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/>
  </bookViews>
  <sheets>
    <sheet name="Súhrnná bilancia" sheetId="6" r:id="rId1"/>
    <sheet name="Vývoj príjmov" sheetId="243" r:id="rId2"/>
    <sheet name="Príjmy rozdelenie" sheetId="5" r:id="rId3"/>
    <sheet name="Vývoj pohľadávok" sheetId="252" r:id="rId4"/>
    <sheet name="graf pohľadávky" sheetId="253" r:id="rId5"/>
    <sheet name="stav pohľ.podľa pob.4_15" sheetId="254" r:id="rId6"/>
    <sheet name="Exekučné návrhy" sheetId="255" r:id="rId7"/>
    <sheet name="Mandátna správa" sheetId="256" r:id="rId8"/>
    <sheet name="Vydané rozhodnutia SK " sheetId="257" r:id="rId9"/>
    <sheet name="Pohľadávky voči  ZZ" sheetId="258" r:id="rId10"/>
    <sheet name="Pohľadávky podľa pobočiek ZZ" sheetId="259" r:id="rId11"/>
    <sheet name="V po fondoch podrobne " sheetId="158" r:id="rId12"/>
    <sheet name="V delenie mesačne " sheetId="159" r:id="rId13"/>
    <sheet name="P a V hradené štátom" sheetId="204" r:id="rId14"/>
    <sheet name="zostatky na účtoch" sheetId="214" r:id="rId15"/>
    <sheet name="2014 a 2015" sheetId="244" r:id="rId16"/>
    <sheet name="Graf" sheetId="245" r:id="rId17"/>
    <sheet name="SF" sheetId="246" r:id="rId18"/>
    <sheet name="Objednávky a faktúry" sheetId="247" r:id="rId19"/>
    <sheet name="600" sheetId="248" r:id="rId20"/>
    <sheet name="700" sheetId="249" r:id="rId21"/>
    <sheet name="600 ústredie" sheetId="250" r:id="rId22"/>
    <sheet name="Úprava RR" sheetId="251" r:id="rId23"/>
    <sheet name="Hárok2" sheetId="232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__________________________________________col8">#REF!</definedName>
    <definedName name="_____________________________________________col8">#REF!</definedName>
    <definedName name="____________________________________________col8">#REF!</definedName>
    <definedName name="___________________________________________col1">#REF!</definedName>
    <definedName name="___________________________________________col2">#REF!</definedName>
    <definedName name="___________________________________________col3">#REF!</definedName>
    <definedName name="___________________________________________col4">#REF!</definedName>
    <definedName name="___________________________________________col5">#REF!</definedName>
    <definedName name="___________________________________________col6">#REF!</definedName>
    <definedName name="___________________________________________col7">#REF!</definedName>
    <definedName name="___________________________________________col8">#REF!</definedName>
    <definedName name="__________________________________________col1">#REF!</definedName>
    <definedName name="__________________________________________col2">#REF!</definedName>
    <definedName name="__________________________________________col3">#REF!</definedName>
    <definedName name="__________________________________________col4">#REF!</definedName>
    <definedName name="__________________________________________col5">#REF!</definedName>
    <definedName name="__________________________________________col6">#REF!</definedName>
    <definedName name="__________________________________________col7">#REF!</definedName>
    <definedName name="__________________________________________col8">#REF!</definedName>
    <definedName name="_________________________________________col1">#REF!</definedName>
    <definedName name="_________________________________________col2">#REF!</definedName>
    <definedName name="_________________________________________col3">#REF!</definedName>
    <definedName name="_________________________________________col4">#REF!</definedName>
    <definedName name="_________________________________________col5">#REF!</definedName>
    <definedName name="_________________________________________col6">#REF!</definedName>
    <definedName name="_________________________________________col7">#REF!</definedName>
    <definedName name="_________________________________________col8">#REF!</definedName>
    <definedName name="________________________________________col1">#REF!</definedName>
    <definedName name="________________________________________col2">#REF!</definedName>
    <definedName name="________________________________________col3">#REF!</definedName>
    <definedName name="________________________________________col4">#REF!</definedName>
    <definedName name="________________________________________col5">#REF!</definedName>
    <definedName name="________________________________________col6">#REF!</definedName>
    <definedName name="________________________________________col7">#REF!</definedName>
    <definedName name="________________________________________col8">#REF!</definedName>
    <definedName name="_______________________________________col1">#REF!</definedName>
    <definedName name="_______________________________________col2">#REF!</definedName>
    <definedName name="_______________________________________col3">#REF!</definedName>
    <definedName name="_______________________________________col4">#REF!</definedName>
    <definedName name="_______________________________________col5">#REF!</definedName>
    <definedName name="_______________________________________col6">#REF!</definedName>
    <definedName name="_______________________________________col7">#REF!</definedName>
    <definedName name="_______________________________________col8">#REF!</definedName>
    <definedName name="______________________________________col1">#REF!</definedName>
    <definedName name="______________________________________col2">#REF!</definedName>
    <definedName name="______________________________________col3">#REF!</definedName>
    <definedName name="______________________________________col4">#REF!</definedName>
    <definedName name="______________________________________col5">#REF!</definedName>
    <definedName name="______________________________________col6">#REF!</definedName>
    <definedName name="______________________________________col7">#REF!</definedName>
    <definedName name="______________________________________col8">#REF!</definedName>
    <definedName name="_____________________________________col1">#REF!</definedName>
    <definedName name="_____________________________________col2">#REF!</definedName>
    <definedName name="_____________________________________col3">#REF!</definedName>
    <definedName name="_____________________________________col4">#REF!</definedName>
    <definedName name="_____________________________________col5">#REF!</definedName>
    <definedName name="_____________________________________col6">#REF!</definedName>
    <definedName name="_____________________________________col7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col1">#REF!</definedName>
    <definedName name="___________________________________col2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col1">#REF!</definedName>
    <definedName name="__________________________________col2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col1">#REF!</definedName>
    <definedName name="_________________________________col2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col1">#REF!</definedName>
    <definedName name="________________________________col2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col1">#REF!</definedName>
    <definedName name="_______________________________col2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_col8" localSheetId="5">#REF!</definedName>
    <definedName name="______________________________col1">#REF!</definedName>
    <definedName name="______________________________col2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>#REF!</definedName>
    <definedName name="_____________________________col1">#REF!</definedName>
    <definedName name="_____________________________col2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col1">#REF!</definedName>
    <definedName name="____________________________col2">#REF!</definedName>
    <definedName name="____________________________col255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col1">#REF!</definedName>
    <definedName name="___________________________col2">#REF!</definedName>
    <definedName name="___________________________col255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col1">#REF!</definedName>
    <definedName name="__________________________col2">#REF!</definedName>
    <definedName name="__________________________col225">#REF!</definedName>
    <definedName name="__________________________col255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_tab2">#REF!</definedName>
    <definedName name="__________________________tab33">#REF!</definedName>
    <definedName name="_________________________col1">#REF!</definedName>
    <definedName name="_________________________col2">#REF!</definedName>
    <definedName name="_________________________col225">#REF!</definedName>
    <definedName name="_________________________col255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_tab2">#REF!</definedName>
    <definedName name="_________________________tab33">#REF!</definedName>
    <definedName name="________________________col1">#REF!</definedName>
    <definedName name="________________________col2">#REF!</definedName>
    <definedName name="________________________col225">#REF!</definedName>
    <definedName name="________________________col255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_tab2">#REF!</definedName>
    <definedName name="________________________tab33">#REF!</definedName>
    <definedName name="_______________________col1">#REF!</definedName>
    <definedName name="_______________________col2">#REF!</definedName>
    <definedName name="_______________________col225">#REF!</definedName>
    <definedName name="_______________________col255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_tab2">#REF!</definedName>
    <definedName name="_______________________tab33">#REF!</definedName>
    <definedName name="______________________col1">#REF!</definedName>
    <definedName name="______________________col2">#REF!</definedName>
    <definedName name="______________________col225">#REF!</definedName>
    <definedName name="______________________col255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_tab2">#REF!</definedName>
    <definedName name="______________________tab33">#REF!</definedName>
    <definedName name="_____________________col1">#REF!</definedName>
    <definedName name="_____________________col2">#REF!</definedName>
    <definedName name="_____________________col225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_tab2">#REF!</definedName>
    <definedName name="_____________________tab33">#REF!</definedName>
    <definedName name="____________________col1">#REF!</definedName>
    <definedName name="____________________col2">#REF!</definedName>
    <definedName name="____________________col225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_tab2">#REF!</definedName>
    <definedName name="____________________tab33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255" localSheetId="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25" localSheetId="5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_tab2" localSheetId="5">#REF!</definedName>
    <definedName name="___________tab33" localSheetId="5">#REF!</definedName>
    <definedName name="__________col1">#REF!</definedName>
    <definedName name="__________col2">#REF!</definedName>
    <definedName name="__________col22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1">#REF!</definedName>
    <definedName name="_______col8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1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0" hidden="1">'Pohľadávky podľa pobočiek ZZ'!#REF!</definedName>
    <definedName name="_tab2">#REF!</definedName>
    <definedName name="_tab33">#REF!</definedName>
    <definedName name="a" localSheetId="19">#REF!</definedName>
    <definedName name="a" localSheetId="21">#REF!</definedName>
    <definedName name="a" localSheetId="20">#REF!</definedName>
    <definedName name="a" localSheetId="4">#REF!</definedName>
    <definedName name="a" localSheetId="18">#REF!</definedName>
    <definedName name="a" localSheetId="5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5">#REF!</definedName>
    <definedName name="aaa">#REF!</definedName>
    <definedName name="aaaaaaa" localSheetId="19">#REF!</definedName>
    <definedName name="aaaaaaa" localSheetId="21">#REF!</definedName>
    <definedName name="aaaaaaa" localSheetId="20">#REF!</definedName>
    <definedName name="aaaaaaa" localSheetId="18">#REF!</definedName>
    <definedName name="aaaaaaa">#REF!</definedName>
    <definedName name="aaaaaaaaaaaaa" localSheetId="19">#REF!</definedName>
    <definedName name="aaaaaaaaaaaaa" localSheetId="21">#REF!</definedName>
    <definedName name="aaaaaaaaaaaaa" localSheetId="20">#REF!</definedName>
    <definedName name="aaaaaaaaaaaaa" localSheetId="18">#REF!</definedName>
    <definedName name="aaaaaaaaaaaaa">#REF!</definedName>
    <definedName name="aaaaaaaaaaaaaaa" localSheetId="19">#REF!</definedName>
    <definedName name="aaaaaaaaaaaaaaa" localSheetId="21">#REF!</definedName>
    <definedName name="aaaaaaaaaaaaaaa" localSheetId="20">#REF!</definedName>
    <definedName name="aaaaaaaaaaaaaaa" localSheetId="18">#REF!</definedName>
    <definedName name="aaaaaaaaaaaaaaa">#REF!</definedName>
    <definedName name="ab" localSheetId="5">#REF!</definedName>
    <definedName name="ab">#REF!</definedName>
    <definedName name="ä" localSheetId="19">'[2]Budoucí hodnota - zadání'!#REF!</definedName>
    <definedName name="ä" localSheetId="21">'[2]Budoucí hodnota - zadání'!#REF!</definedName>
    <definedName name="ä" localSheetId="20">'[2]Budoucí hodnota - zadání'!#REF!</definedName>
    <definedName name="ä" localSheetId="18">'[2]Budoucí hodnota - zadání'!#REF!</definedName>
    <definedName name="ä">'[2]Budoucí hodnota - zadání'!#REF!</definedName>
    <definedName name="bbb" localSheetId="5">#REF!</definedName>
    <definedName name="bbb">#REF!</definedName>
    <definedName name="bbbb" localSheetId="19">'[1]Budoucí hodnota - zadání'!#REF!</definedName>
    <definedName name="bbbb" localSheetId="21">'[1]Budoucí hodnota - zadání'!#REF!</definedName>
    <definedName name="bbbb" localSheetId="20">'[1]Budoucí hodnota - zadání'!#REF!</definedName>
    <definedName name="bbbb" localSheetId="18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19">#REF!</definedName>
    <definedName name="BudgetTab" localSheetId="21">#REF!</definedName>
    <definedName name="BudgetTab" localSheetId="20">#REF!</definedName>
    <definedName name="BudgetTab" localSheetId="4">#REF!</definedName>
    <definedName name="BudgetTab" localSheetId="18">#REF!</definedName>
    <definedName name="BudgetTab" localSheetId="5">#REF!</definedName>
    <definedName name="BudgetTab">#REF!</definedName>
    <definedName name="ccc" localSheetId="5">#REF!</definedName>
    <definedName name="ccc">#REF!</definedName>
    <definedName name="Celk_Zisk" localSheetId="5">[3]Scénář!$E$15</definedName>
    <definedName name="Celk_Zisk">[3]Scénář!$E$15</definedName>
    <definedName name="CelkZisk" localSheetId="19">#REF!</definedName>
    <definedName name="CelkZisk" localSheetId="21">#REF!</definedName>
    <definedName name="CelkZisk" localSheetId="20">#REF!</definedName>
    <definedName name="CelkZisk" localSheetId="18">#REF!</definedName>
    <definedName name="CelkZisk" localSheetId="5">#REF!</definedName>
    <definedName name="CelkZisk" localSheetId="11">#REF!</definedName>
    <definedName name="CelkZisk">#REF!</definedName>
    <definedName name="celkZisk1" localSheetId="19">#REF!</definedName>
    <definedName name="celkZisk1" localSheetId="21">#REF!</definedName>
    <definedName name="celkZisk1" localSheetId="20">#REF!</definedName>
    <definedName name="celkZisk1" localSheetId="18">#REF!</definedName>
    <definedName name="celkZisk1">#REF!</definedName>
    <definedName name="d" localSheetId="19">#REF!</definedName>
    <definedName name="d" localSheetId="21">#REF!</definedName>
    <definedName name="d" localSheetId="20">#REF!</definedName>
    <definedName name="d" localSheetId="18">#REF!</definedName>
    <definedName name="d">#REF!</definedName>
    <definedName name="datumK" localSheetId="5">#REF!</definedName>
    <definedName name="datumK" localSheetId="11">#REF!</definedName>
    <definedName name="datumK">#REF!</definedName>
    <definedName name="ddddddddd" localSheetId="19">#REF!</definedName>
    <definedName name="ddddddddd" localSheetId="21">#REF!</definedName>
    <definedName name="ddddddddd" localSheetId="20">#REF!</definedName>
    <definedName name="ddddddddd" localSheetId="18">#REF!</definedName>
    <definedName name="ddddddddd">#REF!</definedName>
    <definedName name="e" localSheetId="19">'[1]Budoucí hodnota - zadání'!#REF!</definedName>
    <definedName name="e" localSheetId="21">'[1]Budoucí hodnota - zadání'!#REF!</definedName>
    <definedName name="e" localSheetId="20">'[1]Budoucí hodnota - zadání'!#REF!</definedName>
    <definedName name="e" localSheetId="18">'[1]Budoucí hodnota - zadání'!#REF!</definedName>
    <definedName name="e">'[1]Budoucí hodnota - zadání'!#REF!</definedName>
    <definedName name="eeee" localSheetId="19">#REF!</definedName>
    <definedName name="eeee" localSheetId="21">#REF!</definedName>
    <definedName name="eeee" localSheetId="20">#REF!</definedName>
    <definedName name="eeee" localSheetId="18">#REF!</definedName>
    <definedName name="eeee">#REF!</definedName>
    <definedName name="eeeeeeeeee" localSheetId="19">#REF!</definedName>
    <definedName name="eeeeeeeeee" localSheetId="21">#REF!</definedName>
    <definedName name="eeeeeeeeee" localSheetId="20">#REF!</definedName>
    <definedName name="eeeeeeeeee" localSheetId="18">#REF!</definedName>
    <definedName name="eeeeeeeeee">#REF!</definedName>
    <definedName name="eeeeeeeeeeeeeeee" localSheetId="19">#REF!</definedName>
    <definedName name="eeeeeeeeeeeeeeee" localSheetId="21">#REF!</definedName>
    <definedName name="eeeeeeeeeeeeeeee" localSheetId="20">#REF!</definedName>
    <definedName name="eeeeeeeeeeeeeeee" localSheetId="18">#REF!</definedName>
    <definedName name="eeeeeeeeeeeeeeee">#REF!</definedName>
    <definedName name="ehdxjxrf" localSheetId="5">#REF!</definedName>
    <definedName name="ehdxjxrf" localSheetId="11">#REF!</definedName>
    <definedName name="ehdxjxrf">#REF!</definedName>
    <definedName name="f" localSheetId="19">#REF!</definedName>
    <definedName name="f" localSheetId="21">#REF!</definedName>
    <definedName name="f" localSheetId="20">#REF!</definedName>
    <definedName name="f" localSheetId="18">#REF!</definedName>
    <definedName name="f">#REF!</definedName>
    <definedName name="fffff" localSheetId="19">#REF!</definedName>
    <definedName name="fffff" localSheetId="21">#REF!</definedName>
    <definedName name="fffff" localSheetId="20">#REF!</definedName>
    <definedName name="fffff" localSheetId="18">#REF!</definedName>
    <definedName name="fffff">#REF!</definedName>
    <definedName name="fffffffffffff" localSheetId="19">#REF!</definedName>
    <definedName name="fffffffffffff" localSheetId="21">#REF!</definedName>
    <definedName name="fffffffffffff" localSheetId="20">#REF!</definedName>
    <definedName name="fffffffffffff" localSheetId="18">#REF!</definedName>
    <definedName name="fffffffffffff">#REF!</definedName>
    <definedName name="ffffffffffffffffffffffff" localSheetId="19">#REF!</definedName>
    <definedName name="ffffffffffffffffffffffff" localSheetId="21">#REF!</definedName>
    <definedName name="ffffffffffffffffffffffff" localSheetId="20">#REF!</definedName>
    <definedName name="ffffffffffffffffffffffff" localSheetId="18">#REF!</definedName>
    <definedName name="ffffffffffffffffffffffff">#REF!</definedName>
    <definedName name="ffffffffffffffffffffffffff" localSheetId="19">#REF!</definedName>
    <definedName name="ffffffffffffffffffffffffff" localSheetId="21">#REF!</definedName>
    <definedName name="ffffffffffffffffffffffffff" localSheetId="20">#REF!</definedName>
    <definedName name="ffffffffffffffffffffffffff" localSheetId="18">#REF!</definedName>
    <definedName name="ffffffffffffffffffffffffff">#REF!</definedName>
    <definedName name="ffffffffffffffffffffffffffffffffffffff" localSheetId="19">'[1]Budoucí hodnota - zadání'!#REF!</definedName>
    <definedName name="ffffffffffffffffffffffffffffffffffffff" localSheetId="21">'[1]Budoucí hodnota - zadání'!#REF!</definedName>
    <definedName name="ffffffffffffffffffffffffffffffffffffff" localSheetId="20">'[1]Budoucí hodnota - zadání'!#REF!</definedName>
    <definedName name="ffffffffffffffffffffffffffffffffffffff" localSheetId="18">'[1]Budoucí hodnota - zadání'!#REF!</definedName>
    <definedName name="ffffffffffffffffffffffffffffffffffffff">'[1]Budoucí hodnota - zadání'!#REF!</definedName>
    <definedName name="fghfgjjgf" localSheetId="19">#REF!</definedName>
    <definedName name="fghfgjjgf" localSheetId="21">#REF!</definedName>
    <definedName name="fghfgjjgf" localSheetId="20">#REF!</definedName>
    <definedName name="fghfgjjgf" localSheetId="18">#REF!</definedName>
    <definedName name="fghfgjjgf">#REF!</definedName>
    <definedName name="Format" localSheetId="19">#REF!</definedName>
    <definedName name="Format" localSheetId="21">#REF!</definedName>
    <definedName name="Format" localSheetId="20">#REF!</definedName>
    <definedName name="Format" localSheetId="4">#REF!</definedName>
    <definedName name="Format" localSheetId="18">#REF!</definedName>
    <definedName name="Format" localSheetId="5">#REF!</definedName>
    <definedName name="Format">#REF!</definedName>
    <definedName name="g" localSheetId="19">#REF!</definedName>
    <definedName name="g" localSheetId="21">#REF!</definedName>
    <definedName name="g" localSheetId="20">#REF!</definedName>
    <definedName name="g" localSheetId="18">#REF!</definedName>
    <definedName name="g">#REF!</definedName>
    <definedName name="gfgfggfgf" localSheetId="19">'[2]Budoucí hodnota - zadání'!#REF!</definedName>
    <definedName name="gfgfggfgf" localSheetId="21">'[2]Budoucí hodnota - zadání'!#REF!</definedName>
    <definedName name="gfgfggfgf" localSheetId="20">'[2]Budoucí hodnota - zadání'!#REF!</definedName>
    <definedName name="gfgfggfgf" localSheetId="18">'[2]Budoucí hodnota - zadání'!#REF!</definedName>
    <definedName name="gfgfggfgf">'[2]Budoucí hodnota - zadání'!#REF!</definedName>
    <definedName name="ggggggggg" localSheetId="19">#REF!</definedName>
    <definedName name="ggggggggg" localSheetId="21">#REF!</definedName>
    <definedName name="ggggggggg" localSheetId="20">#REF!</definedName>
    <definedName name="ggggggggg" localSheetId="18">#REF!</definedName>
    <definedName name="ggggggggg">#REF!</definedName>
    <definedName name="gggggggggggg" localSheetId="19">'[2]Budoucí hodnota - zadání'!#REF!</definedName>
    <definedName name="gggggggggggg" localSheetId="21">'[2]Budoucí hodnota - zadání'!#REF!</definedName>
    <definedName name="gggggggggggg" localSheetId="20">'[2]Budoucí hodnota - zadání'!#REF!</definedName>
    <definedName name="gggggggggggg" localSheetId="18">'[2]Budoucí hodnota - zadání'!#REF!</definedName>
    <definedName name="gggggggggggg">'[2]Budoucí hodnota - zadání'!#REF!</definedName>
    <definedName name="gggggggggggggggggggggggggggg" localSheetId="19">'[2]Budoucí hodnota - zadání'!#REF!</definedName>
    <definedName name="gggggggggggggggggggggggggggg" localSheetId="21">'[2]Budoucí hodnota - zadání'!#REF!</definedName>
    <definedName name="gggggggggggggggggggggggggggg" localSheetId="20">'[2]Budoucí hodnota - zadání'!#REF!</definedName>
    <definedName name="gggggggggggggggggggggggggggg" localSheetId="18">'[2]Budoucí hodnota - zadání'!#REF!</definedName>
    <definedName name="gggggggggggggggggggggggggggg">'[2]Budoucí hodnota - zadání'!#REF!</definedName>
    <definedName name="h" localSheetId="19">#REF!</definedName>
    <definedName name="h" localSheetId="21">#REF!</definedName>
    <definedName name="h" localSheetId="20">#REF!</definedName>
    <definedName name="h" localSheetId="18">#REF!</definedName>
    <definedName name="h">#REF!</definedName>
    <definedName name="hggfghdgjdgmdghncg" localSheetId="19">'[1]Budoucí hodnota - zadání'!#REF!</definedName>
    <definedName name="hggfghdgjdgmdghncg" localSheetId="21">'[1]Budoucí hodnota - zadání'!#REF!</definedName>
    <definedName name="hggfghdgjdgmdghncg" localSheetId="20">'[1]Budoucí hodnota - zadání'!#REF!</definedName>
    <definedName name="hggfghdgjdgmdghncg" localSheetId="18">'[1]Budoucí hodnota - zadání'!#REF!</definedName>
    <definedName name="hggfghdgjdgmdghncg">'[1]Budoucí hodnota - zadání'!#REF!</definedName>
    <definedName name="hhhh" localSheetId="19">#REF!</definedName>
    <definedName name="hhhh" localSheetId="21">#REF!</definedName>
    <definedName name="hhhh" localSheetId="20">#REF!</definedName>
    <definedName name="hhhh" localSheetId="18">#REF!</definedName>
    <definedName name="hhhh">#REF!</definedName>
    <definedName name="hhhhhhhhhhhhhhhhhh" localSheetId="19">#REF!</definedName>
    <definedName name="hhhhhhhhhhhhhhhhhh" localSheetId="21">#REF!</definedName>
    <definedName name="hhhhhhhhhhhhhhhhhh" localSheetId="20">#REF!</definedName>
    <definedName name="hhhhhhhhhhhhhhhhhh" localSheetId="18">#REF!</definedName>
    <definedName name="hhhhhhhhhhhhhhhhhh">#REF!</definedName>
    <definedName name="hhhhhhhhhhhhhhhhhhhhhhhhhhh" localSheetId="19">'[1]Budoucí hodnota - zadání'!#REF!</definedName>
    <definedName name="hhhhhhhhhhhhhhhhhhhhhhhhhhh" localSheetId="21">'[1]Budoucí hodnota - zadání'!#REF!</definedName>
    <definedName name="hhhhhhhhhhhhhhhhhhhhhhhhhhh" localSheetId="20">'[1]Budoucí hodnota - zadání'!#REF!</definedName>
    <definedName name="hhhhhhhhhhhhhhhhhhhhhhhhhhh" localSheetId="18">'[1]Budoucí hodnota - zadání'!#REF!</definedName>
    <definedName name="hhhhhhhhhhhhhhhhhhhhhhhhhhh">'[1]Budoucí hodnota - zadání'!#REF!</definedName>
    <definedName name="HrubyZisk" localSheetId="19">#REF!</definedName>
    <definedName name="HrubyZisk" localSheetId="21">#REF!</definedName>
    <definedName name="HrubyZisk" localSheetId="20">#REF!</definedName>
    <definedName name="HrubyZisk" localSheetId="18">#REF!</definedName>
    <definedName name="HrubyZisk" localSheetId="5">#REF!</definedName>
    <definedName name="HrubyZisk">#REF!</definedName>
    <definedName name="i" localSheetId="19">#REF!</definedName>
    <definedName name="i" localSheetId="21">#REF!</definedName>
    <definedName name="i" localSheetId="20">#REF!</definedName>
    <definedName name="i" localSheetId="18">#REF!</definedName>
    <definedName name="i">#REF!</definedName>
    <definedName name="j" localSheetId="19">#REF!</definedName>
    <definedName name="j" localSheetId="21">#REF!</definedName>
    <definedName name="j" localSheetId="20">#REF!</definedName>
    <definedName name="j" localSheetId="18">#REF!</definedName>
    <definedName name="j">#REF!</definedName>
    <definedName name="jfhdghgjfc" localSheetId="19">#REF!</definedName>
    <definedName name="jfhdghgjfc" localSheetId="21">#REF!</definedName>
    <definedName name="jfhdghgjfc" localSheetId="20">#REF!</definedName>
    <definedName name="jfhdghgjfc" localSheetId="18">#REF!</definedName>
    <definedName name="jfhdghgjfc">#REF!</definedName>
    <definedName name="jjjjjjjjjjjjjjjjjjjjj" localSheetId="19">#REF!</definedName>
    <definedName name="jjjjjjjjjjjjjjjjjjjjj" localSheetId="21">#REF!</definedName>
    <definedName name="jjjjjjjjjjjjjjjjjjjjj" localSheetId="20">#REF!</definedName>
    <definedName name="jjjjjjjjjjjjjjjjjjjjj" localSheetId="18">#REF!</definedName>
    <definedName name="jjjjjjjjjjjjjjjjjjjjj">#REF!</definedName>
    <definedName name="jjjjjjjjjjjjjjjjjjjjjjjjjjjjjjjjjjjj" localSheetId="19">#REF!</definedName>
    <definedName name="jjjjjjjjjjjjjjjjjjjjjjjjjjjjjjjjjjjj" localSheetId="21">#REF!</definedName>
    <definedName name="jjjjjjjjjjjjjjjjjjjjjjjjjjjjjjjjjjjj" localSheetId="20">#REF!</definedName>
    <definedName name="jjjjjjjjjjjjjjjjjjjjjjjjjjjjjjjjjjjj" localSheetId="18">#REF!</definedName>
    <definedName name="jjjjjjjjjjjjjjjjjjjjjjjjjjjjjjjjjjjj">#REF!</definedName>
    <definedName name="jún" localSheetId="19">'[1]Budoucí hodnota - zadání'!#REF!</definedName>
    <definedName name="jún" localSheetId="21">'[1]Budoucí hodnota - zadání'!#REF!</definedName>
    <definedName name="jún" localSheetId="20">'[1]Budoucí hodnota - zadání'!#REF!</definedName>
    <definedName name="jún" localSheetId="18">'[1]Budoucí hodnota - zadání'!#REF!</definedName>
    <definedName name="jún">'[1]Budoucí hodnota - zadání'!#REF!</definedName>
    <definedName name="k">#REF!</definedName>
    <definedName name="kdsjkfhakj" localSheetId="19">#REF!</definedName>
    <definedName name="kdsjkfhakj" localSheetId="21">#REF!</definedName>
    <definedName name="kdsjkfhakj" localSheetId="20">#REF!</definedName>
    <definedName name="kdsjkfhakj" localSheetId="18">#REF!</definedName>
    <definedName name="kdsjkfhakj">#REF!</definedName>
    <definedName name="kjhjkcyxhjodj" localSheetId="19">'[2]Budoucí hodnota - zadání'!#REF!</definedName>
    <definedName name="kjhjkcyxhjodj" localSheetId="21">'[2]Budoucí hodnota - zadání'!#REF!</definedName>
    <definedName name="kjhjkcyxhjodj" localSheetId="20">'[2]Budoucí hodnota - zadání'!#REF!</definedName>
    <definedName name="kjhjkcyxhjodj" localSheetId="18">'[2]Budoucí hodnota - zadání'!#REF!</definedName>
    <definedName name="kjhjkcyxhjodj">'[2]Budoucí hodnota - zadání'!#REF!</definedName>
    <definedName name="kkkk" localSheetId="19">#REF!</definedName>
    <definedName name="kkkk" localSheetId="21">#REF!</definedName>
    <definedName name="kkkk" localSheetId="20">#REF!</definedName>
    <definedName name="kkkk" localSheetId="18">#REF!</definedName>
    <definedName name="kkkk">#REF!</definedName>
    <definedName name="kkkkkkkk" localSheetId="19">#REF!</definedName>
    <definedName name="kkkkkkkk" localSheetId="21">#REF!</definedName>
    <definedName name="kkkkkkkk" localSheetId="20">#REF!</definedName>
    <definedName name="kkkkkkkk" localSheetId="18">#REF!</definedName>
    <definedName name="kkkkkkkk">#REF!</definedName>
    <definedName name="kkkkkkkkkk" localSheetId="19">#REF!</definedName>
    <definedName name="kkkkkkkkkk" localSheetId="21">#REF!</definedName>
    <definedName name="kkkkkkkkkk" localSheetId="20">#REF!</definedName>
    <definedName name="kkkkkkkkkk" localSheetId="18">#REF!</definedName>
    <definedName name="kkkkkkkkkk">#REF!</definedName>
    <definedName name="kkkkkkkkkkkk" localSheetId="19">'[2]Budoucí hodnota - zadání'!#REF!</definedName>
    <definedName name="kkkkkkkkkkkk" localSheetId="21">'[2]Budoucí hodnota - zadání'!#REF!</definedName>
    <definedName name="kkkkkkkkkkkk" localSheetId="20">'[2]Budoucí hodnota - zadání'!#REF!</definedName>
    <definedName name="kkkkkkkkkkkk" localSheetId="18">'[2]Budoucí hodnota - zadání'!#REF!</definedName>
    <definedName name="kkkkkkkkkkkk">'[2]Budoucí hodnota - zadání'!#REF!</definedName>
    <definedName name="mmm" localSheetId="19">#REF!</definedName>
    <definedName name="mmm" localSheetId="21">#REF!</definedName>
    <definedName name="mmm" localSheetId="20">#REF!</definedName>
    <definedName name="mmm" localSheetId="18">#REF!</definedName>
    <definedName name="mmm">#REF!</definedName>
    <definedName name="mmmm" localSheetId="19">#REF!</definedName>
    <definedName name="mmmm" localSheetId="21">#REF!</definedName>
    <definedName name="mmmm" localSheetId="20">#REF!</definedName>
    <definedName name="mmmm" localSheetId="18">#REF!</definedName>
    <definedName name="mmmm">#REF!</definedName>
    <definedName name="mmmmmmmmmmmmmmmmmmmm" localSheetId="19">#REF!</definedName>
    <definedName name="mmmmmmmmmmmmmmmmmmmm" localSheetId="21">#REF!</definedName>
    <definedName name="mmmmmmmmmmmmmmmmmmmm" localSheetId="20">#REF!</definedName>
    <definedName name="mmmmmmmmmmmmmmmmmmmm" localSheetId="18">#REF!</definedName>
    <definedName name="mmmmmmmmmmmmmmmmmmmm">#REF!</definedName>
    <definedName name="_xlnm.Print_Titles" localSheetId="9">'Pohľadávky voči  ZZ'!#REF!</definedName>
    <definedName name="_xlnm.Print_Titles" localSheetId="22">'Úprava RR'!$6:$7</definedName>
    <definedName name="nnnnnnnnnnnnnnnnnnn" localSheetId="19">#REF!</definedName>
    <definedName name="nnnnnnnnnnnnnnnnnnn" localSheetId="21">#REF!</definedName>
    <definedName name="nnnnnnnnnnnnnnnnnnn" localSheetId="20">#REF!</definedName>
    <definedName name="nnnnnnnnnnnnnnnnnnn" localSheetId="18">#REF!</definedName>
    <definedName name="nnnnnnnnnnnnnnnnnnn">#REF!</definedName>
    <definedName name="NZbozi">[4]Test1!$B$89:$D$96</definedName>
    <definedName name="o" localSheetId="19">#REF!</definedName>
    <definedName name="o" localSheetId="21">#REF!</definedName>
    <definedName name="o" localSheetId="20">#REF!</definedName>
    <definedName name="o" localSheetId="18">#REF!</definedName>
    <definedName name="o">#REF!</definedName>
    <definedName name="obraz" localSheetId="5">#REF!</definedName>
    <definedName name="obraz">#REF!</definedName>
    <definedName name="Opravy" localSheetId="19">#REF!</definedName>
    <definedName name="Opravy" localSheetId="21">#REF!</definedName>
    <definedName name="Opravy" localSheetId="20">#REF!</definedName>
    <definedName name="Opravy" localSheetId="18">#REF!</definedName>
    <definedName name="Opravy" localSheetId="5">#REF!</definedName>
    <definedName name="Opravy" localSheetId="11">#REF!</definedName>
    <definedName name="Opravy">#REF!</definedName>
    <definedName name="Ostatni" localSheetId="19">#REF!</definedName>
    <definedName name="Ostatni" localSheetId="21">#REF!</definedName>
    <definedName name="Ostatni" localSheetId="20">#REF!</definedName>
    <definedName name="Ostatni" localSheetId="18">#REF!</definedName>
    <definedName name="Ostatni" localSheetId="5">#REF!</definedName>
    <definedName name="Ostatni">#REF!</definedName>
    <definedName name="p" localSheetId="19">'[1]Budoucí hodnota - zadání'!#REF!</definedName>
    <definedName name="p" localSheetId="21">'[1]Budoucí hodnota - zadání'!#REF!</definedName>
    <definedName name="p" localSheetId="20">'[1]Budoucí hodnota - zadání'!#REF!</definedName>
    <definedName name="p" localSheetId="18">'[1]Budoucí hodnota - zadání'!#REF!</definedName>
    <definedName name="p">'[1]Budoucí hodnota - zadání'!#REF!</definedName>
    <definedName name="pl" localSheetId="19">#REF!</definedName>
    <definedName name="pl" localSheetId="21">#REF!</definedName>
    <definedName name="pl" localSheetId="20">#REF!</definedName>
    <definedName name="pl" localSheetId="18">#REF!</definedName>
    <definedName name="pl">#REF!</definedName>
    <definedName name="pobočky" localSheetId="5">#REF!</definedName>
    <definedName name="pobočky">#REF!</definedName>
    <definedName name="PocetNavstev" localSheetId="19">#REF!</definedName>
    <definedName name="PocetNavstev" localSheetId="21">#REF!</definedName>
    <definedName name="PocetNavstev" localSheetId="20">#REF!</definedName>
    <definedName name="PocetNavstev" localSheetId="18">#REF!</definedName>
    <definedName name="PocetNavstev" localSheetId="5">#REF!</definedName>
    <definedName name="PocetNavstev">#REF!</definedName>
    <definedName name="pppp" localSheetId="19">#REF!</definedName>
    <definedName name="pppp" localSheetId="21">#REF!</definedName>
    <definedName name="pppp" localSheetId="20">#REF!</definedName>
    <definedName name="pppp" localSheetId="18">#REF!</definedName>
    <definedName name="pppp">#REF!</definedName>
    <definedName name="ppppppppppppp" localSheetId="19">#REF!</definedName>
    <definedName name="ppppppppppppp" localSheetId="21">#REF!</definedName>
    <definedName name="ppppppppppppp" localSheetId="20">#REF!</definedName>
    <definedName name="ppppppppppppp" localSheetId="18">#REF!</definedName>
    <definedName name="ppppppppppppp">#REF!</definedName>
    <definedName name="PrijemNaZakaz" localSheetId="19">#REF!</definedName>
    <definedName name="PrijemNaZakaz" localSheetId="21">#REF!</definedName>
    <definedName name="PrijemNaZakaz" localSheetId="20">#REF!</definedName>
    <definedName name="PrijemNaZakaz" localSheetId="18">#REF!</definedName>
    <definedName name="PrijemNaZakaz" localSheetId="5">#REF!</definedName>
    <definedName name="PrijemNaZakaz">#REF!</definedName>
    <definedName name="produkt" localSheetId="19">'[1]Budoucí hodnota - zadání'!#REF!</definedName>
    <definedName name="produkt" localSheetId="21">'[1]Budoucí hodnota - zadání'!#REF!</definedName>
    <definedName name="produkt" localSheetId="20">'[1]Budoucí hodnota - zadání'!#REF!</definedName>
    <definedName name="produkt" localSheetId="4">'[1]Budoucí hodnota - zadání'!#REF!</definedName>
    <definedName name="produkt" localSheetId="18">'[1]Budoucí hodnota - zadání'!#REF!</definedName>
    <definedName name="produkt" localSheetId="5">'[1]Budoucí hodnota - zadání'!#REF!</definedName>
    <definedName name="produkt">'[1]Budoucí hodnota - zadání'!#REF!</definedName>
    <definedName name="produkt22" localSheetId="19">'[2]Budoucí hodnota - zadání'!#REF!</definedName>
    <definedName name="produkt22" localSheetId="21">'[2]Budoucí hodnota - zadání'!#REF!</definedName>
    <definedName name="produkt22" localSheetId="20">'[2]Budoucí hodnota - zadání'!#REF!</definedName>
    <definedName name="produkt22" localSheetId="18">'[2]Budoucí hodnota - zadání'!#REF!</definedName>
    <definedName name="produkt22">'[2]Budoucí hodnota - zadání'!#REF!</definedName>
    <definedName name="PRODUKT3" localSheetId="19">'[2]Budoucí hodnota - zadání'!#REF!</definedName>
    <definedName name="PRODUKT3" localSheetId="21">'[2]Budoucí hodnota - zadání'!#REF!</definedName>
    <definedName name="PRODUKT3" localSheetId="20">'[2]Budoucí hodnota - zadání'!#REF!</definedName>
    <definedName name="PRODUKT3" localSheetId="18">'[2]Budoucí hodnota - zadání'!#REF!</definedName>
    <definedName name="PRODUKT3">'[2]Budoucí hodnota - zadání'!#REF!</definedName>
    <definedName name="q" localSheetId="19">#REF!</definedName>
    <definedName name="q" localSheetId="21">#REF!</definedName>
    <definedName name="q" localSheetId="20">#REF!</definedName>
    <definedName name="q" localSheetId="18">#REF!</definedName>
    <definedName name="q">#REF!</definedName>
    <definedName name="qqq" localSheetId="19">#REF!</definedName>
    <definedName name="qqq" localSheetId="21">#REF!</definedName>
    <definedName name="qqq" localSheetId="20">#REF!</definedName>
    <definedName name="qqq" localSheetId="18">#REF!</definedName>
    <definedName name="qqq">#REF!</definedName>
    <definedName name="qqqqq" localSheetId="19">#REF!</definedName>
    <definedName name="qqqqq" localSheetId="21">#REF!</definedName>
    <definedName name="qqqqq" localSheetId="20">#REF!</definedName>
    <definedName name="qqqqq" localSheetId="18">#REF!</definedName>
    <definedName name="qqqqq">#REF!</definedName>
    <definedName name="qqqqqqqqqqq" localSheetId="19">#REF!</definedName>
    <definedName name="qqqqqqqqqqq" localSheetId="21">#REF!</definedName>
    <definedName name="qqqqqqqqqqq" localSheetId="20">#REF!</definedName>
    <definedName name="qqqqqqqqqqq" localSheetId="18">#REF!</definedName>
    <definedName name="qqqqqqqqqqq">#REF!</definedName>
    <definedName name="qqqqqqqqqqqq" localSheetId="19">#REF!</definedName>
    <definedName name="qqqqqqqqqqqq" localSheetId="21">#REF!</definedName>
    <definedName name="qqqqqqqqqqqq" localSheetId="20">#REF!</definedName>
    <definedName name="qqqqqqqqqqqq" localSheetId="18">#REF!</definedName>
    <definedName name="qqqqqqqqqqqq">#REF!</definedName>
    <definedName name="qqqqqqqqqqqqq" localSheetId="19">#REF!</definedName>
    <definedName name="qqqqqqqqqqqqq" localSheetId="21">#REF!</definedName>
    <definedName name="qqqqqqqqqqqqq" localSheetId="20">#REF!</definedName>
    <definedName name="qqqqqqqqqqqqq" localSheetId="18">#REF!</definedName>
    <definedName name="qqqqqqqqqqqqq">#REF!</definedName>
    <definedName name="qqqqqqqqqqqqqqq" localSheetId="19">#REF!</definedName>
    <definedName name="qqqqqqqqqqqqqqq" localSheetId="21">#REF!</definedName>
    <definedName name="qqqqqqqqqqqqqqq" localSheetId="20">#REF!</definedName>
    <definedName name="qqqqqqqqqqqqqqq" localSheetId="18">#REF!</definedName>
    <definedName name="qqqqqqqqqqqqqqq">#REF!</definedName>
    <definedName name="qqqqqqqqqqqqqqqq" localSheetId="19">'[2]Budoucí hodnota - zadání'!#REF!</definedName>
    <definedName name="qqqqqqqqqqqqqqqq" localSheetId="21">'[2]Budoucí hodnota - zadání'!#REF!</definedName>
    <definedName name="qqqqqqqqqqqqqqqq" localSheetId="20">'[2]Budoucí hodnota - zadání'!#REF!</definedName>
    <definedName name="qqqqqqqqqqqqqqqq" localSheetId="18">'[2]Budoucí hodnota - zadání'!#REF!</definedName>
    <definedName name="qqqqqqqqqqqqqqqq">'[2]Budoucí hodnota - zadání'!#REF!</definedName>
    <definedName name="qqqqqqqqqqqqqqqqq" localSheetId="19">#REF!</definedName>
    <definedName name="qqqqqqqqqqqqqqqqq" localSheetId="21">#REF!</definedName>
    <definedName name="qqqqqqqqqqqqqqqqq" localSheetId="20">#REF!</definedName>
    <definedName name="qqqqqqqqqqqqqqqqq" localSheetId="18">#REF!</definedName>
    <definedName name="qqqqqqqqqqqqqqqqq">#REF!</definedName>
    <definedName name="Reklama" localSheetId="19">#REF!</definedName>
    <definedName name="Reklama" localSheetId="21">#REF!</definedName>
    <definedName name="Reklama" localSheetId="20">#REF!</definedName>
    <definedName name="Reklama" localSheetId="18">#REF!</definedName>
    <definedName name="Reklama" localSheetId="5">#REF!</definedName>
    <definedName name="Reklama">#REF!</definedName>
    <definedName name="Revenue" localSheetId="19">#REF!</definedName>
    <definedName name="Revenue" localSheetId="21">#REF!</definedName>
    <definedName name="Revenue" localSheetId="20">#REF!</definedName>
    <definedName name="Revenue" localSheetId="18">#REF!</definedName>
    <definedName name="Revenue" localSheetId="5">#REF!</definedName>
    <definedName name="Revenue" localSheetId="11">#REF!</definedName>
    <definedName name="Revenue">#REF!</definedName>
    <definedName name="rr" localSheetId="19">#REF!</definedName>
    <definedName name="rr" localSheetId="21">#REF!</definedName>
    <definedName name="rr" localSheetId="20">#REF!</definedName>
    <definedName name="rr" localSheetId="18">#REF!</definedName>
    <definedName name="rr">#REF!</definedName>
    <definedName name="rrrrrrrrrrr" localSheetId="19">'[1]Budoucí hodnota - zadání'!#REF!</definedName>
    <definedName name="rrrrrrrrrrr" localSheetId="21">'[1]Budoucí hodnota - zadání'!#REF!</definedName>
    <definedName name="rrrrrrrrrrr" localSheetId="20">'[1]Budoucí hodnota - zadání'!#REF!</definedName>
    <definedName name="rrrrrrrrrrr" localSheetId="18">'[1]Budoucí hodnota - zadání'!#REF!</definedName>
    <definedName name="rrrrrrrrrrr">'[1]Budoucí hodnota - zadání'!#REF!</definedName>
    <definedName name="rrrrrrrrrrrrrrrrrrrrrrrr" localSheetId="19">#REF!</definedName>
    <definedName name="rrrrrrrrrrrrrrrrrrrrrrrr" localSheetId="21">#REF!</definedName>
    <definedName name="rrrrrrrrrrrrrrrrrrrrrrrr" localSheetId="20">#REF!</definedName>
    <definedName name="rrrrrrrrrrrrrrrrrrrrrrrr" localSheetId="18">#REF!</definedName>
    <definedName name="rrrrrrrrrrrrrrrrrrrrrrrr">#REF!</definedName>
    <definedName name="s" localSheetId="19">#REF!</definedName>
    <definedName name="s" localSheetId="21">#REF!</definedName>
    <definedName name="s" localSheetId="20">#REF!</definedName>
    <definedName name="s" localSheetId="18">#REF!</definedName>
    <definedName name="s">#REF!</definedName>
    <definedName name="ss" localSheetId="19">#REF!</definedName>
    <definedName name="ss" localSheetId="21">#REF!</definedName>
    <definedName name="ss" localSheetId="20">#REF!</definedName>
    <definedName name="ss" localSheetId="18">#REF!</definedName>
    <definedName name="ss">#REF!</definedName>
    <definedName name="sss" localSheetId="19">#REF!</definedName>
    <definedName name="sss" localSheetId="21">#REF!</definedName>
    <definedName name="sss" localSheetId="20">#REF!</definedName>
    <definedName name="sss" localSheetId="18">#REF!</definedName>
    <definedName name="sss">#REF!</definedName>
    <definedName name="ssss" localSheetId="19">#REF!</definedName>
    <definedName name="ssss" localSheetId="21">#REF!</definedName>
    <definedName name="ssss" localSheetId="20">#REF!</definedName>
    <definedName name="ssss" localSheetId="18">#REF!</definedName>
    <definedName name="ssss">#REF!</definedName>
    <definedName name="sssss" localSheetId="19">#REF!</definedName>
    <definedName name="sssss" localSheetId="21">#REF!</definedName>
    <definedName name="sssss" localSheetId="20">#REF!</definedName>
    <definedName name="sssss" localSheetId="18">#REF!</definedName>
    <definedName name="sssss">#REF!</definedName>
    <definedName name="ssssss" localSheetId="19">#REF!</definedName>
    <definedName name="ssssss" localSheetId="21">#REF!</definedName>
    <definedName name="ssssss" localSheetId="20">#REF!</definedName>
    <definedName name="ssssss" localSheetId="18">#REF!</definedName>
    <definedName name="ssssss">#REF!</definedName>
    <definedName name="sssssss" localSheetId="19">#REF!</definedName>
    <definedName name="sssssss" localSheetId="21">#REF!</definedName>
    <definedName name="sssssss" localSheetId="20">#REF!</definedName>
    <definedName name="sssssss" localSheetId="18">#REF!</definedName>
    <definedName name="sssssss">#REF!</definedName>
    <definedName name="ssssssss" localSheetId="19">'[1]Budoucí hodnota - zadání'!#REF!</definedName>
    <definedName name="ssssssss" localSheetId="21">'[1]Budoucí hodnota - zadání'!#REF!</definedName>
    <definedName name="ssssssss" localSheetId="20">'[1]Budoucí hodnota - zadání'!#REF!</definedName>
    <definedName name="ssssssss" localSheetId="18">'[1]Budoucí hodnota - zadání'!#REF!</definedName>
    <definedName name="ssssssss">'[1]Budoucí hodnota - zadání'!#REF!</definedName>
    <definedName name="sssssssss" localSheetId="19">#REF!</definedName>
    <definedName name="sssssssss" localSheetId="21">#REF!</definedName>
    <definedName name="sssssssss" localSheetId="20">#REF!</definedName>
    <definedName name="sssssssss" localSheetId="18">#REF!</definedName>
    <definedName name="sssssssss">#REF!</definedName>
    <definedName name="ssssssssss" localSheetId="19">#REF!</definedName>
    <definedName name="ssssssssss" localSheetId="21">#REF!</definedName>
    <definedName name="ssssssssss" localSheetId="20">#REF!</definedName>
    <definedName name="ssssssssss" localSheetId="18">#REF!</definedName>
    <definedName name="ssssssssss">#REF!</definedName>
    <definedName name="sssssssssss" localSheetId="19">'[2]Budoucí hodnota - zadání'!#REF!</definedName>
    <definedName name="sssssssssss" localSheetId="21">'[2]Budoucí hodnota - zadání'!#REF!</definedName>
    <definedName name="sssssssssss" localSheetId="20">'[2]Budoucí hodnota - zadání'!#REF!</definedName>
    <definedName name="sssssssssss" localSheetId="18">'[2]Budoucí hodnota - zadání'!#REF!</definedName>
    <definedName name="sssssssssss">'[2]Budoucí hodnota - zadání'!#REF!</definedName>
    <definedName name="ssssssssssss" localSheetId="19">#REF!</definedName>
    <definedName name="ssssssssssss" localSheetId="21">#REF!</definedName>
    <definedName name="ssssssssssss" localSheetId="20">#REF!</definedName>
    <definedName name="ssssssssssss" localSheetId="18">#REF!</definedName>
    <definedName name="ssssssssssss">#REF!</definedName>
    <definedName name="sssssssssssss" localSheetId="19">'[2]Budoucí hodnota - zadání'!#REF!</definedName>
    <definedName name="sssssssssssss" localSheetId="21">'[2]Budoucí hodnota - zadání'!#REF!</definedName>
    <definedName name="sssssssssssss" localSheetId="20">'[2]Budoucí hodnota - zadání'!#REF!</definedName>
    <definedName name="sssssssssssss" localSheetId="18">'[2]Budoucí hodnota - zadání'!#REF!</definedName>
    <definedName name="sssssssssssss">'[2]Budoucí hodnota - zadání'!#REF!</definedName>
    <definedName name="ssssssssssssss" localSheetId="19">'[2]Budoucí hodnota - zadání'!#REF!</definedName>
    <definedName name="ssssssssssssss" localSheetId="21">'[2]Budoucí hodnota - zadání'!#REF!</definedName>
    <definedName name="ssssssssssssss" localSheetId="20">'[2]Budoucí hodnota - zadání'!#REF!</definedName>
    <definedName name="ssssssssssssss" localSheetId="18">'[2]Budoucí hodnota - zadání'!#REF!</definedName>
    <definedName name="ssssssssssssss">'[2]Budoucí hodnota - zadání'!#REF!</definedName>
    <definedName name="sssssssssssssss" localSheetId="19">#REF!</definedName>
    <definedName name="sssssssssssssss" localSheetId="21">#REF!</definedName>
    <definedName name="sssssssssssssss" localSheetId="20">#REF!</definedName>
    <definedName name="sssssssssssssss" localSheetId="18">#REF!</definedName>
    <definedName name="sssssssssssssss">#REF!</definedName>
    <definedName name="ssssssssssssssss" localSheetId="19">'[1]Budoucí hodnota - zadání'!#REF!</definedName>
    <definedName name="ssssssssssssssss" localSheetId="21">'[1]Budoucí hodnota - zadání'!#REF!</definedName>
    <definedName name="ssssssssssssssss" localSheetId="20">'[1]Budoucí hodnota - zadání'!#REF!</definedName>
    <definedName name="ssssssssssssssss" localSheetId="18">'[1]Budoucí hodnota - zadání'!#REF!</definedName>
    <definedName name="ssssssssssssssss">'[1]Budoucí hodnota - zadání'!#REF!</definedName>
    <definedName name="sssssssssssssssss" localSheetId="19">#REF!</definedName>
    <definedName name="sssssssssssssssss" localSheetId="21">#REF!</definedName>
    <definedName name="sssssssssssssssss" localSheetId="20">#REF!</definedName>
    <definedName name="sssssssssssssssss" localSheetId="18">#REF!</definedName>
    <definedName name="sssssssssssssssss">#REF!</definedName>
    <definedName name="ssssssssssssssssss" localSheetId="19">#REF!</definedName>
    <definedName name="ssssssssssssssssss" localSheetId="21">#REF!</definedName>
    <definedName name="ssssssssssssssssss" localSheetId="20">#REF!</definedName>
    <definedName name="ssssssssssssssssss" localSheetId="18">#REF!</definedName>
    <definedName name="ssssssssssssssssss">#REF!</definedName>
    <definedName name="sssssssssssssssssss" localSheetId="19">'[1]Budoucí hodnota - zadání'!#REF!</definedName>
    <definedName name="sssssssssssssssssss" localSheetId="21">'[1]Budoucí hodnota - zadání'!#REF!</definedName>
    <definedName name="sssssssssssssssssss" localSheetId="20">'[1]Budoucí hodnota - zadání'!#REF!</definedName>
    <definedName name="sssssssssssssssssss" localSheetId="18">'[1]Budoucí hodnota - zadání'!#REF!</definedName>
    <definedName name="sssssssssssssssssss">'[1]Budoucí hodnota - zadání'!#REF!</definedName>
    <definedName name="ssssssssssssssssssss" localSheetId="19">#REF!</definedName>
    <definedName name="ssssssssssssssssssss" localSheetId="21">#REF!</definedName>
    <definedName name="ssssssssssssssssssss" localSheetId="20">#REF!</definedName>
    <definedName name="ssssssssssssssssssss" localSheetId="18">#REF!</definedName>
    <definedName name="ssssssssssssssssssss">#REF!</definedName>
    <definedName name="sssssssssssssssssssss" localSheetId="19">#REF!</definedName>
    <definedName name="sssssssssssssssssssss" localSheetId="21">#REF!</definedName>
    <definedName name="sssssssssssssssssssss" localSheetId="20">#REF!</definedName>
    <definedName name="sssssssssssssssssssss" localSheetId="18">#REF!</definedName>
    <definedName name="sssssssssssssssssssss">#REF!</definedName>
    <definedName name="ssssssssssssssssssssss" localSheetId="19">#REF!</definedName>
    <definedName name="ssssssssssssssssssssss" localSheetId="21">#REF!</definedName>
    <definedName name="ssssssssssssssssssssss" localSheetId="20">#REF!</definedName>
    <definedName name="ssssssssssssssssssssss" localSheetId="18">#REF!</definedName>
    <definedName name="ssssssssssssssssssssss">#REF!</definedName>
    <definedName name="sssssssssssssssssssssss" localSheetId="19">#REF!</definedName>
    <definedName name="sssssssssssssssssssssss" localSheetId="21">#REF!</definedName>
    <definedName name="sssssssssssssssssssssss" localSheetId="20">#REF!</definedName>
    <definedName name="sssssssssssssssssssssss" localSheetId="18">#REF!</definedName>
    <definedName name="sssssssssssssssssssssss">#REF!</definedName>
    <definedName name="ssssssssssssssssssssssss" localSheetId="19">'[1]Budoucí hodnota - zadání'!#REF!</definedName>
    <definedName name="ssssssssssssssssssssssss" localSheetId="21">'[1]Budoucí hodnota - zadání'!#REF!</definedName>
    <definedName name="ssssssssssssssssssssssss" localSheetId="20">'[1]Budoucí hodnota - zadání'!#REF!</definedName>
    <definedName name="ssssssssssssssssssssssss" localSheetId="18">'[1]Budoucí hodnota - zadání'!#REF!</definedName>
    <definedName name="ssssssssssssssssssssssss">'[1]Budoucí hodnota - zadání'!#REF!</definedName>
    <definedName name="ssssssssssssssssssssssssssssss" localSheetId="19">#REF!</definedName>
    <definedName name="ssssssssssssssssssssssssssssss" localSheetId="21">#REF!</definedName>
    <definedName name="ssssssssssssssssssssssssssssss" localSheetId="20">#REF!</definedName>
    <definedName name="ssssssssssssssssssssssssssssss" localSheetId="18">#REF!</definedName>
    <definedName name="ssssssssssssssssssssssssssssss">#REF!</definedName>
    <definedName name="t" localSheetId="19">#REF!</definedName>
    <definedName name="t" localSheetId="21">#REF!</definedName>
    <definedName name="t" localSheetId="20">#REF!</definedName>
    <definedName name="t" localSheetId="18">#REF!</definedName>
    <definedName name="t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5">#REF!</definedName>
    <definedName name="TableArea">#REF!</definedName>
    <definedName name="tabulky" localSheetId="5">#REF!</definedName>
    <definedName name="tabulky">#REF!</definedName>
    <definedName name="tdjgcdkcb" localSheetId="19">#REF!</definedName>
    <definedName name="tdjgcdkcb" localSheetId="21">#REF!</definedName>
    <definedName name="tdjgcdkcb" localSheetId="20">#REF!</definedName>
    <definedName name="tdjgcdkcb" localSheetId="18">#REF!</definedName>
    <definedName name="tdjgcdkcb">#REF!</definedName>
    <definedName name="ttttttttttttttt" localSheetId="19">'[2]Budoucí hodnota - zadání'!#REF!</definedName>
    <definedName name="ttttttttttttttt" localSheetId="21">'[2]Budoucí hodnota - zadání'!#REF!</definedName>
    <definedName name="ttttttttttttttt" localSheetId="20">'[2]Budoucí hodnota - zadání'!#REF!</definedName>
    <definedName name="ttttttttttttttt" localSheetId="18">'[2]Budoucí hodnota - zadání'!#REF!</definedName>
    <definedName name="ttttttttttttttt">'[2]Budoucí hodnota - zadání'!#REF!</definedName>
    <definedName name="ttttttttttttttttttttt" localSheetId="19">#REF!</definedName>
    <definedName name="ttttttttttttttttttttt" localSheetId="21">#REF!</definedName>
    <definedName name="ttttttttttttttttttttt" localSheetId="20">#REF!</definedName>
    <definedName name="ttttttttttttttttttttt" localSheetId="18">#REF!</definedName>
    <definedName name="ttttttttttttttttttttt">#REF!</definedName>
    <definedName name="u" localSheetId="19">#REF!</definedName>
    <definedName name="u" localSheetId="21">#REF!</definedName>
    <definedName name="u" localSheetId="20">#REF!</definedName>
    <definedName name="u" localSheetId="18">#REF!</definedName>
    <definedName name="u">#REF!</definedName>
    <definedName name="ú" localSheetId="19">'[2]Budoucí hodnota - zadání'!#REF!</definedName>
    <definedName name="ú" localSheetId="21">'[2]Budoucí hodnota - zadání'!#REF!</definedName>
    <definedName name="ú" localSheetId="20">'[2]Budoucí hodnota - zadání'!#REF!</definedName>
    <definedName name="ú" localSheetId="18">'[2]Budoucí hodnota - zadání'!#REF!</definedName>
    <definedName name="ú">'[2]Budoucí hodnota - zadání'!#REF!</definedName>
    <definedName name="uuuuu" localSheetId="19">#REF!</definedName>
    <definedName name="uuuuu" localSheetId="21">#REF!</definedName>
    <definedName name="uuuuu" localSheetId="20">#REF!</definedName>
    <definedName name="uuuuu" localSheetId="18">#REF!</definedName>
    <definedName name="uuuuu">#REF!</definedName>
    <definedName name="VydajeNaZakaz" localSheetId="19">#REF!</definedName>
    <definedName name="VydajeNaZakaz" localSheetId="21">#REF!</definedName>
    <definedName name="VydajeNaZakaz" localSheetId="20">#REF!</definedName>
    <definedName name="VydajeNaZakaz" localSheetId="18">#REF!</definedName>
    <definedName name="VydajeNaZakaz" localSheetId="5">#REF!</definedName>
    <definedName name="VydajeNaZakaz">#REF!</definedName>
    <definedName name="Vyplaty" localSheetId="19">#REF!</definedName>
    <definedName name="Vyplaty" localSheetId="21">#REF!</definedName>
    <definedName name="Vyplaty" localSheetId="20">#REF!</definedName>
    <definedName name="Vyplaty" localSheetId="18">#REF!</definedName>
    <definedName name="Vyplaty" localSheetId="5">#REF!</definedName>
    <definedName name="Vyplaty">#REF!</definedName>
    <definedName name="w" localSheetId="19">#REF!</definedName>
    <definedName name="w" localSheetId="21">#REF!</definedName>
    <definedName name="w" localSheetId="20">#REF!</definedName>
    <definedName name="w" localSheetId="18">#REF!</definedName>
    <definedName name="w">#REF!</definedName>
    <definedName name="wwwwwwwwwwwwwwwwwwwwwwwww" localSheetId="19">'[2]Budoucí hodnota - zadání'!#REF!</definedName>
    <definedName name="wwwwwwwwwwwwwwwwwwwwwwwww" localSheetId="21">'[2]Budoucí hodnota - zadání'!#REF!</definedName>
    <definedName name="wwwwwwwwwwwwwwwwwwwwwwwww" localSheetId="20">'[2]Budoucí hodnota - zadání'!#REF!</definedName>
    <definedName name="wwwwwwwwwwwwwwwwwwwwwwwww" localSheetId="18">'[2]Budoucí hodnota - zadání'!#REF!</definedName>
    <definedName name="wwwwwwwwwwwwwwwwwwwwwwwww">'[2]Budoucí hodnota - zadání'!#REF!</definedName>
    <definedName name="wwwwwwwwwwwwwwwwwwwwwwwwwwwwwwwwwwww" localSheetId="19">#REF!</definedName>
    <definedName name="wwwwwwwwwwwwwwwwwwwwwwwwwwwwwwwwwwww" localSheetId="21">#REF!</definedName>
    <definedName name="wwwwwwwwwwwwwwwwwwwwwwwwwwwwwwwwwwww" localSheetId="20">#REF!</definedName>
    <definedName name="wwwwwwwwwwwwwwwwwwwwwwwwwwwwwwwwwwww" localSheetId="18">#REF!</definedName>
    <definedName name="wwwwwwwwwwwwwwwwwwwwwwwwwwwwwwwwwwww">#REF!</definedName>
    <definedName name="x" localSheetId="19">#REF!</definedName>
    <definedName name="x" localSheetId="21">#REF!</definedName>
    <definedName name="x" localSheetId="20">#REF!</definedName>
    <definedName name="x" localSheetId="18">#REF!</definedName>
    <definedName name="x">#REF!</definedName>
    <definedName name="ydgdfhn" localSheetId="19">#REF!</definedName>
    <definedName name="ydgdfhn" localSheetId="21">#REF!</definedName>
    <definedName name="ydgdfhn" localSheetId="20">#REF!</definedName>
    <definedName name="ydgdfhn" localSheetId="18">#REF!</definedName>
    <definedName name="ydgdfhn">#REF!</definedName>
    <definedName name="z" localSheetId="19">#REF!</definedName>
    <definedName name="z" localSheetId="21">#REF!</definedName>
    <definedName name="z" localSheetId="20">#REF!</definedName>
    <definedName name="z" localSheetId="18">#REF!</definedName>
    <definedName name="z">#REF!</definedName>
    <definedName name="Zarizeni" localSheetId="19">#REF!</definedName>
    <definedName name="Zarizeni" localSheetId="21">#REF!</definedName>
    <definedName name="Zarizeni" localSheetId="20">#REF!</definedName>
    <definedName name="Zarizeni" localSheetId="18">#REF!</definedName>
    <definedName name="Zarizeni" localSheetId="5">#REF!</definedName>
    <definedName name="Zarizeni">#REF!</definedName>
    <definedName name="Zásoby" localSheetId="19">#REF!</definedName>
    <definedName name="Zásoby" localSheetId="21">#REF!</definedName>
    <definedName name="Zásoby" localSheetId="20">#REF!</definedName>
    <definedName name="Zásoby" localSheetId="18">#REF!</definedName>
    <definedName name="Zásoby" localSheetId="5">#REF!</definedName>
    <definedName name="Zásoby">#REF!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5">#REF!</definedName>
    <definedName name="zugskrheiogwe">#REF!</definedName>
    <definedName name="zzzzzzzzzzzzzzzzzzz" localSheetId="19">#REF!</definedName>
    <definedName name="zzzzzzzzzzzzzzzzzzz" localSheetId="21">#REF!</definedName>
    <definedName name="zzzzzzzzzzzzzzzzzzz" localSheetId="20">#REF!</definedName>
    <definedName name="zzzzzzzzzzzzzzzzzzz" localSheetId="18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E38" i="214" l="1"/>
  <c r="E39" i="214"/>
  <c r="E40" i="214"/>
  <c r="E37" i="214"/>
  <c r="C42" i="214"/>
  <c r="D42" i="214"/>
  <c r="E42" i="214"/>
  <c r="B42" i="214"/>
  <c r="S25" i="259" l="1"/>
  <c r="R25" i="259"/>
  <c r="Q25" i="259"/>
  <c r="O25" i="259"/>
  <c r="N25" i="259"/>
  <c r="J25" i="259"/>
  <c r="G25" i="259"/>
  <c r="G24" i="258"/>
  <c r="F24" i="258"/>
  <c r="H23" i="258"/>
  <c r="H22" i="258"/>
  <c r="H21" i="258"/>
  <c r="H20" i="258"/>
  <c r="H19" i="258"/>
  <c r="H18" i="258"/>
  <c r="H17" i="258"/>
  <c r="H16" i="258"/>
  <c r="H15" i="258"/>
  <c r="H14" i="258"/>
  <c r="H13" i="258"/>
  <c r="H12" i="258"/>
  <c r="H11" i="258"/>
  <c r="H10" i="258"/>
  <c r="H9" i="258"/>
  <c r="H8" i="258"/>
  <c r="H7" i="258"/>
  <c r="H6" i="258"/>
  <c r="H5" i="258"/>
  <c r="H4" i="258"/>
  <c r="H3" i="258"/>
  <c r="H24" i="258" s="1"/>
  <c r="H16" i="256"/>
  <c r="H15" i="256"/>
  <c r="H14" i="256"/>
  <c r="C42" i="254"/>
  <c r="E41" i="254"/>
  <c r="E40" i="254"/>
  <c r="E42" i="254" s="1"/>
  <c r="D40" i="254"/>
  <c r="D42" i="254" s="1"/>
  <c r="C40" i="254"/>
  <c r="E39" i="254"/>
  <c r="E38" i="254"/>
  <c r="E37" i="254"/>
  <c r="E36" i="254"/>
  <c r="E35" i="254"/>
  <c r="E34" i="254"/>
  <c r="E33" i="254"/>
  <c r="E32" i="254"/>
  <c r="E31" i="254"/>
  <c r="E30" i="254"/>
  <c r="E29" i="254"/>
  <c r="E28" i="254"/>
  <c r="E27" i="254"/>
  <c r="E26" i="254"/>
  <c r="E25" i="254"/>
  <c r="E24" i="254"/>
  <c r="E23" i="254"/>
  <c r="E22" i="254"/>
  <c r="E21" i="254"/>
  <c r="E20" i="254"/>
  <c r="E19" i="254"/>
  <c r="E18" i="254"/>
  <c r="E17" i="254"/>
  <c r="E16" i="254"/>
  <c r="E15" i="254"/>
  <c r="E14" i="254"/>
  <c r="E13" i="254"/>
  <c r="E12" i="254"/>
  <c r="E11" i="254"/>
  <c r="E10" i="254"/>
  <c r="E9" i="254"/>
  <c r="E8" i="254"/>
  <c r="E7" i="254"/>
  <c r="E6" i="254"/>
  <c r="E5" i="254"/>
  <c r="E4" i="254"/>
  <c r="D36" i="158" l="1"/>
  <c r="E36" i="158"/>
  <c r="D37" i="158"/>
  <c r="E37" i="158"/>
  <c r="D38" i="158"/>
  <c r="E38" i="158"/>
  <c r="D39" i="158"/>
  <c r="E39" i="158"/>
  <c r="D40" i="158"/>
  <c r="E40" i="158"/>
  <c r="D41" i="158"/>
  <c r="E41" i="158"/>
  <c r="D42" i="158"/>
  <c r="E42" i="158"/>
  <c r="D43" i="158"/>
  <c r="E43" i="158"/>
  <c r="C36" i="158"/>
  <c r="C37" i="158"/>
  <c r="C38" i="158"/>
  <c r="C39" i="158"/>
  <c r="C43" i="158" s="1"/>
  <c r="C40" i="158"/>
  <c r="C41" i="158"/>
  <c r="C42" i="158"/>
  <c r="J195" i="251" l="1"/>
  <c r="J189" i="251"/>
  <c r="J92" i="251"/>
  <c r="J76" i="251"/>
  <c r="J28" i="251"/>
  <c r="J141" i="251" s="1"/>
  <c r="J27" i="251"/>
  <c r="J77" i="250"/>
  <c r="I76" i="250"/>
  <c r="J76" i="250" s="1"/>
  <c r="H76" i="250"/>
  <c r="G76" i="250"/>
  <c r="J75" i="250"/>
  <c r="J74" i="250"/>
  <c r="J73" i="250"/>
  <c r="J72" i="250"/>
  <c r="I71" i="250"/>
  <c r="J71" i="250" s="1"/>
  <c r="H71" i="250"/>
  <c r="G71" i="250"/>
  <c r="I70" i="250"/>
  <c r="J70" i="250" s="1"/>
  <c r="H70" i="250"/>
  <c r="G70" i="250"/>
  <c r="J69" i="250"/>
  <c r="J68" i="250"/>
  <c r="J67" i="250"/>
  <c r="J66" i="250"/>
  <c r="J65" i="250"/>
  <c r="J64" i="250"/>
  <c r="J63" i="250"/>
  <c r="J62" i="250"/>
  <c r="J61" i="250"/>
  <c r="J60" i="250"/>
  <c r="J59" i="250"/>
  <c r="J58" i="250"/>
  <c r="J57" i="250"/>
  <c r="J56" i="250"/>
  <c r="J55" i="250"/>
  <c r="J54" i="250"/>
  <c r="I53" i="250"/>
  <c r="J53" i="250" s="1"/>
  <c r="H53" i="250"/>
  <c r="G53" i="250"/>
  <c r="J52" i="250"/>
  <c r="J51" i="250"/>
  <c r="I50" i="250"/>
  <c r="H50" i="250"/>
  <c r="J50" i="250" s="1"/>
  <c r="G50" i="250"/>
  <c r="J49" i="250"/>
  <c r="J48" i="250"/>
  <c r="J47" i="250"/>
  <c r="J46" i="250"/>
  <c r="J45" i="250"/>
  <c r="I44" i="250"/>
  <c r="J44" i="250" s="1"/>
  <c r="H44" i="250"/>
  <c r="G44" i="250"/>
  <c r="J43" i="250"/>
  <c r="J42" i="250"/>
  <c r="J41" i="250"/>
  <c r="J40" i="250"/>
  <c r="J39" i="250"/>
  <c r="I38" i="250"/>
  <c r="J38" i="250" s="1"/>
  <c r="H38" i="250"/>
  <c r="G38" i="250"/>
  <c r="J37" i="250"/>
  <c r="J36" i="250"/>
  <c r="J35" i="250"/>
  <c r="J34" i="250"/>
  <c r="J33" i="250"/>
  <c r="J32" i="250"/>
  <c r="J31" i="250"/>
  <c r="J30" i="250"/>
  <c r="J29" i="250"/>
  <c r="J28" i="250"/>
  <c r="I28" i="250"/>
  <c r="H28" i="250"/>
  <c r="G28" i="250"/>
  <c r="J27" i="250"/>
  <c r="J26" i="250"/>
  <c r="J25" i="250"/>
  <c r="J24" i="250"/>
  <c r="J23" i="250"/>
  <c r="I23" i="250"/>
  <c r="H23" i="250"/>
  <c r="G23" i="250"/>
  <c r="G19" i="250" s="1"/>
  <c r="J22" i="250"/>
  <c r="J21" i="250"/>
  <c r="I20" i="250"/>
  <c r="J20" i="250" s="1"/>
  <c r="H20" i="250"/>
  <c r="G20" i="250"/>
  <c r="H19" i="250"/>
  <c r="J18" i="250"/>
  <c r="J17" i="250"/>
  <c r="J16" i="250"/>
  <c r="J15" i="250"/>
  <c r="I14" i="250"/>
  <c r="J14" i="250" s="1"/>
  <c r="H14" i="250"/>
  <c r="H12" i="250" s="1"/>
  <c r="H11" i="250" s="1"/>
  <c r="G14" i="250"/>
  <c r="G12" i="250" s="1"/>
  <c r="G11" i="250" s="1"/>
  <c r="J13" i="250"/>
  <c r="I12" i="250"/>
  <c r="J31" i="249"/>
  <c r="J30" i="249"/>
  <c r="I28" i="249"/>
  <c r="H28" i="249"/>
  <c r="J28" i="249" s="1"/>
  <c r="G28" i="249"/>
  <c r="J27" i="249"/>
  <c r="J26" i="249"/>
  <c r="I25" i="249"/>
  <c r="J25" i="249" s="1"/>
  <c r="H25" i="249"/>
  <c r="G25" i="249"/>
  <c r="J24" i="249"/>
  <c r="J23" i="249"/>
  <c r="J22" i="249"/>
  <c r="J21" i="249"/>
  <c r="I19" i="249"/>
  <c r="J19" i="249" s="1"/>
  <c r="H19" i="249"/>
  <c r="G19" i="249"/>
  <c r="I17" i="249"/>
  <c r="I12" i="249" s="1"/>
  <c r="H17" i="249"/>
  <c r="G17" i="249"/>
  <c r="I13" i="249"/>
  <c r="H13" i="249"/>
  <c r="H12" i="249" s="1"/>
  <c r="H11" i="249" s="1"/>
  <c r="G13" i="249"/>
  <c r="G12" i="249"/>
  <c r="G11" i="249" s="1"/>
  <c r="J90" i="248"/>
  <c r="I89" i="248"/>
  <c r="J89" i="248" s="1"/>
  <c r="H89" i="248"/>
  <c r="H82" i="248" s="1"/>
  <c r="G89" i="248"/>
  <c r="G82" i="248" s="1"/>
  <c r="J88" i="248"/>
  <c r="J87" i="248"/>
  <c r="J86" i="248"/>
  <c r="J85" i="248"/>
  <c r="J84" i="248"/>
  <c r="I83" i="248"/>
  <c r="J83" i="248" s="1"/>
  <c r="H83" i="248"/>
  <c r="G83" i="248"/>
  <c r="J81" i="248"/>
  <c r="J80" i="248"/>
  <c r="J79" i="248"/>
  <c r="J78" i="248"/>
  <c r="J77" i="248"/>
  <c r="J76" i="248"/>
  <c r="J75" i="248"/>
  <c r="J74" i="248"/>
  <c r="J73" i="248"/>
  <c r="J72" i="248"/>
  <c r="J71" i="248"/>
  <c r="J70" i="248"/>
  <c r="J69" i="248"/>
  <c r="J68" i="248"/>
  <c r="J67" i="248"/>
  <c r="J66" i="248"/>
  <c r="I65" i="248"/>
  <c r="J65" i="248" s="1"/>
  <c r="H65" i="248"/>
  <c r="G65" i="248"/>
  <c r="J64" i="248"/>
  <c r="J63" i="248"/>
  <c r="I62" i="248"/>
  <c r="H62" i="248"/>
  <c r="J62" i="248" s="1"/>
  <c r="G62" i="248"/>
  <c r="J61" i="248"/>
  <c r="J60" i="248"/>
  <c r="J59" i="248"/>
  <c r="J58" i="248"/>
  <c r="J57" i="248"/>
  <c r="I56" i="248"/>
  <c r="J56" i="248" s="1"/>
  <c r="H56" i="248"/>
  <c r="G56" i="248"/>
  <c r="J55" i="248"/>
  <c r="J54" i="248"/>
  <c r="J53" i="248"/>
  <c r="J52" i="248"/>
  <c r="J51" i="248"/>
  <c r="I50" i="248"/>
  <c r="J50" i="248" s="1"/>
  <c r="H50" i="248"/>
  <c r="G50" i="248"/>
  <c r="J49" i="248"/>
  <c r="J48" i="248"/>
  <c r="J47" i="248"/>
  <c r="J46" i="248"/>
  <c r="J45" i="248"/>
  <c r="J44" i="248"/>
  <c r="J43" i="248"/>
  <c r="J42" i="248"/>
  <c r="J41" i="248"/>
  <c r="J40" i="248"/>
  <c r="I40" i="248"/>
  <c r="H40" i="248"/>
  <c r="G40" i="248"/>
  <c r="J39" i="248"/>
  <c r="J38" i="248"/>
  <c r="J37" i="248"/>
  <c r="J36" i="248"/>
  <c r="J35" i="248"/>
  <c r="I35" i="248"/>
  <c r="H35" i="248"/>
  <c r="G35" i="248"/>
  <c r="G30" i="248" s="1"/>
  <c r="J34" i="248"/>
  <c r="J33" i="248"/>
  <c r="J32" i="248"/>
  <c r="I31" i="248"/>
  <c r="J31" i="248" s="1"/>
  <c r="H31" i="248"/>
  <c r="G31" i="248"/>
  <c r="J29" i="248"/>
  <c r="J28" i="248"/>
  <c r="J27" i="248"/>
  <c r="J26" i="248"/>
  <c r="J25" i="248"/>
  <c r="J24" i="248"/>
  <c r="J23" i="248"/>
  <c r="J22" i="248"/>
  <c r="I21" i="248"/>
  <c r="I18" i="248" s="1"/>
  <c r="H21" i="248"/>
  <c r="G21" i="248"/>
  <c r="J20" i="248"/>
  <c r="J19" i="248"/>
  <c r="H18" i="248"/>
  <c r="G18" i="248"/>
  <c r="J17" i="248"/>
  <c r="J16" i="248"/>
  <c r="J15" i="248"/>
  <c r="J14" i="248"/>
  <c r="I14" i="248"/>
  <c r="H14" i="248"/>
  <c r="G14" i="248"/>
  <c r="J13" i="248"/>
  <c r="I12" i="248"/>
  <c r="J12" i="248" s="1"/>
  <c r="H12" i="248"/>
  <c r="G12" i="248"/>
  <c r="G11" i="248" s="1"/>
  <c r="H12" i="247"/>
  <c r="G43" i="246"/>
  <c r="G44" i="246" s="1"/>
  <c r="F43" i="246"/>
  <c r="F44" i="246" s="1"/>
  <c r="E43" i="246"/>
  <c r="E44" i="246" s="1"/>
  <c r="D43" i="246"/>
  <c r="D44" i="246" s="1"/>
  <c r="I42" i="246"/>
  <c r="G42" i="246"/>
  <c r="F42" i="246"/>
  <c r="E42" i="246"/>
  <c r="D42" i="246"/>
  <c r="I41" i="246"/>
  <c r="G41" i="246"/>
  <c r="F41" i="246"/>
  <c r="E41" i="246"/>
  <c r="D41" i="246"/>
  <c r="G39" i="246"/>
  <c r="F39" i="246"/>
  <c r="E39" i="246"/>
  <c r="D39" i="246"/>
  <c r="C39" i="246"/>
  <c r="H38" i="246"/>
  <c r="J38" i="246" s="1"/>
  <c r="H37" i="246"/>
  <c r="H39" i="246" s="1"/>
  <c r="H36" i="246"/>
  <c r="J36" i="246" s="1"/>
  <c r="G34" i="246"/>
  <c r="F34" i="246"/>
  <c r="E34" i="246"/>
  <c r="D34" i="246"/>
  <c r="I33" i="246"/>
  <c r="I43" i="246" s="1"/>
  <c r="I44" i="246" s="1"/>
  <c r="C33" i="246"/>
  <c r="C43" i="246" s="1"/>
  <c r="C44" i="246" s="1"/>
  <c r="I32" i="246"/>
  <c r="C32" i="246"/>
  <c r="C42" i="246" s="1"/>
  <c r="I31" i="246"/>
  <c r="C31" i="246"/>
  <c r="C41" i="246" s="1"/>
  <c r="E29" i="246"/>
  <c r="D29" i="246"/>
  <c r="H28" i="246"/>
  <c r="J28" i="246" s="1"/>
  <c r="H27" i="246"/>
  <c r="J27" i="246" s="1"/>
  <c r="H26" i="246"/>
  <c r="J26" i="246" s="1"/>
  <c r="F24" i="246"/>
  <c r="E24" i="246"/>
  <c r="D24" i="246"/>
  <c r="C24" i="246"/>
  <c r="J23" i="246"/>
  <c r="H23" i="246"/>
  <c r="H24" i="246" s="1"/>
  <c r="H22" i="246"/>
  <c r="J22" i="246" s="1"/>
  <c r="H21" i="246"/>
  <c r="J21" i="246" s="1"/>
  <c r="F19" i="246"/>
  <c r="E19" i="246"/>
  <c r="D19" i="246"/>
  <c r="C19" i="246"/>
  <c r="J18" i="246"/>
  <c r="H18" i="246"/>
  <c r="H19" i="246" s="1"/>
  <c r="H17" i="246"/>
  <c r="J17" i="246" s="1"/>
  <c r="H16" i="246"/>
  <c r="J16" i="246" s="1"/>
  <c r="D14" i="246"/>
  <c r="C14" i="246"/>
  <c r="H13" i="246"/>
  <c r="J13" i="246" s="1"/>
  <c r="H12" i="246"/>
  <c r="J12" i="246" s="1"/>
  <c r="H11" i="246"/>
  <c r="J11" i="246" s="1"/>
  <c r="I9" i="246"/>
  <c r="G9" i="246"/>
  <c r="F9" i="246"/>
  <c r="E9" i="246"/>
  <c r="D9" i="246"/>
  <c r="C9" i="246"/>
  <c r="H8" i="246"/>
  <c r="H9" i="246" s="1"/>
  <c r="H7" i="246"/>
  <c r="J7" i="246" s="1"/>
  <c r="H6" i="246"/>
  <c r="J6" i="246" s="1"/>
  <c r="F3" i="246"/>
  <c r="C3" i="246"/>
  <c r="N9" i="244"/>
  <c r="L9" i="244"/>
  <c r="J14" i="246" l="1"/>
  <c r="J12" i="249"/>
  <c r="I11" i="249"/>
  <c r="J11" i="249" s="1"/>
  <c r="J19" i="246"/>
  <c r="J24" i="246"/>
  <c r="H11" i="248"/>
  <c r="J18" i="248"/>
  <c r="J29" i="246"/>
  <c r="H29" i="246"/>
  <c r="I34" i="246"/>
  <c r="I82" i="248"/>
  <c r="J82" i="248" s="1"/>
  <c r="J8" i="246"/>
  <c r="J9" i="246" s="1"/>
  <c r="J21" i="248"/>
  <c r="J12" i="250"/>
  <c r="H14" i="246"/>
  <c r="C34" i="246"/>
  <c r="I30" i="248"/>
  <c r="J30" i="248" s="1"/>
  <c r="J37" i="246"/>
  <c r="J39" i="246" s="1"/>
  <c r="I19" i="250"/>
  <c r="J19" i="250" s="1"/>
  <c r="H31" i="246"/>
  <c r="H32" i="246"/>
  <c r="H33" i="246"/>
  <c r="H30" i="248"/>
  <c r="J32" i="246" l="1"/>
  <c r="J42" i="246" s="1"/>
  <c r="H42" i="246"/>
  <c r="J31" i="246"/>
  <c r="J41" i="246" s="1"/>
  <c r="H41" i="246"/>
  <c r="I11" i="250"/>
  <c r="J11" i="250" s="1"/>
  <c r="H34" i="246"/>
  <c r="J33" i="246"/>
  <c r="H43" i="246"/>
  <c r="H44" i="246" s="1"/>
  <c r="I11" i="248"/>
  <c r="J11" i="248" s="1"/>
  <c r="J34" i="246" l="1"/>
  <c r="J43" i="246"/>
  <c r="J44" i="246" s="1"/>
  <c r="F17" i="5" l="1"/>
  <c r="F18" i="5"/>
  <c r="F19" i="159" l="1"/>
  <c r="F20" i="159"/>
  <c r="F18" i="159"/>
  <c r="F17" i="159"/>
  <c r="F16" i="159"/>
  <c r="F15" i="159"/>
  <c r="F14" i="159"/>
  <c r="F13" i="159"/>
  <c r="F12" i="159"/>
  <c r="F11" i="159"/>
  <c r="E9" i="159" l="1"/>
  <c r="C58" i="158"/>
  <c r="E58" i="158"/>
  <c r="G9" i="5"/>
  <c r="G10" i="5"/>
  <c r="G11" i="5"/>
  <c r="G12" i="5"/>
  <c r="G13" i="5"/>
  <c r="G14" i="5"/>
  <c r="G15" i="5"/>
  <c r="G16" i="5"/>
  <c r="G17" i="5"/>
  <c r="G18" i="5"/>
  <c r="G19" i="5"/>
  <c r="G20" i="5"/>
  <c r="F6" i="5"/>
  <c r="G6" i="5" s="1"/>
  <c r="F7" i="5"/>
  <c r="G7" i="5" s="1"/>
  <c r="F8" i="5"/>
  <c r="G8" i="5" s="1"/>
  <c r="E20" i="5" l="1"/>
  <c r="E18" i="5"/>
  <c r="D18" i="159" l="1"/>
  <c r="F9" i="159" l="1"/>
  <c r="C19" i="158"/>
  <c r="E6" i="5" l="1"/>
  <c r="E7" i="5"/>
  <c r="E8" i="5"/>
  <c r="D9" i="159"/>
  <c r="C18" i="5" l="1"/>
  <c r="E19" i="158" l="1"/>
  <c r="I45" i="158" l="1"/>
  <c r="H45" i="158"/>
  <c r="I13" i="158"/>
  <c r="H13" i="158"/>
  <c r="G66" i="158"/>
  <c r="G65" i="158"/>
  <c r="G64" i="158"/>
  <c r="G63" i="158"/>
  <c r="G61" i="158"/>
  <c r="G60" i="158"/>
  <c r="G59" i="158"/>
  <c r="G57" i="158"/>
  <c r="G56" i="158"/>
  <c r="G55" i="158"/>
  <c r="G54" i="158"/>
  <c r="G53" i="158"/>
  <c r="G52" i="158"/>
  <c r="G51" i="158"/>
  <c r="G50" i="158"/>
  <c r="G49" i="158"/>
  <c r="G48" i="158"/>
  <c r="G47" i="158"/>
  <c r="G46" i="158"/>
  <c r="G45" i="158"/>
  <c r="G44" i="158"/>
  <c r="G42" i="158"/>
  <c r="G41" i="158"/>
  <c r="G40" i="158"/>
  <c r="G39" i="158"/>
  <c r="G38" i="158"/>
  <c r="G37" i="158"/>
  <c r="G36" i="158"/>
  <c r="G35" i="158"/>
  <c r="G34" i="158"/>
  <c r="G33" i="158"/>
  <c r="G32" i="158"/>
  <c r="G31" i="158"/>
  <c r="G30" i="158"/>
  <c r="G29" i="158"/>
  <c r="G28" i="158"/>
  <c r="G27" i="158"/>
  <c r="G26" i="158"/>
  <c r="G25" i="158"/>
  <c r="G24" i="158"/>
  <c r="G23" i="158"/>
  <c r="G22" i="158"/>
  <c r="G21" i="158"/>
  <c r="G20" i="158"/>
  <c r="G18" i="158"/>
  <c r="G17" i="158"/>
  <c r="G16" i="158"/>
  <c r="G15" i="158"/>
  <c r="G14" i="158"/>
  <c r="G13" i="158"/>
  <c r="F66" i="158"/>
  <c r="F65" i="158"/>
  <c r="F64" i="158"/>
  <c r="F61" i="158"/>
  <c r="F60" i="158"/>
  <c r="F57" i="158"/>
  <c r="F56" i="158"/>
  <c r="F55" i="158"/>
  <c r="F54" i="158"/>
  <c r="F53" i="158"/>
  <c r="F52" i="158"/>
  <c r="F51" i="158"/>
  <c r="F50" i="158"/>
  <c r="F49" i="158"/>
  <c r="F48" i="158"/>
  <c r="F47" i="158"/>
  <c r="F46" i="158"/>
  <c r="F45" i="158"/>
  <c r="F33" i="158"/>
  <c r="F32" i="158"/>
  <c r="F31" i="158"/>
  <c r="F30" i="158"/>
  <c r="F29" i="158"/>
  <c r="F26" i="158"/>
  <c r="F25" i="158"/>
  <c r="F24" i="158"/>
  <c r="F23" i="158"/>
  <c r="F22" i="158"/>
  <c r="F21" i="158"/>
  <c r="F18" i="158"/>
  <c r="F17" i="158"/>
  <c r="F16" i="158"/>
  <c r="F15" i="158"/>
  <c r="F14" i="158"/>
  <c r="F13" i="158"/>
  <c r="B14" i="159" l="1"/>
  <c r="F36" i="158"/>
  <c r="F37" i="158"/>
  <c r="F38" i="158"/>
  <c r="F39" i="158"/>
  <c r="F40" i="158"/>
  <c r="F41" i="158"/>
  <c r="F42" i="158"/>
  <c r="F34" i="158"/>
  <c r="F27" i="158"/>
  <c r="D19" i="158"/>
  <c r="G43" i="158" l="1"/>
  <c r="F43" i="158"/>
  <c r="F58" i="158"/>
  <c r="G58" i="158"/>
  <c r="C62" i="158"/>
  <c r="E62" i="158"/>
  <c r="C67" i="158"/>
  <c r="F62" i="158" l="1"/>
  <c r="G62" i="158"/>
  <c r="H64" i="158" l="1"/>
  <c r="H61" i="158"/>
  <c r="H60" i="158"/>
  <c r="H57" i="158"/>
  <c r="H55" i="158"/>
  <c r="H54" i="158"/>
  <c r="H53" i="158"/>
  <c r="H52" i="158"/>
  <c r="H49" i="158"/>
  <c r="H48" i="158"/>
  <c r="H47" i="158"/>
  <c r="H46" i="158"/>
  <c r="H43" i="158"/>
  <c r="H41" i="158"/>
  <c r="H40" i="158"/>
  <c r="H39" i="158"/>
  <c r="H38" i="158"/>
  <c r="H37" i="158"/>
  <c r="H36" i="158"/>
  <c r="H34" i="158"/>
  <c r="H32" i="158"/>
  <c r="H31" i="158"/>
  <c r="H30" i="158"/>
  <c r="H29" i="158"/>
  <c r="H27" i="158"/>
  <c r="H25" i="158"/>
  <c r="H24" i="158"/>
  <c r="H23" i="158"/>
  <c r="H22" i="158"/>
  <c r="H21" i="158"/>
  <c r="H16" i="158"/>
  <c r="H15" i="158"/>
  <c r="H14" i="158"/>
  <c r="C18" i="159" l="1"/>
  <c r="B19" i="158" l="1"/>
  <c r="G19" i="158" l="1"/>
  <c r="F19" i="158"/>
  <c r="H19" i="158"/>
  <c r="B39" i="158" l="1"/>
  <c r="B37" i="158"/>
  <c r="H58" i="158" l="1"/>
  <c r="H62" i="158" l="1"/>
  <c r="C9" i="159" l="1"/>
  <c r="C7" i="5" l="1"/>
  <c r="C8" i="5"/>
  <c r="C6" i="5"/>
  <c r="D7" i="5"/>
  <c r="D8" i="5"/>
  <c r="D6" i="5"/>
  <c r="I14" i="158"/>
  <c r="I15" i="158"/>
  <c r="I16" i="158"/>
  <c r="I65" i="158"/>
  <c r="I64" i="158"/>
  <c r="I61" i="158"/>
  <c r="I60" i="158"/>
  <c r="I57" i="158"/>
  <c r="I56" i="158"/>
  <c r="I55" i="158"/>
  <c r="I54" i="158"/>
  <c r="I53" i="158"/>
  <c r="I52" i="158"/>
  <c r="I49" i="158"/>
  <c r="I48" i="158"/>
  <c r="I47" i="158"/>
  <c r="I46" i="158"/>
  <c r="I34" i="158"/>
  <c r="I33" i="158"/>
  <c r="I32" i="158"/>
  <c r="I31" i="158"/>
  <c r="I30" i="158"/>
  <c r="I29" i="158"/>
  <c r="I27" i="158"/>
  <c r="I26" i="158"/>
  <c r="I25" i="158"/>
  <c r="I24" i="158"/>
  <c r="I23" i="158"/>
  <c r="I22" i="158"/>
  <c r="I21" i="158"/>
  <c r="B18" i="159" l="1"/>
  <c r="B9" i="159" l="1"/>
  <c r="E67" i="158"/>
  <c r="F67" i="158" l="1"/>
  <c r="G67" i="158"/>
  <c r="H67" i="158"/>
  <c r="I67" i="158"/>
  <c r="I62" i="158"/>
  <c r="I58" i="158" l="1"/>
  <c r="B67" i="158" l="1"/>
  <c r="B62" i="158"/>
  <c r="B58" i="158"/>
  <c r="B42" i="158"/>
  <c r="B41" i="158"/>
  <c r="B40" i="158"/>
  <c r="B38" i="158"/>
  <c r="B36" i="158"/>
  <c r="B43" i="158" l="1"/>
  <c r="I36" i="158"/>
  <c r="I39" i="158"/>
  <c r="I40" i="158"/>
  <c r="I41" i="158"/>
  <c r="I42" i="158"/>
  <c r="I37" i="158"/>
  <c r="I38" i="158"/>
  <c r="I19" i="158"/>
  <c r="I43" i="158" l="1"/>
</calcChain>
</file>

<file path=xl/sharedStrings.xml><?xml version="1.0" encoding="utf-8"?>
<sst xmlns="http://schemas.openxmlformats.org/spreadsheetml/2006/main" count="1814" uniqueCount="826">
  <si>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</si>
  <si>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</si>
  <si>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</si>
  <si>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</si>
  <si>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</si>
  <si>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</si>
  <si>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</si>
  <si>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</si>
  <si>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</si>
  <si>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</si>
  <si>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</si>
  <si>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</si>
  <si>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</si>
  <si>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</si>
  <si>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</si>
  <si>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</si>
  <si>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</si>
  <si>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</si>
  <si>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</si>
  <si>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</si>
  <si>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</si>
  <si>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</si>
  <si>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</si>
  <si>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</si>
  <si>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</si>
  <si>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</si>
  <si>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</si>
  <si>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</si>
  <si>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</si>
  <si>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</si>
  <si>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</si>
  <si>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</si>
  <si>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</si>
  <si>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</si>
  <si>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</si>
  <si>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</si>
  <si>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</si>
  <si>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</si>
  <si>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</si>
  <si>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</si>
  <si>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</si>
  <si>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</si>
  <si>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</si>
  <si>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</si>
  <si>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</si>
  <si>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</si>
  <si>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</si>
  <si>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</si>
  <si>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</si>
  <si>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</si>
  <si>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</si>
  <si>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</si>
  <si>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</si>
  <si>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</si>
  <si>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</si>
  <si>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</si>
  <si>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</si>
  <si>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</si>
  <si>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</si>
  <si>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</si>
  <si>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</si>
  <si>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</si>
  <si>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</si>
  <si>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</si>
  <si>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</si>
  <si>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</si>
  <si>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</si>
  <si>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</si>
  <si>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</si>
  <si>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</si>
  <si>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</si>
  <si>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</si>
  <si>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</si>
  <si>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</si>
  <si>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</si>
  <si>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</si>
  <si>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</si>
  <si>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</si>
  <si>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</si>
  <si>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</si>
  <si>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</si>
  <si>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</si>
  <si>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</si>
  <si>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</si>
  <si>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</si>
  <si>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</si>
  <si>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</si>
  <si>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</si>
  <si>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Rozdiel  4-2</t>
  </si>
  <si>
    <t>Index  4/3</t>
  </si>
  <si>
    <t>% plnenia  4/2</t>
  </si>
  <si>
    <t>Príjmy Sociálnej poisťovne vrátane príspevkov na SDS rok 2015</t>
  </si>
  <si>
    <t>Schválený rozpočet na rok 2015</t>
  </si>
  <si>
    <t>Výdavky Sociálnej poisťovne rok 2015</t>
  </si>
  <si>
    <t>zúčtovnie dávok § 112</t>
  </si>
  <si>
    <t>cudzie platby (pobočka SNV)</t>
  </si>
  <si>
    <t>Rozdiel  4-3</t>
  </si>
  <si>
    <t>Marec</t>
  </si>
  <si>
    <t>Apríl</t>
  </si>
  <si>
    <t>Január až  apríl 2015</t>
  </si>
  <si>
    <t>Časový rozpis rozpočtu na január až apríl  2015</t>
  </si>
  <si>
    <t>Skutočnosť január až apríl  2014</t>
  </si>
  <si>
    <t>Skutočnosť január až  apríl 2015</t>
  </si>
  <si>
    <t>Január až  apríl  2015</t>
  </si>
  <si>
    <t>Prehľad o zostatkoch finančných prostriedkov na bežných účtoch  v Štátnej pokladnici  dňa  30.4.2015</t>
  </si>
  <si>
    <t>Ú č e t</t>
  </si>
  <si>
    <t>Číslo bežného účtu</t>
  </si>
  <si>
    <t xml:space="preserve">                                       Zostatok v tis. Eur</t>
  </si>
  <si>
    <t>Obraty v tis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</si>
  <si>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</si>
  <si>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</si>
  <si>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</si>
  <si>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</si>
  <si>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</si>
  <si>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</si>
  <si>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</si>
  <si>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</si>
  <si>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</si>
  <si>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</si>
  <si>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</si>
  <si>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</si>
  <si>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</si>
  <si>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</si>
  <si>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</si>
  <si>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</si>
  <si>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</si>
  <si>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</si>
  <si>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</si>
  <si>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</si>
  <si>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</si>
  <si>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</si>
  <si>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</si>
  <si>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</si>
  <si>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</si>
  <si>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</si>
  <si>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</si>
  <si>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</si>
  <si>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</si>
  <si>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</si>
  <si>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</si>
  <si>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</si>
  <si>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</si>
  <si>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</si>
  <si>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</si>
  <si>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</si>
  <si>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</si>
  <si>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</si>
  <si>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</si>
  <si>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</si>
  <si>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v tom :</t>
  </si>
  <si>
    <t>v tis. Eur.</t>
  </si>
  <si>
    <t>rok 2015</t>
  </si>
  <si>
    <t>z  RFS</t>
  </si>
  <si>
    <t>zo ZFIP</t>
  </si>
  <si>
    <t>zo ZFPvN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</si>
  <si>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</si>
  <si>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</si>
  <si>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</si>
  <si>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</si>
  <si>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</si>
  <si>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</si>
  <si>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</si>
  <si>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Súhrnná bilancia - bez príspevkov na SDS (s vplyvom II. piliera)</t>
  </si>
  <si>
    <t>Skutočnosť za rok 2014</t>
  </si>
  <si>
    <t>Schválený rozpočet na rok 2015 */</t>
  </si>
  <si>
    <t>Očakávaná skutočnosť rok 2015</t>
  </si>
  <si>
    <t>Časový rozpis na január až  apríl  2015</t>
  </si>
  <si>
    <t>Skutočnosť k 30. 4. 2015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</si>
  <si>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</si>
  <si>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</si>
  <si>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</si>
  <si>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</si>
  <si>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</si>
  <si>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</si>
  <si>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</si>
  <si>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</si>
  <si>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>.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</si>
  <si>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</si>
  <si>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</si>
  <si>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</si>
  <si>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</si>
  <si>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</si>
  <si>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</si>
  <si>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</si>
  <si>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</si>
  <si>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</si>
  <si>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</si>
  <si>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</si>
  <si>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</si>
  <si>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</si>
  <si>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</si>
  <si>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</si>
  <si>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</si>
  <si>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</si>
  <si>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</si>
  <si>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 v bežnom roku</t>
  </si>
  <si>
    <t>Použitie</t>
  </si>
  <si>
    <t>*/ Údaje sú schválené uznesením NR SR  č. 1450 zo 4. decembra 2014</t>
  </si>
  <si>
    <t>Mesačný vývoj použitia správneho fondu celkom za rok 2014 a 2015</t>
  </si>
  <si>
    <t>v Eur</t>
  </si>
  <si>
    <t>Eur</t>
  </si>
  <si>
    <t>Ukazovatele</t>
  </si>
  <si>
    <t>R O K      2   0  1  4</t>
  </si>
  <si>
    <t>Upravený</t>
  </si>
  <si>
    <t xml:space="preserve"> S K U T O Č N O S Ť</t>
  </si>
  <si>
    <t>rozpočet</t>
  </si>
  <si>
    <t>Január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</si>
  <si>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</si>
  <si>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</si>
  <si>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</si>
  <si>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</si>
  <si>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</si>
  <si>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</si>
  <si>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</si>
  <si>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</si>
  <si>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</si>
  <si>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</si>
  <si>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5</t>
  </si>
  <si>
    <t>Vyhodnotenie plnenia upraveného rozpisu rozpočtu správneho fondu Sociálnej poisťovne za obdobie január až apríl 2015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</si>
  <si>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</si>
  <si>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</si>
  <si>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</si>
  <si>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</si>
  <si>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</si>
  <si>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</si>
  <si>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</si>
  <si>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</si>
  <si>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</si>
  <si>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</si>
  <si>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Rozpis rozpočtu</t>
  </si>
  <si>
    <t xml:space="preserve">  Upravený rozpis rozpočtu</t>
  </si>
  <si>
    <t>* Skutočnosť</t>
  </si>
  <si>
    <t>* % Plnenia z URR</t>
  </si>
  <si>
    <t>* Pol. obj. Nevädzová</t>
  </si>
  <si>
    <t xml:space="preserve">  Upravený rozpisrozpočtu</t>
  </si>
  <si>
    <t>* DaRZ Staré Hory(136)</t>
  </si>
  <si>
    <t>* DaRZ Pavčina Lehota</t>
  </si>
  <si>
    <t>* Dozorná rada (133)</t>
  </si>
  <si>
    <t>** ÚSTREDIE SPOLU</t>
  </si>
  <si>
    <t>*  Rozpis rozpočtu</t>
  </si>
  <si>
    <t>*  Upravený rozpis rozpočtu</t>
  </si>
  <si>
    <t>*  Skutočnosť</t>
  </si>
  <si>
    <t>* Pobočky SP (132)</t>
  </si>
  <si>
    <t>*** SPRÁVNY FOND SPOLU</t>
  </si>
  <si>
    <t>**  Rozpis rozpočtu</t>
  </si>
  <si>
    <t>**  Upravený rozpis rozpočtu</t>
  </si>
  <si>
    <t>**  Skutočnosť</t>
  </si>
  <si>
    <t>** % Plnenia z URR</t>
  </si>
  <si>
    <t>Objednávky a nezaplatené faktúry za celú Sociálnu poisťovňu k 14. máju 2015</t>
  </si>
  <si>
    <t>Euro</t>
  </si>
  <si>
    <t>Ukazovatel</t>
  </si>
  <si>
    <t>Objednávky</t>
  </si>
  <si>
    <t>Faktúry</t>
  </si>
  <si>
    <t>Skutočnosť</t>
  </si>
  <si>
    <t>Rozdiel</t>
  </si>
  <si>
    <t>v systéme</t>
  </si>
  <si>
    <t>došlé v SAPe</t>
  </si>
  <si>
    <t>k 14. máju</t>
  </si>
  <si>
    <t>bez objednávok</t>
  </si>
  <si>
    <t>vrátane</t>
  </si>
  <si>
    <t>(stl.1 minus stl.6)</t>
  </si>
  <si>
    <t>na rok 2015</t>
  </si>
  <si>
    <t>SAP(modul MM)</t>
  </si>
  <si>
    <t>objednávok</t>
  </si>
  <si>
    <t>Vyhodnotenie plnenia upraveného rozpisu rozpočtu výdavkov (nákladov) správneho fondu Sociálnej poisťovne za obdobie</t>
  </si>
  <si>
    <t>január až apríl 2015 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</si>
  <si>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</si>
  <si>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</si>
  <si>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</si>
  <si>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</si>
  <si>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</si>
  <si>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</si>
  <si>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</si>
  <si>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</si>
  <si>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</si>
  <si>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</si>
  <si>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</si>
  <si>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</si>
  <si>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po úpravách</t>
  </si>
  <si>
    <t>za obdobie</t>
  </si>
  <si>
    <t>plnenia</t>
  </si>
  <si>
    <t>oddiel/skupina/</t>
  </si>
  <si>
    <t>kategória</t>
  </si>
  <si>
    <t>ložka</t>
  </si>
  <si>
    <t>k 30. 4. 2015</t>
  </si>
  <si>
    <t xml:space="preserve"> január až</t>
  </si>
  <si>
    <t>(3 : 2)</t>
  </si>
  <si>
    <t>trieda/podtrieda</t>
  </si>
  <si>
    <t xml:space="preserve"> apríl 2015</t>
  </si>
  <si>
    <t>b</t>
  </si>
  <si>
    <t>c</t>
  </si>
  <si>
    <t>d</t>
  </si>
  <si>
    <t>e</t>
  </si>
  <si>
    <t>f</t>
  </si>
  <si>
    <t>10.9.0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</si>
  <si>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</si>
  <si>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</si>
  <si>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</si>
  <si>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</si>
  <si>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</si>
  <si>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</si>
  <si>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</si>
  <si>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</si>
  <si>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</si>
  <si>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</si>
  <si>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</si>
  <si>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</si>
  <si>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</si>
  <si>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</si>
  <si>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</si>
  <si>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</si>
  <si>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</si>
  <si>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</si>
  <si>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</si>
  <si>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</si>
  <si>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</si>
  <si>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</si>
  <si>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</si>
  <si>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</si>
  <si>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</si>
  <si>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</si>
  <si>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</si>
  <si>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</si>
  <si>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</si>
  <si>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</si>
  <si>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</si>
  <si>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</si>
  <si>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</si>
  <si>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</si>
  <si>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</si>
  <si>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</si>
  <si>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</si>
  <si>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</si>
  <si>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</si>
  <si>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</si>
  <si>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</si>
  <si>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</si>
  <si>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</si>
  <si>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</si>
  <si>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</si>
  <si>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</si>
  <si>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</si>
  <si>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</si>
  <si>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</si>
  <si>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</si>
  <si>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</si>
  <si>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</si>
  <si>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</si>
  <si>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</si>
  <si>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</si>
  <si>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</si>
  <si>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</si>
  <si>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</si>
  <si>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</si>
  <si>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</si>
  <si>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</si>
  <si>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</si>
  <si>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</si>
  <si>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</si>
  <si>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</si>
  <si>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</si>
  <si>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</si>
  <si>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</si>
  <si>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</si>
  <si>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</si>
  <si>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</si>
  <si>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</si>
  <si>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</si>
  <si>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</si>
  <si>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</si>
  <si>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</si>
  <si>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</si>
  <si>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</si>
  <si>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</si>
  <si>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</si>
  <si>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</si>
  <si>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</si>
  <si>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</si>
  <si>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</si>
  <si>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</si>
  <si>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</si>
  <si>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</si>
  <si>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</si>
  <si>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</si>
  <si>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</si>
  <si>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</si>
  <si>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</si>
  <si>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</si>
  <si>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</si>
  <si>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</si>
  <si>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</si>
  <si>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</si>
  <si>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</si>
  <si>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</si>
  <si>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</si>
  <si>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</si>
  <si>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</si>
  <si>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</si>
  <si>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</si>
  <si>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</si>
  <si>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</si>
  <si>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</si>
  <si>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</si>
  <si>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</si>
  <si>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</si>
  <si>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</si>
  <si>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</si>
  <si>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</si>
  <si>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</si>
  <si>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</si>
  <si>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</si>
  <si>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</si>
  <si>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</si>
  <si>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</si>
  <si>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</si>
  <si>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</si>
  <si>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</si>
  <si>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</si>
  <si>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</si>
  <si>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</si>
  <si>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</si>
  <si>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</si>
  <si>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</si>
  <si>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</si>
  <si>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</si>
  <si>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</si>
  <si>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</si>
  <si>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</si>
  <si>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</si>
  <si>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10.9.0.3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</si>
  <si>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</si>
  <si>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</si>
  <si>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</si>
  <si>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</si>
  <si>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</si>
  <si>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</si>
  <si>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kapitálových výdavkov (nákladov) správneho fondu Sociálnej poisťovne</t>
  </si>
  <si>
    <t xml:space="preserve"> za obdobie január až apríl 2015 v štruktúre funkčnej a ekonomickej klasifikácie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</si>
  <si>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</si>
  <si>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</si>
  <si>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</si>
  <si>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</si>
  <si>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</si>
  <si>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</si>
  <si>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</si>
  <si>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</si>
  <si>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</si>
  <si>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</si>
  <si>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</si>
  <si>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</si>
  <si>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</si>
  <si>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</si>
  <si>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</si>
  <si>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</si>
  <si>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</si>
  <si>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</si>
  <si>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</si>
  <si>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</si>
  <si>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</si>
  <si>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</si>
  <si>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</si>
  <si>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</si>
  <si>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</si>
  <si>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</si>
  <si>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</si>
  <si>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</si>
  <si>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</si>
  <si>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</si>
  <si>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</si>
  <si>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</si>
  <si>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</si>
  <si>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</si>
  <si>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</si>
  <si>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</si>
  <si>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</si>
  <si>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</si>
  <si>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upraveného rozpisu rozpočtu bežných výdavkov (nákladov) správneho fondu Sociálnej poisťovne, ústredie</t>
  </si>
  <si>
    <t>január až</t>
  </si>
  <si>
    <t>Evidencia úpravy rozpisu rozpočtu v Sociálnej poisťovni ústredie</t>
  </si>
  <si>
    <t>za rok  2015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</si>
  <si>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</si>
  <si>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</si>
  <si>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</si>
  <si>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</si>
  <si>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</si>
  <si>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</si>
  <si>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</si>
  <si>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</si>
  <si>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</si>
  <si>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</si>
  <si>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</si>
  <si>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</si>
  <si>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</si>
  <si>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BA--0052494/2015</t>
  </si>
  <si>
    <t>Dodatok</t>
  </si>
  <si>
    <t>Rozpočtové opatrenie</t>
  </si>
  <si>
    <t>632003.51450000</t>
  </si>
  <si>
    <t>ZZZ</t>
  </si>
  <si>
    <t>správneho fondu, ústredie</t>
  </si>
  <si>
    <t>713002.04221210</t>
  </si>
  <si>
    <t>I1501</t>
  </si>
  <si>
    <t>I1502</t>
  </si>
  <si>
    <t>713003.04221220</t>
  </si>
  <si>
    <t>633006.50111200</t>
  </si>
  <si>
    <t>633002.50123000</t>
  </si>
  <si>
    <t>633002.50142200</t>
  </si>
  <si>
    <t>633003.50142300</t>
  </si>
  <si>
    <t>635002.51130000</t>
  </si>
  <si>
    <t>635004.51151000</t>
  </si>
  <si>
    <t>635003.51152000</t>
  </si>
  <si>
    <t>632004.51818000</t>
  </si>
  <si>
    <t>635002.51822000</t>
  </si>
  <si>
    <t>633013.51841000</t>
  </si>
  <si>
    <t>637004.51828000</t>
  </si>
  <si>
    <t>713004.04221230</t>
  </si>
  <si>
    <t>P1501</t>
  </si>
  <si>
    <t>713005.04221240</t>
  </si>
  <si>
    <t>P1401</t>
  </si>
  <si>
    <t>714001.04231200</t>
  </si>
  <si>
    <t>P1301</t>
  </si>
  <si>
    <t>716000.04251200</t>
  </si>
  <si>
    <t>P1419</t>
  </si>
  <si>
    <t>P1340</t>
  </si>
  <si>
    <t>P1306</t>
  </si>
  <si>
    <t>P1011</t>
  </si>
  <si>
    <t>P1502</t>
  </si>
  <si>
    <t>P1503</t>
  </si>
  <si>
    <t>P1504</t>
  </si>
  <si>
    <t>717002.04211220</t>
  </si>
  <si>
    <t>P1215</t>
  </si>
  <si>
    <t>P1102</t>
  </si>
  <si>
    <t>P1505</t>
  </si>
  <si>
    <t>P1507</t>
  </si>
  <si>
    <t>P1407</t>
  </si>
  <si>
    <t>P1509</t>
  </si>
  <si>
    <t>P1317</t>
  </si>
  <si>
    <t>P1318</t>
  </si>
  <si>
    <t>P1405</t>
  </si>
  <si>
    <t>717003.04211230</t>
  </si>
  <si>
    <t>P1506</t>
  </si>
  <si>
    <t>P1408</t>
  </si>
  <si>
    <t>P1508</t>
  </si>
  <si>
    <t>P1510</t>
  </si>
  <si>
    <t>P1511</t>
  </si>
  <si>
    <t>P1512</t>
  </si>
  <si>
    <t>633006.50111000</t>
  </si>
  <si>
    <t>633006.50112000</t>
  </si>
  <si>
    <t>633006.50113000</t>
  </si>
  <si>
    <t>633006.50114000</t>
  </si>
  <si>
    <t>633001.50142100</t>
  </si>
  <si>
    <t>633004.50142400</t>
  </si>
  <si>
    <t>632001.50210000</t>
  </si>
  <si>
    <t>632001.50220000</t>
  </si>
  <si>
    <t>635004.51150000</t>
  </si>
  <si>
    <t>635001.51160000</t>
  </si>
  <si>
    <t>636001.51610000</t>
  </si>
  <si>
    <t>637004.51811000</t>
  </si>
  <si>
    <t>637004.51812000</t>
  </si>
  <si>
    <t>637005.51813000</t>
  </si>
  <si>
    <t>637011.51814000</t>
  </si>
  <si>
    <t>633010.52730000</t>
  </si>
  <si>
    <t>611000.52110000</t>
  </si>
  <si>
    <t>614000.52140000</t>
  </si>
  <si>
    <t>625002.52442000</t>
  </si>
  <si>
    <t>632003.51410000</t>
  </si>
  <si>
    <t>632003.51910000</t>
  </si>
  <si>
    <t>637014.52720000</t>
  </si>
  <si>
    <t>637012.54910000</t>
  </si>
  <si>
    <t>637034.54940000</t>
  </si>
  <si>
    <t>642013.52750000</t>
  </si>
  <si>
    <t>642013.52820000</t>
  </si>
  <si>
    <t>090</t>
  </si>
  <si>
    <t>080</t>
  </si>
  <si>
    <t>070</t>
  </si>
  <si>
    <t>060</t>
  </si>
  <si>
    <t>050</t>
  </si>
  <si>
    <t>040</t>
  </si>
  <si>
    <t>020</t>
  </si>
  <si>
    <t>x</t>
  </si>
  <si>
    <t>BA--0057712/2015</t>
  </si>
  <si>
    <t>Odoslanie</t>
  </si>
  <si>
    <t>637012.53810000</t>
  </si>
  <si>
    <t>Prijatie</t>
  </si>
  <si>
    <t>637012.54930000</t>
  </si>
  <si>
    <t>637012.53820000</t>
  </si>
  <si>
    <t>BA--0071242/2015</t>
  </si>
  <si>
    <t>642012.52740000</t>
  </si>
  <si>
    <t>642012.52810000</t>
  </si>
  <si>
    <t>BA--0072119/2015</t>
  </si>
  <si>
    <t>637005.51831000</t>
  </si>
  <si>
    <t>649003.54970000</t>
  </si>
  <si>
    <t>4.</t>
  </si>
  <si>
    <t>Prehľad o príjmoch a výdavkoch Sociálnej poisťovne na dávky, ktoré hradí štát v roku 2015</t>
  </si>
  <si>
    <t>Kapitola štátneho rozpočtu MPSVR SR</t>
  </si>
  <si>
    <t>Rozpis rozpočtu na január až apríl 2015</t>
  </si>
  <si>
    <t>Skutočnosť za január až apríl 2015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</si>
  <si>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</si>
  <si>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</si>
  <si>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</si>
  <si>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</si>
  <si>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</si>
  <si>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</si>
  <si>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</si>
  <si>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</si>
  <si>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</si>
  <si>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</si>
  <si>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</si>
  <si>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</si>
  <si>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</si>
  <si>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</si>
  <si>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</si>
  <si>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</si>
  <si>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</si>
  <si>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ods.6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</si>
  <si>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</si>
  <si>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</si>
  <si>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</si>
  <si>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invalidné dôchodky podľa §70 ods.2 (invalidi z mladosti) (§168a)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</si>
  <si>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</si>
  <si>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</si>
  <si>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</si>
  <si>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</si>
  <si>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</si>
  <si>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</si>
  <si>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</si>
  <si>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</si>
  <si>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</si>
  <si>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</si>
  <si>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</si>
  <si>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</si>
  <si>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Vývoj pohľadávok Sociálnej poisťovne podľa druhov a podľa fondov mesačne v roku 2015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</si>
  <si>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</si>
  <si>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</si>
  <si>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</si>
  <si>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</si>
  <si>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</si>
  <si>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</si>
  <si>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</si>
  <si>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</si>
  <si>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</si>
  <si>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</si>
  <si>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</si>
  <si>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decembru 2014</t>
  </si>
  <si>
    <t>31. januáru 2015</t>
  </si>
  <si>
    <t>28. februáru 2015</t>
  </si>
  <si>
    <t>31. marcu 2015</t>
  </si>
  <si>
    <t>30. aprílu 2015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</si>
  <si>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</si>
  <si>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</si>
  <si>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</si>
  <si>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</si>
  <si>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</si>
  <si>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</si>
  <si>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</si>
  <si>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</si>
  <si>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</si>
  <si>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</si>
  <si>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</si>
  <si>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</si>
  <si>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</si>
  <si>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</si>
  <si>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 decembru 2014</t>
  </si>
  <si>
    <t>k 31.januáru 2015</t>
  </si>
  <si>
    <t>k 28. februáru 2015</t>
  </si>
  <si>
    <t>k 31. marcu 2015</t>
  </si>
  <si>
    <t>k 30. aprílu 2015</t>
  </si>
  <si>
    <t>Pobočka</t>
  </si>
  <si>
    <t>Pohľadávky celkom ( účet 316 ) v tis. Eur</t>
  </si>
  <si>
    <t>stav k 30_4_2014</t>
  </si>
  <si>
    <t>stav k 30_4_2015</t>
  </si>
  <si>
    <t>nárast (+); pokles (-)</t>
  </si>
  <si>
    <t>zníženie (-), nárast (+) pohľadávok oproti stavu k 30_4_2014 o...%</t>
  </si>
  <si>
    <t>Bratislava</t>
  </si>
  <si>
    <t>Považská Bystrica</t>
  </si>
  <si>
    <t>Martin</t>
  </si>
  <si>
    <t>Prešov</t>
  </si>
  <si>
    <t>Stará Ľubovňa</t>
  </si>
  <si>
    <t>Senica</t>
  </si>
  <si>
    <t>Vranov nad Topľou</t>
  </si>
  <si>
    <t>Poprad</t>
  </si>
  <si>
    <t>Žilina</t>
  </si>
  <si>
    <t>Trenčín</t>
  </si>
  <si>
    <t>Trnava</t>
  </si>
  <si>
    <t>Dunajská Streda</t>
  </si>
  <si>
    <t>Banská Bystrica</t>
  </si>
  <si>
    <t>Dolný Kubín</t>
  </si>
  <si>
    <t>Levice</t>
  </si>
  <si>
    <t>Nitra</t>
  </si>
  <si>
    <t>Čadca</t>
  </si>
  <si>
    <t>Michalovce</t>
  </si>
  <si>
    <t>Galanta</t>
  </si>
  <si>
    <t>Humenné</t>
  </si>
  <si>
    <t>Bardejov</t>
  </si>
  <si>
    <t>Topoľčany</t>
  </si>
  <si>
    <t>Svidník</t>
  </si>
  <si>
    <t>Liptovský Mikuláš</t>
  </si>
  <si>
    <t>Košice</t>
  </si>
  <si>
    <t>Komárno</t>
  </si>
  <si>
    <t>Prievidza</t>
  </si>
  <si>
    <t>Trebišov</t>
  </si>
  <si>
    <t>Rožňava</t>
  </si>
  <si>
    <t>Spišská Nová Ves</t>
  </si>
  <si>
    <t>Nové Zámky</t>
  </si>
  <si>
    <t>Veľký Krtíš</t>
  </si>
  <si>
    <t>Žiar nad Hronom</t>
  </si>
  <si>
    <t>Zvolen</t>
  </si>
  <si>
    <t>Rimavská Sobota</t>
  </si>
  <si>
    <t>Lučenec</t>
  </si>
  <si>
    <t>SP pobočky</t>
  </si>
  <si>
    <t xml:space="preserve">Ústredie </t>
  </si>
  <si>
    <t>SP spolu</t>
  </si>
  <si>
    <t>exekúcie podané v roku 2015</t>
  </si>
  <si>
    <t>počet rozhodnutí</t>
  </si>
  <si>
    <t>výška vymáhanej pohľadávky v exekučnom konaní v tis. Eur</t>
  </si>
  <si>
    <t>úhrady v tis. Eur</t>
  </si>
  <si>
    <t>k 31.1.2015</t>
  </si>
  <si>
    <t>k 28.2.2015</t>
  </si>
  <si>
    <t>k 31.3.2015</t>
  </si>
  <si>
    <t>k 30.4.2015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</si>
  <si>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</si>
  <si>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2015 do 30.4. 2015</t>
  </si>
  <si>
    <t>spolu prevedené     (suma tis. EUR)</t>
  </si>
  <si>
    <t>spolu akceptované  (suma tis. EUR)</t>
  </si>
  <si>
    <t>sumárny prehľad rok 2015</t>
  </si>
  <si>
    <t>prevedené pohľadávky do MS v roku 2015 a akceptované úhrady ku konkrétnym sumárnym zoznamom v roku 2015</t>
  </si>
  <si>
    <t>sumárny zoznam č.</t>
  </si>
  <si>
    <t>spolu</t>
  </si>
  <si>
    <t>012015</t>
  </si>
  <si>
    <t>022015</t>
  </si>
  <si>
    <t>032015</t>
  </si>
  <si>
    <t>042015</t>
  </si>
  <si>
    <t>prevedené</t>
  </si>
  <si>
    <t>počet</t>
  </si>
  <si>
    <t>suma tis. EUR</t>
  </si>
  <si>
    <t>akceptované</t>
  </si>
  <si>
    <t>prehľad rok 2015 po sumárnych zoznamoch</t>
  </si>
  <si>
    <t>Vydané rozhodnutia o povolení splátok dlžných súm v roku 2015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</si>
  <si>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</si>
  <si>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</si>
  <si>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</si>
  <si>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</si>
  <si>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>Stav pohľadávok  podľa pobočiek Sociálnej poisťovne a zdravotníckych zariadení k 30.aprílu 2015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</si>
  <si>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</si>
  <si>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</si>
  <si>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</si>
  <si>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</si>
  <si>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31. marcu 2015</t>
  </si>
  <si>
    <t>Pohľadávka na                     poistnom                                k 30. aprílu 2015</t>
  </si>
  <si>
    <t>Rozdiel pohľadávky na                              poistnom                       4_ 2015 - 3_2015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</si>
  <si>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</si>
  <si>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</si>
  <si>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</si>
  <si>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</si>
  <si>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</si>
  <si>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</si>
  <si>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Univerzitná nemocnica L. Pasteura, Košice</t>
  </si>
  <si>
    <t>00606707</t>
  </si>
  <si>
    <t>Fakultná nemocnica Trnava</t>
  </si>
  <si>
    <t>00610381</t>
  </si>
  <si>
    <t>Národná transfúzna služba SR, Bratislava</t>
  </si>
  <si>
    <t>Detská ozdravovňa, Kremnické Bane</t>
  </si>
  <si>
    <t>V</t>
  </si>
  <si>
    <t>Kysucká nemocnica s poliklinikou Čadca</t>
  </si>
  <si>
    <t>Dolnooravská nemocnica s poliklinikou MUDr. L. N. Jégého Dolný Kubín</t>
  </si>
  <si>
    <t>00634905</t>
  </si>
  <si>
    <t>Nemocnica s poliklinikou Dunajská Streda, a.s.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</si>
  <si>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</si>
  <si>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</si>
  <si>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</si>
  <si>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</si>
  <si>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</si>
  <si>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</si>
  <si>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</si>
  <si>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Mestská poliklinika Dubnica, m.p.o., Dubnica nad Váhom</t>
  </si>
  <si>
    <t>Sanatórium Tatranská Kotlina n.o.</t>
  </si>
  <si>
    <t>Nemocnica s poliklinikou Ilava, n.o.</t>
  </si>
  <si>
    <t>36119385</t>
  </si>
  <si>
    <t>Nemocnica s poliklinikou Nové Mesto nad Váhom, n.o.</t>
  </si>
  <si>
    <t>Nemocnica A. Wintera n.o. Piešťany</t>
  </si>
  <si>
    <t>Všeobecná nemocnica s poliklinikou, n.o., Veľký Krtíš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</si>
  <si>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</si>
  <si>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</si>
  <si>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</si>
  <si>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</si>
  <si>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</si>
  <si>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</si>
  <si>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</si>
  <si>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</si>
  <si>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</si>
  <si>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</si>
  <si>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</si>
  <si>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</si>
  <si>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</si>
  <si>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</si>
  <si>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</si>
  <si>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>Stav pohľadávok (v tis. EUR) podľa pobočiek Sociálnej poisťovne a zdravotníckych zariadení k 30. aprílu 2015</t>
  </si>
  <si>
    <t>Typ ZZ</t>
  </si>
  <si>
    <t>Forma ZZ (S/V)</t>
  </si>
  <si>
    <t>Platenie bežného poistného</t>
  </si>
  <si>
    <t>Pohľadávka na poistnom k 30.4.2015</t>
  </si>
  <si>
    <t>Spôsob zabezpečenia pohľadávky</t>
  </si>
  <si>
    <t>Dátum zriadenia záložného práva</t>
  </si>
  <si>
    <t>Suma na ktorú bolo záložné právo zriadené</t>
  </si>
  <si>
    <t xml:space="preserve">Exekúcia </t>
  </si>
  <si>
    <t>Splátkový kalendár</t>
  </si>
  <si>
    <t>Suma mesačnej úhrady dobrovoľných splátok</t>
  </si>
  <si>
    <t>Dátum podania návrhu na vykonanie exekúcie</t>
  </si>
  <si>
    <t>Meno konajúceho exekútora</t>
  </si>
  <si>
    <t>Číslo exekučného konania</t>
  </si>
  <si>
    <t>Výška uplatnenej sumy</t>
  </si>
  <si>
    <t>Výška vymoženej sumy</t>
  </si>
  <si>
    <t>Dátum vydania rozhodnutia o povolení splátok dlžných súm v zmysle § 146 zákona o sociálnom poistení</t>
  </si>
  <si>
    <t>Suma na ktorú bolo splácanie povolené</t>
  </si>
  <si>
    <t>Suma úhrady na základe povolenia splátok dlžných súm</t>
  </si>
  <si>
    <t>C</t>
  </si>
  <si>
    <t>-</t>
  </si>
  <si>
    <t>A</t>
  </si>
  <si>
    <t>N</t>
  </si>
  <si>
    <t>zmluvné záložné právo</t>
  </si>
  <si>
    <t>Legenda:</t>
  </si>
  <si>
    <t>platí</t>
  </si>
  <si>
    <t>čiastočne (za zamestnancov)</t>
  </si>
  <si>
    <t>neplatí</t>
  </si>
  <si>
    <t>X</t>
  </si>
  <si>
    <t>ukončená registrácia</t>
  </si>
  <si>
    <t>Presuny realizované na krytie výplat  dôchodkových dávok v roku 2015 vo výške 360 000 tis.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</si>
</sst>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-* #,##0\ _E_U_R_-;\-* #,##0\ _E_U_R_-;_-* &quot;-&quot;\ _E_U_R_-;_-@_-"/>
    <numFmt numFmtId="44" formatCode="_-* #,##0.00\ &quot;EUR&quot;_-;\-* #,##0.00\ &quot;EUR&quot;_-;_-* &quot;-&quot;??\ &quot;EUR&quot;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#,##0\ _S_k"/>
    <numFmt numFmtId="171" formatCode="#,##0.00_ ;\-#,##0.00\ "/>
    <numFmt numFmtId="172" formatCode="_-* #,##0\ _S_k_-;\-* #,##0\ _S_k_-;_-* &quot;-&quot;\ _S_k_-;_-@_-"/>
    <numFmt numFmtId="173" formatCode="#,##0;\-#,##0;&quot; &quot;"/>
    <numFmt numFmtId="174" formatCode="#,##0.00;\-#,##0.00;&quot; &quot;"/>
    <numFmt numFmtId="175" formatCode="#,##0_ ;\-#,##0\ "/>
    <numFmt numFmtId="176" formatCode="_-* #,##0\ _S_k_-;\-* #,##0\ _S_k_-;_-* &quot;-&quot;??\ _S_k_-;_-@_-"/>
    <numFmt numFmtId="177" formatCode="#,##0.00000"/>
    <numFmt numFmtId="178" formatCode="#,##0.0000"/>
    <numFmt numFmtId="179" formatCode="#,##0.00_ ;[Red]\-#,##0.00\ "/>
    <numFmt numFmtId="180" formatCode="#,##0.00\ &quot;Sk&quot;"/>
  </numFmts>
  <fonts count="1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i/>
      <sz val="14"/>
      <name val="Arial CE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11"/>
      <name val="Times New Roman"/>
      <family val="1"/>
      <charset val="238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6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3" fontId="31" fillId="0" borderId="0"/>
    <xf numFmtId="3" fontId="32" fillId="0" borderId="0"/>
    <xf numFmtId="38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4" fillId="0" borderId="0">
      <protection locked="0"/>
    </xf>
    <xf numFmtId="0" fontId="35" fillId="4" borderId="0" applyNumberFormat="0" applyBorder="0" applyAlignment="0" applyProtection="0"/>
    <xf numFmtId="168" fontId="24" fillId="0" borderId="0" applyFont="0" applyFill="0" applyBorder="0" applyAlignment="0" applyProtection="0"/>
    <xf numFmtId="167" fontId="34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7" fillId="16" borderId="1" applyNumberFormat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0" fillId="0" borderId="0" applyNumberFormat="0" applyFill="0" applyBorder="0" applyAlignment="0" applyProtection="0"/>
    <xf numFmtId="2" fontId="41" fillId="0" borderId="0"/>
    <xf numFmtId="0" fontId="42" fillId="17" borderId="0" applyNumberFormat="0" applyBorder="0" applyAlignment="0" applyProtection="0"/>
    <xf numFmtId="0" fontId="24" fillId="0" borderId="0"/>
    <xf numFmtId="0" fontId="25" fillId="0" borderId="0"/>
    <xf numFmtId="0" fontId="27" fillId="0" borderId="0"/>
    <xf numFmtId="0" fontId="43" fillId="0" borderId="0"/>
    <xf numFmtId="0" fontId="44" fillId="0" borderId="0"/>
    <xf numFmtId="0" fontId="24" fillId="0" borderId="0"/>
    <xf numFmtId="0" fontId="27" fillId="0" borderId="0"/>
    <xf numFmtId="0" fontId="25" fillId="0" borderId="0"/>
    <xf numFmtId="0" fontId="33" fillId="0" borderId="0"/>
    <xf numFmtId="0" fontId="32" fillId="0" borderId="0"/>
    <xf numFmtId="0" fontId="27" fillId="18" borderId="5" applyNumberFormat="0" applyFont="0" applyAlignment="0" applyProtection="0"/>
    <xf numFmtId="0" fontId="45" fillId="0" borderId="6" applyNumberFormat="0" applyFill="0" applyAlignment="0" applyProtection="0"/>
    <xf numFmtId="49" fontId="46" fillId="0" borderId="0"/>
    <xf numFmtId="0" fontId="47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4" fillId="0" borderId="8">
      <protection locked="0"/>
    </xf>
    <xf numFmtId="0" fontId="50" fillId="0" borderId="0"/>
    <xf numFmtId="0" fontId="51" fillId="7" borderId="9" applyNumberFormat="0" applyAlignment="0" applyProtection="0"/>
    <xf numFmtId="0" fontId="52" fillId="19" borderId="9" applyNumberFormat="0" applyAlignment="0" applyProtection="0"/>
    <xf numFmtId="0" fontId="53" fillId="19" borderId="10" applyNumberFormat="0" applyAlignment="0" applyProtection="0"/>
    <xf numFmtId="0" fontId="54" fillId="0" borderId="0" applyNumberFormat="0" applyFill="0" applyBorder="0" applyAlignment="0" applyProtection="0"/>
    <xf numFmtId="0" fontId="55" fillId="3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23" borderId="0" applyNumberFormat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0" fontId="23" fillId="0" borderId="0"/>
    <xf numFmtId="164" fontId="56" fillId="0" borderId="0" applyFont="0" applyFill="0" applyBorder="0" applyAlignment="0" applyProtection="0"/>
    <xf numFmtId="0" fontId="22" fillId="0" borderId="0"/>
    <xf numFmtId="164" fontId="57" fillId="0" borderId="0" applyFont="0" applyFill="0" applyBorder="0" applyAlignment="0" applyProtection="0"/>
    <xf numFmtId="0" fontId="21" fillId="0" borderId="0"/>
    <xf numFmtId="164" fontId="58" fillId="0" borderId="0" applyFont="0" applyFill="0" applyBorder="0" applyAlignment="0" applyProtection="0"/>
    <xf numFmtId="0" fontId="20" fillId="0" borderId="0"/>
    <xf numFmtId="164" fontId="59" fillId="0" borderId="0" applyFont="0" applyFill="0" applyBorder="0" applyAlignment="0" applyProtection="0"/>
    <xf numFmtId="0" fontId="28" fillId="0" borderId="0"/>
    <xf numFmtId="164" fontId="60" fillId="0" borderId="0" applyFont="0" applyFill="0" applyBorder="0" applyAlignment="0" applyProtection="0"/>
    <xf numFmtId="0" fontId="19" fillId="0" borderId="0"/>
    <xf numFmtId="0" fontId="24" fillId="0" borderId="0"/>
    <xf numFmtId="0" fontId="18" fillId="0" borderId="0"/>
    <xf numFmtId="9" fontId="24" fillId="0" borderId="0" applyFont="0" applyFill="0" applyBorder="0" applyAlignment="0" applyProtection="0"/>
    <xf numFmtId="0" fontId="27" fillId="0" borderId="0"/>
    <xf numFmtId="0" fontId="17" fillId="0" borderId="0"/>
    <xf numFmtId="0" fontId="16" fillId="0" borderId="0"/>
    <xf numFmtId="0" fontId="15" fillId="0" borderId="0"/>
    <xf numFmtId="0" fontId="24" fillId="0" borderId="0"/>
    <xf numFmtId="0" fontId="2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63" fillId="24" borderId="0" applyNumberFormat="0" applyBorder="0" applyAlignment="0" applyProtection="0"/>
    <xf numFmtId="0" fontId="63" fillId="25" borderId="0" applyNumberFormat="0" applyBorder="0" applyAlignment="0" applyProtection="0"/>
    <xf numFmtId="0" fontId="63" fillId="26" borderId="0" applyNumberFormat="0" applyBorder="0" applyAlignment="0" applyProtection="0"/>
    <xf numFmtId="0" fontId="63" fillId="27" borderId="0" applyNumberFormat="0" applyBorder="0" applyAlignment="0" applyProtection="0"/>
    <xf numFmtId="0" fontId="63" fillId="28" borderId="0" applyNumberFormat="0" applyBorder="0" applyAlignment="0" applyProtection="0"/>
    <xf numFmtId="0" fontId="63" fillId="29" borderId="0" applyNumberFormat="0" applyBorder="0" applyAlignment="0" applyProtection="0"/>
    <xf numFmtId="0" fontId="63" fillId="30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63" fillId="33" borderId="0" applyNumberFormat="0" applyBorder="0" applyAlignment="0" applyProtection="0"/>
    <xf numFmtId="0" fontId="63" fillId="34" borderId="0" applyNumberFormat="0" applyBorder="0" applyAlignment="0" applyProtection="0"/>
    <xf numFmtId="0" fontId="63" fillId="35" borderId="0" applyNumberFormat="0" applyBorder="0" applyAlignment="0" applyProtection="0"/>
    <xf numFmtId="0" fontId="64" fillId="36" borderId="0" applyNumberFormat="0" applyBorder="0" applyAlignment="0" applyProtection="0"/>
    <xf numFmtId="0" fontId="64" fillId="37" borderId="0" applyNumberFormat="0" applyBorder="0" applyAlignment="0" applyProtection="0"/>
    <xf numFmtId="0" fontId="64" fillId="38" borderId="0" applyNumberFormat="0" applyBorder="0" applyAlignment="0" applyProtection="0"/>
    <xf numFmtId="0" fontId="64" fillId="39" borderId="0" applyNumberFormat="0" applyBorder="0" applyAlignment="0" applyProtection="0"/>
    <xf numFmtId="0" fontId="64" fillId="40" borderId="0" applyNumberFormat="0" applyBorder="0" applyAlignment="0" applyProtection="0"/>
    <xf numFmtId="0" fontId="64" fillId="41" borderId="0" applyNumberFormat="0" applyBorder="0" applyAlignment="0" applyProtection="0"/>
    <xf numFmtId="0" fontId="65" fillId="42" borderId="0" applyNumberFormat="0" applyBorder="0" applyAlignment="0" applyProtection="0"/>
    <xf numFmtId="0" fontId="66" fillId="43" borderId="18" applyNumberFormat="0" applyAlignment="0" applyProtection="0"/>
    <xf numFmtId="0" fontId="67" fillId="0" borderId="19" applyNumberFormat="0" applyFill="0" applyAlignment="0" applyProtection="0"/>
    <xf numFmtId="0" fontId="68" fillId="0" borderId="20" applyNumberFormat="0" applyFill="0" applyAlignment="0" applyProtection="0"/>
    <xf numFmtId="0" fontId="69" fillId="0" borderId="21" applyNumberFormat="0" applyFill="0" applyAlignment="0" applyProtection="0"/>
    <xf numFmtId="0" fontId="69" fillId="0" borderId="0" applyNumberFormat="0" applyFill="0" applyBorder="0" applyAlignment="0" applyProtection="0"/>
    <xf numFmtId="0" fontId="70" fillId="44" borderId="0" applyNumberFormat="0" applyBorder="0" applyAlignment="0" applyProtection="0"/>
    <xf numFmtId="0" fontId="63" fillId="45" borderId="22" applyNumberFormat="0" applyFont="0" applyAlignment="0" applyProtection="0"/>
    <xf numFmtId="0" fontId="71" fillId="0" borderId="23" applyNumberFormat="0" applyFill="0" applyAlignment="0" applyProtection="0"/>
    <xf numFmtId="0" fontId="72" fillId="0" borderId="24" applyNumberFormat="0" applyFill="0" applyAlignment="0" applyProtection="0"/>
    <xf numFmtId="0" fontId="73" fillId="0" borderId="0" applyNumberFormat="0" applyFill="0" applyBorder="0" applyAlignment="0" applyProtection="0"/>
    <xf numFmtId="0" fontId="74" fillId="46" borderId="25" applyNumberFormat="0" applyAlignment="0" applyProtection="0"/>
    <xf numFmtId="0" fontId="75" fillId="47" borderId="25" applyNumberFormat="0" applyAlignment="0" applyProtection="0"/>
    <xf numFmtId="0" fontId="76" fillId="47" borderId="26" applyNumberFormat="0" applyAlignment="0" applyProtection="0"/>
    <xf numFmtId="0" fontId="77" fillId="0" borderId="0" applyNumberFormat="0" applyFill="0" applyBorder="0" applyAlignment="0" applyProtection="0"/>
    <xf numFmtId="0" fontId="78" fillId="48" borderId="0" applyNumberFormat="0" applyBorder="0" applyAlignment="0" applyProtection="0"/>
    <xf numFmtId="0" fontId="64" fillId="49" borderId="0" applyNumberFormat="0" applyBorder="0" applyAlignment="0" applyProtection="0"/>
    <xf numFmtId="0" fontId="64" fillId="50" borderId="0" applyNumberFormat="0" applyBorder="0" applyAlignment="0" applyProtection="0"/>
    <xf numFmtId="0" fontId="64" fillId="51" borderId="0" applyNumberFormat="0" applyBorder="0" applyAlignment="0" applyProtection="0"/>
    <xf numFmtId="0" fontId="64" fillId="52" borderId="0" applyNumberFormat="0" applyBorder="0" applyAlignment="0" applyProtection="0"/>
    <xf numFmtId="0" fontId="64" fillId="53" borderId="0" applyNumberFormat="0" applyBorder="0" applyAlignment="0" applyProtection="0"/>
    <xf numFmtId="0" fontId="64" fillId="54" borderId="0" applyNumberFormat="0" applyBorder="0" applyAlignment="0" applyProtection="0"/>
    <xf numFmtId="9" fontId="24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9" fontId="79" fillId="0" borderId="0" applyFont="0" applyFill="0" applyBorder="0" applyAlignment="0" applyProtection="0"/>
    <xf numFmtId="0" fontId="80" fillId="0" borderId="0"/>
    <xf numFmtId="0" fontId="24" fillId="0" borderId="0"/>
    <xf numFmtId="9" fontId="80" fillId="0" borderId="0" applyFont="0" applyFill="0" applyBorder="0" applyAlignment="0" applyProtection="0"/>
    <xf numFmtId="0" fontId="81" fillId="0" borderId="0"/>
    <xf numFmtId="169" fontId="81" fillId="0" borderId="0" applyFont="0" applyFill="0" applyBorder="0" applyAlignment="0" applyProtection="0"/>
    <xf numFmtId="0" fontId="82" fillId="0" borderId="0"/>
    <xf numFmtId="0" fontId="27" fillId="0" borderId="0"/>
    <xf numFmtId="0" fontId="83" fillId="0" borderId="0"/>
    <xf numFmtId="0" fontId="24" fillId="0" borderId="0"/>
    <xf numFmtId="0" fontId="84" fillId="0" borderId="0"/>
    <xf numFmtId="169" fontId="84" fillId="0" borderId="0" applyFont="0" applyFill="0" applyBorder="0" applyAlignment="0" applyProtection="0"/>
    <xf numFmtId="0" fontId="24" fillId="0" borderId="0"/>
    <xf numFmtId="0" fontId="24" fillId="0" borderId="0"/>
    <xf numFmtId="0" fontId="4" fillId="0" borderId="0"/>
    <xf numFmtId="0" fontId="27" fillId="0" borderId="0"/>
    <xf numFmtId="0" fontId="3" fillId="0" borderId="0"/>
    <xf numFmtId="0" fontId="27" fillId="0" borderId="0"/>
    <xf numFmtId="0" fontId="3" fillId="45" borderId="22" applyNumberFormat="0" applyFont="0" applyAlignment="0" applyProtection="0"/>
    <xf numFmtId="0" fontId="24" fillId="0" borderId="0"/>
    <xf numFmtId="44" fontId="94" fillId="0" borderId="0" applyFont="0" applyFill="0" applyBorder="0" applyAlignment="0" applyProtection="0"/>
    <xf numFmtId="0" fontId="24" fillId="0" borderId="0"/>
    <xf numFmtId="0" fontId="28" fillId="0" borderId="0"/>
    <xf numFmtId="0" fontId="2" fillId="0" borderId="0"/>
    <xf numFmtId="0" fontId="27" fillId="0" borderId="0"/>
    <xf numFmtId="0" fontId="1" fillId="0" borderId="0"/>
    <xf numFmtId="0" fontId="27" fillId="0" borderId="0"/>
    <xf numFmtId="0" fontId="24" fillId="0" borderId="0"/>
    <xf numFmtId="0" fontId="27" fillId="0" borderId="0"/>
  </cellStyleXfs>
  <cellXfs count="764">
    <xf numFmtId="0" fontId="0" fillId="0" borderId="0" xfId="0"/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4" fillId="0" borderId="15" xfId="0" applyFont="1" applyFill="1" applyBorder="1" applyAlignment="1"/>
    <xf numFmtId="0" fontId="24" fillId="0" borderId="16" xfId="0" applyFont="1" applyFill="1" applyBorder="1" applyAlignment="1"/>
    <xf numFmtId="3" fontId="24" fillId="0" borderId="0" xfId="0" applyNumberFormat="1" applyFont="1" applyFill="1" applyBorder="1"/>
    <xf numFmtId="0" fontId="24" fillId="0" borderId="14" xfId="0" applyFont="1" applyFill="1" applyBorder="1" applyAlignment="1">
      <alignment horizontal="center"/>
    </xf>
    <xf numFmtId="0" fontId="24" fillId="0" borderId="14" xfId="0" applyFont="1" applyFill="1" applyBorder="1"/>
    <xf numFmtId="2" fontId="24" fillId="0" borderId="14" xfId="0" applyNumberFormat="1" applyFont="1" applyFill="1" applyBorder="1" applyAlignment="1">
      <alignment wrapText="1"/>
    </xf>
    <xf numFmtId="164" fontId="24" fillId="0" borderId="0" xfId="65" applyFont="1" applyFill="1" applyBorder="1"/>
    <xf numFmtId="164" fontId="24" fillId="0" borderId="17" xfId="65" applyFont="1" applyFill="1" applyBorder="1"/>
    <xf numFmtId="0" fontId="24" fillId="0" borderId="14" xfId="0" applyFont="1" applyFill="1" applyBorder="1" applyAlignment="1">
      <alignment vertical="center"/>
    </xf>
    <xf numFmtId="0" fontId="61" fillId="0" borderId="0" xfId="75" applyFont="1" applyFill="1"/>
    <xf numFmtId="0" fontId="62" fillId="0" borderId="0" xfId="75" applyFont="1" applyFill="1"/>
    <xf numFmtId="0" fontId="24" fillId="0" borderId="14" xfId="0" applyFont="1" applyFill="1" applyBorder="1" applyAlignment="1">
      <alignment horizontal="center" wrapText="1"/>
    </xf>
    <xf numFmtId="49" fontId="24" fillId="0" borderId="14" xfId="38" applyNumberFormat="1" applyFont="1" applyFill="1" applyBorder="1" applyAlignment="1">
      <alignment horizontal="center" wrapText="1"/>
    </xf>
    <xf numFmtId="0" fontId="24" fillId="0" borderId="0" xfId="40" applyFont="1" applyFill="1"/>
    <xf numFmtId="0" fontId="61" fillId="0" borderId="0" xfId="38" applyFont="1" applyFill="1"/>
    <xf numFmtId="0" fontId="61" fillId="0" borderId="0" xfId="38" applyFont="1" applyFill="1" applyAlignment="1">
      <alignment horizontal="right"/>
    </xf>
    <xf numFmtId="0" fontId="61" fillId="0" borderId="14" xfId="38" applyFont="1" applyFill="1" applyBorder="1" applyAlignment="1">
      <alignment horizontal="center"/>
    </xf>
    <xf numFmtId="49" fontId="61" fillId="0" borderId="14" xfId="38" applyNumberFormat="1" applyFont="1" applyFill="1" applyBorder="1" applyAlignment="1">
      <alignment horizontal="center" wrapText="1"/>
    </xf>
    <xf numFmtId="0" fontId="61" fillId="0" borderId="14" xfId="38" applyFont="1" applyFill="1" applyBorder="1"/>
    <xf numFmtId="3" fontId="61" fillId="0" borderId="14" xfId="38" applyNumberFormat="1" applyFont="1" applyFill="1" applyBorder="1"/>
    <xf numFmtId="3" fontId="61" fillId="0" borderId="0" xfId="38" applyNumberFormat="1" applyFont="1" applyFill="1"/>
    <xf numFmtId="0" fontId="61" fillId="0" borderId="0" xfId="40" applyFont="1" applyFill="1"/>
    <xf numFmtId="0" fontId="61" fillId="0" borderId="0" xfId="39" applyFont="1" applyFill="1"/>
    <xf numFmtId="0" fontId="61" fillId="0" borderId="0" xfId="0" applyFont="1" applyFill="1"/>
    <xf numFmtId="0" fontId="61" fillId="0" borderId="0" xfId="0" applyFont="1" applyFill="1" applyAlignment="1">
      <alignment horizontal="right"/>
    </xf>
    <xf numFmtId="0" fontId="61" fillId="0" borderId="0" xfId="0" applyFont="1" applyFill="1" applyBorder="1"/>
    <xf numFmtId="0" fontId="61" fillId="0" borderId="0" xfId="41" applyFont="1" applyFill="1"/>
    <xf numFmtId="0" fontId="61" fillId="0" borderId="0" xfId="41" applyFont="1" applyFill="1" applyAlignment="1">
      <alignment horizontal="right"/>
    </xf>
    <xf numFmtId="0" fontId="61" fillId="0" borderId="0" xfId="41" applyFont="1" applyFill="1" applyBorder="1"/>
    <xf numFmtId="0" fontId="61" fillId="0" borderId="14" xfId="41" applyFont="1" applyFill="1" applyBorder="1" applyAlignment="1">
      <alignment horizontal="center" wrapText="1"/>
    </xf>
    <xf numFmtId="0" fontId="61" fillId="0" borderId="0" xfId="41" applyFont="1" applyFill="1" applyBorder="1" applyAlignment="1">
      <alignment wrapText="1"/>
    </xf>
    <xf numFmtId="0" fontId="61" fillId="0" borderId="14" xfId="41" applyFont="1" applyFill="1" applyBorder="1" applyAlignment="1">
      <alignment horizontal="center"/>
    </xf>
    <xf numFmtId="0" fontId="61" fillId="0" borderId="15" xfId="41" applyFont="1" applyFill="1" applyBorder="1" applyAlignment="1">
      <alignment horizontal="left" wrapText="1"/>
    </xf>
    <xf numFmtId="0" fontId="61" fillId="0" borderId="15" xfId="41" applyFont="1" applyFill="1" applyBorder="1" applyAlignment="1">
      <alignment horizontal="center" wrapText="1"/>
    </xf>
    <xf numFmtId="0" fontId="61" fillId="0" borderId="15" xfId="41" applyFont="1" applyFill="1" applyBorder="1" applyAlignment="1">
      <alignment horizontal="center"/>
    </xf>
    <xf numFmtId="0" fontId="61" fillId="0" borderId="16" xfId="41" applyFont="1" applyFill="1" applyBorder="1"/>
    <xf numFmtId="3" fontId="61" fillId="0" borderId="16" xfId="41" applyNumberFormat="1" applyFont="1" applyFill="1" applyBorder="1"/>
    <xf numFmtId="2" fontId="61" fillId="0" borderId="16" xfId="41" applyNumberFormat="1" applyFont="1" applyFill="1" applyBorder="1"/>
    <xf numFmtId="0" fontId="61" fillId="0" borderId="16" xfId="41" applyFont="1" applyFill="1" applyBorder="1" applyAlignment="1">
      <alignment wrapText="1"/>
    </xf>
    <xf numFmtId="3" fontId="61" fillId="0" borderId="16" xfId="41" applyNumberFormat="1" applyFont="1" applyFill="1" applyBorder="1" applyAlignment="1">
      <alignment wrapText="1"/>
    </xf>
    <xf numFmtId="3" fontId="61" fillId="0" borderId="16" xfId="41" quotePrefix="1" applyNumberFormat="1" applyFont="1" applyFill="1" applyBorder="1"/>
    <xf numFmtId="0" fontId="61" fillId="0" borderId="14" xfId="41" applyFont="1" applyFill="1" applyBorder="1" applyAlignment="1">
      <alignment wrapText="1"/>
    </xf>
    <xf numFmtId="3" fontId="61" fillId="0" borderId="14" xfId="41" applyNumberFormat="1" applyFont="1" applyFill="1" applyBorder="1" applyAlignment="1">
      <alignment wrapText="1"/>
    </xf>
    <xf numFmtId="3" fontId="61" fillId="0" borderId="14" xfId="41" applyNumberFormat="1" applyFont="1" applyFill="1" applyBorder="1"/>
    <xf numFmtId="2" fontId="61" fillId="0" borderId="14" xfId="41" applyNumberFormat="1" applyFont="1" applyFill="1" applyBorder="1"/>
    <xf numFmtId="0" fontId="61" fillId="0" borderId="16" xfId="0" applyFont="1" applyFill="1" applyBorder="1"/>
    <xf numFmtId="3" fontId="61" fillId="0" borderId="17" xfId="0" applyNumberFormat="1" applyFont="1" applyFill="1" applyBorder="1"/>
    <xf numFmtId="3" fontId="61" fillId="0" borderId="16" xfId="0" applyNumberFormat="1" applyFont="1" applyBorder="1"/>
    <xf numFmtId="3" fontId="61" fillId="0" borderId="16" xfId="0" applyNumberFormat="1" applyFont="1" applyFill="1" applyBorder="1"/>
    <xf numFmtId="0" fontId="61" fillId="0" borderId="14" xfId="0" applyFont="1" applyFill="1" applyBorder="1"/>
    <xf numFmtId="3" fontId="61" fillId="0" borderId="14" xfId="0" applyNumberFormat="1" applyFont="1" applyFill="1" applyBorder="1"/>
    <xf numFmtId="3" fontId="61" fillId="0" borderId="16" xfId="0" applyNumberFormat="1" applyFont="1" applyFill="1" applyBorder="1" applyAlignment="1"/>
    <xf numFmtId="3" fontId="61" fillId="0" borderId="16" xfId="0" applyNumberFormat="1" applyFont="1" applyFill="1" applyBorder="1" applyAlignment="1">
      <alignment wrapText="1"/>
    </xf>
    <xf numFmtId="3" fontId="61" fillId="0" borderId="17" xfId="0" applyNumberFormat="1" applyFont="1" applyFill="1" applyBorder="1" applyAlignment="1">
      <alignment wrapText="1"/>
    </xf>
    <xf numFmtId="3" fontId="61" fillId="0" borderId="0" xfId="0" applyNumberFormat="1" applyFont="1" applyFill="1" applyAlignment="1">
      <alignment wrapText="1"/>
    </xf>
    <xf numFmtId="3" fontId="61" fillId="0" borderId="11" xfId="0" applyNumberFormat="1" applyFont="1" applyFill="1" applyBorder="1"/>
    <xf numFmtId="0" fontId="61" fillId="0" borderId="13" xfId="0" applyFont="1" applyFill="1" applyBorder="1" applyAlignment="1"/>
    <xf numFmtId="3" fontId="61" fillId="0" borderId="12" xfId="0" applyNumberFormat="1" applyFont="1" applyFill="1" applyBorder="1"/>
    <xf numFmtId="0" fontId="61" fillId="0" borderId="16" xfId="0" applyFont="1" applyFill="1" applyBorder="1" applyAlignment="1"/>
    <xf numFmtId="4" fontId="61" fillId="0" borderId="16" xfId="0" applyNumberFormat="1" applyFont="1" applyFill="1" applyBorder="1" applyAlignment="1"/>
    <xf numFmtId="2" fontId="61" fillId="0" borderId="16" xfId="0" applyNumberFormat="1" applyFont="1" applyFill="1" applyBorder="1"/>
    <xf numFmtId="0" fontId="61" fillId="0" borderId="16" xfId="42" applyFont="1" applyFill="1" applyBorder="1"/>
    <xf numFmtId="3" fontId="61" fillId="0" borderId="16" xfId="42" applyNumberFormat="1" applyFont="1" applyFill="1" applyBorder="1"/>
    <xf numFmtId="0" fontId="61" fillId="0" borderId="13" xfId="42" applyFont="1" applyFill="1" applyBorder="1"/>
    <xf numFmtId="3" fontId="61" fillId="0" borderId="13" xfId="42" applyNumberFormat="1" applyFont="1" applyFill="1" applyBorder="1"/>
    <xf numFmtId="0" fontId="61" fillId="0" borderId="14" xfId="42" applyFont="1" applyFill="1" applyBorder="1"/>
    <xf numFmtId="3" fontId="61" fillId="0" borderId="14" xfId="42" applyNumberFormat="1" applyFont="1" applyFill="1" applyBorder="1"/>
    <xf numFmtId="4" fontId="61" fillId="0" borderId="16" xfId="0" applyNumberFormat="1" applyFont="1" applyFill="1" applyBorder="1"/>
    <xf numFmtId="4" fontId="61" fillId="0" borderId="14" xfId="0" applyNumberFormat="1" applyFont="1" applyFill="1" applyBorder="1"/>
    <xf numFmtId="3" fontId="61" fillId="0" borderId="0" xfId="0" applyNumberFormat="1" applyFont="1" applyFill="1"/>
    <xf numFmtId="0" fontId="28" fillId="0" borderId="0" xfId="0" applyFont="1" applyFill="1" applyBorder="1"/>
    <xf numFmtId="3" fontId="24" fillId="0" borderId="14" xfId="0" applyNumberFormat="1" applyFont="1" applyFill="1" applyBorder="1" applyAlignment="1">
      <alignment horizontal="right"/>
    </xf>
    <xf numFmtId="3" fontId="24" fillId="0" borderId="14" xfId="0" applyNumberFormat="1" applyFont="1" applyFill="1" applyBorder="1"/>
    <xf numFmtId="0" fontId="61" fillId="0" borderId="15" xfId="38" applyFont="1" applyFill="1" applyBorder="1"/>
    <xf numFmtId="3" fontId="61" fillId="0" borderId="15" xfId="38" applyNumberFormat="1" applyFont="1" applyFill="1" applyBorder="1"/>
    <xf numFmtId="0" fontId="61" fillId="0" borderId="16" xfId="38" applyFont="1" applyFill="1" applyBorder="1"/>
    <xf numFmtId="3" fontId="61" fillId="0" borderId="16" xfId="38" applyNumberFormat="1" applyFont="1" applyFill="1" applyBorder="1"/>
    <xf numFmtId="3" fontId="61" fillId="0" borderId="13" xfId="38" applyNumberFormat="1" applyFont="1" applyFill="1" applyBorder="1"/>
    <xf numFmtId="0" fontId="6" fillId="0" borderId="13" xfId="38" applyFont="1" applyFill="1" applyBorder="1"/>
    <xf numFmtId="0" fontId="61" fillId="0" borderId="13" xfId="38" applyFont="1" applyFill="1" applyBorder="1"/>
    <xf numFmtId="3" fontId="6" fillId="0" borderId="16" xfId="38" applyNumberFormat="1" applyFont="1" applyFill="1" applyBorder="1"/>
    <xf numFmtId="0" fontId="5" fillId="0" borderId="14" xfId="41" applyFont="1" applyFill="1" applyBorder="1" applyAlignment="1">
      <alignment horizontal="center" wrapText="1"/>
    </xf>
    <xf numFmtId="49" fontId="5" fillId="0" borderId="14" xfId="38" applyNumberFormat="1" applyFont="1" applyFill="1" applyBorder="1" applyAlignment="1">
      <alignment horizontal="center" wrapText="1"/>
    </xf>
    <xf numFmtId="0" fontId="5" fillId="0" borderId="0" xfId="38" applyFont="1" applyFill="1"/>
    <xf numFmtId="3" fontId="61" fillId="0" borderId="17" xfId="0" applyNumberFormat="1" applyFont="1" applyFill="1" applyBorder="1" applyAlignment="1"/>
    <xf numFmtId="0" fontId="5" fillId="0" borderId="0" xfId="75" applyFont="1" applyFill="1"/>
    <xf numFmtId="0" fontId="85" fillId="0" borderId="14" xfId="0" applyFont="1" applyFill="1" applyBorder="1" applyAlignment="1">
      <alignment vertical="center"/>
    </xf>
    <xf numFmtId="3" fontId="85" fillId="0" borderId="14" xfId="0" applyNumberFormat="1" applyFont="1" applyFill="1" applyBorder="1" applyAlignment="1">
      <alignment horizontal="right"/>
    </xf>
    <xf numFmtId="0" fontId="5" fillId="0" borderId="16" xfId="41" applyFont="1" applyFill="1" applyBorder="1" applyAlignment="1">
      <alignment wrapText="1"/>
    </xf>
    <xf numFmtId="0" fontId="5" fillId="0" borderId="0" xfId="41" applyFont="1" applyFill="1" applyBorder="1" applyAlignment="1">
      <alignment wrapText="1"/>
    </xf>
    <xf numFmtId="0" fontId="0" fillId="0" borderId="0" xfId="0" applyFill="1"/>
    <xf numFmtId="0" fontId="24" fillId="0" borderId="0" xfId="0" applyFont="1"/>
    <xf numFmtId="0" fontId="28" fillId="0" borderId="0" xfId="0" applyFont="1"/>
    <xf numFmtId="0" fontId="28" fillId="0" borderId="0" xfId="0" applyFont="1" applyAlignment="1">
      <alignment horizontal="right"/>
    </xf>
    <xf numFmtId="0" fontId="86" fillId="0" borderId="27" xfId="0" applyFont="1" applyBorder="1" applyAlignment="1">
      <alignment horizontal="center"/>
    </xf>
    <xf numFmtId="0" fontId="87" fillId="0" borderId="28" xfId="0" applyFont="1" applyBorder="1" applyAlignment="1">
      <alignment horizontal="center" wrapText="1"/>
    </xf>
    <xf numFmtId="0" fontId="86" fillId="0" borderId="29" xfId="0" applyFont="1" applyBorder="1" applyAlignment="1"/>
    <xf numFmtId="0" fontId="86" fillId="0" borderId="30" xfId="0" applyFont="1" applyBorder="1" applyAlignment="1"/>
    <xf numFmtId="0" fontId="86" fillId="0" borderId="31" xfId="0" applyFont="1" applyBorder="1" applyAlignment="1"/>
    <xf numFmtId="0" fontId="86" fillId="0" borderId="30" xfId="0" applyFont="1" applyBorder="1" applyAlignment="1">
      <alignment horizontal="center"/>
    </xf>
    <xf numFmtId="0" fontId="86" fillId="0" borderId="31" xfId="0" applyFont="1" applyBorder="1" applyAlignment="1">
      <alignment horizontal="center"/>
    </xf>
    <xf numFmtId="0" fontId="28" fillId="0" borderId="32" xfId="0" applyFont="1" applyBorder="1"/>
    <xf numFmtId="0" fontId="87" fillId="0" borderId="33" xfId="0" applyFont="1" applyBorder="1" applyAlignment="1">
      <alignment horizontal="center" wrapText="1"/>
    </xf>
    <xf numFmtId="14" fontId="28" fillId="0" borderId="34" xfId="0" applyNumberFormat="1" applyFont="1" applyBorder="1" applyAlignment="1">
      <alignment horizontal="center" wrapText="1"/>
    </xf>
    <xf numFmtId="14" fontId="28" fillId="0" borderId="35" xfId="0" applyNumberFormat="1" applyFont="1" applyBorder="1" applyAlignment="1">
      <alignment horizontal="center" wrapText="1"/>
    </xf>
    <xf numFmtId="0" fontId="28" fillId="0" borderId="35" xfId="0" applyFont="1" applyBorder="1" applyAlignment="1">
      <alignment horizontal="center" wrapText="1"/>
    </xf>
    <xf numFmtId="49" fontId="28" fillId="0" borderId="35" xfId="0" applyNumberFormat="1" applyFont="1" applyBorder="1" applyAlignment="1">
      <alignment horizontal="center"/>
    </xf>
    <xf numFmtId="0" fontId="28" fillId="0" borderId="32" xfId="0" applyFont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28" fillId="0" borderId="34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0" fontId="28" fillId="0" borderId="27" xfId="0" applyFont="1" applyBorder="1"/>
    <xf numFmtId="0" fontId="28" fillId="0" borderId="28" xfId="0" applyFont="1" applyBorder="1"/>
    <xf numFmtId="0" fontId="28" fillId="0" borderId="36" xfId="0" applyFont="1" applyBorder="1"/>
    <xf numFmtId="0" fontId="28" fillId="0" borderId="37" xfId="0" applyFont="1" applyBorder="1"/>
    <xf numFmtId="0" fontId="28" fillId="0" borderId="38" xfId="0" applyFont="1" applyBorder="1" applyAlignment="1">
      <alignment horizontal="left"/>
    </xf>
    <xf numFmtId="170" fontId="28" fillId="0" borderId="37" xfId="0" applyNumberFormat="1" applyFont="1" applyBorder="1" applyAlignment="1">
      <alignment horizontal="right"/>
    </xf>
    <xf numFmtId="170" fontId="28" fillId="0" borderId="0" xfId="0" applyNumberFormat="1" applyFont="1" applyBorder="1" applyAlignment="1">
      <alignment horizontal="right"/>
    </xf>
    <xf numFmtId="0" fontId="86" fillId="0" borderId="37" xfId="0" applyFont="1" applyBorder="1"/>
    <xf numFmtId="0" fontId="86" fillId="0" borderId="38" xfId="0" applyFont="1" applyBorder="1" applyAlignment="1">
      <alignment horizontal="left"/>
    </xf>
    <xf numFmtId="170" fontId="86" fillId="0" borderId="37" xfId="0" applyNumberFormat="1" applyFont="1" applyBorder="1" applyAlignment="1">
      <alignment horizontal="right"/>
    </xf>
    <xf numFmtId="170" fontId="86" fillId="0" borderId="0" xfId="0" applyNumberFormat="1" applyFont="1" applyBorder="1" applyAlignment="1">
      <alignment horizontal="right"/>
    </xf>
    <xf numFmtId="0" fontId="88" fillId="0" borderId="37" xfId="0" applyFont="1" applyBorder="1"/>
    <xf numFmtId="0" fontId="88" fillId="0" borderId="38" xfId="0" applyFont="1" applyBorder="1"/>
    <xf numFmtId="170" fontId="88" fillId="0" borderId="37" xfId="0" applyNumberFormat="1" applyFont="1" applyBorder="1"/>
    <xf numFmtId="170" fontId="88" fillId="0" borderId="0" xfId="0" applyNumberFormat="1" applyFont="1"/>
    <xf numFmtId="0" fontId="89" fillId="0" borderId="38" xfId="0" applyFont="1" applyBorder="1"/>
    <xf numFmtId="0" fontId="89" fillId="0" borderId="37" xfId="0" applyFont="1" applyBorder="1"/>
    <xf numFmtId="170" fontId="88" fillId="0" borderId="0" xfId="0" applyNumberFormat="1" applyFont="1" applyBorder="1"/>
    <xf numFmtId="170" fontId="89" fillId="0" borderId="37" xfId="0" applyNumberFormat="1" applyFont="1" applyBorder="1"/>
    <xf numFmtId="0" fontId="28" fillId="0" borderId="38" xfId="0" applyFont="1" applyBorder="1"/>
    <xf numFmtId="170" fontId="28" fillId="0" borderId="37" xfId="0" applyNumberFormat="1" applyFont="1" applyBorder="1"/>
    <xf numFmtId="170" fontId="28" fillId="0" borderId="32" xfId="0" applyNumberFormat="1" applyFont="1" applyBorder="1"/>
    <xf numFmtId="0" fontId="86" fillId="0" borderId="34" xfId="0" applyFont="1" applyBorder="1"/>
    <xf numFmtId="170" fontId="86" fillId="0" borderId="34" xfId="0" applyNumberFormat="1" applyFont="1" applyBorder="1" applyAlignment="1">
      <alignment horizontal="right"/>
    </xf>
    <xf numFmtId="0" fontId="86" fillId="0" borderId="0" xfId="0" applyFont="1" applyBorder="1"/>
    <xf numFmtId="0" fontId="28" fillId="0" borderId="0" xfId="0" applyFont="1" applyBorder="1"/>
    <xf numFmtId="3" fontId="28" fillId="0" borderId="0" xfId="0" applyNumberFormat="1" applyFont="1" applyBorder="1" applyAlignment="1">
      <alignment horizontal="right"/>
    </xf>
    <xf numFmtId="0" fontId="90" fillId="0" borderId="0" xfId="0" applyFont="1"/>
    <xf numFmtId="0" fontId="89" fillId="0" borderId="0" xfId="0" applyFont="1"/>
    <xf numFmtId="3" fontId="91" fillId="0" borderId="0" xfId="0" applyNumberFormat="1" applyFont="1" applyBorder="1" applyAlignment="1">
      <alignment horizontal="right"/>
    </xf>
    <xf numFmtId="0" fontId="91" fillId="0" borderId="34" xfId="0" applyFont="1" applyBorder="1" applyAlignment="1">
      <alignment horizontal="center"/>
    </xf>
    <xf numFmtId="0" fontId="92" fillId="0" borderId="34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91" fillId="0" borderId="37" xfId="0" applyFont="1" applyBorder="1" applyAlignment="1">
      <alignment horizontal="center"/>
    </xf>
    <xf numFmtId="3" fontId="92" fillId="0" borderId="27" xfId="0" applyNumberFormat="1" applyFont="1" applyBorder="1" applyAlignment="1">
      <alignment horizontal="right"/>
    </xf>
    <xf numFmtId="3" fontId="0" fillId="0" borderId="37" xfId="0" applyNumberFormat="1" applyBorder="1"/>
    <xf numFmtId="4" fontId="0" fillId="0" borderId="37" xfId="0" applyNumberFormat="1" applyBorder="1"/>
    <xf numFmtId="3" fontId="27" fillId="0" borderId="39" xfId="0" applyNumberFormat="1" applyFont="1" applyBorder="1"/>
    <xf numFmtId="3" fontId="92" fillId="0" borderId="37" xfId="0" applyNumberFormat="1" applyFont="1" applyBorder="1" applyAlignment="1">
      <alignment horizontal="right"/>
    </xf>
    <xf numFmtId="0" fontId="0" fillId="0" borderId="37" xfId="0" applyBorder="1"/>
    <xf numFmtId="3" fontId="93" fillId="0" borderId="37" xfId="0" applyNumberFormat="1" applyFont="1" applyBorder="1" applyAlignment="1">
      <alignment horizontal="right"/>
    </xf>
    <xf numFmtId="3" fontId="92" fillId="0" borderId="34" xfId="0" applyNumberFormat="1" applyFont="1" applyBorder="1" applyAlignment="1">
      <alignment horizontal="right"/>
    </xf>
    <xf numFmtId="0" fontId="91" fillId="0" borderId="0" xfId="0" applyFont="1" applyBorder="1" applyAlignment="1">
      <alignment horizontal="left"/>
    </xf>
    <xf numFmtId="0" fontId="27" fillId="0" borderId="0" xfId="0" applyFont="1"/>
    <xf numFmtId="0" fontId="91" fillId="0" borderId="0" xfId="0" applyFont="1" applyFill="1" applyBorder="1" applyAlignment="1">
      <alignment horizontal="left"/>
    </xf>
    <xf numFmtId="3" fontId="92" fillId="0" borderId="0" xfId="0" applyNumberFormat="1" applyFont="1" applyBorder="1" applyAlignment="1">
      <alignment horizontal="right"/>
    </xf>
    <xf numFmtId="0" fontId="91" fillId="0" borderId="28" xfId="0" applyFont="1" applyBorder="1" applyAlignment="1">
      <alignment horizontal="center"/>
    </xf>
    <xf numFmtId="0" fontId="92" fillId="0" borderId="27" xfId="0" applyFont="1" applyBorder="1" applyAlignment="1">
      <alignment horizontal="center"/>
    </xf>
    <xf numFmtId="0" fontId="91" fillId="0" borderId="33" xfId="0" applyFont="1" applyBorder="1" applyAlignment="1">
      <alignment horizontal="center"/>
    </xf>
    <xf numFmtId="0" fontId="92" fillId="0" borderId="32" xfId="0" applyFont="1" applyBorder="1" applyAlignment="1">
      <alignment horizontal="center"/>
    </xf>
    <xf numFmtId="0" fontId="91" fillId="0" borderId="38" xfId="0" applyFont="1" applyBorder="1" applyAlignment="1">
      <alignment horizontal="center"/>
    </xf>
    <xf numFmtId="3" fontId="27" fillId="0" borderId="37" xfId="0" applyNumberFormat="1" applyFont="1" applyBorder="1"/>
    <xf numFmtId="0" fontId="27" fillId="0" borderId="37" xfId="0" applyFont="1" applyBorder="1"/>
    <xf numFmtId="0" fontId="91" fillId="0" borderId="29" xfId="0" applyFont="1" applyBorder="1" applyAlignment="1">
      <alignment horizontal="center"/>
    </xf>
    <xf numFmtId="3" fontId="27" fillId="0" borderId="34" xfId="0" applyNumberFormat="1" applyFont="1" applyBorder="1"/>
    <xf numFmtId="0" fontId="91" fillId="0" borderId="0" xfId="0" applyFont="1" applyBorder="1" applyAlignment="1">
      <alignment horizontal="center"/>
    </xf>
    <xf numFmtId="3" fontId="27" fillId="0" borderId="0" xfId="0" applyNumberFormat="1" applyFont="1" applyBorder="1"/>
    <xf numFmtId="14" fontId="5" fillId="0" borderId="0" xfId="75" applyNumberFormat="1" applyFont="1" applyFill="1"/>
    <xf numFmtId="3" fontId="5" fillId="0" borderId="0" xfId="75" applyNumberFormat="1" applyFont="1" applyFill="1"/>
    <xf numFmtId="0" fontId="5" fillId="0" borderId="0" xfId="75" applyFont="1" applyFill="1" applyBorder="1" applyAlignment="1">
      <alignment horizontal="left"/>
    </xf>
    <xf numFmtId="0" fontId="5" fillId="0" borderId="0" xfId="75" applyFont="1" applyFill="1" applyBorder="1"/>
    <xf numFmtId="0" fontId="62" fillId="0" borderId="0" xfId="75" applyFont="1" applyFill="1" applyBorder="1"/>
    <xf numFmtId="3" fontId="5" fillId="0" borderId="0" xfId="75" applyNumberFormat="1" applyFont="1" applyFill="1" applyBorder="1"/>
    <xf numFmtId="0" fontId="5" fillId="0" borderId="0" xfId="75" applyFont="1" applyFill="1" applyBorder="1" applyAlignment="1">
      <alignment horizontal="right"/>
    </xf>
    <xf numFmtId="0" fontId="5" fillId="0" borderId="15" xfId="75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wrapText="1"/>
    </xf>
    <xf numFmtId="171" fontId="5" fillId="0" borderId="14" xfId="157" applyNumberFormat="1" applyFont="1" applyFill="1" applyBorder="1" applyAlignment="1">
      <alignment horizontal="center" wrapText="1"/>
    </xf>
    <xf numFmtId="0" fontId="5" fillId="0" borderId="14" xfId="75" applyFont="1" applyFill="1" applyBorder="1" applyAlignment="1">
      <alignment horizontal="center"/>
    </xf>
    <xf numFmtId="0" fontId="62" fillId="0" borderId="14" xfId="75" applyFont="1" applyFill="1" applyBorder="1" applyAlignment="1">
      <alignment horizontal="center"/>
    </xf>
    <xf numFmtId="0" fontId="5" fillId="0" borderId="14" xfId="158" applyFont="1" applyFill="1" applyBorder="1" applyAlignment="1">
      <alignment horizontal="center"/>
    </xf>
    <xf numFmtId="0" fontId="5" fillId="0" borderId="16" xfId="75" applyFont="1" applyFill="1" applyBorder="1" applyAlignment="1">
      <alignment horizontal="left"/>
    </xf>
    <xf numFmtId="0" fontId="5" fillId="0" borderId="16" xfId="75" applyFont="1" applyFill="1" applyBorder="1" applyAlignment="1">
      <alignment horizontal="center"/>
    </xf>
    <xf numFmtId="0" fontId="62" fillId="0" borderId="16" xfId="75" applyFont="1" applyFill="1" applyBorder="1" applyAlignment="1">
      <alignment horizontal="center"/>
    </xf>
    <xf numFmtId="0" fontId="5" fillId="0" borderId="16" xfId="75" applyFont="1" applyFill="1" applyBorder="1"/>
    <xf numFmtId="3" fontId="5" fillId="0" borderId="16" xfId="75" applyNumberFormat="1" applyFont="1" applyFill="1" applyBorder="1"/>
    <xf numFmtId="2" fontId="5" fillId="0" borderId="16" xfId="75" applyNumberFormat="1" applyFont="1" applyFill="1" applyBorder="1"/>
    <xf numFmtId="2" fontId="5" fillId="0" borderId="16" xfId="75" applyNumberFormat="1" applyFont="1" applyFill="1" applyBorder="1" applyAlignment="1">
      <alignment horizontal="center"/>
    </xf>
    <xf numFmtId="2" fontId="5" fillId="0" borderId="13" xfId="75" applyNumberFormat="1" applyFont="1" applyFill="1" applyBorder="1"/>
    <xf numFmtId="3" fontId="5" fillId="0" borderId="13" xfId="75" applyNumberFormat="1" applyFont="1" applyFill="1" applyBorder="1"/>
    <xf numFmtId="0" fontId="5" fillId="0" borderId="15" xfId="75" applyFont="1" applyFill="1" applyBorder="1"/>
    <xf numFmtId="3" fontId="5" fillId="0" borderId="15" xfId="75" applyNumberFormat="1" applyFont="1" applyFill="1" applyBorder="1"/>
    <xf numFmtId="0" fontId="5" fillId="0" borderId="13" xfId="75" applyFont="1" applyFill="1" applyBorder="1"/>
    <xf numFmtId="0" fontId="5" fillId="0" borderId="15" xfId="158" applyFont="1" applyFill="1" applyBorder="1"/>
    <xf numFmtId="2" fontId="5" fillId="0" borderId="15" xfId="75" applyNumberFormat="1" applyFont="1" applyFill="1" applyBorder="1"/>
    <xf numFmtId="0" fontId="5" fillId="0" borderId="16" xfId="158" applyFont="1" applyFill="1" applyBorder="1"/>
    <xf numFmtId="3" fontId="5" fillId="0" borderId="16" xfId="158" applyNumberFormat="1" applyFont="1" applyFill="1" applyBorder="1"/>
    <xf numFmtId="3" fontId="5" fillId="0" borderId="13" xfId="158" applyNumberFormat="1" applyFont="1" applyFill="1" applyBorder="1"/>
    <xf numFmtId="0" fontId="5" fillId="0" borderId="0" xfId="159" applyFont="1" applyFill="1"/>
    <xf numFmtId="0" fontId="5" fillId="0" borderId="0" xfId="0" applyFont="1" applyFill="1"/>
    <xf numFmtId="0" fontId="2" fillId="0" borderId="0" xfId="160"/>
    <xf numFmtId="0" fontId="96" fillId="0" borderId="0" xfId="161" applyFont="1" applyAlignment="1">
      <alignment horizontal="centerContinuous"/>
    </xf>
    <xf numFmtId="0" fontId="97" fillId="0" borderId="0" xfId="161" applyFont="1" applyAlignment="1">
      <alignment horizontal="centerContinuous"/>
    </xf>
    <xf numFmtId="0" fontId="97" fillId="0" borderId="0" xfId="161" applyFont="1" applyAlignment="1"/>
    <xf numFmtId="0" fontId="27" fillId="0" borderId="0" xfId="161"/>
    <xf numFmtId="0" fontId="27" fillId="0" borderId="0" xfId="161" applyFont="1" applyAlignment="1">
      <alignment horizontal="right"/>
    </xf>
    <xf numFmtId="0" fontId="43" fillId="0" borderId="0" xfId="161" applyFont="1" applyAlignment="1">
      <alignment horizontal="right"/>
    </xf>
    <xf numFmtId="0" fontId="89" fillId="0" borderId="0" xfId="161" applyFont="1" applyAlignment="1">
      <alignment horizontal="right"/>
    </xf>
    <xf numFmtId="0" fontId="41" fillId="0" borderId="27" xfId="161" applyFont="1" applyBorder="1" applyAlignment="1">
      <alignment horizontal="center"/>
    </xf>
    <xf numFmtId="0" fontId="98" fillId="0" borderId="40" xfId="161" applyFont="1" applyBorder="1" applyAlignment="1">
      <alignment horizontal="centerContinuous"/>
    </xf>
    <xf numFmtId="0" fontId="41" fillId="0" borderId="40" xfId="161" applyFont="1" applyBorder="1" applyAlignment="1">
      <alignment horizontal="centerContinuous"/>
    </xf>
    <xf numFmtId="0" fontId="99" fillId="0" borderId="40" xfId="161" applyFont="1" applyBorder="1" applyAlignment="1">
      <alignment horizontal="centerContinuous"/>
    </xf>
    <xf numFmtId="0" fontId="41" fillId="0" borderId="41" xfId="161" applyFont="1" applyBorder="1" applyAlignment="1">
      <alignment horizontal="centerContinuous"/>
    </xf>
    <xf numFmtId="0" fontId="99" fillId="0" borderId="37" xfId="161" applyFont="1" applyBorder="1"/>
    <xf numFmtId="0" fontId="41" fillId="0" borderId="37" xfId="161" applyFont="1" applyBorder="1" applyAlignment="1">
      <alignment horizontal="center"/>
    </xf>
    <xf numFmtId="0" fontId="41" fillId="0" borderId="42" xfId="161" applyFont="1" applyBorder="1" applyAlignment="1">
      <alignment horizontal="centerContinuous"/>
    </xf>
    <xf numFmtId="0" fontId="41" fillId="0" borderId="43" xfId="161" applyFont="1" applyBorder="1" applyAlignment="1">
      <alignment horizontal="centerContinuous"/>
    </xf>
    <xf numFmtId="0" fontId="41" fillId="0" borderId="44" xfId="161" applyFont="1" applyBorder="1" applyAlignment="1">
      <alignment horizontal="centerContinuous"/>
    </xf>
    <xf numFmtId="0" fontId="90" fillId="0" borderId="38" xfId="161" applyFont="1" applyBorder="1" applyAlignment="1">
      <alignment horizontal="center"/>
    </xf>
    <xf numFmtId="0" fontId="90" fillId="0" borderId="15" xfId="161" applyFont="1" applyBorder="1" applyAlignment="1">
      <alignment horizontal="center"/>
    </xf>
    <xf numFmtId="0" fontId="90" fillId="0" borderId="45" xfId="161" applyFont="1" applyBorder="1" applyAlignment="1">
      <alignment horizontal="center"/>
    </xf>
    <xf numFmtId="0" fontId="99" fillId="0" borderId="39" xfId="161" applyFont="1" applyBorder="1" applyAlignment="1">
      <alignment horizontal="center"/>
    </xf>
    <xf numFmtId="0" fontId="100" fillId="0" borderId="34" xfId="161" applyFont="1" applyBorder="1" applyAlignment="1">
      <alignment horizontal="center"/>
    </xf>
    <xf numFmtId="0" fontId="100" fillId="0" borderId="29" xfId="161" applyFont="1" applyBorder="1" applyAlignment="1">
      <alignment horizontal="center"/>
    </xf>
    <xf numFmtId="0" fontId="100" fillId="0" borderId="46" xfId="161" applyFont="1" applyBorder="1" applyAlignment="1">
      <alignment horizontal="center"/>
    </xf>
    <xf numFmtId="0" fontId="100" fillId="0" borderId="31" xfId="161" applyFont="1" applyBorder="1" applyAlignment="1">
      <alignment horizontal="center"/>
    </xf>
    <xf numFmtId="0" fontId="90" fillId="0" borderId="37" xfId="161" applyFont="1" applyBorder="1"/>
    <xf numFmtId="172" fontId="88" fillId="0" borderId="37" xfId="161" applyNumberFormat="1" applyFont="1" applyBorder="1"/>
    <xf numFmtId="172" fontId="90" fillId="0" borderId="38" xfId="161" applyNumberFormat="1" applyFont="1" applyBorder="1"/>
    <xf numFmtId="172" fontId="90" fillId="0" borderId="16" xfId="161" applyNumberFormat="1" applyFont="1" applyBorder="1"/>
    <xf numFmtId="172" fontId="90" fillId="0" borderId="39" xfId="161" applyNumberFormat="1" applyFont="1" applyBorder="1"/>
    <xf numFmtId="172" fontId="27" fillId="0" borderId="0" xfId="161" applyNumberFormat="1"/>
    <xf numFmtId="0" fontId="90" fillId="0" borderId="32" xfId="161" applyFont="1" applyBorder="1"/>
    <xf numFmtId="172" fontId="90" fillId="0" borderId="32" xfId="161" applyNumberFormat="1" applyFont="1" applyBorder="1"/>
    <xf numFmtId="172" fontId="90" fillId="0" borderId="33" xfId="161" applyNumberFormat="1" applyFont="1" applyBorder="1"/>
    <xf numFmtId="172" fontId="90" fillId="0" borderId="47" xfId="161" applyNumberFormat="1" applyFont="1" applyBorder="1"/>
    <xf numFmtId="172" fontId="90" fillId="0" borderId="35" xfId="161" applyNumberFormat="1" applyFont="1" applyBorder="1"/>
    <xf numFmtId="0" fontId="99" fillId="0" borderId="38" xfId="161" applyFont="1" applyBorder="1" applyAlignment="1">
      <alignment horizontal="center"/>
    </xf>
    <xf numFmtId="0" fontId="99" fillId="0" borderId="15" xfId="161" applyFont="1" applyBorder="1" applyAlignment="1">
      <alignment horizontal="center"/>
    </xf>
    <xf numFmtId="0" fontId="27" fillId="0" borderId="0" xfId="161" applyFont="1"/>
    <xf numFmtId="0" fontId="1" fillId="0" borderId="0" xfId="162" applyFill="1"/>
    <xf numFmtId="0" fontId="102" fillId="0" borderId="0" xfId="162" applyFont="1" applyFill="1" applyAlignment="1">
      <alignment horizontal="center" wrapText="1"/>
    </xf>
    <xf numFmtId="173" fontId="102" fillId="0" borderId="0" xfId="162" applyNumberFormat="1" applyFont="1" applyFill="1" applyAlignment="1">
      <alignment horizontal="center" wrapText="1"/>
    </xf>
    <xf numFmtId="173" fontId="1" fillId="0" borderId="0" xfId="162" applyNumberFormat="1" applyFill="1"/>
    <xf numFmtId="49" fontId="86" fillId="0" borderId="14" xfId="162" applyNumberFormat="1" applyFont="1" applyFill="1" applyBorder="1" applyAlignment="1">
      <alignment horizontal="left"/>
    </xf>
    <xf numFmtId="49" fontId="103" fillId="0" borderId="14" xfId="162" applyNumberFormat="1" applyFont="1" applyFill="1" applyBorder="1" applyAlignment="1">
      <alignment horizontal="center" wrapText="1"/>
    </xf>
    <xf numFmtId="49" fontId="103" fillId="0" borderId="14" xfId="162" applyNumberFormat="1" applyFont="1" applyFill="1" applyBorder="1" applyAlignment="1">
      <alignment horizontal="center" vertical="center"/>
    </xf>
    <xf numFmtId="49" fontId="103" fillId="0" borderId="14" xfId="162" applyNumberFormat="1" applyFont="1" applyFill="1" applyBorder="1" applyAlignment="1">
      <alignment horizontal="center" vertical="center" wrapText="1"/>
    </xf>
    <xf numFmtId="49" fontId="85" fillId="0" borderId="16" xfId="162" applyNumberFormat="1" applyFont="1" applyFill="1" applyBorder="1" applyAlignment="1">
      <alignment horizontal="left"/>
    </xf>
    <xf numFmtId="173" fontId="85" fillId="0" borderId="16" xfId="162" applyNumberFormat="1" applyFont="1" applyFill="1" applyBorder="1"/>
    <xf numFmtId="49" fontId="1" fillId="0" borderId="16" xfId="162" applyNumberFormat="1" applyFill="1" applyBorder="1" applyAlignment="1">
      <alignment horizontal="left"/>
    </xf>
    <xf numFmtId="173" fontId="1" fillId="0" borderId="16" xfId="162" applyNumberFormat="1" applyFill="1" applyBorder="1"/>
    <xf numFmtId="173" fontId="104" fillId="55" borderId="16" xfId="162" applyNumberFormat="1" applyFont="1" applyFill="1" applyBorder="1"/>
    <xf numFmtId="173" fontId="104" fillId="0" borderId="16" xfId="162" applyNumberFormat="1" applyFont="1" applyFill="1" applyBorder="1"/>
    <xf numFmtId="49" fontId="85" fillId="0" borderId="47" xfId="162" applyNumberFormat="1" applyFont="1" applyFill="1" applyBorder="1" applyAlignment="1">
      <alignment horizontal="left"/>
    </xf>
    <xf numFmtId="174" fontId="85" fillId="0" borderId="47" xfId="162" applyNumberFormat="1" applyFont="1" applyFill="1" applyBorder="1"/>
    <xf numFmtId="174" fontId="85" fillId="0" borderId="16" xfId="162" applyNumberFormat="1" applyFont="1" applyFill="1" applyBorder="1"/>
    <xf numFmtId="49" fontId="85" fillId="0" borderId="15" xfId="162" applyNumberFormat="1" applyFont="1" applyFill="1" applyBorder="1" applyAlignment="1">
      <alignment horizontal="left"/>
    </xf>
    <xf numFmtId="173" fontId="85" fillId="0" borderId="15" xfId="162" applyNumberFormat="1" applyFont="1" applyFill="1" applyBorder="1"/>
    <xf numFmtId="173" fontId="105" fillId="0" borderId="16" xfId="162" applyNumberFormat="1" applyFont="1" applyFill="1" applyBorder="1"/>
    <xf numFmtId="173" fontId="106" fillId="0" borderId="16" xfId="162" applyNumberFormat="1" applyFont="1" applyFill="1" applyBorder="1"/>
    <xf numFmtId="175" fontId="106" fillId="0" borderId="16" xfId="162" applyNumberFormat="1" applyFont="1" applyFill="1" applyBorder="1"/>
    <xf numFmtId="174" fontId="107" fillId="0" borderId="47" xfId="162" applyNumberFormat="1" applyFont="1" applyFill="1" applyBorder="1"/>
    <xf numFmtId="173" fontId="107" fillId="0" borderId="16" xfId="162" applyNumberFormat="1" applyFont="1" applyFill="1" applyBorder="1"/>
    <xf numFmtId="175" fontId="1" fillId="0" borderId="0" xfId="162" applyNumberFormat="1" applyFill="1"/>
    <xf numFmtId="49" fontId="85" fillId="0" borderId="14" xfId="162" applyNumberFormat="1" applyFont="1" applyFill="1" applyBorder="1" applyAlignment="1">
      <alignment horizontal="left"/>
    </xf>
    <xf numFmtId="174" fontId="85" fillId="0" borderId="14" xfId="162" applyNumberFormat="1" applyFont="1" applyFill="1" applyBorder="1"/>
    <xf numFmtId="4" fontId="1" fillId="0" borderId="0" xfId="162" applyNumberFormat="1" applyFill="1"/>
    <xf numFmtId="0" fontId="90" fillId="0" borderId="0" xfId="161" applyFont="1" applyAlignment="1">
      <alignment horizontal="right"/>
    </xf>
    <xf numFmtId="0" fontId="108" fillId="0" borderId="27" xfId="161" applyFont="1" applyBorder="1" applyAlignment="1">
      <alignment horizontal="center"/>
    </xf>
    <xf numFmtId="0" fontId="108" fillId="0" borderId="37" xfId="161" applyFont="1" applyBorder="1" applyAlignment="1">
      <alignment horizontal="center"/>
    </xf>
    <xf numFmtId="0" fontId="99" fillId="0" borderId="37" xfId="161" applyFont="1" applyBorder="1" applyAlignment="1">
      <alignment horizontal="center"/>
    </xf>
    <xf numFmtId="0" fontId="88" fillId="0" borderId="37" xfId="161" applyFont="1" applyBorder="1"/>
    <xf numFmtId="172" fontId="90" fillId="0" borderId="37" xfId="161" applyNumberFormat="1" applyFont="1" applyBorder="1"/>
    <xf numFmtId="172" fontId="88" fillId="0" borderId="37" xfId="161" applyNumberFormat="1" applyFont="1" applyFill="1" applyBorder="1"/>
    <xf numFmtId="172" fontId="90" fillId="0" borderId="32" xfId="161" applyNumberFormat="1" applyFont="1" applyFill="1" applyBorder="1"/>
    <xf numFmtId="0" fontId="109" fillId="0" borderId="0" xfId="161" applyFont="1"/>
    <xf numFmtId="172" fontId="109" fillId="0" borderId="0" xfId="161" applyNumberFormat="1" applyFont="1"/>
    <xf numFmtId="0" fontId="27" fillId="0" borderId="0" xfId="154"/>
    <xf numFmtId="0" fontId="43" fillId="0" borderId="0" xfId="154" applyFont="1" applyAlignment="1">
      <alignment horizontal="right"/>
    </xf>
    <xf numFmtId="0" fontId="43" fillId="0" borderId="0" xfId="154" applyFont="1" applyFill="1" applyAlignment="1">
      <alignment horizontal="right"/>
    </xf>
    <xf numFmtId="0" fontId="98" fillId="0" borderId="0" xfId="154" applyFont="1" applyAlignment="1">
      <alignment horizontal="centerContinuous"/>
    </xf>
    <xf numFmtId="0" fontId="110" fillId="0" borderId="0" xfId="154" applyFont="1" applyAlignment="1">
      <alignment horizontal="centerContinuous"/>
    </xf>
    <xf numFmtId="0" fontId="110" fillId="0" borderId="0" xfId="154" applyFont="1" applyFill="1" applyAlignment="1">
      <alignment horizontal="centerContinuous"/>
    </xf>
    <xf numFmtId="0" fontId="27" fillId="0" borderId="0" xfId="154" applyAlignment="1">
      <alignment horizontal="centerContinuous"/>
    </xf>
    <xf numFmtId="0" fontId="111" fillId="0" borderId="0" xfId="154" applyFont="1" applyAlignment="1">
      <alignment horizontal="centerContinuous"/>
    </xf>
    <xf numFmtId="0" fontId="27" fillId="0" borderId="0" xfId="154" applyFill="1" applyAlignment="1">
      <alignment horizontal="centerContinuous"/>
    </xf>
    <xf numFmtId="0" fontId="99" fillId="0" borderId="0" xfId="154" applyFont="1"/>
    <xf numFmtId="0" fontId="99" fillId="0" borderId="0" xfId="154" applyFont="1" applyAlignment="1">
      <alignment horizontal="right"/>
    </xf>
    <xf numFmtId="0" fontId="99" fillId="0" borderId="0" xfId="154" applyFont="1" applyFill="1" applyAlignment="1">
      <alignment horizontal="right"/>
    </xf>
    <xf numFmtId="0" fontId="89" fillId="0" borderId="0" xfId="154" applyFont="1" applyAlignment="1">
      <alignment horizontal="right"/>
    </xf>
    <xf numFmtId="0" fontId="88" fillId="0" borderId="27" xfId="154" applyFont="1" applyBorder="1" applyAlignment="1">
      <alignment horizontal="center"/>
    </xf>
    <xf numFmtId="0" fontId="112" fillId="0" borderId="48" xfId="154" applyFont="1" applyBorder="1" applyAlignment="1">
      <alignment horizontal="centerContinuous"/>
    </xf>
    <xf numFmtId="0" fontId="112" fillId="0" borderId="40" xfId="154" applyFont="1" applyBorder="1" applyAlignment="1">
      <alignment horizontal="centerContinuous"/>
    </xf>
    <xf numFmtId="0" fontId="112" fillId="0" borderId="41" xfId="154" applyFont="1" applyBorder="1" applyAlignment="1">
      <alignment horizontal="centerContinuous"/>
    </xf>
    <xf numFmtId="0" fontId="112" fillId="0" borderId="49" xfId="154" applyFont="1" applyBorder="1" applyAlignment="1">
      <alignment horizontal="center"/>
    </xf>
    <xf numFmtId="0" fontId="112" fillId="0" borderId="49" xfId="154" applyFont="1" applyFill="1" applyBorder="1" applyAlignment="1">
      <alignment horizontal="center"/>
    </xf>
    <xf numFmtId="0" fontId="88" fillId="0" borderId="50" xfId="154" applyFont="1" applyBorder="1" applyAlignment="1">
      <alignment horizontal="center"/>
    </xf>
    <xf numFmtId="0" fontId="112" fillId="0" borderId="51" xfId="154" applyFont="1" applyBorder="1" applyAlignment="1">
      <alignment horizontal="center"/>
    </xf>
    <xf numFmtId="0" fontId="112" fillId="0" borderId="11" xfId="154" applyFont="1" applyBorder="1"/>
    <xf numFmtId="0" fontId="112" fillId="0" borderId="15" xfId="154" applyFont="1" applyBorder="1" applyAlignment="1">
      <alignment horizontal="center"/>
    </xf>
    <xf numFmtId="0" fontId="112" fillId="0" borderId="39" xfId="154" applyFont="1" applyBorder="1" applyAlignment="1"/>
    <xf numFmtId="0" fontId="112" fillId="0" borderId="39" xfId="154" applyFont="1" applyBorder="1"/>
    <xf numFmtId="0" fontId="112" fillId="0" borderId="39" xfId="154" applyFont="1" applyBorder="1" applyAlignment="1">
      <alignment horizontal="center"/>
    </xf>
    <xf numFmtId="0" fontId="112" fillId="0" borderId="39" xfId="154" applyFont="1" applyFill="1" applyBorder="1" applyAlignment="1">
      <alignment horizontal="center"/>
    </xf>
    <xf numFmtId="0" fontId="27" fillId="0" borderId="37" xfId="154" applyBorder="1" applyAlignment="1">
      <alignment horizontal="center"/>
    </xf>
    <xf numFmtId="0" fontId="112" fillId="0" borderId="51" xfId="154" applyFont="1" applyBorder="1"/>
    <xf numFmtId="0" fontId="112" fillId="0" borderId="39" xfId="154" applyFont="1" applyBorder="1" applyAlignment="1">
      <alignment horizontal="left"/>
    </xf>
    <xf numFmtId="0" fontId="112" fillId="0" borderId="37" xfId="154" applyFont="1" applyBorder="1"/>
    <xf numFmtId="0" fontId="88" fillId="0" borderId="39" xfId="154" applyFont="1" applyBorder="1" applyAlignment="1">
      <alignment horizontal="center"/>
    </xf>
    <xf numFmtId="0" fontId="89" fillId="0" borderId="39" xfId="154" applyFont="1" applyBorder="1" applyAlignment="1">
      <alignment horizontal="center"/>
    </xf>
    <xf numFmtId="0" fontId="112" fillId="0" borderId="52" xfId="154" applyFont="1" applyBorder="1"/>
    <xf numFmtId="0" fontId="112" fillId="0" borderId="53" xfId="154" applyFont="1" applyBorder="1"/>
    <xf numFmtId="0" fontId="112" fillId="0" borderId="35" xfId="154" applyFont="1" applyBorder="1" applyAlignment="1">
      <alignment horizontal="left"/>
    </xf>
    <xf numFmtId="0" fontId="112" fillId="0" borderId="35" xfId="154" applyFont="1" applyBorder="1"/>
    <xf numFmtId="49" fontId="88" fillId="0" borderId="39" xfId="154" applyNumberFormat="1" applyFont="1" applyFill="1" applyBorder="1" applyAlignment="1">
      <alignment horizontal="center"/>
    </xf>
    <xf numFmtId="49" fontId="88" fillId="0" borderId="35" xfId="154" applyNumberFormat="1" applyFont="1" applyBorder="1" applyAlignment="1">
      <alignment horizontal="center"/>
    </xf>
    <xf numFmtId="0" fontId="100" fillId="0" borderId="35" xfId="154" applyFont="1" applyBorder="1" applyAlignment="1">
      <alignment horizontal="center"/>
    </xf>
    <xf numFmtId="0" fontId="27" fillId="0" borderId="34" xfId="154" applyBorder="1" applyAlignment="1">
      <alignment horizontal="center"/>
    </xf>
    <xf numFmtId="0" fontId="90" fillId="0" borderId="54" xfId="154" applyFont="1" applyBorder="1" applyAlignment="1">
      <alignment horizontal="center"/>
    </xf>
    <xf numFmtId="0" fontId="90" fillId="0" borderId="55" xfId="154" applyFont="1" applyBorder="1" applyAlignment="1">
      <alignment horizontal="center"/>
    </xf>
    <xf numFmtId="0" fontId="90" fillId="0" borderId="31" xfId="154" applyFont="1" applyBorder="1" applyAlignment="1">
      <alignment horizontal="center"/>
    </xf>
    <xf numFmtId="0" fontId="90" fillId="0" borderId="31" xfId="154" applyFont="1" applyFill="1" applyBorder="1" applyAlignment="1">
      <alignment horizontal="center"/>
    </xf>
    <xf numFmtId="49" fontId="113" fillId="0" borderId="37" xfId="163" applyNumberFormat="1" applyFont="1" applyBorder="1" applyAlignment="1">
      <alignment horizontal="center"/>
    </xf>
    <xf numFmtId="49" fontId="98" fillId="0" borderId="51" xfId="163" applyNumberFormat="1" applyFont="1" applyBorder="1" applyAlignment="1">
      <alignment horizontal="center"/>
    </xf>
    <xf numFmtId="49" fontId="98" fillId="0" borderId="11" xfId="163" applyNumberFormat="1" applyFont="1" applyBorder="1" applyAlignment="1">
      <alignment horizontal="center"/>
    </xf>
    <xf numFmtId="49" fontId="98" fillId="0" borderId="11" xfId="163" applyNumberFormat="1" applyFont="1" applyBorder="1" applyAlignment="1">
      <alignment horizontal="center" vertical="top"/>
    </xf>
    <xf numFmtId="0" fontId="111" fillId="0" borderId="39" xfId="163" applyFont="1" applyBorder="1" applyAlignment="1">
      <alignment horizontal="center"/>
    </xf>
    <xf numFmtId="0" fontId="98" fillId="0" borderId="39" xfId="163" applyFont="1" applyBorder="1" applyAlignment="1">
      <alignment horizontal="left"/>
    </xf>
    <xf numFmtId="172" fontId="98" fillId="0" borderId="39" xfId="163" applyNumberFormat="1" applyFont="1" applyBorder="1" applyAlignment="1"/>
    <xf numFmtId="172" fontId="98" fillId="0" borderId="39" xfId="163" applyNumberFormat="1" applyFont="1" applyFill="1" applyBorder="1" applyAlignment="1"/>
    <xf numFmtId="164" fontId="98" fillId="0" borderId="39" xfId="154" applyNumberFormat="1" applyFont="1" applyBorder="1" applyAlignment="1"/>
    <xf numFmtId="49" fontId="108" fillId="0" borderId="37" xfId="163" applyNumberFormat="1" applyFont="1" applyBorder="1" applyAlignment="1">
      <alignment horizontal="center"/>
    </xf>
    <xf numFmtId="0" fontId="43" fillId="0" borderId="51" xfId="163" applyFont="1" applyBorder="1"/>
    <xf numFmtId="49" fontId="108" fillId="0" borderId="11" xfId="163" applyNumberFormat="1" applyFont="1" applyBorder="1" applyAlignment="1">
      <alignment horizontal="center"/>
    </xf>
    <xf numFmtId="49" fontId="108" fillId="0" borderId="39" xfId="163" applyNumberFormat="1" applyFont="1" applyBorder="1" applyAlignment="1">
      <alignment horizontal="left"/>
    </xf>
    <xf numFmtId="0" fontId="108" fillId="0" borderId="39" xfId="163" applyFont="1" applyBorder="1" applyAlignment="1"/>
    <xf numFmtId="172" fontId="108" fillId="0" borderId="39" xfId="154" applyNumberFormat="1" applyFont="1" applyBorder="1" applyAlignment="1"/>
    <xf numFmtId="164" fontId="108" fillId="0" borderId="39" xfId="154" applyNumberFormat="1" applyFont="1" applyBorder="1" applyAlignment="1"/>
    <xf numFmtId="49" fontId="114" fillId="0" borderId="37" xfId="163" applyNumberFormat="1" applyFont="1" applyBorder="1" applyAlignment="1">
      <alignment horizontal="center"/>
    </xf>
    <xf numFmtId="49" fontId="114" fillId="0" borderId="11" xfId="163" applyNumberFormat="1" applyFont="1" applyBorder="1" applyAlignment="1">
      <alignment horizontal="center"/>
    </xf>
    <xf numFmtId="49" fontId="114" fillId="0" borderId="39" xfId="163" applyNumberFormat="1" applyFont="1" applyBorder="1" applyAlignment="1">
      <alignment horizontal="left"/>
    </xf>
    <xf numFmtId="0" fontId="114" fillId="0" borderId="39" xfId="163" applyFont="1" applyBorder="1" applyAlignment="1"/>
    <xf numFmtId="172" fontId="114" fillId="0" borderId="39" xfId="154" applyNumberFormat="1" applyFont="1" applyBorder="1" applyAlignment="1"/>
    <xf numFmtId="164" fontId="114" fillId="0" borderId="39" xfId="154" applyNumberFormat="1" applyFont="1" applyBorder="1" applyAlignment="1"/>
    <xf numFmtId="49" fontId="89" fillId="0" borderId="37" xfId="163" applyNumberFormat="1" applyFont="1" applyBorder="1" applyAlignment="1">
      <alignment horizontal="center"/>
    </xf>
    <xf numFmtId="0" fontId="90" fillId="0" borderId="51" xfId="154" applyFont="1" applyBorder="1"/>
    <xf numFmtId="0" fontId="90" fillId="0" borderId="11" xfId="154" applyFont="1" applyBorder="1"/>
    <xf numFmtId="0" fontId="90" fillId="0" borderId="11" xfId="154" applyFont="1" applyBorder="1" applyAlignment="1">
      <alignment horizontal="center"/>
    </xf>
    <xf numFmtId="49" fontId="90" fillId="0" borderId="39" xfId="154" applyNumberFormat="1" applyFont="1" applyBorder="1" applyAlignment="1">
      <alignment horizontal="center"/>
    </xf>
    <xf numFmtId="49" fontId="90" fillId="0" borderId="39" xfId="154" applyNumberFormat="1" applyFont="1" applyBorder="1" applyAlignment="1"/>
    <xf numFmtId="172" fontId="90" fillId="0" borderId="39" xfId="154" applyNumberFormat="1" applyFont="1" applyBorder="1" applyAlignment="1"/>
    <xf numFmtId="164" fontId="89" fillId="0" borderId="39" xfId="154" applyNumberFormat="1" applyFont="1" applyBorder="1" applyAlignment="1"/>
    <xf numFmtId="0" fontId="90" fillId="0" borderId="51" xfId="163" applyFont="1" applyBorder="1"/>
    <xf numFmtId="49" fontId="41" fillId="0" borderId="11" xfId="163" applyNumberFormat="1" applyFont="1" applyBorder="1" applyAlignment="1">
      <alignment horizontal="center"/>
    </xf>
    <xf numFmtId="49" fontId="41" fillId="0" borderId="39" xfId="163" applyNumberFormat="1" applyFont="1" applyBorder="1" applyAlignment="1">
      <alignment horizontal="left"/>
    </xf>
    <xf numFmtId="0" fontId="41" fillId="0" borderId="39" xfId="163" applyFont="1" applyBorder="1" applyAlignment="1"/>
    <xf numFmtId="172" fontId="41" fillId="0" borderId="39" xfId="154" applyNumberFormat="1" applyFont="1" applyBorder="1" applyAlignment="1"/>
    <xf numFmtId="172" fontId="41" fillId="0" borderId="39" xfId="154" applyNumberFormat="1" applyFont="1" applyFill="1" applyBorder="1" applyAlignment="1"/>
    <xf numFmtId="49" fontId="114" fillId="0" borderId="11" xfId="154" applyNumberFormat="1" applyFont="1" applyBorder="1" applyAlignment="1">
      <alignment horizontal="center"/>
    </xf>
    <xf numFmtId="49" fontId="114" fillId="0" borderId="39" xfId="154" applyNumberFormat="1" applyFont="1" applyBorder="1" applyAlignment="1">
      <alignment horizontal="left"/>
    </xf>
    <xf numFmtId="49" fontId="114" fillId="0" borderId="39" xfId="154" applyNumberFormat="1" applyFont="1" applyBorder="1" applyAlignment="1">
      <alignment wrapText="1"/>
    </xf>
    <xf numFmtId="0" fontId="90" fillId="0" borderId="39" xfId="154" applyFont="1" applyBorder="1" applyAlignment="1"/>
    <xf numFmtId="172" fontId="89" fillId="0" borderId="39" xfId="154" applyNumberFormat="1" applyFont="1" applyFill="1" applyBorder="1" applyAlignment="1"/>
    <xf numFmtId="0" fontId="90" fillId="0" borderId="39" xfId="154" applyFont="1" applyBorder="1" applyAlignment="1">
      <alignment horizontal="left"/>
    </xf>
    <xf numFmtId="49" fontId="114" fillId="0" borderId="39" xfId="154" applyNumberFormat="1" applyFont="1" applyBorder="1" applyAlignment="1">
      <alignment horizontal="center"/>
    </xf>
    <xf numFmtId="0" fontId="114" fillId="0" borderId="39" xfId="154" applyFont="1" applyBorder="1" applyAlignment="1">
      <alignment horizontal="justify"/>
    </xf>
    <xf numFmtId="172" fontId="114" fillId="0" borderId="39" xfId="154" applyNumberFormat="1" applyFont="1" applyFill="1" applyBorder="1" applyAlignment="1"/>
    <xf numFmtId="49" fontId="41" fillId="0" borderId="11" xfId="163" applyNumberFormat="1" applyFont="1" applyFill="1" applyBorder="1" applyAlignment="1" applyProtection="1">
      <alignment horizontal="center"/>
      <protection locked="0"/>
    </xf>
    <xf numFmtId="49" fontId="41" fillId="0" borderId="39" xfId="163" applyNumberFormat="1" applyFont="1" applyBorder="1" applyAlignment="1">
      <alignment horizontal="center"/>
    </xf>
    <xf numFmtId="172" fontId="41" fillId="0" borderId="39" xfId="163" applyNumberFormat="1" applyFont="1" applyBorder="1" applyAlignment="1"/>
    <xf numFmtId="172" fontId="41" fillId="0" borderId="39" xfId="163" applyNumberFormat="1" applyFont="1" applyFill="1" applyBorder="1" applyAlignment="1"/>
    <xf numFmtId="0" fontId="89" fillId="0" borderId="51" xfId="163" applyFont="1" applyBorder="1"/>
    <xf numFmtId="49" fontId="89" fillId="0" borderId="11" xfId="163" applyNumberFormat="1" applyFont="1" applyFill="1" applyBorder="1" applyAlignment="1" applyProtection="1">
      <alignment horizontal="center"/>
      <protection locked="0"/>
    </xf>
    <xf numFmtId="49" fontId="114" fillId="0" borderId="39" xfId="163" applyNumberFormat="1" applyFont="1" applyBorder="1" applyAlignment="1">
      <alignment horizontal="center"/>
    </xf>
    <xf numFmtId="172" fontId="114" fillId="0" borderId="39" xfId="163" applyNumberFormat="1" applyFont="1" applyBorder="1" applyAlignment="1"/>
    <xf numFmtId="49" fontId="89" fillId="0" borderId="0" xfId="163" applyNumberFormat="1" applyFont="1" applyFill="1" applyBorder="1" applyAlignment="1" applyProtection="1">
      <alignment horizontal="center"/>
      <protection locked="0"/>
    </xf>
    <xf numFmtId="1" fontId="27" fillId="0" borderId="16" xfId="154" applyNumberFormat="1" applyFont="1" applyFill="1" applyBorder="1" applyAlignment="1">
      <alignment horizontal="left" vertical="top" wrapText="1"/>
    </xf>
    <xf numFmtId="1" fontId="89" fillId="0" borderId="16" xfId="154" applyNumberFormat="1" applyFont="1" applyFill="1" applyBorder="1" applyAlignment="1">
      <alignment horizontal="center"/>
    </xf>
    <xf numFmtId="0" fontId="89" fillId="0" borderId="37" xfId="154" applyFont="1" applyBorder="1" applyAlignment="1"/>
    <xf numFmtId="172" fontId="89" fillId="0" borderId="39" xfId="163" applyNumberFormat="1" applyFont="1" applyBorder="1" applyAlignment="1"/>
    <xf numFmtId="49" fontId="115" fillId="0" borderId="0" xfId="163" applyNumberFormat="1" applyFont="1" applyBorder="1" applyAlignment="1">
      <alignment horizontal="center"/>
    </xf>
    <xf numFmtId="1" fontId="89" fillId="0" borderId="56" xfId="154" applyNumberFormat="1" applyFont="1" applyFill="1" applyBorder="1" applyAlignment="1">
      <alignment horizontal="center"/>
    </xf>
    <xf numFmtId="49" fontId="89" fillId="0" borderId="37" xfId="154" applyNumberFormat="1" applyFont="1" applyBorder="1" applyAlignment="1"/>
    <xf numFmtId="0" fontId="89" fillId="0" borderId="37" xfId="154" applyNumberFormat="1" applyFont="1" applyFill="1" applyBorder="1" applyAlignment="1">
      <alignment horizontal="left"/>
    </xf>
    <xf numFmtId="49" fontId="89" fillId="0" borderId="11" xfId="163" applyNumberFormat="1" applyFont="1" applyBorder="1" applyAlignment="1">
      <alignment horizontal="center"/>
    </xf>
    <xf numFmtId="49" fontId="89" fillId="0" borderId="39" xfId="163" applyNumberFormat="1" applyFont="1" applyBorder="1" applyAlignment="1">
      <alignment horizontal="center"/>
    </xf>
    <xf numFmtId="0" fontId="89" fillId="0" borderId="39" xfId="163" applyFont="1" applyBorder="1" applyAlignment="1"/>
    <xf numFmtId="172" fontId="89" fillId="0" borderId="39" xfId="154" applyNumberFormat="1" applyFont="1" applyBorder="1" applyAlignment="1"/>
    <xf numFmtId="49" fontId="89" fillId="0" borderId="39" xfId="154" applyNumberFormat="1" applyFont="1" applyBorder="1" applyAlignment="1"/>
    <xf numFmtId="49" fontId="89" fillId="0" borderId="0" xfId="163" applyNumberFormat="1" applyFont="1" applyBorder="1" applyAlignment="1">
      <alignment horizontal="center"/>
    </xf>
    <xf numFmtId="49" fontId="89" fillId="0" borderId="56" xfId="163" applyNumberFormat="1" applyFont="1" applyBorder="1" applyAlignment="1">
      <alignment horizontal="center"/>
    </xf>
    <xf numFmtId="0" fontId="89" fillId="0" borderId="39" xfId="154" applyFont="1" applyBorder="1" applyAlignment="1"/>
    <xf numFmtId="49" fontId="114" fillId="0" borderId="56" xfId="163" applyNumberFormat="1" applyFont="1" applyBorder="1" applyAlignment="1">
      <alignment horizontal="center"/>
    </xf>
    <xf numFmtId="164" fontId="90" fillId="0" borderId="39" xfId="154" applyNumberFormat="1" applyFont="1" applyBorder="1" applyAlignment="1"/>
    <xf numFmtId="49" fontId="114" fillId="0" borderId="0" xfId="163" applyNumberFormat="1" applyFont="1" applyBorder="1" applyAlignment="1">
      <alignment horizontal="center"/>
    </xf>
    <xf numFmtId="0" fontId="89" fillId="0" borderId="39" xfId="154" applyFont="1" applyFill="1" applyBorder="1" applyAlignment="1"/>
    <xf numFmtId="172" fontId="114" fillId="0" borderId="39" xfId="163" applyNumberFormat="1" applyFont="1" applyFill="1" applyBorder="1" applyAlignment="1"/>
    <xf numFmtId="172" fontId="89" fillId="0" borderId="39" xfId="163" applyNumberFormat="1" applyFont="1" applyFill="1" applyBorder="1" applyAlignment="1"/>
    <xf numFmtId="172" fontId="108" fillId="0" borderId="39" xfId="163" applyNumberFormat="1" applyFont="1" applyBorder="1" applyAlignment="1"/>
    <xf numFmtId="0" fontId="27" fillId="0" borderId="32" xfId="154" applyBorder="1"/>
    <xf numFmtId="0" fontId="27" fillId="0" borderId="52" xfId="154" applyBorder="1" applyAlignment="1">
      <alignment wrapText="1"/>
    </xf>
    <xf numFmtId="0" fontId="27" fillId="0" borderId="53" xfId="154" applyBorder="1" applyAlignment="1">
      <alignment wrapText="1"/>
    </xf>
    <xf numFmtId="0" fontId="116" fillId="0" borderId="35" xfId="154" applyFont="1" applyBorder="1" applyAlignment="1">
      <alignment horizontal="left" wrapText="1"/>
    </xf>
    <xf numFmtId="0" fontId="116" fillId="0" borderId="35" xfId="154" applyFont="1" applyBorder="1" applyAlignment="1">
      <alignment wrapText="1"/>
    </xf>
    <xf numFmtId="172" fontId="27" fillId="0" borderId="35" xfId="154" applyNumberFormat="1" applyBorder="1" applyAlignment="1"/>
    <xf numFmtId="172" fontId="27" fillId="0" borderId="35" xfId="154" applyNumberFormat="1" applyFill="1" applyBorder="1" applyAlignment="1"/>
    <xf numFmtId="164" fontId="114" fillId="0" borderId="32" xfId="154" applyNumberFormat="1" applyFont="1" applyBorder="1" applyAlignment="1"/>
    <xf numFmtId="0" fontId="27" fillId="0" borderId="0" xfId="154" applyAlignment="1">
      <alignment wrapText="1"/>
    </xf>
    <xf numFmtId="0" fontId="27" fillId="0" borderId="0" xfId="154" applyFill="1"/>
    <xf numFmtId="172" fontId="27" fillId="0" borderId="0" xfId="154" applyNumberFormat="1"/>
    <xf numFmtId="172" fontId="113" fillId="0" borderId="39" xfId="163" applyNumberFormat="1" applyFont="1" applyBorder="1" applyAlignment="1"/>
    <xf numFmtId="164" fontId="88" fillId="0" borderId="39" xfId="154" applyNumberFormat="1" applyFont="1" applyBorder="1" applyAlignment="1"/>
    <xf numFmtId="49" fontId="41" fillId="0" borderId="51" xfId="163" applyNumberFormat="1" applyFont="1" applyBorder="1" applyAlignment="1">
      <alignment horizontal="center"/>
    </xf>
    <xf numFmtId="49" fontId="41" fillId="0" borderId="11" xfId="163" applyNumberFormat="1" applyFont="1" applyBorder="1" applyAlignment="1">
      <alignment horizontal="center" vertical="top"/>
    </xf>
    <xf numFmtId="0" fontId="99" fillId="0" borderId="39" xfId="163" applyFont="1" applyBorder="1" applyAlignment="1">
      <alignment horizontal="center"/>
    </xf>
    <xf numFmtId="0" fontId="41" fillId="0" borderId="39" xfId="163" applyFont="1" applyBorder="1" applyAlignment="1">
      <alignment horizontal="left"/>
    </xf>
    <xf numFmtId="0" fontId="115" fillId="0" borderId="51" xfId="163" applyFont="1" applyBorder="1"/>
    <xf numFmtId="0" fontId="115" fillId="0" borderId="11" xfId="163" applyFont="1" applyBorder="1"/>
    <xf numFmtId="0" fontId="114" fillId="0" borderId="39" xfId="154" applyFont="1" applyBorder="1" applyAlignment="1">
      <alignment wrapText="1"/>
    </xf>
    <xf numFmtId="49" fontId="89" fillId="0" borderId="39" xfId="154" applyNumberFormat="1" applyFont="1" applyBorder="1" applyAlignment="1">
      <alignment horizontal="left"/>
    </xf>
    <xf numFmtId="0" fontId="89" fillId="0" borderId="39" xfId="154" applyFont="1" applyBorder="1" applyAlignment="1">
      <alignment wrapText="1"/>
    </xf>
    <xf numFmtId="0" fontId="27" fillId="0" borderId="51" xfId="163" applyBorder="1"/>
    <xf numFmtId="0" fontId="27" fillId="0" borderId="11" xfId="163" applyBorder="1"/>
    <xf numFmtId="49" fontId="90" fillId="0" borderId="39" xfId="154" applyNumberFormat="1" applyFont="1" applyBorder="1" applyAlignment="1">
      <alignment horizontal="left"/>
    </xf>
    <xf numFmtId="0" fontId="90" fillId="0" borderId="11" xfId="163" applyFont="1" applyBorder="1"/>
    <xf numFmtId="0" fontId="90" fillId="0" borderId="39" xfId="154" applyFont="1" applyBorder="1" applyAlignment="1">
      <alignment wrapText="1"/>
    </xf>
    <xf numFmtId="49" fontId="90" fillId="0" borderId="39" xfId="154" applyNumberFormat="1" applyFont="1" applyBorder="1" applyAlignment="1">
      <alignment wrapText="1"/>
    </xf>
    <xf numFmtId="0" fontId="89" fillId="0" borderId="11" xfId="163" applyFont="1" applyBorder="1"/>
    <xf numFmtId="0" fontId="89" fillId="0" borderId="11" xfId="154" applyFont="1" applyBorder="1" applyAlignment="1">
      <alignment horizontal="center"/>
    </xf>
    <xf numFmtId="49" fontId="89" fillId="0" borderId="39" xfId="154" applyNumberFormat="1" applyFont="1" applyBorder="1" applyAlignment="1">
      <alignment horizontal="center"/>
    </xf>
    <xf numFmtId="49" fontId="89" fillId="0" borderId="39" xfId="154" applyNumberFormat="1" applyFont="1" applyBorder="1" applyAlignment="1">
      <alignment wrapText="1"/>
    </xf>
    <xf numFmtId="49" fontId="114" fillId="0" borderId="39" xfId="154" applyNumberFormat="1" applyFont="1" applyBorder="1" applyAlignment="1"/>
    <xf numFmtId="0" fontId="114" fillId="0" borderId="39" xfId="154" applyFont="1" applyBorder="1" applyAlignment="1"/>
    <xf numFmtId="49" fontId="88" fillId="0" borderId="39" xfId="154" applyNumberFormat="1" applyFont="1" applyBorder="1" applyAlignment="1">
      <alignment horizontal="center"/>
    </xf>
    <xf numFmtId="49" fontId="27" fillId="0" borderId="32" xfId="154" applyNumberFormat="1" applyBorder="1"/>
    <xf numFmtId="0" fontId="24" fillId="0" borderId="0" xfId="66"/>
    <xf numFmtId="0" fontId="24" fillId="0" borderId="0" xfId="66" applyAlignment="1">
      <alignment horizontal="right"/>
    </xf>
    <xf numFmtId="0" fontId="98" fillId="0" borderId="0" xfId="66" applyFont="1" applyBorder="1" applyAlignment="1">
      <alignment horizontal="centerContinuous"/>
    </xf>
    <xf numFmtId="0" fontId="24" fillId="0" borderId="0" xfId="66" applyAlignment="1">
      <alignment horizontal="centerContinuous"/>
    </xf>
    <xf numFmtId="0" fontId="86" fillId="0" borderId="27" xfId="66" applyFont="1" applyBorder="1" applyAlignment="1">
      <alignment horizontal="center"/>
    </xf>
    <xf numFmtId="0" fontId="86" fillId="0" borderId="32" xfId="66" applyFont="1" applyBorder="1" applyAlignment="1">
      <alignment horizontal="center"/>
    </xf>
    <xf numFmtId="0" fontId="28" fillId="0" borderId="27" xfId="66" applyFont="1" applyBorder="1"/>
    <xf numFmtId="0" fontId="28" fillId="0" borderId="37" xfId="66" applyFont="1" applyBorder="1" applyAlignment="1">
      <alignment horizontal="center"/>
    </xf>
    <xf numFmtId="14" fontId="28" fillId="0" borderId="37" xfId="66" applyNumberFormat="1" applyFont="1" applyBorder="1"/>
    <xf numFmtId="0" fontId="28" fillId="0" borderId="37" xfId="66" applyFont="1" applyBorder="1"/>
    <xf numFmtId="176" fontId="28" fillId="0" borderId="37" xfId="66" applyNumberFormat="1" applyFont="1" applyBorder="1"/>
    <xf numFmtId="0" fontId="103" fillId="0" borderId="37" xfId="66" applyFont="1" applyBorder="1" applyAlignment="1">
      <alignment horizontal="center"/>
    </xf>
    <xf numFmtId="0" fontId="103" fillId="0" borderId="37" xfId="66" applyFont="1" applyBorder="1"/>
    <xf numFmtId="176" fontId="103" fillId="0" borderId="37" xfId="66" applyNumberFormat="1" applyFont="1" applyBorder="1"/>
    <xf numFmtId="0" fontId="24" fillId="0" borderId="37" xfId="66" applyFont="1" applyBorder="1" applyAlignment="1">
      <alignment horizontal="right"/>
    </xf>
    <xf numFmtId="0" fontId="107" fillId="0" borderId="0" xfId="66" applyFont="1"/>
    <xf numFmtId="176" fontId="28" fillId="0" borderId="37" xfId="66" applyNumberFormat="1" applyFont="1" applyBorder="1" applyAlignment="1">
      <alignment horizontal="center"/>
    </xf>
    <xf numFmtId="0" fontId="24" fillId="0" borderId="0" xfId="66" applyFont="1"/>
    <xf numFmtId="14" fontId="103" fillId="0" borderId="37" xfId="66" applyNumberFormat="1" applyFont="1" applyBorder="1"/>
    <xf numFmtId="0" fontId="95" fillId="0" borderId="37" xfId="66" applyFont="1" applyBorder="1"/>
    <xf numFmtId="14" fontId="95" fillId="0" borderId="37" xfId="66" applyNumberFormat="1" applyFont="1" applyBorder="1"/>
    <xf numFmtId="0" fontId="95" fillId="0" borderId="37" xfId="66" applyFont="1" applyBorder="1" applyAlignment="1">
      <alignment horizontal="center"/>
    </xf>
    <xf numFmtId="0" fontId="86" fillId="0" borderId="37" xfId="66" applyFont="1" applyBorder="1" applyAlignment="1">
      <alignment horizontal="center"/>
    </xf>
    <xf numFmtId="176" fontId="95" fillId="0" borderId="37" xfId="66" applyNumberFormat="1" applyFont="1" applyBorder="1"/>
    <xf numFmtId="0" fontId="95" fillId="0" borderId="0" xfId="66" applyFont="1"/>
    <xf numFmtId="0" fontId="28" fillId="0" borderId="0" xfId="66" applyFont="1" applyAlignment="1">
      <alignment horizontal="center"/>
    </xf>
    <xf numFmtId="0" fontId="103" fillId="0" borderId="0" xfId="66" applyFont="1" applyAlignment="1">
      <alignment horizontal="center"/>
    </xf>
    <xf numFmtId="49" fontId="28" fillId="0" borderId="37" xfId="66" applyNumberFormat="1" applyFont="1" applyBorder="1" applyAlignment="1">
      <alignment horizontal="center"/>
    </xf>
    <xf numFmtId="49" fontId="103" fillId="0" borderId="37" xfId="66" applyNumberFormat="1" applyFont="1" applyBorder="1" applyAlignment="1">
      <alignment horizontal="center"/>
    </xf>
    <xf numFmtId="0" fontId="24" fillId="0" borderId="50" xfId="66" applyFont="1" applyBorder="1" applyAlignment="1">
      <alignment horizontal="right"/>
    </xf>
    <xf numFmtId="0" fontId="86" fillId="0" borderId="50" xfId="66" applyFont="1" applyBorder="1" applyAlignment="1">
      <alignment horizontal="center"/>
    </xf>
    <xf numFmtId="0" fontId="95" fillId="0" borderId="50" xfId="66" applyFont="1" applyBorder="1" applyAlignment="1">
      <alignment horizontal="center"/>
    </xf>
    <xf numFmtId="176" fontId="95" fillId="0" borderId="50" xfId="66" applyNumberFormat="1" applyFont="1" applyBorder="1"/>
    <xf numFmtId="14" fontId="28" fillId="0" borderId="37" xfId="66" applyNumberFormat="1" applyFont="1" applyBorder="1" applyAlignment="1">
      <alignment horizontal="center"/>
    </xf>
    <xf numFmtId="0" fontId="24" fillId="0" borderId="57" xfId="66" applyFont="1" applyBorder="1" applyAlignment="1">
      <alignment horizontal="right"/>
    </xf>
    <xf numFmtId="0" fontId="103" fillId="0" borderId="57" xfId="66" applyFont="1" applyBorder="1" applyAlignment="1">
      <alignment horizontal="center"/>
    </xf>
    <xf numFmtId="176" fontId="103" fillId="0" borderId="57" xfId="66" applyNumberFormat="1" applyFont="1" applyBorder="1"/>
    <xf numFmtId="0" fontId="28" fillId="0" borderId="58" xfId="66" applyFont="1" applyBorder="1" applyAlignment="1">
      <alignment horizontal="center"/>
    </xf>
    <xf numFmtId="176" fontId="28" fillId="0" borderId="58" xfId="66" applyNumberFormat="1" applyFont="1" applyBorder="1"/>
    <xf numFmtId="41" fontId="28" fillId="0" borderId="37" xfId="66" applyNumberFormat="1" applyFont="1" applyBorder="1" applyAlignment="1">
      <alignment horizontal="center"/>
    </xf>
    <xf numFmtId="41" fontId="103" fillId="0" borderId="37" xfId="66" applyNumberFormat="1" applyFont="1" applyBorder="1" applyAlignment="1">
      <alignment horizontal="center"/>
    </xf>
    <xf numFmtId="0" fontId="24" fillId="0" borderId="50" xfId="66" applyBorder="1"/>
    <xf numFmtId="0" fontId="85" fillId="0" borderId="50" xfId="66" applyFont="1" applyBorder="1" applyAlignment="1">
      <alignment horizontal="center"/>
    </xf>
    <xf numFmtId="41" fontId="85" fillId="0" borderId="50" xfId="66" applyNumberFormat="1" applyFont="1" applyBorder="1" applyAlignment="1">
      <alignment horizontal="center"/>
    </xf>
    <xf numFmtId="0" fontId="24" fillId="0" borderId="59" xfId="66" applyBorder="1"/>
    <xf numFmtId="0" fontId="24" fillId="0" borderId="59" xfId="66" applyBorder="1" applyAlignment="1">
      <alignment horizontal="center"/>
    </xf>
    <xf numFmtId="41" fontId="24" fillId="0" borderId="59" xfId="66" applyNumberFormat="1" applyBorder="1"/>
    <xf numFmtId="0" fontId="24" fillId="0" borderId="32" xfId="66" applyFont="1" applyBorder="1" applyAlignment="1">
      <alignment horizontal="right"/>
    </xf>
    <xf numFmtId="0" fontId="28" fillId="0" borderId="32" xfId="66" applyFont="1" applyBorder="1" applyAlignment="1">
      <alignment horizontal="center"/>
    </xf>
    <xf numFmtId="41" fontId="86" fillId="0" borderId="32" xfId="66" applyNumberFormat="1" applyFont="1" applyBorder="1" applyAlignment="1">
      <alignment horizontal="center"/>
    </xf>
    <xf numFmtId="0" fontId="24" fillId="0" borderId="0" xfId="66" applyAlignment="1">
      <alignment horizontal="center"/>
    </xf>
    <xf numFmtId="3" fontId="0" fillId="0" borderId="0" xfId="0" applyNumberFormat="1"/>
    <xf numFmtId="0" fontId="85" fillId="0" borderId="0" xfId="0" applyFont="1"/>
    <xf numFmtId="0" fontId="0" fillId="0" borderId="0" xfId="0" applyAlignment="1">
      <alignment horizontal="right"/>
    </xf>
    <xf numFmtId="2" fontId="85" fillId="0" borderId="0" xfId="0" applyNumberFormat="1" applyFont="1"/>
    <xf numFmtId="3" fontId="0" fillId="0" borderId="0" xfId="0" applyNumberFormat="1" applyFill="1"/>
    <xf numFmtId="0" fontId="24" fillId="0" borderId="15" xfId="0" applyFont="1" applyBorder="1" applyAlignment="1">
      <alignment horizontal="center" vertical="center"/>
    </xf>
    <xf numFmtId="49" fontId="24" fillId="0" borderId="15" xfId="0" applyNumberFormat="1" applyFont="1" applyFill="1" applyBorder="1" applyAlignment="1">
      <alignment horizontal="center" vertical="center" wrapText="1"/>
    </xf>
    <xf numFmtId="49" fontId="24" fillId="55" borderId="15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24" fillId="55" borderId="14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0" borderId="60" xfId="0" applyBorder="1"/>
    <xf numFmtId="3" fontId="0" fillId="0" borderId="60" xfId="0" applyNumberFormat="1" applyFill="1" applyBorder="1"/>
    <xf numFmtId="3" fontId="0" fillId="0" borderId="15" xfId="0" applyNumberFormat="1" applyFill="1" applyBorder="1"/>
    <xf numFmtId="4" fontId="0" fillId="0" borderId="60" xfId="0" applyNumberFormat="1" applyBorder="1"/>
    <xf numFmtId="4" fontId="0" fillId="0" borderId="15" xfId="0" applyNumberFormat="1" applyBorder="1"/>
    <xf numFmtId="0" fontId="0" fillId="0" borderId="17" xfId="0" applyBorder="1"/>
    <xf numFmtId="3" fontId="0" fillId="0" borderId="17" xfId="0" applyNumberFormat="1" applyFill="1" applyBorder="1"/>
    <xf numFmtId="3" fontId="0" fillId="0" borderId="16" xfId="0" applyNumberFormat="1" applyFill="1" applyBorder="1"/>
    <xf numFmtId="4" fontId="0" fillId="0" borderId="17" xfId="0" applyNumberFormat="1" applyBorder="1"/>
    <xf numFmtId="4" fontId="0" fillId="0" borderId="16" xfId="0" applyNumberFormat="1" applyBorder="1"/>
    <xf numFmtId="3" fontId="24" fillId="0" borderId="17" xfId="0" applyNumberFormat="1" applyFont="1" applyFill="1" applyBorder="1"/>
    <xf numFmtId="3" fontId="117" fillId="0" borderId="17" xfId="0" applyNumberFormat="1" applyFont="1" applyBorder="1"/>
    <xf numFmtId="3" fontId="24" fillId="0" borderId="17" xfId="0" applyNumberFormat="1" applyFont="1" applyBorder="1"/>
    <xf numFmtId="0" fontId="0" fillId="0" borderId="17" xfId="0" applyBorder="1" applyAlignment="1">
      <alignment wrapText="1" shrinkToFit="1"/>
    </xf>
    <xf numFmtId="0" fontId="0" fillId="0" borderId="17" xfId="0" applyBorder="1" applyAlignment="1">
      <alignment wrapText="1"/>
    </xf>
    <xf numFmtId="3" fontId="0" fillId="0" borderId="17" xfId="0" applyNumberFormat="1" applyBorder="1"/>
    <xf numFmtId="0" fontId="24" fillId="0" borderId="17" xfId="0" applyFont="1" applyBorder="1"/>
    <xf numFmtId="3" fontId="0" fillId="0" borderId="17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24" fillId="56" borderId="17" xfId="0" applyFont="1" applyFill="1" applyBorder="1" applyAlignment="1">
      <alignment wrapText="1"/>
    </xf>
    <xf numFmtId="0" fontId="0" fillId="0" borderId="28" xfId="0" applyBorder="1"/>
    <xf numFmtId="3" fontId="0" fillId="0" borderId="36" xfId="0" applyNumberFormat="1" applyFill="1" applyBorder="1" applyAlignment="1">
      <alignment horizontal="center"/>
    </xf>
    <xf numFmtId="3" fontId="24" fillId="0" borderId="36" xfId="0" applyNumberFormat="1" applyFont="1" applyFill="1" applyBorder="1" applyAlignment="1">
      <alignment horizontal="right"/>
    </xf>
    <xf numFmtId="3" fontId="0" fillId="0" borderId="36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0" fontId="0" fillId="0" borderId="38" xfId="0" applyBorder="1" applyAlignment="1">
      <alignment horizontal="right"/>
    </xf>
    <xf numFmtId="3" fontId="0" fillId="0" borderId="0" xfId="0" applyNumberFormat="1" applyFill="1" applyBorder="1" applyAlignment="1">
      <alignment horizontal="center"/>
    </xf>
    <xf numFmtId="3" fontId="24" fillId="0" borderId="0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0" fontId="0" fillId="0" borderId="33" xfId="0" applyBorder="1" applyAlignment="1">
      <alignment horizontal="right"/>
    </xf>
    <xf numFmtId="3" fontId="0" fillId="0" borderId="61" xfId="0" applyNumberFormat="1" applyFill="1" applyBorder="1" applyAlignment="1">
      <alignment horizontal="center"/>
    </xf>
    <xf numFmtId="3" fontId="85" fillId="0" borderId="61" xfId="0" applyNumberFormat="1" applyFont="1" applyFill="1" applyBorder="1" applyAlignment="1">
      <alignment horizontal="right"/>
    </xf>
    <xf numFmtId="3" fontId="0" fillId="0" borderId="61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0" xfId="0" applyBorder="1"/>
    <xf numFmtId="3" fontId="24" fillId="0" borderId="0" xfId="0" applyNumberFormat="1" applyFont="1" applyBorder="1"/>
    <xf numFmtId="0" fontId="26" fillId="0" borderId="0" xfId="0" applyFont="1" applyFill="1" applyBorder="1"/>
    <xf numFmtId="14" fontId="118" fillId="0" borderId="0" xfId="0" applyNumberFormat="1" applyFont="1" applyBorder="1" applyAlignment="1">
      <alignment horizontal="left"/>
    </xf>
    <xf numFmtId="3" fontId="24" fillId="0" borderId="0" xfId="0" applyNumberFormat="1" applyFont="1"/>
    <xf numFmtId="0" fontId="24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24" fillId="0" borderId="62" xfId="164" applyNumberFormat="1" applyFont="1" applyFill="1" applyBorder="1" applyAlignment="1"/>
    <xf numFmtId="3" fontId="24" fillId="55" borderId="13" xfId="0" applyNumberFormat="1" applyFont="1" applyFill="1" applyBorder="1"/>
    <xf numFmtId="4" fontId="0" fillId="0" borderId="0" xfId="0" applyNumberFormat="1" applyBorder="1"/>
    <xf numFmtId="3" fontId="24" fillId="0" borderId="13" xfId="0" applyNumberFormat="1" applyFont="1" applyBorder="1"/>
    <xf numFmtId="14" fontId="24" fillId="0" borderId="0" xfId="0" applyNumberFormat="1" applyFont="1" applyAlignment="1">
      <alignment horizontal="left"/>
    </xf>
    <xf numFmtId="0" fontId="0" fillId="0" borderId="38" xfId="0" applyBorder="1"/>
    <xf numFmtId="0" fontId="0" fillId="0" borderId="14" xfId="0" applyBorder="1"/>
    <xf numFmtId="3" fontId="0" fillId="0" borderId="14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24" fillId="0" borderId="0" xfId="149"/>
    <xf numFmtId="0" fontId="28" fillId="0" borderId="0" xfId="78" applyFont="1" applyFill="1"/>
    <xf numFmtId="3" fontId="24" fillId="0" borderId="0" xfId="149" applyNumberFormat="1"/>
    <xf numFmtId="3" fontId="24" fillId="0" borderId="0" xfId="149" applyNumberFormat="1" applyFont="1" applyFill="1" applyBorder="1" applyAlignment="1">
      <alignment horizontal="right"/>
    </xf>
    <xf numFmtId="3" fontId="28" fillId="0" borderId="0" xfId="78" applyNumberFormat="1" applyFont="1" applyFill="1" applyBorder="1" applyAlignment="1">
      <alignment horizontal="right" wrapText="1"/>
    </xf>
    <xf numFmtId="3" fontId="28" fillId="0" borderId="0" xfId="78" applyNumberFormat="1" applyFont="1" applyFill="1"/>
    <xf numFmtId="0" fontId="24" fillId="0" borderId="0" xfId="78"/>
    <xf numFmtId="3" fontId="85" fillId="0" borderId="14" xfId="149" applyNumberFormat="1" applyFont="1" applyFill="1" applyBorder="1"/>
    <xf numFmtId="3" fontId="24" fillId="0" borderId="14" xfId="149" applyNumberFormat="1" applyFont="1" applyFill="1" applyBorder="1"/>
    <xf numFmtId="3" fontId="24" fillId="0" borderId="63" xfId="149" applyNumberFormat="1" applyFont="1" applyFill="1" applyBorder="1"/>
    <xf numFmtId="0" fontId="28" fillId="0" borderId="0" xfId="78" applyFont="1"/>
    <xf numFmtId="0" fontId="28" fillId="0" borderId="0" xfId="78" applyFont="1" applyBorder="1" applyAlignment="1"/>
    <xf numFmtId="0" fontId="28" fillId="0" borderId="0" xfId="78" applyFont="1" applyBorder="1" applyAlignment="1">
      <alignment horizontal="center" vertical="center" wrapText="1"/>
    </xf>
    <xf numFmtId="0" fontId="85" fillId="0" borderId="0" xfId="149" applyFont="1" applyFill="1" applyAlignment="1">
      <alignment horizontal="center" wrapText="1"/>
    </xf>
    <xf numFmtId="0" fontId="24" fillId="0" borderId="0" xfId="149" applyFill="1"/>
    <xf numFmtId="0" fontId="119" fillId="0" borderId="0" xfId="149" applyFont="1" applyFill="1" applyAlignment="1">
      <alignment vertical="center" wrapText="1"/>
    </xf>
    <xf numFmtId="49" fontId="28" fillId="0" borderId="0" xfId="78" applyNumberFormat="1" applyFont="1" applyFill="1" applyBorder="1" applyAlignment="1">
      <alignment horizontal="center" vertical="center"/>
    </xf>
    <xf numFmtId="4" fontId="24" fillId="0" borderId="0" xfId="149" applyNumberFormat="1"/>
    <xf numFmtId="4" fontId="28" fillId="0" borderId="0" xfId="78" applyNumberFormat="1" applyFont="1"/>
    <xf numFmtId="0" fontId="26" fillId="0" borderId="0" xfId="149" applyFont="1" applyFill="1" applyAlignment="1">
      <alignment vertical="center"/>
    </xf>
    <xf numFmtId="0" fontId="24" fillId="0" borderId="0" xfId="149" applyFill="1" applyAlignment="1">
      <alignment vertical="center"/>
    </xf>
    <xf numFmtId="17" fontId="24" fillId="0" borderId="0" xfId="149" applyNumberFormat="1"/>
    <xf numFmtId="3" fontId="28" fillId="0" borderId="0" xfId="78" applyNumberFormat="1" applyFont="1" applyFill="1" applyBorder="1" applyAlignment="1">
      <alignment horizontal="right"/>
    </xf>
    <xf numFmtId="17" fontId="28" fillId="0" borderId="0" xfId="78" applyNumberFormat="1" applyFont="1"/>
    <xf numFmtId="0" fontId="24" fillId="0" borderId="0" xfId="78" applyAlignment="1">
      <alignment horizontal="right"/>
    </xf>
    <xf numFmtId="0" fontId="24" fillId="0" borderId="0" xfId="78" applyFill="1"/>
    <xf numFmtId="0" fontId="28" fillId="0" borderId="0" xfId="78" applyFont="1" applyFill="1" applyAlignment="1">
      <alignment vertical="center"/>
    </xf>
    <xf numFmtId="0" fontId="24" fillId="55" borderId="14" xfId="149" applyFont="1" applyFill="1" applyBorder="1" applyAlignment="1">
      <alignment horizontal="center" vertical="center"/>
    </xf>
    <xf numFmtId="0" fontId="24" fillId="55" borderId="14" xfId="149" applyFont="1" applyFill="1" applyBorder="1" applyAlignment="1">
      <alignment vertical="center" wrapText="1"/>
    </xf>
    <xf numFmtId="49" fontId="24" fillId="55" borderId="14" xfId="149" applyNumberFormat="1" applyFont="1" applyFill="1" applyBorder="1" applyAlignment="1">
      <alignment horizontal="center" vertical="center"/>
    </xf>
    <xf numFmtId="3" fontId="24" fillId="55" borderId="14" xfId="149" applyNumberFormat="1" applyFont="1" applyFill="1" applyBorder="1" applyAlignment="1">
      <alignment horizontal="right" vertical="center" indent="1"/>
    </xf>
    <xf numFmtId="0" fontId="24" fillId="55" borderId="14" xfId="149" applyNumberFormat="1" applyFont="1" applyFill="1" applyBorder="1" applyAlignment="1">
      <alignment horizontal="center" vertical="center"/>
    </xf>
    <xf numFmtId="0" fontId="24" fillId="55" borderId="14" xfId="149" applyFont="1" applyFill="1" applyBorder="1" applyAlignment="1">
      <alignment vertical="center"/>
    </xf>
    <xf numFmtId="0" fontId="28" fillId="0" borderId="0" xfId="78" applyFont="1" applyAlignment="1"/>
    <xf numFmtId="0" fontId="120" fillId="0" borderId="0" xfId="149" applyFont="1" applyFill="1" applyBorder="1" applyAlignment="1">
      <alignment horizontal="left" vertical="center"/>
    </xf>
    <xf numFmtId="4" fontId="85" fillId="0" borderId="0" xfId="149" applyNumberFormat="1" applyFont="1" applyFill="1" applyBorder="1" applyAlignment="1">
      <alignment horizontal="right" vertical="center" indent="1"/>
    </xf>
    <xf numFmtId="0" fontId="121" fillId="0" borderId="0" xfId="78" applyFont="1" applyFill="1" applyBorder="1" applyAlignment="1">
      <alignment horizontal="left"/>
    </xf>
    <xf numFmtId="0" fontId="28" fillId="0" borderId="0" xfId="78" applyFont="1" applyFill="1" applyBorder="1" applyAlignment="1">
      <alignment horizontal="left"/>
    </xf>
    <xf numFmtId="3" fontId="28" fillId="0" borderId="0" xfId="78" applyNumberFormat="1" applyFont="1" applyFill="1" applyBorder="1"/>
    <xf numFmtId="0" fontId="121" fillId="0" borderId="0" xfId="78" applyFont="1" applyBorder="1" applyAlignment="1">
      <alignment horizontal="center"/>
    </xf>
    <xf numFmtId="0" fontId="121" fillId="56" borderId="0" xfId="78" applyFont="1" applyFill="1" applyBorder="1" applyAlignment="1">
      <alignment horizontal="left" vertical="top" wrapText="1"/>
    </xf>
    <xf numFmtId="0" fontId="28" fillId="0" borderId="0" xfId="78" applyFont="1" applyAlignment="1">
      <alignment horizontal="right"/>
    </xf>
    <xf numFmtId="0" fontId="28" fillId="0" borderId="0" xfId="78" applyFont="1" applyAlignment="1">
      <alignment horizontal="right" vertical="top"/>
    </xf>
    <xf numFmtId="3" fontId="28" fillId="56" borderId="0" xfId="78" applyNumberFormat="1" applyFont="1" applyFill="1" applyBorder="1" applyAlignment="1">
      <alignment horizontal="right" vertical="center"/>
    </xf>
    <xf numFmtId="1" fontId="28" fillId="0" borderId="0" xfId="78" applyNumberFormat="1" applyFont="1" applyFill="1" applyAlignment="1">
      <alignment horizontal="right"/>
    </xf>
    <xf numFmtId="0" fontId="121" fillId="0" borderId="0" xfId="78" applyFont="1" applyFill="1" applyBorder="1" applyAlignment="1">
      <alignment horizontal="center"/>
    </xf>
    <xf numFmtId="0" fontId="121" fillId="0" borderId="0" xfId="78" applyFont="1" applyFill="1" applyBorder="1" applyAlignment="1"/>
    <xf numFmtId="0" fontId="121" fillId="0" borderId="0" xfId="78" applyFont="1" applyFill="1" applyBorder="1" applyAlignment="1">
      <alignment horizontal="left" wrapText="1"/>
    </xf>
    <xf numFmtId="0" fontId="24" fillId="55" borderId="14" xfId="149" applyFont="1" applyFill="1" applyBorder="1" applyAlignment="1">
      <alignment horizontal="center" vertical="center" wrapText="1"/>
    </xf>
    <xf numFmtId="0" fontId="28" fillId="0" borderId="0" xfId="78" applyFont="1" applyFill="1" applyBorder="1" applyAlignment="1">
      <alignment horizontal="center" vertical="center"/>
    </xf>
    <xf numFmtId="0" fontId="28" fillId="0" borderId="0" xfId="149" applyFont="1"/>
    <xf numFmtId="4" fontId="86" fillId="0" borderId="0" xfId="78" applyNumberFormat="1" applyFont="1" applyFill="1" applyBorder="1"/>
    <xf numFmtId="0" fontId="28" fillId="0" borderId="0" xfId="149" applyFont="1" applyFill="1"/>
    <xf numFmtId="0" fontId="28" fillId="0" borderId="0" xfId="149" applyFont="1" applyFill="1" applyBorder="1"/>
    <xf numFmtId="0" fontId="28" fillId="0" borderId="0" xfId="149" applyFont="1" applyFill="1" applyBorder="1" applyAlignment="1">
      <alignment horizontal="center"/>
    </xf>
    <xf numFmtId="0" fontId="124" fillId="0" borderId="0" xfId="149" applyFont="1" applyFill="1" applyBorder="1" applyAlignment="1">
      <alignment horizontal="center"/>
    </xf>
    <xf numFmtId="0" fontId="24" fillId="0" borderId="14" xfId="149" applyFont="1" applyFill="1" applyBorder="1" applyAlignment="1">
      <alignment horizontal="center" wrapText="1"/>
    </xf>
    <xf numFmtId="9" fontId="28" fillId="0" borderId="0" xfId="80" applyFont="1" applyFill="1"/>
    <xf numFmtId="0" fontId="28" fillId="0" borderId="14" xfId="149" applyFont="1" applyFill="1" applyBorder="1" applyAlignment="1">
      <alignment horizontal="center" wrapText="1"/>
    </xf>
    <xf numFmtId="0" fontId="28" fillId="0" borderId="14" xfId="149" applyFont="1" applyFill="1" applyBorder="1" applyAlignment="1">
      <alignment horizontal="center"/>
    </xf>
    <xf numFmtId="0" fontId="28" fillId="0" borderId="14" xfId="149" applyFont="1" applyFill="1" applyBorder="1"/>
    <xf numFmtId="3" fontId="28" fillId="0" borderId="14" xfId="149" applyNumberFormat="1" applyFont="1" applyFill="1" applyBorder="1" applyAlignment="1">
      <alignment horizontal="right"/>
    </xf>
    <xf numFmtId="3" fontId="28" fillId="0" borderId="0" xfId="149" applyNumberFormat="1" applyFont="1"/>
    <xf numFmtId="0" fontId="28" fillId="0" borderId="39" xfId="149" applyFont="1" applyFill="1" applyBorder="1"/>
    <xf numFmtId="3" fontId="28" fillId="0" borderId="0" xfId="149" applyNumberFormat="1" applyFont="1" applyFill="1" applyBorder="1" applyAlignment="1">
      <alignment horizontal="right"/>
    </xf>
    <xf numFmtId="177" fontId="28" fillId="0" borderId="0" xfId="149" applyNumberFormat="1" applyFont="1" applyFill="1" applyBorder="1" applyAlignment="1">
      <alignment horizontal="right"/>
    </xf>
    <xf numFmtId="178" fontId="28" fillId="0" borderId="0" xfId="149" applyNumberFormat="1" applyFont="1" applyFill="1"/>
    <xf numFmtId="4" fontId="28" fillId="0" borderId="0" xfId="149" applyNumberFormat="1" applyFont="1" applyFill="1"/>
    <xf numFmtId="3" fontId="28" fillId="0" borderId="0" xfId="149" applyNumberFormat="1" applyFont="1" applyFill="1"/>
    <xf numFmtId="179" fontId="28" fillId="0" borderId="0" xfId="149" applyNumberFormat="1" applyFont="1" applyFill="1"/>
    <xf numFmtId="0" fontId="86" fillId="0" borderId="0" xfId="149" applyFont="1" applyFill="1"/>
    <xf numFmtId="0" fontId="86" fillId="0" borderId="0" xfId="149" applyFont="1" applyFill="1" applyAlignment="1">
      <alignment horizontal="center"/>
    </xf>
    <xf numFmtId="0" fontId="127" fillId="0" borderId="0" xfId="149" applyFont="1" applyFill="1" applyAlignment="1"/>
    <xf numFmtId="0" fontId="127" fillId="0" borderId="0" xfId="149" applyFont="1" applyFill="1" applyBorder="1" applyAlignment="1"/>
    <xf numFmtId="0" fontId="86" fillId="0" borderId="14" xfId="149" applyFont="1" applyFill="1" applyBorder="1" applyAlignment="1">
      <alignment horizontal="center" wrapText="1"/>
    </xf>
    <xf numFmtId="3" fontId="28" fillId="0" borderId="14" xfId="149" applyNumberFormat="1" applyFont="1" applyFill="1" applyBorder="1" applyAlignment="1">
      <alignment horizontal="right" wrapText="1"/>
    </xf>
    <xf numFmtId="3" fontId="28" fillId="0" borderId="14" xfId="149" applyNumberFormat="1" applyFont="1" applyFill="1" applyBorder="1"/>
    <xf numFmtId="0" fontId="85" fillId="0" borderId="14" xfId="78" applyFont="1" applyFill="1" applyBorder="1" applyAlignment="1">
      <alignment horizontal="center" vertical="center" wrapText="1"/>
    </xf>
    <xf numFmtId="0" fontId="85" fillId="0" borderId="63" xfId="78" applyFont="1" applyFill="1" applyBorder="1" applyAlignment="1">
      <alignment horizontal="center" vertical="center" wrapText="1"/>
    </xf>
    <xf numFmtId="10" fontId="24" fillId="0" borderId="14" xfId="149" applyNumberFormat="1" applyFont="1" applyFill="1" applyBorder="1"/>
    <xf numFmtId="179" fontId="85" fillId="0" borderId="14" xfId="78" applyNumberFormat="1" applyFont="1" applyFill="1" applyBorder="1" applyAlignment="1">
      <alignment horizontal="left" vertical="center"/>
    </xf>
    <xf numFmtId="3" fontId="85" fillId="0" borderId="14" xfId="78" applyNumberFormat="1" applyFont="1" applyFill="1" applyBorder="1"/>
    <xf numFmtId="10" fontId="85" fillId="0" borderId="14" xfId="78" applyNumberFormat="1" applyFont="1" applyFill="1" applyBorder="1"/>
    <xf numFmtId="179" fontId="24" fillId="0" borderId="14" xfId="149" applyNumberFormat="1" applyFont="1" applyFill="1" applyBorder="1" applyAlignment="1">
      <alignment horizontal="left" vertical="center"/>
    </xf>
    <xf numFmtId="0" fontId="28" fillId="0" borderId="14" xfId="78" applyFont="1" applyBorder="1"/>
    <xf numFmtId="0" fontId="28" fillId="0" borderId="14" xfId="78" applyFont="1" applyBorder="1" applyAlignment="1">
      <alignment horizontal="center" vertical="center" wrapText="1"/>
    </xf>
    <xf numFmtId="3" fontId="28" fillId="0" borderId="14" xfId="149" applyNumberFormat="1" applyFont="1" applyBorder="1" applyAlignment="1"/>
    <xf numFmtId="3" fontId="28" fillId="0" borderId="14" xfId="78" applyNumberFormat="1" applyFont="1" applyBorder="1" applyAlignment="1"/>
    <xf numFmtId="0" fontId="24" fillId="0" borderId="14" xfId="78" applyFont="1" applyFill="1" applyBorder="1" applyAlignment="1">
      <alignment vertical="center" wrapText="1"/>
    </xf>
    <xf numFmtId="3" fontId="24" fillId="0" borderId="14" xfId="78" applyNumberFormat="1" applyFont="1" applyFill="1" applyBorder="1" applyAlignment="1">
      <alignment horizontal="right" vertical="center"/>
    </xf>
    <xf numFmtId="49" fontId="24" fillId="0" borderId="14" xfId="149" applyNumberFormat="1" applyFont="1" applyFill="1" applyBorder="1" applyAlignment="1">
      <alignment horizontal="center" vertical="center"/>
    </xf>
    <xf numFmtId="0" fontId="24" fillId="0" borderId="14" xfId="149" applyFont="1" applyFill="1" applyBorder="1" applyAlignment="1">
      <alignment vertical="center"/>
    </xf>
    <xf numFmtId="3" fontId="24" fillId="0" borderId="14" xfId="149" applyNumberFormat="1" applyFont="1" applyFill="1" applyBorder="1" applyAlignment="1">
      <alignment horizontal="right" vertical="center"/>
    </xf>
    <xf numFmtId="0" fontId="24" fillId="0" borderId="14" xfId="149" applyFont="1" applyFill="1" applyBorder="1" applyAlignment="1">
      <alignment horizontal="center" vertical="center"/>
    </xf>
    <xf numFmtId="0" fontId="24" fillId="0" borderId="14" xfId="149" applyFont="1" applyFill="1" applyBorder="1" applyAlignment="1">
      <alignment horizontal="center" vertical="center" wrapText="1"/>
    </xf>
    <xf numFmtId="14" fontId="24" fillId="0" borderId="14" xfId="149" applyNumberFormat="1" applyFont="1" applyFill="1" applyBorder="1" applyAlignment="1">
      <alignment horizontal="center"/>
    </xf>
    <xf numFmtId="3" fontId="5" fillId="0" borderId="14" xfId="165" applyNumberFormat="1" applyFont="1" applyFill="1" applyBorder="1" applyAlignment="1">
      <alignment horizontal="right"/>
    </xf>
    <xf numFmtId="0" fontId="85" fillId="56" borderId="14" xfId="149" applyFont="1" applyFill="1" applyBorder="1" applyAlignment="1">
      <alignment horizontal="center" vertical="center" wrapText="1"/>
    </xf>
    <xf numFmtId="1" fontId="85" fillId="56" borderId="14" xfId="149" applyNumberFormat="1" applyFont="1" applyFill="1" applyBorder="1" applyAlignment="1">
      <alignment horizontal="center" vertical="center" wrapText="1"/>
    </xf>
    <xf numFmtId="0" fontId="85" fillId="55" borderId="14" xfId="149" applyFont="1" applyFill="1" applyBorder="1" applyAlignment="1">
      <alignment horizontal="center" vertical="center" wrapText="1"/>
    </xf>
    <xf numFmtId="3" fontId="85" fillId="55" borderId="14" xfId="149" applyNumberFormat="1" applyFont="1" applyFill="1" applyBorder="1" applyAlignment="1">
      <alignment horizontal="right" vertical="center" indent="1"/>
    </xf>
    <xf numFmtId="3" fontId="85" fillId="0" borderId="14" xfId="149" applyNumberFormat="1" applyFont="1" applyFill="1" applyBorder="1" applyAlignment="1">
      <alignment horizontal="right" vertical="center" indent="1"/>
    </xf>
    <xf numFmtId="0" fontId="24" fillId="0" borderId="0" xfId="78" applyFill="1" applyBorder="1"/>
    <xf numFmtId="0" fontId="86" fillId="0" borderId="14" xfId="149" applyFont="1" applyFill="1" applyBorder="1" applyAlignment="1">
      <alignment horizontal="center" vertical="center" wrapText="1"/>
    </xf>
    <xf numFmtId="4" fontId="86" fillId="0" borderId="14" xfId="149" applyNumberFormat="1" applyFont="1" applyFill="1" applyBorder="1" applyAlignment="1">
      <alignment horizontal="center" vertical="center" wrapText="1"/>
    </xf>
    <xf numFmtId="0" fontId="24" fillId="0" borderId="14" xfId="149" applyFont="1" applyFill="1" applyBorder="1" applyAlignment="1">
      <alignment vertical="center" wrapText="1"/>
    </xf>
    <xf numFmtId="49" fontId="24" fillId="0" borderId="14" xfId="149" applyNumberFormat="1" applyFont="1" applyFill="1" applyBorder="1" applyAlignment="1">
      <alignment horizontal="right" vertical="center"/>
    </xf>
    <xf numFmtId="3" fontId="24" fillId="0" borderId="14" xfId="149" applyNumberFormat="1" applyFont="1" applyFill="1" applyBorder="1" applyAlignment="1">
      <alignment horizontal="right" vertical="center" wrapText="1"/>
    </xf>
    <xf numFmtId="0" fontId="24" fillId="0" borderId="14" xfId="149" applyFont="1" applyFill="1" applyBorder="1" applyAlignment="1">
      <alignment horizontal="right" vertical="center"/>
    </xf>
    <xf numFmtId="3" fontId="24" fillId="0" borderId="14" xfId="149" applyNumberFormat="1" applyFont="1" applyFill="1" applyBorder="1" applyAlignment="1">
      <alignment vertical="center"/>
    </xf>
    <xf numFmtId="14" fontId="24" fillId="0" borderId="14" xfId="149" applyNumberFormat="1" applyFont="1" applyFill="1" applyBorder="1" applyAlignment="1">
      <alignment horizontal="right" vertical="center"/>
    </xf>
    <xf numFmtId="0" fontId="24" fillId="0" borderId="14" xfId="149" applyFont="1" applyFill="1" applyBorder="1" applyAlignment="1">
      <alignment horizontal="right" vertical="center" wrapText="1"/>
    </xf>
    <xf numFmtId="3" fontId="24" fillId="0" borderId="14" xfId="149" applyNumberFormat="1" applyFont="1" applyFill="1" applyBorder="1" applyAlignment="1">
      <alignment vertical="center" wrapText="1"/>
    </xf>
    <xf numFmtId="0" fontId="24" fillId="0" borderId="14" xfId="149" applyNumberFormat="1" applyFont="1" applyFill="1" applyBorder="1" applyAlignment="1">
      <alignment horizontal="right" vertical="center"/>
    </xf>
    <xf numFmtId="14" fontId="24" fillId="0" borderId="15" xfId="149" applyNumberFormat="1" applyFont="1" applyFill="1" applyBorder="1" applyAlignment="1">
      <alignment horizontal="right" vertical="center"/>
    </xf>
    <xf numFmtId="3" fontId="24" fillId="0" borderId="15" xfId="149" applyNumberFormat="1" applyFont="1" applyFill="1" applyBorder="1" applyAlignment="1">
      <alignment horizontal="right" vertical="center" wrapText="1"/>
    </xf>
    <xf numFmtId="3" fontId="24" fillId="0" borderId="15" xfId="149" applyNumberFormat="1" applyFont="1" applyFill="1" applyBorder="1" applyAlignment="1">
      <alignment horizontal="right" vertical="center"/>
    </xf>
    <xf numFmtId="14" fontId="24" fillId="0" borderId="14" xfId="149" applyNumberFormat="1" applyFont="1" applyFill="1" applyBorder="1" applyAlignment="1">
      <alignment horizontal="right" vertical="center" wrapText="1"/>
    </xf>
    <xf numFmtId="0" fontId="63" fillId="0" borderId="14" xfId="149" applyFont="1" applyFill="1" applyBorder="1" applyAlignment="1">
      <alignment horizontal="right" vertical="center"/>
    </xf>
    <xf numFmtId="14" fontId="63" fillId="0" borderId="14" xfId="149" applyNumberFormat="1" applyFont="1" applyFill="1" applyBorder="1" applyAlignment="1">
      <alignment horizontal="right" vertical="center"/>
    </xf>
    <xf numFmtId="3" fontId="63" fillId="0" borderId="14" xfId="149" applyNumberFormat="1" applyFont="1" applyFill="1" applyBorder="1" applyAlignment="1">
      <alignment horizontal="right" vertical="center"/>
    </xf>
    <xf numFmtId="3" fontId="63" fillId="0" borderId="14" xfId="149" applyNumberFormat="1" applyFont="1" applyFill="1" applyBorder="1" applyAlignment="1">
      <alignment vertical="center"/>
    </xf>
    <xf numFmtId="0" fontId="63" fillId="0" borderId="14" xfId="149" applyFont="1" applyFill="1" applyBorder="1" applyAlignment="1">
      <alignment vertical="center" wrapText="1"/>
    </xf>
    <xf numFmtId="0" fontId="63" fillId="0" borderId="14" xfId="149" applyFont="1" applyFill="1" applyBorder="1" applyAlignment="1">
      <alignment horizontal="center" vertical="center"/>
    </xf>
    <xf numFmtId="0" fontId="63" fillId="0" borderId="14" xfId="149" applyFont="1" applyFill="1" applyBorder="1" applyAlignment="1">
      <alignment horizontal="right" vertical="center" wrapText="1"/>
    </xf>
    <xf numFmtId="3" fontId="63" fillId="0" borderId="14" xfId="149" applyNumberFormat="1" applyFont="1" applyFill="1" applyBorder="1" applyAlignment="1">
      <alignment horizontal="right" vertical="center" wrapText="1"/>
    </xf>
    <xf numFmtId="4" fontId="63" fillId="0" borderId="14" xfId="149" applyNumberFormat="1" applyFont="1" applyFill="1" applyBorder="1" applyAlignment="1">
      <alignment horizontal="right" vertical="center" wrapText="1"/>
    </xf>
    <xf numFmtId="14" fontId="63" fillId="0" borderId="14" xfId="149" applyNumberFormat="1" applyFont="1" applyFill="1" applyBorder="1" applyAlignment="1">
      <alignment horizontal="right" vertical="center" wrapText="1"/>
    </xf>
    <xf numFmtId="1" fontId="24" fillId="0" borderId="14" xfId="149" applyNumberFormat="1" applyFont="1" applyFill="1" applyBorder="1" applyAlignment="1">
      <alignment horizontal="right" vertical="center"/>
    </xf>
    <xf numFmtId="1" fontId="24" fillId="0" borderId="14" xfId="149" applyNumberFormat="1" applyFont="1" applyFill="1" applyBorder="1" applyAlignment="1">
      <alignment horizontal="center" vertical="center"/>
    </xf>
    <xf numFmtId="0" fontId="24" fillId="0" borderId="14" xfId="149" applyFont="1" applyFill="1" applyBorder="1" applyAlignment="1">
      <alignment horizontal="left" vertical="center" wrapText="1"/>
    </xf>
    <xf numFmtId="14" fontId="24" fillId="0" borderId="14" xfId="149" applyNumberFormat="1" applyFill="1" applyBorder="1" applyAlignment="1">
      <alignment vertical="center"/>
    </xf>
    <xf numFmtId="3" fontId="24" fillId="0" borderId="14" xfId="149" applyNumberFormat="1" applyFill="1" applyBorder="1" applyAlignment="1">
      <alignment vertical="center"/>
    </xf>
    <xf numFmtId="14" fontId="24" fillId="0" borderId="14" xfId="149" applyNumberFormat="1" applyFont="1" applyFill="1" applyBorder="1" applyAlignment="1">
      <alignment vertical="center"/>
    </xf>
    <xf numFmtId="3" fontId="24" fillId="0" borderId="14" xfId="149" applyNumberFormat="1" applyFill="1" applyBorder="1" applyAlignment="1">
      <alignment horizontal="right" vertical="center"/>
    </xf>
    <xf numFmtId="0" fontId="86" fillId="0" borderId="63" xfId="149" applyFont="1" applyFill="1" applyBorder="1" applyAlignment="1">
      <alignment vertical="center"/>
    </xf>
    <xf numFmtId="0" fontId="86" fillId="0" borderId="43" xfId="149" applyFont="1" applyFill="1" applyBorder="1" applyAlignment="1">
      <alignment vertical="center"/>
    </xf>
    <xf numFmtId="0" fontId="86" fillId="0" borderId="43" xfId="149" applyFont="1" applyFill="1" applyBorder="1" applyAlignment="1">
      <alignment horizontal="right" vertical="center"/>
    </xf>
    <xf numFmtId="0" fontId="122" fillId="0" borderId="43" xfId="149" applyFont="1" applyFill="1" applyBorder="1" applyAlignment="1">
      <alignment horizontal="center" vertical="center"/>
    </xf>
    <xf numFmtId="3" fontId="86" fillId="0" borderId="14" xfId="149" applyNumberFormat="1" applyFont="1" applyFill="1" applyBorder="1" applyAlignment="1">
      <alignment horizontal="right" vertical="center"/>
    </xf>
    <xf numFmtId="4" fontId="86" fillId="0" borderId="43" xfId="149" applyNumberFormat="1" applyFont="1" applyFill="1" applyBorder="1" applyAlignment="1">
      <alignment horizontal="right" vertical="center"/>
    </xf>
    <xf numFmtId="4" fontId="86" fillId="0" borderId="62" xfId="149" applyNumberFormat="1" applyFont="1" applyFill="1" applyBorder="1" applyAlignment="1">
      <alignment horizontal="right" vertical="center"/>
    </xf>
    <xf numFmtId="3" fontId="86" fillId="0" borderId="63" xfId="149" applyNumberFormat="1" applyFont="1" applyFill="1" applyBorder="1" applyAlignment="1">
      <alignment horizontal="right" vertical="center"/>
    </xf>
    <xf numFmtId="4" fontId="86" fillId="0" borderId="63" xfId="149" applyNumberFormat="1" applyFont="1" applyFill="1" applyBorder="1" applyAlignment="1">
      <alignment horizontal="right" vertical="center"/>
    </xf>
    <xf numFmtId="4" fontId="86" fillId="0" borderId="14" xfId="149" applyNumberFormat="1" applyFont="1" applyFill="1" applyBorder="1" applyAlignment="1">
      <alignment horizontal="right" vertical="center"/>
    </xf>
    <xf numFmtId="3" fontId="86" fillId="0" borderId="14" xfId="149" applyNumberFormat="1" applyFont="1" applyFill="1" applyBorder="1" applyAlignment="1">
      <alignment vertical="center"/>
    </xf>
    <xf numFmtId="0" fontId="123" fillId="0" borderId="0" xfId="149" applyFont="1" applyFill="1"/>
    <xf numFmtId="0" fontId="24" fillId="0" borderId="0" xfId="149" applyFill="1" applyBorder="1"/>
    <xf numFmtId="0" fontId="24" fillId="0" borderId="0" xfId="149" applyFill="1" applyBorder="1" applyAlignment="1">
      <alignment horizontal="center"/>
    </xf>
    <xf numFmtId="4" fontId="24" fillId="0" borderId="0" xfId="78" applyNumberFormat="1" applyFill="1"/>
    <xf numFmtId="4" fontId="24" fillId="0" borderId="0" xfId="78" applyNumberFormat="1" applyFill="1" applyBorder="1"/>
    <xf numFmtId="0" fontId="124" fillId="0" borderId="0" xfId="149" applyFont="1" applyFill="1" applyBorder="1" applyAlignment="1"/>
    <xf numFmtId="0" fontId="121" fillId="0" borderId="0" xfId="149" applyFont="1" applyFill="1" applyBorder="1"/>
    <xf numFmtId="0" fontId="28" fillId="0" borderId="0" xfId="149" applyFont="1" applyFill="1" applyAlignment="1">
      <alignment horizontal="center"/>
    </xf>
    <xf numFmtId="0" fontId="124" fillId="0" borderId="0" xfId="149" applyFont="1" applyFill="1" applyBorder="1" applyAlignment="1">
      <alignment horizontal="left" vertical="top"/>
    </xf>
    <xf numFmtId="0" fontId="86" fillId="0" borderId="0" xfId="149" applyFont="1" applyFill="1" applyBorder="1" applyAlignment="1">
      <alignment vertical="center"/>
    </xf>
    <xf numFmtId="49" fontId="86" fillId="0" borderId="0" xfId="149" applyNumberFormat="1" applyFont="1" applyFill="1"/>
    <xf numFmtId="0" fontId="125" fillId="0" borderId="0" xfId="149" applyFont="1" applyFill="1" applyBorder="1"/>
    <xf numFmtId="0" fontId="86" fillId="0" borderId="0" xfId="78" applyFont="1" applyFill="1"/>
    <xf numFmtId="49" fontId="86" fillId="0" borderId="0" xfId="78" applyNumberFormat="1" applyFont="1" applyFill="1"/>
    <xf numFmtId="0" fontId="24" fillId="0" borderId="0" xfId="78" applyFill="1" applyAlignment="1">
      <alignment horizontal="center"/>
    </xf>
    <xf numFmtId="4" fontId="86" fillId="0" borderId="0" xfId="78" applyNumberFormat="1" applyFont="1" applyFill="1" applyBorder="1" applyAlignment="1">
      <alignment vertical="center" wrapText="1"/>
    </xf>
    <xf numFmtId="4" fontId="86" fillId="0" borderId="0" xfId="78" applyNumberFormat="1" applyFont="1" applyFill="1" applyBorder="1" applyAlignment="1">
      <alignment horizontal="center" vertical="center" wrapText="1"/>
    </xf>
    <xf numFmtId="4" fontId="86" fillId="0" borderId="0" xfId="78" applyNumberFormat="1" applyFont="1" applyFill="1" applyBorder="1" applyAlignment="1">
      <alignment horizontal="center" vertical="center"/>
    </xf>
    <xf numFmtId="4" fontId="28" fillId="0" borderId="0" xfId="78" applyNumberFormat="1" applyFont="1" applyFill="1" applyBorder="1" applyAlignment="1">
      <alignment vertical="top" wrapText="1"/>
    </xf>
    <xf numFmtId="4" fontId="24" fillId="0" borderId="0" xfId="78" applyNumberFormat="1" applyFont="1" applyFill="1" applyBorder="1" applyAlignment="1">
      <alignment horizontal="right" vertical="top" wrapText="1"/>
    </xf>
    <xf numFmtId="4" fontId="24" fillId="0" borderId="0" xfId="78" applyNumberFormat="1" applyFill="1" applyBorder="1" applyAlignment="1">
      <alignment vertical="top"/>
    </xf>
    <xf numFmtId="4" fontId="24" fillId="0" borderId="0" xfId="78" applyNumberFormat="1" applyFont="1" applyFill="1" applyBorder="1" applyAlignment="1">
      <alignment vertical="top"/>
    </xf>
    <xf numFmtId="4" fontId="126" fillId="0" borderId="0" xfId="78" applyNumberFormat="1" applyFont="1" applyFill="1" applyBorder="1"/>
    <xf numFmtId="0" fontId="95" fillId="0" borderId="0" xfId="160" applyFont="1" applyAlignment="1">
      <alignment horizontal="center"/>
    </xf>
    <xf numFmtId="0" fontId="86" fillId="0" borderId="0" xfId="149" applyFont="1" applyFill="1" applyAlignment="1">
      <alignment horizontal="justify" wrapText="1"/>
    </xf>
    <xf numFmtId="0" fontId="86" fillId="0" borderId="0" xfId="149" applyFont="1" applyFill="1" applyAlignment="1">
      <alignment wrapText="1"/>
    </xf>
    <xf numFmtId="0" fontId="28" fillId="0" borderId="14" xfId="149" applyFont="1" applyFill="1" applyBorder="1" applyAlignment="1">
      <alignment horizontal="center"/>
    </xf>
    <xf numFmtId="0" fontId="28" fillId="0" borderId="14" xfId="149" applyFont="1" applyFill="1" applyBorder="1" applyAlignment="1">
      <alignment horizontal="center" wrapText="1"/>
    </xf>
    <xf numFmtId="49" fontId="95" fillId="0" borderId="14" xfId="78" applyNumberFormat="1" applyFont="1" applyFill="1" applyBorder="1" applyAlignment="1">
      <alignment horizontal="center" vertical="center"/>
    </xf>
    <xf numFmtId="0" fontId="85" fillId="0" borderId="63" xfId="78" applyFont="1" applyFill="1" applyBorder="1" applyAlignment="1">
      <alignment horizontal="center" vertical="center" wrapText="1"/>
    </xf>
    <xf numFmtId="0" fontId="24" fillId="0" borderId="43" xfId="78" applyFill="1" applyBorder="1" applyAlignment="1"/>
    <xf numFmtId="0" fontId="24" fillId="0" borderId="62" xfId="78" applyFill="1" applyBorder="1" applyAlignment="1"/>
    <xf numFmtId="0" fontId="28" fillId="0" borderId="14" xfId="78" applyFont="1" applyBorder="1" applyAlignment="1">
      <alignment horizontal="center"/>
    </xf>
    <xf numFmtId="0" fontId="24" fillId="0" borderId="14" xfId="149" applyFont="1" applyFill="1" applyBorder="1" applyAlignment="1">
      <alignment horizontal="center" vertical="center"/>
    </xf>
    <xf numFmtId="0" fontId="95" fillId="0" borderId="0" xfId="149" applyFont="1" applyFill="1" applyAlignment="1">
      <alignment horizontal="center" wrapText="1"/>
    </xf>
    <xf numFmtId="0" fontId="24" fillId="0" borderId="0" xfId="149" applyAlignment="1">
      <alignment horizontal="center" wrapText="1"/>
    </xf>
    <xf numFmtId="0" fontId="24" fillId="0" borderId="14" xfId="78" applyFont="1" applyFill="1" applyBorder="1" applyAlignment="1">
      <alignment horizontal="center" vertical="center" wrapText="1"/>
    </xf>
    <xf numFmtId="0" fontId="24" fillId="0" borderId="14" xfId="149" applyFont="1" applyFill="1" applyBorder="1" applyAlignment="1">
      <alignment horizontal="center" vertical="center" wrapText="1"/>
    </xf>
    <xf numFmtId="0" fontId="85" fillId="0" borderId="14" xfId="149" applyFont="1" applyFill="1" applyBorder="1" applyAlignment="1">
      <alignment horizontal="center" wrapText="1"/>
    </xf>
    <xf numFmtId="0" fontId="28" fillId="0" borderId="0" xfId="78" applyFont="1" applyFill="1" applyBorder="1" applyAlignment="1">
      <alignment horizontal="center" vertical="center"/>
    </xf>
    <xf numFmtId="0" fontId="28" fillId="0" borderId="0" xfId="78" applyFont="1" applyBorder="1" applyAlignment="1">
      <alignment horizontal="center" vertical="center"/>
    </xf>
    <xf numFmtId="0" fontId="121" fillId="56" borderId="0" xfId="78" applyFont="1" applyFill="1" applyBorder="1" applyAlignment="1">
      <alignment vertical="top" wrapText="1"/>
    </xf>
    <xf numFmtId="0" fontId="121" fillId="56" borderId="0" xfId="78" applyFont="1" applyFill="1" applyBorder="1" applyAlignment="1">
      <alignment horizontal="left" vertical="top" wrapText="1"/>
    </xf>
    <xf numFmtId="0" fontId="120" fillId="0" borderId="63" xfId="149" applyFont="1" applyFill="1" applyBorder="1" applyAlignment="1">
      <alignment horizontal="center" vertical="center"/>
    </xf>
    <xf numFmtId="0" fontId="120" fillId="0" borderId="43" xfId="149" applyFont="1" applyFill="1" applyBorder="1" applyAlignment="1">
      <alignment horizontal="center" vertical="center"/>
    </xf>
    <xf numFmtId="0" fontId="120" fillId="0" borderId="62" xfId="149" applyFont="1" applyFill="1" applyBorder="1" applyAlignment="1">
      <alignment horizontal="center" vertical="center"/>
    </xf>
    <xf numFmtId="0" fontId="86" fillId="0" borderId="15" xfId="149" applyFont="1" applyFill="1" applyBorder="1" applyAlignment="1">
      <alignment horizontal="center" vertical="center" wrapText="1"/>
    </xf>
    <xf numFmtId="0" fontId="86" fillId="0" borderId="13" xfId="149" applyFont="1" applyFill="1" applyBorder="1" applyAlignment="1">
      <alignment horizontal="center" vertical="center" wrapText="1"/>
    </xf>
    <xf numFmtId="4" fontId="86" fillId="0" borderId="63" xfId="149" applyNumberFormat="1" applyFont="1" applyFill="1" applyBorder="1" applyAlignment="1">
      <alignment horizontal="center" vertical="center" wrapText="1"/>
    </xf>
    <xf numFmtId="4" fontId="86" fillId="0" borderId="43" xfId="149" applyNumberFormat="1" applyFont="1" applyFill="1" applyBorder="1" applyAlignment="1">
      <alignment horizontal="center" vertical="center" wrapText="1"/>
    </xf>
    <xf numFmtId="4" fontId="86" fillId="0" borderId="62" xfId="149" applyNumberFormat="1" applyFont="1" applyFill="1" applyBorder="1" applyAlignment="1">
      <alignment horizontal="center" vertical="center" wrapText="1"/>
    </xf>
    <xf numFmtId="0" fontId="86" fillId="0" borderId="63" xfId="149" applyFont="1" applyFill="1" applyBorder="1" applyAlignment="1">
      <alignment horizontal="center" vertical="center"/>
    </xf>
    <xf numFmtId="0" fontId="86" fillId="0" borderId="43" xfId="149" applyFont="1" applyFill="1" applyBorder="1" applyAlignment="1">
      <alignment horizontal="center" vertical="center"/>
    </xf>
    <xf numFmtId="0" fontId="86" fillId="0" borderId="62" xfId="149" applyFont="1" applyFill="1" applyBorder="1" applyAlignment="1">
      <alignment horizontal="center" vertical="center"/>
    </xf>
    <xf numFmtId="180" fontId="86" fillId="0" borderId="15" xfId="149" applyNumberFormat="1" applyFont="1" applyFill="1" applyBorder="1" applyAlignment="1">
      <alignment horizontal="center" vertical="center" wrapText="1"/>
    </xf>
    <xf numFmtId="180" fontId="86" fillId="0" borderId="13" xfId="149" applyNumberFormat="1" applyFont="1" applyFill="1" applyBorder="1" applyAlignment="1">
      <alignment horizontal="center" vertical="center" wrapText="1"/>
    </xf>
    <xf numFmtId="0" fontId="28" fillId="0" borderId="64" xfId="78" applyFont="1" applyFill="1" applyBorder="1" applyAlignment="1">
      <alignment horizontal="center" vertical="center"/>
    </xf>
    <xf numFmtId="0" fontId="86" fillId="0" borderId="15" xfId="149" applyFont="1" applyFill="1" applyBorder="1" applyAlignment="1">
      <alignment horizontal="center" vertical="center"/>
    </xf>
    <xf numFmtId="0" fontId="86" fillId="0" borderId="13" xfId="149" applyFont="1" applyFill="1" applyBorder="1" applyAlignment="1">
      <alignment horizontal="center" vertical="center"/>
    </xf>
    <xf numFmtId="4" fontId="122" fillId="0" borderId="15" xfId="149" applyNumberFormat="1" applyFont="1" applyFill="1" applyBorder="1" applyAlignment="1">
      <alignment horizontal="center" vertical="center" wrapText="1"/>
    </xf>
    <xf numFmtId="4" fontId="122" fillId="0" borderId="13" xfId="149" applyNumberFormat="1" applyFont="1" applyFill="1" applyBorder="1" applyAlignment="1">
      <alignment horizontal="center" vertical="center" wrapText="1"/>
    </xf>
    <xf numFmtId="0" fontId="101" fillId="0" borderId="0" xfId="162" applyFont="1" applyFill="1" applyAlignment="1">
      <alignment horizontal="center" wrapText="1"/>
    </xf>
  </cellXfs>
  <cellStyles count="166">
    <cellStyle name="20 % - zvýraznenie1" xfId="1" builtinId="30" customBuiltin="1"/>
    <cellStyle name="20 % - zvýraznenie1 2" xfId="91"/>
    <cellStyle name="20 % - zvýraznenie2" xfId="2" builtinId="34" customBuiltin="1"/>
    <cellStyle name="20 % - zvýraznenie2 2" xfId="92"/>
    <cellStyle name="20 % - zvýraznenie3" xfId="3" builtinId="38" customBuiltin="1"/>
    <cellStyle name="20 % - zvýraznenie3 2" xfId="93"/>
    <cellStyle name="20 % - zvýraznenie4" xfId="4" builtinId="42" customBuiltin="1"/>
    <cellStyle name="20 % - zvýraznenie4 2" xfId="94"/>
    <cellStyle name="20 % - zvýraznenie5" xfId="5" builtinId="46" customBuiltin="1"/>
    <cellStyle name="20 % - zvýraznenie5 2" xfId="95"/>
    <cellStyle name="20 % - zvýraznenie6" xfId="6" builtinId="50" customBuiltin="1"/>
    <cellStyle name="20 % - zvýraznenie6 2" xfId="96"/>
    <cellStyle name="40 % - zvýraznenie1" xfId="7" builtinId="31" customBuiltin="1"/>
    <cellStyle name="40 % - zvýraznenie1 2" xfId="97"/>
    <cellStyle name="40 % - zvýraznenie2" xfId="8" builtinId="35" customBuiltin="1"/>
    <cellStyle name="40 % - zvýraznenie2 2" xfId="98"/>
    <cellStyle name="40 % - zvýraznenie3" xfId="9" builtinId="39" customBuiltin="1"/>
    <cellStyle name="40 % - zvýraznenie3 2" xfId="99"/>
    <cellStyle name="40 % - zvýraznenie4" xfId="10" builtinId="43" customBuiltin="1"/>
    <cellStyle name="40 % - zvýraznenie4 2" xfId="100"/>
    <cellStyle name="40 % - zvýraznenie5" xfId="11" builtinId="47" customBuiltin="1"/>
    <cellStyle name="40 % - zvýraznenie5 2" xfId="101"/>
    <cellStyle name="40 % - zvýraznenie6" xfId="12" builtinId="51" customBuiltin="1"/>
    <cellStyle name="40 % - zvýraznenie6 2" xfId="102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Date" xfId="23"/>
    <cellStyle name="Dobrá" xfId="24" builtinId="26" customBuiltin="1"/>
    <cellStyle name="Dobrá 2" xfId="109"/>
    <cellStyle name="Euro" xfId="25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157" builtinId="4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19 2 2" xfId="149"/>
    <cellStyle name="Normálna 2" xfId="37"/>
    <cellStyle name="Normálna 2 2" xfId="78"/>
    <cellStyle name="Normálna 2 2 2" xfId="145"/>
    <cellStyle name="Normálna 2 2 3" xfId="154"/>
    <cellStyle name="Normálna 2 3" xfId="143"/>
    <cellStyle name="Normálna 2 4" xfId="152"/>
    <cellStyle name="Normálna 20" xfId="150"/>
    <cellStyle name="Normálna 21" xfId="151"/>
    <cellStyle name="Normálna 21 2" xfId="156"/>
    <cellStyle name="Normálna 22" xfId="160"/>
    <cellStyle name="Normálna 23" xfId="162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4" xfId="67"/>
    <cellStyle name="Normálna 4 2" xfId="86"/>
    <cellStyle name="Normálna 5" xfId="69"/>
    <cellStyle name="Normálna 5 2" xfId="139"/>
    <cellStyle name="Normálna 6" xfId="71"/>
    <cellStyle name="Normálna 6 2" xfId="153"/>
    <cellStyle name="Normálna 7" xfId="73"/>
    <cellStyle name="Normálna 8" xfId="77"/>
    <cellStyle name="Normálna 9" xfId="79"/>
    <cellStyle name="normálne_06 SF Spolu PLNENIE 1-6 2012    11 07 2012" xfId="85"/>
    <cellStyle name="normálne_Časový vývoj SP od roku 95 - 2001" xfId="161"/>
    <cellStyle name="normálne_Hárok1" xfId="165"/>
    <cellStyle name="normálne_Mesač.prehľad P aV apríl 2006" xfId="38"/>
    <cellStyle name="normálne_nový výkaz upravený " xfId="39"/>
    <cellStyle name="normálne_plnenie investície 2006" xfId="163"/>
    <cellStyle name="normálne_pomocný do textu júl 2010" xfId="164"/>
    <cellStyle name="normálne_Prílohy č. 1a ... (tvorba fondov 2007)" xfId="159"/>
    <cellStyle name="normálne_Prílohy k správe k 30.11.2010 - ústredie" xfId="158"/>
    <cellStyle name="normálne_Skutočnosť k 31.8.2010 - vzorce" xfId="40"/>
    <cellStyle name="normálne_Skutočnosť k 31.8.2010 - vzorce 2" xfId="75"/>
    <cellStyle name="normálne_Výdavky ZFNP 2007 - do správy" xfId="41"/>
    <cellStyle name="normálne_Zošit2" xfId="42"/>
    <cellStyle name="normální 2" xfId="43"/>
    <cellStyle name="normální_15.6.07 východ.+rozpočet 08-10" xfId="44"/>
    <cellStyle name="Percentá 2" xfId="80"/>
    <cellStyle name="Percentá 3" xfId="131"/>
    <cellStyle name="Percentá 4" xfId="137"/>
    <cellStyle name="Percentá 5" xfId="140"/>
    <cellStyle name="Popis" xfId="45"/>
    <cellStyle name="Poznámka" xfId="46" builtinId="10" customBuiltin="1"/>
    <cellStyle name="Poznámka 2" xfId="116"/>
    <cellStyle name="Poznámka 3" xfId="155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5"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8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4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0"/>
            </a:pPr>
            <a:r>
              <a:rPr lang="sk-SK" sz="1600" b="0">
                <a:latin typeface="Arial" panose="020B0604020202020204" pitchFamily="34" charset="0"/>
                <a:cs typeface="Arial" panose="020B0604020202020204" pitchFamily="34" charset="0"/>
              </a:rPr>
              <a:t>Vývoj skutočných príjmov od EAO v mesiacoch január až apríl 2015 a jednotlivých mesiacoch roka 2014 a 2013 v porovnaní s rozpisom rozpočtu na rok 2015</a:t>
            </a:r>
          </a:p>
        </c:rich>
      </c:tx>
      <c:layout>
        <c:manualLayout>
          <c:xMode val="edge"/>
          <c:yMode val="edge"/>
          <c:x val="9.9976212256536939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397479953682578E-2"/>
          <c:y val="6.5846424605689721E-2"/>
          <c:w val="0.89564689267239928"/>
          <c:h val="0.75952461429495788"/>
        </c:manualLayout>
      </c:layout>
      <c:lineChart>
        <c:grouping val="standard"/>
        <c:varyColors val="0"/>
        <c:ser>
          <c:idx val="0"/>
          <c:order val="0"/>
          <c:tx>
            <c:strRef>
              <c:f>[7]graf!$B$5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3"/>
              <c:layout>
                <c:manualLayout>
                  <c:x val="-1.612158837482348E-2"/>
                  <c:y val="1.8652270542113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962626079857573E-2"/>
                  <c:y val="-2.3381015186593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067248702878029E-2"/>
                  <c:y val="-2.8635175902681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0330833620864393E-2"/>
                  <c:y val="-2.6008095544637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[7]graf!$C$5:$N$5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[7]graf!$B$6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7030A0"/>
              </a:solidFill>
            </c:spPr>
          </c:marker>
          <c:dLbls>
            <c:dLbl>
              <c:idx val="4"/>
              <c:layout>
                <c:manualLayout>
                  <c:x val="-2.9146729850360983E-2"/>
                  <c:y val="-1.8783624560015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514937391367806E-2"/>
                  <c:y val="-2.1410704918059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146729850360983E-2"/>
                  <c:y val="-2.0097164739037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673899686333707E-2"/>
                  <c:y val="-2.2724245097081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725534877698864E-2"/>
                  <c:y val="-2.6664865634148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567924823023105E-2"/>
                  <c:y val="-1.8783624560015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7030A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[7]graf!$C$6:$N$6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  <c:pt idx="10">
                  <c:v>505122</c:v>
                </c:pt>
                <c:pt idx="11">
                  <c:v>634410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[7]graf!$B$7</c:f>
              <c:strCache>
                <c:ptCount val="1"/>
                <c:pt idx="0">
                  <c:v>rozpis rozpočtu príjmov na rok 2015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50"/>
              </a:solidFill>
              <a:ln w="15875" cmpd="dbl">
                <a:solidFill>
                  <a:srgbClr val="00B050"/>
                </a:solidFill>
                <a:prstDash val="sysDot"/>
              </a:ln>
            </c:spPr>
          </c:marker>
          <c:dLbls>
            <c:dLbl>
              <c:idx val="2"/>
              <c:layout>
                <c:manualLayout>
                  <c:x val="-2.9541431107195454E-2"/>
                  <c:y val="-1.68133142914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541431107195454E-2"/>
                  <c:y val="-1.68133142914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856651216546971E-2"/>
                  <c:y val="-2.2067475007570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541431107195454E-2"/>
                  <c:y val="-1.8126854470504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1647405970506059E-2"/>
                  <c:y val="-3.2575796439747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173223566188634E-2"/>
                  <c:y val="-2.9948716081703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383821052519695E-2"/>
                  <c:y val="-2.0753934828548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50676353236366E-2"/>
                  <c:y val="1.4711650005047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0">
                <a:noFill/>
                <a:prstDash val="solid"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B05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[7]graf!$C$7:$N$7</c:f>
              <c:numCache>
                <c:formatCode>General</c:formatCode>
                <c:ptCount val="12"/>
                <c:pt idx="0">
                  <c:v>522385.231387985</c:v>
                </c:pt>
                <c:pt idx="1">
                  <c:v>500276.64982106898</c:v>
                </c:pt>
                <c:pt idx="2">
                  <c:v>494290.57506233797</c:v>
                </c:pt>
                <c:pt idx="3">
                  <c:v>515414.07220972399</c:v>
                </c:pt>
                <c:pt idx="4">
                  <c:v>523080.29743599176</c:v>
                </c:pt>
                <c:pt idx="5">
                  <c:v>527180.0955438466</c:v>
                </c:pt>
                <c:pt idx="6">
                  <c:v>554751.49269863951</c:v>
                </c:pt>
                <c:pt idx="7">
                  <c:v>520736.25775768998</c:v>
                </c:pt>
                <c:pt idx="8">
                  <c:v>527069.43015797902</c:v>
                </c:pt>
                <c:pt idx="9">
                  <c:v>543642.66853830602</c:v>
                </c:pt>
                <c:pt idx="10">
                  <c:v>525614.96868359298</c:v>
                </c:pt>
                <c:pt idx="11">
                  <c:v>662746.58570283698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[7]graf!$B$8</c:f>
              <c:strCache>
                <c:ptCount val="1"/>
                <c:pt idx="0">
                  <c:v>príjmy od EAO spolu rok 2015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</c:spPr>
          </c:marker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518950</c:v>
                </c:pt>
                <c:pt idx="1">
                  <c:v>506380</c:v>
                </c:pt>
                <c:pt idx="2">
                  <c:v>512765</c:v>
                </c:pt>
                <c:pt idx="3">
                  <c:v>524828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3760"/>
        <c:axId val="59575680"/>
      </c:lineChart>
      <c:catAx>
        <c:axId val="5957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59575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9575680"/>
        <c:scaling>
          <c:orientation val="minMax"/>
          <c:max val="680000"/>
          <c:min val="4000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59573760"/>
        <c:crosses val="autoZero"/>
        <c:crossBetween val="between"/>
        <c:majorUnit val="20000"/>
        <c:minorUnit val="20000"/>
      </c:valAx>
      <c:spPr>
        <a:solidFill>
          <a:schemeClr val="bg1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463133284809989E-2"/>
          <c:y val="0.90078626936338846"/>
          <c:w val="0.92142335149282806"/>
          <c:h val="9.921373063661154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'[8]Vývoj pohľadávok graf 2015'!$B$37:$B$45</c:f>
              <c:strCache>
                <c:ptCount val="9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31.12.2014</c:v>
                </c:pt>
                <c:pt idx="5">
                  <c:v>k 31.1.2015</c:v>
                </c:pt>
                <c:pt idx="6">
                  <c:v>k 28.2.2015</c:v>
                </c:pt>
                <c:pt idx="7">
                  <c:v>k 31.3.2015</c:v>
                </c:pt>
                <c:pt idx="8">
                  <c:v>k 30.4.2015</c:v>
                </c:pt>
              </c:strCache>
            </c:strRef>
          </c:cat>
          <c:val>
            <c:numRef>
              <c:f>'[8]Vývoj pohľadávok graf 2015'!$C$37:$C$45</c:f>
              <c:numCache>
                <c:formatCode>General</c:formatCode>
                <c:ptCount val="9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725513.39975999994</c:v>
                </c:pt>
                <c:pt idx="5">
                  <c:v>768605.82357999997</c:v>
                </c:pt>
                <c:pt idx="6">
                  <c:v>760081.52748000005</c:v>
                </c:pt>
                <c:pt idx="7">
                  <c:v>673186.48517999996</c:v>
                </c:pt>
                <c:pt idx="8">
                  <c:v>688642.11202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96512"/>
        <c:axId val="88885120"/>
      </c:barChart>
      <c:catAx>
        <c:axId val="840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48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88885120"/>
        <c:crosses val="autoZero"/>
        <c:auto val="1"/>
        <c:lblAlgn val="ctr"/>
        <c:lblOffset val="100"/>
        <c:noMultiLvlLbl val="0"/>
      </c:catAx>
      <c:valAx>
        <c:axId val="888851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84096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2014 a 2015</a:t>
            </a:r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[9]zdroj!$A$18</c:f>
              <c:strCache>
                <c:ptCount val="1"/>
                <c:pt idx="0">
                  <c:v>Správny fond v roku 2014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[9]zdroj!$B$17:$E$17</c:f>
              <c:strCache>
                <c:ptCount val="4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</c:strCache>
            </c:strRef>
          </c:cat>
          <c:val>
            <c:numRef>
              <c:f>[9]zdroj!$B$18:$E$18</c:f>
              <c:numCache>
                <c:formatCode>General</c:formatCode>
                <c:ptCount val="4"/>
                <c:pt idx="0">
                  <c:v>7217526</c:v>
                </c:pt>
                <c:pt idx="1">
                  <c:v>8070064</c:v>
                </c:pt>
                <c:pt idx="2">
                  <c:v>8099770</c:v>
                </c:pt>
                <c:pt idx="3">
                  <c:v>10001154</c:v>
                </c:pt>
              </c:numCache>
            </c:numRef>
          </c:val>
        </c:ser>
        <c:ser>
          <c:idx val="2"/>
          <c:order val="1"/>
          <c:tx>
            <c:strRef>
              <c:f>[9]zdroj!$A$19</c:f>
              <c:strCache>
                <c:ptCount val="1"/>
                <c:pt idx="0">
                  <c:v>Správny fond v roku 2015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[9]zdroj!$B$17:$E$17</c:f>
              <c:strCache>
                <c:ptCount val="4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</c:strCache>
            </c:strRef>
          </c:cat>
          <c:val>
            <c:numRef>
              <c:f>[9]zdroj!$B$19:$E$19</c:f>
              <c:numCache>
                <c:formatCode>General</c:formatCode>
                <c:ptCount val="4"/>
                <c:pt idx="0">
                  <c:v>8272909</c:v>
                </c:pt>
                <c:pt idx="1">
                  <c:v>8061249</c:v>
                </c:pt>
                <c:pt idx="2">
                  <c:v>9116168</c:v>
                </c:pt>
                <c:pt idx="3">
                  <c:v>11291383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04448"/>
        <c:axId val="58217216"/>
      </c:barChart>
      <c:catAx>
        <c:axId val="58104448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582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21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58104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26</xdr:col>
      <xdr:colOff>238517</xdr:colOff>
      <xdr:row>51</xdr:row>
      <xdr:rowOff>105428</xdr:rowOff>
    </xdr:to>
    <xdr:graphicFrame macro="">
      <xdr:nvGraphicFramePr>
        <xdr:cNvPr id="3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657225</xdr:rowOff>
    </xdr:from>
    <xdr:to>
      <xdr:col>15</xdr:col>
      <xdr:colOff>247651</xdr:colOff>
      <xdr:row>26</xdr:row>
      <xdr:rowOff>57149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4832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3;pia%20-%20graf%20%20skuto&#269;nos&#357;%202015%20%20(3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omoc.tab.%20k%20..3_20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-BRUCKNEROVA_J\My%20Documents\Jarmila_pracovn&#233;%20s&#250;bory\Rozbory\rok%202015\Plneni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2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5">
          <cell r="B5" t="str">
            <v>príjmy od EAO spolu rok 2013</v>
          </cell>
          <cell r="C5">
            <v>451707</v>
          </cell>
          <cell r="D5">
            <v>453534</v>
          </cell>
          <cell r="E5">
            <v>443416</v>
          </cell>
          <cell r="F5">
            <v>477329</v>
          </cell>
          <cell r="G5">
            <v>480751</v>
          </cell>
          <cell r="H5">
            <v>482171</v>
          </cell>
          <cell r="I5">
            <v>509858</v>
          </cell>
          <cell r="J5">
            <v>489040</v>
          </cell>
          <cell r="K5">
            <v>481644</v>
          </cell>
          <cell r="L5">
            <v>497426</v>
          </cell>
          <cell r="M5">
            <v>486306</v>
          </cell>
          <cell r="N5">
            <v>599870</v>
          </cell>
        </row>
        <row r="6">
          <cell r="B6" t="str">
            <v>príjmy od EAO spolu rok 2014</v>
          </cell>
          <cell r="C6">
            <v>503984</v>
          </cell>
          <cell r="D6">
            <v>481528</v>
          </cell>
          <cell r="E6">
            <v>475858</v>
          </cell>
          <cell r="F6">
            <v>496840</v>
          </cell>
          <cell r="G6">
            <v>503765</v>
          </cell>
          <cell r="H6">
            <v>507774</v>
          </cell>
          <cell r="I6">
            <v>535491</v>
          </cell>
          <cell r="J6">
            <v>500166</v>
          </cell>
          <cell r="K6">
            <v>506783</v>
          </cell>
          <cell r="L6">
            <v>523153</v>
          </cell>
          <cell r="M6">
            <v>505122</v>
          </cell>
          <cell r="N6">
            <v>634410</v>
          </cell>
        </row>
        <row r="7">
          <cell r="B7" t="str">
            <v>rozpis rozpočtu príjmov na rok 2015</v>
          </cell>
          <cell r="C7">
            <v>522385.231387985</v>
          </cell>
          <cell r="D7">
            <v>500276.64982106898</v>
          </cell>
          <cell r="E7">
            <v>494290.57506233797</v>
          </cell>
          <cell r="F7">
            <v>515414.07220972399</v>
          </cell>
          <cell r="G7">
            <v>523080.29743599176</v>
          </cell>
          <cell r="H7">
            <v>527180.0955438466</v>
          </cell>
          <cell r="I7">
            <v>554751.49269863951</v>
          </cell>
          <cell r="J7">
            <v>520736.25775768998</v>
          </cell>
          <cell r="K7">
            <v>527069.43015797902</v>
          </cell>
          <cell r="L7">
            <v>543642.66853830602</v>
          </cell>
          <cell r="M7">
            <v>525614.96868359298</v>
          </cell>
          <cell r="N7">
            <v>662746.58570283698</v>
          </cell>
        </row>
        <row r="8">
          <cell r="B8" t="str">
            <v>príjmy od EAO spolu rok 2015</v>
          </cell>
          <cell r="C8">
            <v>518950</v>
          </cell>
          <cell r="D8">
            <v>506380</v>
          </cell>
          <cell r="E8">
            <v>512765</v>
          </cell>
          <cell r="F8">
            <v>524828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_2013"/>
      <sheetName val="Vývoj pohľadávok graf 2014"/>
      <sheetName val="Vývoj pohľadávok graf 2015"/>
      <sheetName val="Vývoj pohľadávok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.7_14.0"/>
      <sheetName val="stav pohľ.podľa pob.7_14.1"/>
      <sheetName val="stav pohľ.podľa pob.8_14.0"/>
      <sheetName val="stav pohľ.podľa pob.8_14.1"/>
      <sheetName val="stav pohľ.podľa pob.9_14.0"/>
      <sheetName val="stav pohľ.podľa pob.9_14.1"/>
      <sheetName val="stav pohľ.podľa pob.10_14.0"/>
      <sheetName val="stav pohľ.podľa pob.10_14.1"/>
      <sheetName val="stav pohľ.podľa pob.11_14.0 "/>
      <sheetName val="stav pohľ.podľa pob.11_14.1"/>
      <sheetName val="stav pohľ.podľa pob.12_14.0 "/>
      <sheetName val="stav pohľ.podľa pob.12_14.1"/>
      <sheetName val="stav pohľ.podľa pob.1_15.0"/>
      <sheetName val="stav pohľ.podľa pob.1_15.1"/>
      <sheetName val="stav pohľ.podľa pob.2_15.0"/>
      <sheetName val="stav pohľ.podľa pob.2_15.1"/>
      <sheetName val="stav pohľ.podľa pob.3_15.0"/>
      <sheetName val="stav pohľ.podľa pob.3_15.1"/>
      <sheetName val="Hárok3"/>
      <sheetName val="stav pohľ.podľa pob.3_15.1(2)"/>
      <sheetName val="stav pohľ.podľa pob.3_15.alt.2"/>
      <sheetName val="stav pohľ.podľa pob.3_15.al (2"/>
      <sheetName val="Stav pohľ.podľa poboč(12 12"/>
      <sheetName val="Stav pohľ.podľa poboč(12 12 (2"/>
      <sheetName val="Stav pohľ.podľa poboč(12_12"/>
      <sheetName val="Pohľ.podľa spôsobov vymáhania"/>
      <sheetName val="Mandátna správa 2012"/>
      <sheetName val="Mandátna správa_2013"/>
      <sheetName val="Hárok1"/>
    </sheetNames>
    <sheetDataSet>
      <sheetData sheetId="0"/>
      <sheetData sheetId="1"/>
      <sheetData sheetId="2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31.12.2014</v>
          </cell>
          <cell r="C41">
            <v>725513.39975999994</v>
          </cell>
        </row>
        <row r="42">
          <cell r="B42" t="str">
            <v>k 31.1.2015</v>
          </cell>
          <cell r="C42">
            <v>768605.82357999997</v>
          </cell>
        </row>
        <row r="43">
          <cell r="B43" t="str">
            <v>k 28.2.2015</v>
          </cell>
          <cell r="C43">
            <v>760081.52748000005</v>
          </cell>
        </row>
        <row r="44">
          <cell r="B44" t="str">
            <v>k 31.3.2015</v>
          </cell>
          <cell r="C44">
            <v>673186.48517999996</v>
          </cell>
        </row>
        <row r="45">
          <cell r="B45" t="str">
            <v>k 30.4.2015</v>
          </cell>
          <cell r="C45">
            <v>688642.11202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4 a 2015"/>
      <sheetName val="Graf"/>
      <sheetName val="spolu 600+700 apríl 2015"/>
      <sheetName val="spolu 600 2015"/>
      <sheetName val="spolu 700 apríl 2015"/>
      <sheetName val="ústredie 600 apríl 2015"/>
      <sheetName val="pobočky 600 apríl 2015"/>
      <sheetName val="objed.a faktúry apríl 2015"/>
      <sheetName val="spolu 600+700 marec 2015"/>
      <sheetName val="spolu 600 marec 2015"/>
      <sheetName val="spolu 700 marec 2015"/>
      <sheetName val="ústredie 600 marec 2015"/>
      <sheetName val="pobočky 600 marec 2015"/>
      <sheetName val="objed.a faktúry marec 2015"/>
      <sheetName val="spolu 600+700 február 2015"/>
      <sheetName val="spolu 600 február 2015"/>
      <sheetName val="spolu 700 február 2015"/>
      <sheetName val="ústredie 600 február 2015"/>
      <sheetName val="pobočky 600 február 2015"/>
      <sheetName val="objed.a faktúry feberuár 2015"/>
      <sheetName val="zdroj"/>
      <sheetName val="mzdy vzor"/>
      <sheetName val="vzor1"/>
      <sheetName val="Hárok1"/>
      <sheetName val="Hárok2"/>
      <sheetName val="rozd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7">
          <cell r="B17" t="str">
            <v xml:space="preserve"> Január </v>
          </cell>
          <cell r="C17" t="str">
            <v xml:space="preserve"> Február </v>
          </cell>
          <cell r="D17" t="str">
            <v>Marec</v>
          </cell>
          <cell r="E17" t="str">
            <v>Apríl</v>
          </cell>
        </row>
        <row r="18">
          <cell r="A18" t="str">
            <v>Správny fond v roku 2014</v>
          </cell>
          <cell r="B18">
            <v>7217526</v>
          </cell>
          <cell r="C18">
            <v>8070064</v>
          </cell>
          <cell r="D18">
            <v>8099770</v>
          </cell>
          <cell r="E18">
            <v>10001154</v>
          </cell>
        </row>
        <row r="19">
          <cell r="A19" t="str">
            <v>Správny fond v roku 2015</v>
          </cell>
          <cell r="B19">
            <v>8272909</v>
          </cell>
          <cell r="C19">
            <v>8061249</v>
          </cell>
          <cell r="D19">
            <v>9116168</v>
          </cell>
          <cell r="E19">
            <v>11291383</v>
          </cell>
        </row>
      </sheetData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topLeftCell="A13" workbookViewId="0">
      <selection activeCell="L54" sqref="L54"/>
    </sheetView>
  </sheetViews>
  <sheetFormatPr defaultColWidth="8" defaultRowHeight="15" x14ac:dyDescent="0.2"/>
  <cols>
    <col min="1" max="1" width="50.85546875" style="88" customWidth="1"/>
    <col min="2" max="2" width="17" style="88" customWidth="1"/>
    <col min="3" max="4" width="17" style="13" customWidth="1"/>
    <col min="5" max="5" width="18.5703125" style="88" customWidth="1"/>
    <col min="6" max="6" width="15.28515625" style="88" customWidth="1"/>
    <col min="7" max="9" width="10.28515625" style="88" customWidth="1"/>
    <col min="10" max="10" width="8" style="88"/>
    <col min="11" max="11" width="10.140625" style="88" bestFit="1" customWidth="1"/>
    <col min="12" max="12" width="15" style="88" customWidth="1"/>
    <col min="13" max="16384" width="8" style="88"/>
  </cols>
  <sheetData>
    <row r="1" spans="1:9" ht="24.75" customHeight="1" x14ac:dyDescent="0.2">
      <c r="A1" s="173"/>
    </row>
    <row r="2" spans="1:9" ht="31.5" customHeight="1" x14ac:dyDescent="0.2"/>
    <row r="3" spans="1:9" ht="20.25" customHeight="1" x14ac:dyDescent="0.2">
      <c r="A3" s="175" t="s">
        <v>162</v>
      </c>
      <c r="B3" s="176"/>
      <c r="C3" s="177"/>
      <c r="D3" s="177"/>
      <c r="E3" s="178"/>
      <c r="F3" s="176"/>
    </row>
    <row r="4" spans="1:9" x14ac:dyDescent="0.2">
      <c r="B4" s="176"/>
      <c r="C4" s="177"/>
      <c r="D4" s="177"/>
      <c r="E4" s="176"/>
      <c r="F4" s="176"/>
    </row>
    <row r="5" spans="1:9" x14ac:dyDescent="0.2">
      <c r="A5" s="176"/>
      <c r="B5" s="176"/>
      <c r="C5" s="177"/>
      <c r="E5" s="179"/>
      <c r="I5" s="179" t="s">
        <v>3</v>
      </c>
    </row>
    <row r="6" spans="1:9" ht="54.75" customHeight="1" x14ac:dyDescent="0.2">
      <c r="A6" s="180" t="s">
        <v>1</v>
      </c>
      <c r="B6" s="181" t="s">
        <v>163</v>
      </c>
      <c r="C6" s="181" t="s">
        <v>164</v>
      </c>
      <c r="D6" s="181" t="s">
        <v>165</v>
      </c>
      <c r="E6" s="181" t="s">
        <v>166</v>
      </c>
      <c r="F6" s="181" t="s">
        <v>167</v>
      </c>
      <c r="G6" s="182" t="s">
        <v>168</v>
      </c>
      <c r="H6" s="182" t="s">
        <v>169</v>
      </c>
      <c r="I6" s="182" t="s">
        <v>170</v>
      </c>
    </row>
    <row r="7" spans="1:9" ht="14.25" customHeight="1" x14ac:dyDescent="0.2">
      <c r="A7" s="183" t="s">
        <v>0</v>
      </c>
      <c r="B7" s="183">
        <v>1</v>
      </c>
      <c r="C7" s="184">
        <v>2</v>
      </c>
      <c r="D7" s="184">
        <v>3</v>
      </c>
      <c r="E7" s="183">
        <v>4</v>
      </c>
      <c r="F7" s="183">
        <v>5</v>
      </c>
      <c r="G7" s="185">
        <v>6</v>
      </c>
      <c r="H7" s="185">
        <v>7</v>
      </c>
      <c r="I7" s="185">
        <v>8</v>
      </c>
    </row>
    <row r="8" spans="1:9" x14ac:dyDescent="0.2">
      <c r="A8" s="186" t="s">
        <v>171</v>
      </c>
      <c r="B8" s="187"/>
      <c r="C8" s="188"/>
      <c r="D8" s="188"/>
      <c r="E8" s="187"/>
      <c r="F8" s="187"/>
      <c r="G8" s="189"/>
      <c r="H8" s="189"/>
      <c r="I8" s="189"/>
    </row>
    <row r="9" spans="1:9" x14ac:dyDescent="0.2">
      <c r="A9" s="189" t="s">
        <v>172</v>
      </c>
      <c r="B9" s="190">
        <v>6899728</v>
      </c>
      <c r="C9" s="190">
        <v>7125215</v>
      </c>
      <c r="D9" s="190">
        <v>7213108</v>
      </c>
      <c r="E9" s="190">
        <v>2263195</v>
      </c>
      <c r="F9" s="190">
        <v>2351239</v>
      </c>
      <c r="G9" s="191">
        <v>32.998849859267402</v>
      </c>
      <c r="H9" s="191">
        <v>103.89025249702301</v>
      </c>
      <c r="I9" s="190">
        <v>88044</v>
      </c>
    </row>
    <row r="10" spans="1:9" x14ac:dyDescent="0.2">
      <c r="A10" s="189" t="s">
        <v>173</v>
      </c>
      <c r="B10" s="190">
        <v>900895</v>
      </c>
      <c r="C10" s="190">
        <v>905966</v>
      </c>
      <c r="D10" s="190">
        <v>599354</v>
      </c>
      <c r="E10" s="190">
        <v>301988</v>
      </c>
      <c r="F10" s="190">
        <v>301989</v>
      </c>
      <c r="G10" s="191">
        <v>33.333370126472737</v>
      </c>
      <c r="H10" s="191">
        <v>100.00033113898566</v>
      </c>
      <c r="I10" s="190">
        <v>1</v>
      </c>
    </row>
    <row r="11" spans="1:9" x14ac:dyDescent="0.2">
      <c r="A11" s="189" t="s">
        <v>174</v>
      </c>
      <c r="B11" s="190">
        <v>6959916</v>
      </c>
      <c r="C11" s="190">
        <v>7104115</v>
      </c>
      <c r="D11" s="190">
        <v>7146672</v>
      </c>
      <c r="E11" s="190">
        <v>2410145</v>
      </c>
      <c r="F11" s="190">
        <v>2412905</v>
      </c>
      <c r="G11" s="191">
        <v>33.964892178687982</v>
      </c>
      <c r="H11" s="191">
        <v>100.11451593161406</v>
      </c>
      <c r="I11" s="190">
        <v>2760</v>
      </c>
    </row>
    <row r="12" spans="1:9" x14ac:dyDescent="0.2">
      <c r="A12" s="189" t="s">
        <v>175</v>
      </c>
      <c r="B12" s="190">
        <v>-60188</v>
      </c>
      <c r="C12" s="190">
        <v>21100</v>
      </c>
      <c r="D12" s="190">
        <v>66436</v>
      </c>
      <c r="E12" s="190">
        <v>-146950</v>
      </c>
      <c r="F12" s="190">
        <v>-61666</v>
      </c>
      <c r="G12" s="192" t="s">
        <v>176</v>
      </c>
      <c r="H12" s="191">
        <v>41.963933310649878</v>
      </c>
      <c r="I12" s="190">
        <v>85284</v>
      </c>
    </row>
    <row r="13" spans="1:9" x14ac:dyDescent="0.2">
      <c r="A13" s="189" t="s">
        <v>177</v>
      </c>
      <c r="B13" s="190">
        <v>521575</v>
      </c>
      <c r="C13" s="190">
        <v>524248</v>
      </c>
      <c r="D13" s="190">
        <v>461387</v>
      </c>
      <c r="E13" s="190">
        <v>524248</v>
      </c>
      <c r="F13" s="190">
        <v>461387</v>
      </c>
      <c r="G13" s="191">
        <v>88.009300941539109</v>
      </c>
      <c r="H13" s="191">
        <v>88.009300941539109</v>
      </c>
      <c r="I13" s="190">
        <v>-62861</v>
      </c>
    </row>
    <row r="14" spans="1:9" x14ac:dyDescent="0.2">
      <c r="A14" s="189" t="s">
        <v>178</v>
      </c>
      <c r="B14" s="190">
        <v>461387</v>
      </c>
      <c r="C14" s="190">
        <v>545348</v>
      </c>
      <c r="D14" s="190">
        <v>527823</v>
      </c>
      <c r="E14" s="190">
        <v>377298</v>
      </c>
      <c r="F14" s="190">
        <v>399721</v>
      </c>
      <c r="G14" s="191">
        <v>73.296500583113897</v>
      </c>
      <c r="H14" s="191">
        <v>105.94304767054159</v>
      </c>
      <c r="I14" s="190">
        <v>22423</v>
      </c>
    </row>
    <row r="15" spans="1:9" x14ac:dyDescent="0.2">
      <c r="A15" s="189" t="s">
        <v>179</v>
      </c>
      <c r="B15" s="190">
        <v>7421303</v>
      </c>
      <c r="C15" s="190">
        <v>7649463</v>
      </c>
      <c r="D15" s="190">
        <v>7674495</v>
      </c>
      <c r="E15" s="190">
        <v>2787443</v>
      </c>
      <c r="F15" s="190">
        <v>2812626</v>
      </c>
      <c r="G15" s="191">
        <v>36.768933976149697</v>
      </c>
      <c r="H15" s="191">
        <v>100.90344448299034</v>
      </c>
      <c r="I15" s="190">
        <v>25183</v>
      </c>
    </row>
    <row r="16" spans="1:9" x14ac:dyDescent="0.2">
      <c r="A16" s="189"/>
      <c r="B16" s="190"/>
      <c r="C16" s="190"/>
      <c r="D16" s="190"/>
      <c r="E16" s="190"/>
      <c r="F16" s="190"/>
      <c r="G16" s="193"/>
      <c r="H16" s="193"/>
      <c r="I16" s="194"/>
    </row>
    <row r="17" spans="1:12" x14ac:dyDescent="0.2">
      <c r="A17" s="195" t="s">
        <v>180</v>
      </c>
      <c r="B17" s="196">
        <v>6899728</v>
      </c>
      <c r="C17" s="196">
        <v>7125215</v>
      </c>
      <c r="D17" s="196">
        <v>7213108</v>
      </c>
      <c r="E17" s="196">
        <v>2263195</v>
      </c>
      <c r="F17" s="196">
        <v>2351239</v>
      </c>
      <c r="G17" s="191">
        <v>32.998849859267402</v>
      </c>
      <c r="H17" s="191">
        <v>103.89025249702301</v>
      </c>
      <c r="I17" s="190">
        <v>88044</v>
      </c>
      <c r="K17" s="174"/>
    </row>
    <row r="18" spans="1:12" x14ac:dyDescent="0.2">
      <c r="A18" s="189" t="s">
        <v>181</v>
      </c>
      <c r="B18" s="190">
        <v>5956714</v>
      </c>
      <c r="C18" s="190">
        <v>6176025</v>
      </c>
      <c r="D18" s="190">
        <v>6571235</v>
      </c>
      <c r="E18" s="190">
        <v>1946640</v>
      </c>
      <c r="F18" s="190">
        <v>2036398</v>
      </c>
      <c r="G18" s="191">
        <v>32.97263207321862</v>
      </c>
      <c r="H18" s="191">
        <v>104.61091932766202</v>
      </c>
      <c r="I18" s="190">
        <v>89758</v>
      </c>
      <c r="K18" s="174"/>
      <c r="L18" s="174"/>
    </row>
    <row r="19" spans="1:12" x14ac:dyDescent="0.2">
      <c r="A19" s="189" t="s">
        <v>182</v>
      </c>
      <c r="B19" s="190">
        <v>515048</v>
      </c>
      <c r="C19" s="190">
        <v>518600</v>
      </c>
      <c r="D19" s="190">
        <v>524089</v>
      </c>
      <c r="E19" s="190">
        <v>163595</v>
      </c>
      <c r="F19" s="190">
        <v>172164</v>
      </c>
      <c r="G19" s="191">
        <v>33.19784033937524</v>
      </c>
      <c r="H19" s="191">
        <v>105.23793514471713</v>
      </c>
      <c r="I19" s="190">
        <v>8569</v>
      </c>
    </row>
    <row r="20" spans="1:12" x14ac:dyDescent="0.2">
      <c r="A20" s="189" t="s">
        <v>183</v>
      </c>
      <c r="B20" s="190">
        <v>2978417</v>
      </c>
      <c r="C20" s="190">
        <v>3098168</v>
      </c>
      <c r="D20" s="190">
        <v>3467989</v>
      </c>
      <c r="E20" s="190">
        <v>979070</v>
      </c>
      <c r="F20" s="190">
        <v>1041682</v>
      </c>
      <c r="G20" s="191">
        <v>33.622514983048049</v>
      </c>
      <c r="H20" s="191">
        <v>106.39504836222129</v>
      </c>
      <c r="I20" s="190">
        <v>62612</v>
      </c>
    </row>
    <row r="21" spans="1:12" x14ac:dyDescent="0.2">
      <c r="A21" s="189" t="s">
        <v>184</v>
      </c>
      <c r="B21" s="190">
        <v>1090429</v>
      </c>
      <c r="C21" s="190">
        <v>1134561</v>
      </c>
      <c r="D21" s="190">
        <v>1140914</v>
      </c>
      <c r="E21" s="190">
        <v>358182</v>
      </c>
      <c r="F21" s="190">
        <v>363609</v>
      </c>
      <c r="G21" s="191">
        <v>32.048431067170476</v>
      </c>
      <c r="H21" s="191">
        <v>101.51515151515152</v>
      </c>
      <c r="I21" s="190">
        <v>5427</v>
      </c>
    </row>
    <row r="22" spans="1:12" x14ac:dyDescent="0.2">
      <c r="A22" s="189" t="s">
        <v>185</v>
      </c>
      <c r="B22" s="190">
        <v>141702</v>
      </c>
      <c r="C22" s="190">
        <v>150483</v>
      </c>
      <c r="D22" s="190">
        <v>152042</v>
      </c>
      <c r="E22" s="190">
        <v>47086</v>
      </c>
      <c r="F22" s="190">
        <v>47929</v>
      </c>
      <c r="G22" s="191">
        <v>31.850109314673418</v>
      </c>
      <c r="H22" s="191">
        <v>101.79034107802745</v>
      </c>
      <c r="I22" s="190">
        <v>843</v>
      </c>
    </row>
    <row r="23" spans="1:12" x14ac:dyDescent="0.2">
      <c r="A23" s="88" t="s">
        <v>186</v>
      </c>
      <c r="B23" s="190">
        <v>34333</v>
      </c>
      <c r="C23" s="190">
        <v>37069</v>
      </c>
      <c r="D23" s="190">
        <v>37497</v>
      </c>
      <c r="E23" s="190">
        <v>11599</v>
      </c>
      <c r="F23" s="190">
        <v>11458</v>
      </c>
      <c r="G23" s="191">
        <v>30.909924734953737</v>
      </c>
      <c r="H23" s="191">
        <v>98.784377963617558</v>
      </c>
      <c r="I23" s="190">
        <v>-141</v>
      </c>
    </row>
    <row r="24" spans="1:12" x14ac:dyDescent="0.2">
      <c r="A24" s="189" t="s">
        <v>187</v>
      </c>
      <c r="B24" s="190">
        <v>320902</v>
      </c>
      <c r="C24" s="190">
        <v>328517</v>
      </c>
      <c r="D24" s="190">
        <v>331843</v>
      </c>
      <c r="E24" s="190">
        <v>102795</v>
      </c>
      <c r="F24" s="190">
        <v>107451</v>
      </c>
      <c r="G24" s="191">
        <v>32.707896395011524</v>
      </c>
      <c r="H24" s="191">
        <v>104.52940318108857</v>
      </c>
      <c r="I24" s="190">
        <v>4656</v>
      </c>
    </row>
    <row r="25" spans="1:12" x14ac:dyDescent="0.2">
      <c r="A25" s="189" t="s">
        <v>188</v>
      </c>
      <c r="B25" s="190">
        <v>875883</v>
      </c>
      <c r="C25" s="190">
        <v>908627</v>
      </c>
      <c r="D25" s="190">
        <v>916861</v>
      </c>
      <c r="E25" s="190">
        <v>284313</v>
      </c>
      <c r="F25" s="190">
        <v>292105</v>
      </c>
      <c r="G25" s="191">
        <v>32.147955101488293</v>
      </c>
      <c r="H25" s="191">
        <v>102.74064147611963</v>
      </c>
      <c r="I25" s="190">
        <v>7792</v>
      </c>
    </row>
    <row r="26" spans="1:12" x14ac:dyDescent="0.2">
      <c r="A26" s="189" t="s">
        <v>189</v>
      </c>
      <c r="B26" s="190">
        <v>17460</v>
      </c>
      <c r="C26" s="190">
        <v>14645</v>
      </c>
      <c r="D26" s="190">
        <v>14645</v>
      </c>
      <c r="E26" s="190">
        <v>5511</v>
      </c>
      <c r="F26" s="190">
        <v>4965</v>
      </c>
      <c r="G26" s="191">
        <v>33.902355752816661</v>
      </c>
      <c r="H26" s="191">
        <v>90.092542188350563</v>
      </c>
      <c r="I26" s="190">
        <v>-546</v>
      </c>
    </row>
    <row r="27" spans="1:12" x14ac:dyDescent="0.2">
      <c r="A27" s="189" t="s">
        <v>86</v>
      </c>
      <c r="B27" s="190">
        <v>18746</v>
      </c>
      <c r="C27" s="190">
        <v>16449</v>
      </c>
      <c r="D27" s="190">
        <v>23060</v>
      </c>
      <c r="E27" s="190">
        <v>5260</v>
      </c>
      <c r="F27" s="190">
        <v>6456</v>
      </c>
      <c r="G27" s="191">
        <v>39.248586540215214</v>
      </c>
      <c r="H27" s="191">
        <v>122.73764258555133</v>
      </c>
      <c r="I27" s="190">
        <v>1196</v>
      </c>
    </row>
    <row r="28" spans="1:12" x14ac:dyDescent="0.2">
      <c r="A28" s="189" t="s">
        <v>190</v>
      </c>
      <c r="B28" s="190">
        <v>5913</v>
      </c>
      <c r="C28" s="190">
        <v>12130</v>
      </c>
      <c r="D28" s="190">
        <v>4814</v>
      </c>
      <c r="E28" s="190">
        <v>3796</v>
      </c>
      <c r="F28" s="190">
        <v>1431</v>
      </c>
      <c r="G28" s="191">
        <v>11.79719703215169</v>
      </c>
      <c r="H28" s="191">
        <v>37.697576396206536</v>
      </c>
      <c r="I28" s="190">
        <v>-2365</v>
      </c>
    </row>
    <row r="29" spans="1:12" x14ac:dyDescent="0.2">
      <c r="A29" s="189" t="s">
        <v>191</v>
      </c>
      <c r="B29" s="190">
        <v>900895</v>
      </c>
      <c r="C29" s="190">
        <v>905966</v>
      </c>
      <c r="D29" s="190">
        <v>599354</v>
      </c>
      <c r="E29" s="190">
        <v>301988</v>
      </c>
      <c r="F29" s="190">
        <v>301989</v>
      </c>
      <c r="G29" s="191">
        <v>33.333370126472737</v>
      </c>
      <c r="H29" s="191">
        <v>100.00033113898566</v>
      </c>
      <c r="I29" s="190">
        <v>1</v>
      </c>
    </row>
    <row r="30" spans="1:12" x14ac:dyDescent="0.2">
      <c r="A30" s="197"/>
      <c r="B30" s="194"/>
      <c r="C30" s="194"/>
      <c r="D30" s="194"/>
      <c r="E30" s="194"/>
      <c r="F30" s="194"/>
      <c r="G30" s="193"/>
      <c r="H30" s="193"/>
      <c r="I30" s="194"/>
    </row>
    <row r="31" spans="1:12" x14ac:dyDescent="0.2">
      <c r="A31" s="195" t="s">
        <v>192</v>
      </c>
      <c r="B31" s="196">
        <v>6959916</v>
      </c>
      <c r="C31" s="196">
        <v>7104115</v>
      </c>
      <c r="D31" s="196">
        <v>7146672</v>
      </c>
      <c r="E31" s="196">
        <v>2410145</v>
      </c>
      <c r="F31" s="196">
        <v>2412905</v>
      </c>
      <c r="G31" s="191">
        <v>33.964892178687982</v>
      </c>
      <c r="H31" s="191">
        <v>100.11451593161406</v>
      </c>
      <c r="I31" s="190">
        <v>2760</v>
      </c>
    </row>
    <row r="32" spans="1:12" x14ac:dyDescent="0.2">
      <c r="A32" s="189" t="s">
        <v>193</v>
      </c>
      <c r="B32" s="190">
        <v>6836359</v>
      </c>
      <c r="C32" s="190">
        <v>6998115</v>
      </c>
      <c r="D32" s="190">
        <v>7016672</v>
      </c>
      <c r="E32" s="190">
        <v>2368964</v>
      </c>
      <c r="F32" s="190">
        <v>2376163</v>
      </c>
      <c r="G32" s="191">
        <v>33.954329130058596</v>
      </c>
      <c r="H32" s="191">
        <v>100.30388811311613</v>
      </c>
      <c r="I32" s="190">
        <v>7199</v>
      </c>
    </row>
    <row r="33" spans="1:9" x14ac:dyDescent="0.2">
      <c r="A33" s="189" t="s">
        <v>7</v>
      </c>
      <c r="B33" s="190">
        <v>380812</v>
      </c>
      <c r="C33" s="190">
        <v>416469</v>
      </c>
      <c r="D33" s="190">
        <v>404782</v>
      </c>
      <c r="E33" s="190">
        <v>144235</v>
      </c>
      <c r="F33" s="190">
        <v>143863</v>
      </c>
      <c r="G33" s="191">
        <v>34.543507439929506</v>
      </c>
      <c r="H33" s="191">
        <v>99.742087565431419</v>
      </c>
      <c r="I33" s="190">
        <v>-372</v>
      </c>
    </row>
    <row r="34" spans="1:9" x14ac:dyDescent="0.2">
      <c r="A34" s="189" t="s">
        <v>13</v>
      </c>
      <c r="B34" s="190">
        <v>5328096</v>
      </c>
      <c r="C34" s="190">
        <v>5417976</v>
      </c>
      <c r="D34" s="190">
        <v>5480490</v>
      </c>
      <c r="E34" s="190">
        <v>1828133</v>
      </c>
      <c r="F34" s="190">
        <v>1848589</v>
      </c>
      <c r="G34" s="191">
        <v>34.11954944060291</v>
      </c>
      <c r="H34" s="191">
        <v>101.11895578713366</v>
      </c>
      <c r="I34" s="190">
        <v>20456</v>
      </c>
    </row>
    <row r="35" spans="1:9" x14ac:dyDescent="0.2">
      <c r="A35" s="189" t="s">
        <v>20</v>
      </c>
      <c r="B35" s="190">
        <v>913914</v>
      </c>
      <c r="C35" s="190">
        <v>940693</v>
      </c>
      <c r="D35" s="190">
        <v>918097</v>
      </c>
      <c r="E35" s="190">
        <v>320409</v>
      </c>
      <c r="F35" s="190">
        <v>311886</v>
      </c>
      <c r="G35" s="191">
        <v>33.154918767334294</v>
      </c>
      <c r="H35" s="191">
        <v>97.339962360607842</v>
      </c>
      <c r="I35" s="190">
        <v>-8523</v>
      </c>
    </row>
    <row r="36" spans="1:9" x14ac:dyDescent="0.2">
      <c r="A36" s="189" t="s">
        <v>25</v>
      </c>
      <c r="B36" s="190">
        <v>44583</v>
      </c>
      <c r="C36" s="190">
        <v>46902</v>
      </c>
      <c r="D36" s="190">
        <v>47051</v>
      </c>
      <c r="E36" s="190">
        <v>15506</v>
      </c>
      <c r="F36" s="190">
        <v>15740</v>
      </c>
      <c r="G36" s="191">
        <v>33.559336488849091</v>
      </c>
      <c r="H36" s="191">
        <v>101.50909325422417</v>
      </c>
      <c r="I36" s="190">
        <v>234</v>
      </c>
    </row>
    <row r="37" spans="1:9" x14ac:dyDescent="0.2">
      <c r="A37" s="189" t="s">
        <v>39</v>
      </c>
      <c r="B37" s="190">
        <v>14233</v>
      </c>
      <c r="C37" s="190">
        <v>18789</v>
      </c>
      <c r="D37" s="190">
        <v>15473</v>
      </c>
      <c r="E37" s="190">
        <v>6326</v>
      </c>
      <c r="F37" s="190">
        <v>4061</v>
      </c>
      <c r="G37" s="191">
        <v>21.61371014955559</v>
      </c>
      <c r="H37" s="191">
        <v>64.195384128991464</v>
      </c>
      <c r="I37" s="190">
        <v>-2265</v>
      </c>
    </row>
    <row r="38" spans="1:9" x14ac:dyDescent="0.2">
      <c r="A38" s="189" t="s">
        <v>43</v>
      </c>
      <c r="B38" s="190">
        <v>154721</v>
      </c>
      <c r="C38" s="190">
        <v>157286</v>
      </c>
      <c r="D38" s="190">
        <v>150779</v>
      </c>
      <c r="E38" s="190">
        <v>54355</v>
      </c>
      <c r="F38" s="190">
        <v>52024</v>
      </c>
      <c r="G38" s="191">
        <v>33.076052541230624</v>
      </c>
      <c r="H38" s="191">
        <v>95.711526078557625</v>
      </c>
      <c r="I38" s="190">
        <v>-2331</v>
      </c>
    </row>
    <row r="39" spans="1:9" x14ac:dyDescent="0.2">
      <c r="A39" s="189" t="s">
        <v>194</v>
      </c>
      <c r="B39" s="190">
        <v>123557</v>
      </c>
      <c r="C39" s="190">
        <v>106000</v>
      </c>
      <c r="D39" s="190">
        <v>130000</v>
      </c>
      <c r="E39" s="190">
        <v>41181</v>
      </c>
      <c r="F39" s="190">
        <v>36742</v>
      </c>
      <c r="G39" s="191">
        <v>34.662264150943393</v>
      </c>
      <c r="H39" s="191">
        <v>89.220757145285447</v>
      </c>
      <c r="I39" s="190">
        <v>-4439</v>
      </c>
    </row>
    <row r="40" spans="1:9" x14ac:dyDescent="0.2">
      <c r="A40" s="197"/>
      <c r="B40" s="197"/>
      <c r="C40" s="197"/>
      <c r="D40" s="197"/>
      <c r="E40" s="197"/>
      <c r="F40" s="197"/>
      <c r="G40" s="197"/>
      <c r="H40" s="197"/>
      <c r="I40" s="197"/>
    </row>
    <row r="41" spans="1:9" x14ac:dyDescent="0.2">
      <c r="A41" s="198" t="s">
        <v>194</v>
      </c>
      <c r="B41" s="198"/>
      <c r="C41" s="198"/>
      <c r="D41" s="198"/>
      <c r="E41" s="198"/>
      <c r="F41" s="198"/>
      <c r="G41" s="199"/>
      <c r="H41" s="199"/>
      <c r="I41" s="196"/>
    </row>
    <row r="42" spans="1:9" x14ac:dyDescent="0.2">
      <c r="A42" s="200" t="s">
        <v>195</v>
      </c>
      <c r="B42" s="201">
        <v>145017</v>
      </c>
      <c r="C42" s="201">
        <v>150391</v>
      </c>
      <c r="D42" s="201">
        <v>159159</v>
      </c>
      <c r="E42" s="201">
        <v>47419</v>
      </c>
      <c r="F42" s="201">
        <v>48682</v>
      </c>
      <c r="G42" s="191">
        <v>32.370288115645216</v>
      </c>
      <c r="H42" s="191">
        <v>102.66348931862757</v>
      </c>
      <c r="I42" s="190">
        <v>1263</v>
      </c>
    </row>
    <row r="43" spans="1:9" x14ac:dyDescent="0.2">
      <c r="A43" s="200" t="s">
        <v>196</v>
      </c>
      <c r="B43" s="201">
        <v>123557</v>
      </c>
      <c r="C43" s="201">
        <v>106000</v>
      </c>
      <c r="D43" s="201">
        <v>130000</v>
      </c>
      <c r="E43" s="201">
        <v>41181</v>
      </c>
      <c r="F43" s="201">
        <v>36742</v>
      </c>
      <c r="G43" s="191">
        <v>34.662264150943393</v>
      </c>
      <c r="H43" s="191">
        <v>89.220757145285447</v>
      </c>
      <c r="I43" s="190">
        <v>-4439</v>
      </c>
    </row>
    <row r="44" spans="1:9" x14ac:dyDescent="0.2">
      <c r="A44" s="189" t="s">
        <v>175</v>
      </c>
      <c r="B44" s="201">
        <v>21460</v>
      </c>
      <c r="C44" s="201">
        <v>44391</v>
      </c>
      <c r="D44" s="201">
        <v>29159</v>
      </c>
      <c r="E44" s="201">
        <v>6238</v>
      </c>
      <c r="F44" s="201">
        <v>11940</v>
      </c>
      <c r="G44" s="191">
        <v>26.897344056227613</v>
      </c>
      <c r="H44" s="191">
        <v>191.40750240461685</v>
      </c>
      <c r="I44" s="190">
        <v>5702</v>
      </c>
    </row>
    <row r="45" spans="1:9" x14ac:dyDescent="0.2">
      <c r="A45" s="189" t="s">
        <v>177</v>
      </c>
      <c r="B45" s="201">
        <v>0</v>
      </c>
      <c r="C45" s="201">
        <v>0</v>
      </c>
      <c r="D45" s="201">
        <v>0</v>
      </c>
      <c r="E45" s="201">
        <v>0</v>
      </c>
      <c r="F45" s="201">
        <v>21460</v>
      </c>
      <c r="G45" s="191">
        <v>0</v>
      </c>
      <c r="H45" s="191">
        <v>0</v>
      </c>
      <c r="I45" s="190">
        <v>21460</v>
      </c>
    </row>
    <row r="46" spans="1:9" x14ac:dyDescent="0.2">
      <c r="A46" s="197" t="s">
        <v>178</v>
      </c>
      <c r="B46" s="202">
        <v>21460</v>
      </c>
      <c r="C46" s="202">
        <v>44391</v>
      </c>
      <c r="D46" s="202">
        <v>29159</v>
      </c>
      <c r="E46" s="202">
        <v>6238</v>
      </c>
      <c r="F46" s="202">
        <v>33400</v>
      </c>
      <c r="G46" s="193">
        <v>75.240476673199524</v>
      </c>
      <c r="H46" s="193">
        <v>535.42802180185959</v>
      </c>
      <c r="I46" s="194">
        <v>27162</v>
      </c>
    </row>
    <row r="48" spans="1:9" x14ac:dyDescent="0.2">
      <c r="A48" s="203" t="s">
        <v>197</v>
      </c>
    </row>
    <row r="49" spans="1:4" x14ac:dyDescent="0.2">
      <c r="A49" s="204"/>
      <c r="C49" s="88"/>
      <c r="D49" s="88"/>
    </row>
  </sheetData>
  <phoneticPr fontId="26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44"/>
  <sheetViews>
    <sheetView showGridLines="0" zoomScale="70" zoomScaleNormal="70" workbookViewId="0">
      <selection activeCell="L54" sqref="L54"/>
    </sheetView>
  </sheetViews>
  <sheetFormatPr defaultRowHeight="15" customHeight="1" x14ac:dyDescent="0.2"/>
  <cols>
    <col min="1" max="1" width="16" style="582" customWidth="1"/>
    <col min="2" max="2" width="16.85546875" style="582" customWidth="1"/>
    <col min="3" max="3" width="18.7109375" style="582" customWidth="1"/>
    <col min="4" max="4" width="74" style="582" customWidth="1"/>
    <col min="5" max="5" width="13.7109375" style="582" customWidth="1"/>
    <col min="6" max="6" width="16.85546875" style="582" customWidth="1"/>
    <col min="7" max="7" width="15.85546875" style="582" customWidth="1"/>
    <col min="8" max="8" width="15.5703125" style="582" customWidth="1"/>
    <col min="9" max="9" width="17" style="582" customWidth="1"/>
    <col min="10" max="10" width="15" style="582" customWidth="1"/>
    <col min="11" max="11" width="9.140625" style="582"/>
    <col min="12" max="12" width="12" style="582" customWidth="1"/>
    <col min="13" max="256" width="9.140625" style="582"/>
    <col min="257" max="257" width="16" style="582" customWidth="1"/>
    <col min="258" max="258" width="16.85546875" style="582" customWidth="1"/>
    <col min="259" max="259" width="17.5703125" style="582" bestFit="1" customWidth="1"/>
    <col min="260" max="260" width="60.7109375" style="582" customWidth="1"/>
    <col min="261" max="261" width="10" style="582" bestFit="1" customWidth="1"/>
    <col min="262" max="262" width="16.85546875" style="582" customWidth="1"/>
    <col min="263" max="263" width="15.85546875" style="582" customWidth="1"/>
    <col min="264" max="264" width="15.5703125" style="582" customWidth="1"/>
    <col min="265" max="265" width="13.28515625" style="582" customWidth="1"/>
    <col min="266" max="512" width="9.140625" style="582"/>
    <col min="513" max="513" width="16" style="582" customWidth="1"/>
    <col min="514" max="514" width="16.85546875" style="582" customWidth="1"/>
    <col min="515" max="515" width="17.5703125" style="582" bestFit="1" customWidth="1"/>
    <col min="516" max="516" width="60.7109375" style="582" customWidth="1"/>
    <col min="517" max="517" width="10" style="582" bestFit="1" customWidth="1"/>
    <col min="518" max="518" width="16.85546875" style="582" customWidth="1"/>
    <col min="519" max="519" width="15.85546875" style="582" customWidth="1"/>
    <col min="520" max="520" width="15.5703125" style="582" customWidth="1"/>
    <col min="521" max="521" width="13.28515625" style="582" customWidth="1"/>
    <col min="522" max="768" width="9.140625" style="582"/>
    <col min="769" max="769" width="16" style="582" customWidth="1"/>
    <col min="770" max="770" width="16.85546875" style="582" customWidth="1"/>
    <col min="771" max="771" width="17.5703125" style="582" bestFit="1" customWidth="1"/>
    <col min="772" max="772" width="60.7109375" style="582" customWidth="1"/>
    <col min="773" max="773" width="10" style="582" bestFit="1" customWidth="1"/>
    <col min="774" max="774" width="16.85546875" style="582" customWidth="1"/>
    <col min="775" max="775" width="15.85546875" style="582" customWidth="1"/>
    <col min="776" max="776" width="15.5703125" style="582" customWidth="1"/>
    <col min="777" max="777" width="13.28515625" style="582" customWidth="1"/>
    <col min="778" max="1024" width="9.140625" style="582"/>
    <col min="1025" max="1025" width="16" style="582" customWidth="1"/>
    <col min="1026" max="1026" width="16.85546875" style="582" customWidth="1"/>
    <col min="1027" max="1027" width="17.5703125" style="582" bestFit="1" customWidth="1"/>
    <col min="1028" max="1028" width="60.7109375" style="582" customWidth="1"/>
    <col min="1029" max="1029" width="10" style="582" bestFit="1" customWidth="1"/>
    <col min="1030" max="1030" width="16.85546875" style="582" customWidth="1"/>
    <col min="1031" max="1031" width="15.85546875" style="582" customWidth="1"/>
    <col min="1032" max="1032" width="15.5703125" style="582" customWidth="1"/>
    <col min="1033" max="1033" width="13.28515625" style="582" customWidth="1"/>
    <col min="1034" max="1280" width="9.140625" style="582"/>
    <col min="1281" max="1281" width="16" style="582" customWidth="1"/>
    <col min="1282" max="1282" width="16.85546875" style="582" customWidth="1"/>
    <col min="1283" max="1283" width="17.5703125" style="582" bestFit="1" customWidth="1"/>
    <col min="1284" max="1284" width="60.7109375" style="582" customWidth="1"/>
    <col min="1285" max="1285" width="10" style="582" bestFit="1" customWidth="1"/>
    <col min="1286" max="1286" width="16.85546875" style="582" customWidth="1"/>
    <col min="1287" max="1287" width="15.85546875" style="582" customWidth="1"/>
    <col min="1288" max="1288" width="15.5703125" style="582" customWidth="1"/>
    <col min="1289" max="1289" width="13.28515625" style="582" customWidth="1"/>
    <col min="1290" max="1536" width="9.140625" style="582"/>
    <col min="1537" max="1537" width="16" style="582" customWidth="1"/>
    <col min="1538" max="1538" width="16.85546875" style="582" customWidth="1"/>
    <col min="1539" max="1539" width="17.5703125" style="582" bestFit="1" customWidth="1"/>
    <col min="1540" max="1540" width="60.7109375" style="582" customWidth="1"/>
    <col min="1541" max="1541" width="10" style="582" bestFit="1" customWidth="1"/>
    <col min="1542" max="1542" width="16.85546875" style="582" customWidth="1"/>
    <col min="1543" max="1543" width="15.85546875" style="582" customWidth="1"/>
    <col min="1544" max="1544" width="15.5703125" style="582" customWidth="1"/>
    <col min="1545" max="1545" width="13.28515625" style="582" customWidth="1"/>
    <col min="1546" max="1792" width="9.140625" style="582"/>
    <col min="1793" max="1793" width="16" style="582" customWidth="1"/>
    <col min="1794" max="1794" width="16.85546875" style="582" customWidth="1"/>
    <col min="1795" max="1795" width="17.5703125" style="582" bestFit="1" customWidth="1"/>
    <col min="1796" max="1796" width="60.7109375" style="582" customWidth="1"/>
    <col min="1797" max="1797" width="10" style="582" bestFit="1" customWidth="1"/>
    <col min="1798" max="1798" width="16.85546875" style="582" customWidth="1"/>
    <col min="1799" max="1799" width="15.85546875" style="582" customWidth="1"/>
    <col min="1800" max="1800" width="15.5703125" style="582" customWidth="1"/>
    <col min="1801" max="1801" width="13.28515625" style="582" customWidth="1"/>
    <col min="1802" max="2048" width="9.140625" style="582"/>
    <col min="2049" max="2049" width="16" style="582" customWidth="1"/>
    <col min="2050" max="2050" width="16.85546875" style="582" customWidth="1"/>
    <col min="2051" max="2051" width="17.5703125" style="582" bestFit="1" customWidth="1"/>
    <col min="2052" max="2052" width="60.7109375" style="582" customWidth="1"/>
    <col min="2053" max="2053" width="10" style="582" bestFit="1" customWidth="1"/>
    <col min="2054" max="2054" width="16.85546875" style="582" customWidth="1"/>
    <col min="2055" max="2055" width="15.85546875" style="582" customWidth="1"/>
    <col min="2056" max="2056" width="15.5703125" style="582" customWidth="1"/>
    <col min="2057" max="2057" width="13.28515625" style="582" customWidth="1"/>
    <col min="2058" max="2304" width="9.140625" style="582"/>
    <col min="2305" max="2305" width="16" style="582" customWidth="1"/>
    <col min="2306" max="2306" width="16.85546875" style="582" customWidth="1"/>
    <col min="2307" max="2307" width="17.5703125" style="582" bestFit="1" customWidth="1"/>
    <col min="2308" max="2308" width="60.7109375" style="582" customWidth="1"/>
    <col min="2309" max="2309" width="10" style="582" bestFit="1" customWidth="1"/>
    <col min="2310" max="2310" width="16.85546875" style="582" customWidth="1"/>
    <col min="2311" max="2311" width="15.85546875" style="582" customWidth="1"/>
    <col min="2312" max="2312" width="15.5703125" style="582" customWidth="1"/>
    <col min="2313" max="2313" width="13.28515625" style="582" customWidth="1"/>
    <col min="2314" max="2560" width="9.140625" style="582"/>
    <col min="2561" max="2561" width="16" style="582" customWidth="1"/>
    <col min="2562" max="2562" width="16.85546875" style="582" customWidth="1"/>
    <col min="2563" max="2563" width="17.5703125" style="582" bestFit="1" customWidth="1"/>
    <col min="2564" max="2564" width="60.7109375" style="582" customWidth="1"/>
    <col min="2565" max="2565" width="10" style="582" bestFit="1" customWidth="1"/>
    <col min="2566" max="2566" width="16.85546875" style="582" customWidth="1"/>
    <col min="2567" max="2567" width="15.85546875" style="582" customWidth="1"/>
    <col min="2568" max="2568" width="15.5703125" style="582" customWidth="1"/>
    <col min="2569" max="2569" width="13.28515625" style="582" customWidth="1"/>
    <col min="2570" max="2816" width="9.140625" style="582"/>
    <col min="2817" max="2817" width="16" style="582" customWidth="1"/>
    <col min="2818" max="2818" width="16.85546875" style="582" customWidth="1"/>
    <col min="2819" max="2819" width="17.5703125" style="582" bestFit="1" customWidth="1"/>
    <col min="2820" max="2820" width="60.7109375" style="582" customWidth="1"/>
    <col min="2821" max="2821" width="10" style="582" bestFit="1" customWidth="1"/>
    <col min="2822" max="2822" width="16.85546875" style="582" customWidth="1"/>
    <col min="2823" max="2823" width="15.85546875" style="582" customWidth="1"/>
    <col min="2824" max="2824" width="15.5703125" style="582" customWidth="1"/>
    <col min="2825" max="2825" width="13.28515625" style="582" customWidth="1"/>
    <col min="2826" max="3072" width="9.140625" style="582"/>
    <col min="3073" max="3073" width="16" style="582" customWidth="1"/>
    <col min="3074" max="3074" width="16.85546875" style="582" customWidth="1"/>
    <col min="3075" max="3075" width="17.5703125" style="582" bestFit="1" customWidth="1"/>
    <col min="3076" max="3076" width="60.7109375" style="582" customWidth="1"/>
    <col min="3077" max="3077" width="10" style="582" bestFit="1" customWidth="1"/>
    <col min="3078" max="3078" width="16.85546875" style="582" customWidth="1"/>
    <col min="3079" max="3079" width="15.85546875" style="582" customWidth="1"/>
    <col min="3080" max="3080" width="15.5703125" style="582" customWidth="1"/>
    <col min="3081" max="3081" width="13.28515625" style="582" customWidth="1"/>
    <col min="3082" max="3328" width="9.140625" style="582"/>
    <col min="3329" max="3329" width="16" style="582" customWidth="1"/>
    <col min="3330" max="3330" width="16.85546875" style="582" customWidth="1"/>
    <col min="3331" max="3331" width="17.5703125" style="582" bestFit="1" customWidth="1"/>
    <col min="3332" max="3332" width="60.7109375" style="582" customWidth="1"/>
    <col min="3333" max="3333" width="10" style="582" bestFit="1" customWidth="1"/>
    <col min="3334" max="3334" width="16.85546875" style="582" customWidth="1"/>
    <col min="3335" max="3335" width="15.85546875" style="582" customWidth="1"/>
    <col min="3336" max="3336" width="15.5703125" style="582" customWidth="1"/>
    <col min="3337" max="3337" width="13.28515625" style="582" customWidth="1"/>
    <col min="3338" max="3584" width="9.140625" style="582"/>
    <col min="3585" max="3585" width="16" style="582" customWidth="1"/>
    <col min="3586" max="3586" width="16.85546875" style="582" customWidth="1"/>
    <col min="3587" max="3587" width="17.5703125" style="582" bestFit="1" customWidth="1"/>
    <col min="3588" max="3588" width="60.7109375" style="582" customWidth="1"/>
    <col min="3589" max="3589" width="10" style="582" bestFit="1" customWidth="1"/>
    <col min="3590" max="3590" width="16.85546875" style="582" customWidth="1"/>
    <col min="3591" max="3591" width="15.85546875" style="582" customWidth="1"/>
    <col min="3592" max="3592" width="15.5703125" style="582" customWidth="1"/>
    <col min="3593" max="3593" width="13.28515625" style="582" customWidth="1"/>
    <col min="3594" max="3840" width="9.140625" style="582"/>
    <col min="3841" max="3841" width="16" style="582" customWidth="1"/>
    <col min="3842" max="3842" width="16.85546875" style="582" customWidth="1"/>
    <col min="3843" max="3843" width="17.5703125" style="582" bestFit="1" customWidth="1"/>
    <col min="3844" max="3844" width="60.7109375" style="582" customWidth="1"/>
    <col min="3845" max="3845" width="10" style="582" bestFit="1" customWidth="1"/>
    <col min="3846" max="3846" width="16.85546875" style="582" customWidth="1"/>
    <col min="3847" max="3847" width="15.85546875" style="582" customWidth="1"/>
    <col min="3848" max="3848" width="15.5703125" style="582" customWidth="1"/>
    <col min="3849" max="3849" width="13.28515625" style="582" customWidth="1"/>
    <col min="3850" max="4096" width="9.140625" style="582"/>
    <col min="4097" max="4097" width="16" style="582" customWidth="1"/>
    <col min="4098" max="4098" width="16.85546875" style="582" customWidth="1"/>
    <col min="4099" max="4099" width="17.5703125" style="582" bestFit="1" customWidth="1"/>
    <col min="4100" max="4100" width="60.7109375" style="582" customWidth="1"/>
    <col min="4101" max="4101" width="10" style="582" bestFit="1" customWidth="1"/>
    <col min="4102" max="4102" width="16.85546875" style="582" customWidth="1"/>
    <col min="4103" max="4103" width="15.85546875" style="582" customWidth="1"/>
    <col min="4104" max="4104" width="15.5703125" style="582" customWidth="1"/>
    <col min="4105" max="4105" width="13.28515625" style="582" customWidth="1"/>
    <col min="4106" max="4352" width="9.140625" style="582"/>
    <col min="4353" max="4353" width="16" style="582" customWidth="1"/>
    <col min="4354" max="4354" width="16.85546875" style="582" customWidth="1"/>
    <col min="4355" max="4355" width="17.5703125" style="582" bestFit="1" customWidth="1"/>
    <col min="4356" max="4356" width="60.7109375" style="582" customWidth="1"/>
    <col min="4357" max="4357" width="10" style="582" bestFit="1" customWidth="1"/>
    <col min="4358" max="4358" width="16.85546875" style="582" customWidth="1"/>
    <col min="4359" max="4359" width="15.85546875" style="582" customWidth="1"/>
    <col min="4360" max="4360" width="15.5703125" style="582" customWidth="1"/>
    <col min="4361" max="4361" width="13.28515625" style="582" customWidth="1"/>
    <col min="4362" max="4608" width="9.140625" style="582"/>
    <col min="4609" max="4609" width="16" style="582" customWidth="1"/>
    <col min="4610" max="4610" width="16.85546875" style="582" customWidth="1"/>
    <col min="4611" max="4611" width="17.5703125" style="582" bestFit="1" customWidth="1"/>
    <col min="4612" max="4612" width="60.7109375" style="582" customWidth="1"/>
    <col min="4613" max="4613" width="10" style="582" bestFit="1" customWidth="1"/>
    <col min="4614" max="4614" width="16.85546875" style="582" customWidth="1"/>
    <col min="4615" max="4615" width="15.85546875" style="582" customWidth="1"/>
    <col min="4616" max="4616" width="15.5703125" style="582" customWidth="1"/>
    <col min="4617" max="4617" width="13.28515625" style="582" customWidth="1"/>
    <col min="4618" max="4864" width="9.140625" style="582"/>
    <col min="4865" max="4865" width="16" style="582" customWidth="1"/>
    <col min="4866" max="4866" width="16.85546875" style="582" customWidth="1"/>
    <col min="4867" max="4867" width="17.5703125" style="582" bestFit="1" customWidth="1"/>
    <col min="4868" max="4868" width="60.7109375" style="582" customWidth="1"/>
    <col min="4869" max="4869" width="10" style="582" bestFit="1" customWidth="1"/>
    <col min="4870" max="4870" width="16.85546875" style="582" customWidth="1"/>
    <col min="4871" max="4871" width="15.85546875" style="582" customWidth="1"/>
    <col min="4872" max="4872" width="15.5703125" style="582" customWidth="1"/>
    <col min="4873" max="4873" width="13.28515625" style="582" customWidth="1"/>
    <col min="4874" max="5120" width="9.140625" style="582"/>
    <col min="5121" max="5121" width="16" style="582" customWidth="1"/>
    <col min="5122" max="5122" width="16.85546875" style="582" customWidth="1"/>
    <col min="5123" max="5123" width="17.5703125" style="582" bestFit="1" customWidth="1"/>
    <col min="5124" max="5124" width="60.7109375" style="582" customWidth="1"/>
    <col min="5125" max="5125" width="10" style="582" bestFit="1" customWidth="1"/>
    <col min="5126" max="5126" width="16.85546875" style="582" customWidth="1"/>
    <col min="5127" max="5127" width="15.85546875" style="582" customWidth="1"/>
    <col min="5128" max="5128" width="15.5703125" style="582" customWidth="1"/>
    <col min="5129" max="5129" width="13.28515625" style="582" customWidth="1"/>
    <col min="5130" max="5376" width="9.140625" style="582"/>
    <col min="5377" max="5377" width="16" style="582" customWidth="1"/>
    <col min="5378" max="5378" width="16.85546875" style="582" customWidth="1"/>
    <col min="5379" max="5379" width="17.5703125" style="582" bestFit="1" customWidth="1"/>
    <col min="5380" max="5380" width="60.7109375" style="582" customWidth="1"/>
    <col min="5381" max="5381" width="10" style="582" bestFit="1" customWidth="1"/>
    <col min="5382" max="5382" width="16.85546875" style="582" customWidth="1"/>
    <col min="5383" max="5383" width="15.85546875" style="582" customWidth="1"/>
    <col min="5384" max="5384" width="15.5703125" style="582" customWidth="1"/>
    <col min="5385" max="5385" width="13.28515625" style="582" customWidth="1"/>
    <col min="5386" max="5632" width="9.140625" style="582"/>
    <col min="5633" max="5633" width="16" style="582" customWidth="1"/>
    <col min="5634" max="5634" width="16.85546875" style="582" customWidth="1"/>
    <col min="5635" max="5635" width="17.5703125" style="582" bestFit="1" customWidth="1"/>
    <col min="5636" max="5636" width="60.7109375" style="582" customWidth="1"/>
    <col min="5637" max="5637" width="10" style="582" bestFit="1" customWidth="1"/>
    <col min="5638" max="5638" width="16.85546875" style="582" customWidth="1"/>
    <col min="5639" max="5639" width="15.85546875" style="582" customWidth="1"/>
    <col min="5640" max="5640" width="15.5703125" style="582" customWidth="1"/>
    <col min="5641" max="5641" width="13.28515625" style="582" customWidth="1"/>
    <col min="5642" max="5888" width="9.140625" style="582"/>
    <col min="5889" max="5889" width="16" style="582" customWidth="1"/>
    <col min="5890" max="5890" width="16.85546875" style="582" customWidth="1"/>
    <col min="5891" max="5891" width="17.5703125" style="582" bestFit="1" customWidth="1"/>
    <col min="5892" max="5892" width="60.7109375" style="582" customWidth="1"/>
    <col min="5893" max="5893" width="10" style="582" bestFit="1" customWidth="1"/>
    <col min="5894" max="5894" width="16.85546875" style="582" customWidth="1"/>
    <col min="5895" max="5895" width="15.85546875" style="582" customWidth="1"/>
    <col min="5896" max="5896" width="15.5703125" style="582" customWidth="1"/>
    <col min="5897" max="5897" width="13.28515625" style="582" customWidth="1"/>
    <col min="5898" max="6144" width="9.140625" style="582"/>
    <col min="6145" max="6145" width="16" style="582" customWidth="1"/>
    <col min="6146" max="6146" width="16.85546875" style="582" customWidth="1"/>
    <col min="6147" max="6147" width="17.5703125" style="582" bestFit="1" customWidth="1"/>
    <col min="6148" max="6148" width="60.7109375" style="582" customWidth="1"/>
    <col min="6149" max="6149" width="10" style="582" bestFit="1" customWidth="1"/>
    <col min="6150" max="6150" width="16.85546875" style="582" customWidth="1"/>
    <col min="6151" max="6151" width="15.85546875" style="582" customWidth="1"/>
    <col min="6152" max="6152" width="15.5703125" style="582" customWidth="1"/>
    <col min="6153" max="6153" width="13.28515625" style="582" customWidth="1"/>
    <col min="6154" max="6400" width="9.140625" style="582"/>
    <col min="6401" max="6401" width="16" style="582" customWidth="1"/>
    <col min="6402" max="6402" width="16.85546875" style="582" customWidth="1"/>
    <col min="6403" max="6403" width="17.5703125" style="582" bestFit="1" customWidth="1"/>
    <col min="6404" max="6404" width="60.7109375" style="582" customWidth="1"/>
    <col min="6405" max="6405" width="10" style="582" bestFit="1" customWidth="1"/>
    <col min="6406" max="6406" width="16.85546875" style="582" customWidth="1"/>
    <col min="6407" max="6407" width="15.85546875" style="582" customWidth="1"/>
    <col min="6408" max="6408" width="15.5703125" style="582" customWidth="1"/>
    <col min="6409" max="6409" width="13.28515625" style="582" customWidth="1"/>
    <col min="6410" max="6656" width="9.140625" style="582"/>
    <col min="6657" max="6657" width="16" style="582" customWidth="1"/>
    <col min="6658" max="6658" width="16.85546875" style="582" customWidth="1"/>
    <col min="6659" max="6659" width="17.5703125" style="582" bestFit="1" customWidth="1"/>
    <col min="6660" max="6660" width="60.7109375" style="582" customWidth="1"/>
    <col min="6661" max="6661" width="10" style="582" bestFit="1" customWidth="1"/>
    <col min="6662" max="6662" width="16.85546875" style="582" customWidth="1"/>
    <col min="6663" max="6663" width="15.85546875" style="582" customWidth="1"/>
    <col min="6664" max="6664" width="15.5703125" style="582" customWidth="1"/>
    <col min="6665" max="6665" width="13.28515625" style="582" customWidth="1"/>
    <col min="6666" max="6912" width="9.140625" style="582"/>
    <col min="6913" max="6913" width="16" style="582" customWidth="1"/>
    <col min="6914" max="6914" width="16.85546875" style="582" customWidth="1"/>
    <col min="6915" max="6915" width="17.5703125" style="582" bestFit="1" customWidth="1"/>
    <col min="6916" max="6916" width="60.7109375" style="582" customWidth="1"/>
    <col min="6917" max="6917" width="10" style="582" bestFit="1" customWidth="1"/>
    <col min="6918" max="6918" width="16.85546875" style="582" customWidth="1"/>
    <col min="6919" max="6919" width="15.85546875" style="582" customWidth="1"/>
    <col min="6920" max="6920" width="15.5703125" style="582" customWidth="1"/>
    <col min="6921" max="6921" width="13.28515625" style="582" customWidth="1"/>
    <col min="6922" max="7168" width="9.140625" style="582"/>
    <col min="7169" max="7169" width="16" style="582" customWidth="1"/>
    <col min="7170" max="7170" width="16.85546875" style="582" customWidth="1"/>
    <col min="7171" max="7171" width="17.5703125" style="582" bestFit="1" customWidth="1"/>
    <col min="7172" max="7172" width="60.7109375" style="582" customWidth="1"/>
    <col min="7173" max="7173" width="10" style="582" bestFit="1" customWidth="1"/>
    <col min="7174" max="7174" width="16.85546875" style="582" customWidth="1"/>
    <col min="7175" max="7175" width="15.85546875" style="582" customWidth="1"/>
    <col min="7176" max="7176" width="15.5703125" style="582" customWidth="1"/>
    <col min="7177" max="7177" width="13.28515625" style="582" customWidth="1"/>
    <col min="7178" max="7424" width="9.140625" style="582"/>
    <col min="7425" max="7425" width="16" style="582" customWidth="1"/>
    <col min="7426" max="7426" width="16.85546875" style="582" customWidth="1"/>
    <col min="7427" max="7427" width="17.5703125" style="582" bestFit="1" customWidth="1"/>
    <col min="7428" max="7428" width="60.7109375" style="582" customWidth="1"/>
    <col min="7429" max="7429" width="10" style="582" bestFit="1" customWidth="1"/>
    <col min="7430" max="7430" width="16.85546875" style="582" customWidth="1"/>
    <col min="7431" max="7431" width="15.85546875" style="582" customWidth="1"/>
    <col min="7432" max="7432" width="15.5703125" style="582" customWidth="1"/>
    <col min="7433" max="7433" width="13.28515625" style="582" customWidth="1"/>
    <col min="7434" max="7680" width="9.140625" style="582"/>
    <col min="7681" max="7681" width="16" style="582" customWidth="1"/>
    <col min="7682" max="7682" width="16.85546875" style="582" customWidth="1"/>
    <col min="7683" max="7683" width="17.5703125" style="582" bestFit="1" customWidth="1"/>
    <col min="7684" max="7684" width="60.7109375" style="582" customWidth="1"/>
    <col min="7685" max="7685" width="10" style="582" bestFit="1" customWidth="1"/>
    <col min="7686" max="7686" width="16.85546875" style="582" customWidth="1"/>
    <col min="7687" max="7687" width="15.85546875" style="582" customWidth="1"/>
    <col min="7688" max="7688" width="15.5703125" style="582" customWidth="1"/>
    <col min="7689" max="7689" width="13.28515625" style="582" customWidth="1"/>
    <col min="7690" max="7936" width="9.140625" style="582"/>
    <col min="7937" max="7937" width="16" style="582" customWidth="1"/>
    <col min="7938" max="7938" width="16.85546875" style="582" customWidth="1"/>
    <col min="7939" max="7939" width="17.5703125" style="582" bestFit="1" customWidth="1"/>
    <col min="7940" max="7940" width="60.7109375" style="582" customWidth="1"/>
    <col min="7941" max="7941" width="10" style="582" bestFit="1" customWidth="1"/>
    <col min="7942" max="7942" width="16.85546875" style="582" customWidth="1"/>
    <col min="7943" max="7943" width="15.85546875" style="582" customWidth="1"/>
    <col min="7944" max="7944" width="15.5703125" style="582" customWidth="1"/>
    <col min="7945" max="7945" width="13.28515625" style="582" customWidth="1"/>
    <col min="7946" max="8192" width="9.140625" style="582"/>
    <col min="8193" max="8193" width="16" style="582" customWidth="1"/>
    <col min="8194" max="8194" width="16.85546875" style="582" customWidth="1"/>
    <col min="8195" max="8195" width="17.5703125" style="582" bestFit="1" customWidth="1"/>
    <col min="8196" max="8196" width="60.7109375" style="582" customWidth="1"/>
    <col min="8197" max="8197" width="10" style="582" bestFit="1" customWidth="1"/>
    <col min="8198" max="8198" width="16.85546875" style="582" customWidth="1"/>
    <col min="8199" max="8199" width="15.85546875" style="582" customWidth="1"/>
    <col min="8200" max="8200" width="15.5703125" style="582" customWidth="1"/>
    <col min="8201" max="8201" width="13.28515625" style="582" customWidth="1"/>
    <col min="8202" max="8448" width="9.140625" style="582"/>
    <col min="8449" max="8449" width="16" style="582" customWidth="1"/>
    <col min="8450" max="8450" width="16.85546875" style="582" customWidth="1"/>
    <col min="8451" max="8451" width="17.5703125" style="582" bestFit="1" customWidth="1"/>
    <col min="8452" max="8452" width="60.7109375" style="582" customWidth="1"/>
    <col min="8453" max="8453" width="10" style="582" bestFit="1" customWidth="1"/>
    <col min="8454" max="8454" width="16.85546875" style="582" customWidth="1"/>
    <col min="8455" max="8455" width="15.85546875" style="582" customWidth="1"/>
    <col min="8456" max="8456" width="15.5703125" style="582" customWidth="1"/>
    <col min="8457" max="8457" width="13.28515625" style="582" customWidth="1"/>
    <col min="8458" max="8704" width="9.140625" style="582"/>
    <col min="8705" max="8705" width="16" style="582" customWidth="1"/>
    <col min="8706" max="8706" width="16.85546875" style="582" customWidth="1"/>
    <col min="8707" max="8707" width="17.5703125" style="582" bestFit="1" customWidth="1"/>
    <col min="8708" max="8708" width="60.7109375" style="582" customWidth="1"/>
    <col min="8709" max="8709" width="10" style="582" bestFit="1" customWidth="1"/>
    <col min="8710" max="8710" width="16.85546875" style="582" customWidth="1"/>
    <col min="8711" max="8711" width="15.85546875" style="582" customWidth="1"/>
    <col min="8712" max="8712" width="15.5703125" style="582" customWidth="1"/>
    <col min="8713" max="8713" width="13.28515625" style="582" customWidth="1"/>
    <col min="8714" max="8960" width="9.140625" style="582"/>
    <col min="8961" max="8961" width="16" style="582" customWidth="1"/>
    <col min="8962" max="8962" width="16.85546875" style="582" customWidth="1"/>
    <col min="8963" max="8963" width="17.5703125" style="582" bestFit="1" customWidth="1"/>
    <col min="8964" max="8964" width="60.7109375" style="582" customWidth="1"/>
    <col min="8965" max="8965" width="10" style="582" bestFit="1" customWidth="1"/>
    <col min="8966" max="8966" width="16.85546875" style="582" customWidth="1"/>
    <col min="8967" max="8967" width="15.85546875" style="582" customWidth="1"/>
    <col min="8968" max="8968" width="15.5703125" style="582" customWidth="1"/>
    <col min="8969" max="8969" width="13.28515625" style="582" customWidth="1"/>
    <col min="8970" max="9216" width="9.140625" style="582"/>
    <col min="9217" max="9217" width="16" style="582" customWidth="1"/>
    <col min="9218" max="9218" width="16.85546875" style="582" customWidth="1"/>
    <col min="9219" max="9219" width="17.5703125" style="582" bestFit="1" customWidth="1"/>
    <col min="9220" max="9220" width="60.7109375" style="582" customWidth="1"/>
    <col min="9221" max="9221" width="10" style="582" bestFit="1" customWidth="1"/>
    <col min="9222" max="9222" width="16.85546875" style="582" customWidth="1"/>
    <col min="9223" max="9223" width="15.85546875" style="582" customWidth="1"/>
    <col min="9224" max="9224" width="15.5703125" style="582" customWidth="1"/>
    <col min="9225" max="9225" width="13.28515625" style="582" customWidth="1"/>
    <col min="9226" max="9472" width="9.140625" style="582"/>
    <col min="9473" max="9473" width="16" style="582" customWidth="1"/>
    <col min="9474" max="9474" width="16.85546875" style="582" customWidth="1"/>
    <col min="9475" max="9475" width="17.5703125" style="582" bestFit="1" customWidth="1"/>
    <col min="9476" max="9476" width="60.7109375" style="582" customWidth="1"/>
    <col min="9477" max="9477" width="10" style="582" bestFit="1" customWidth="1"/>
    <col min="9478" max="9478" width="16.85546875" style="582" customWidth="1"/>
    <col min="9479" max="9479" width="15.85546875" style="582" customWidth="1"/>
    <col min="9480" max="9480" width="15.5703125" style="582" customWidth="1"/>
    <col min="9481" max="9481" width="13.28515625" style="582" customWidth="1"/>
    <col min="9482" max="9728" width="9.140625" style="582"/>
    <col min="9729" max="9729" width="16" style="582" customWidth="1"/>
    <col min="9730" max="9730" width="16.85546875" style="582" customWidth="1"/>
    <col min="9731" max="9731" width="17.5703125" style="582" bestFit="1" customWidth="1"/>
    <col min="9732" max="9732" width="60.7109375" style="582" customWidth="1"/>
    <col min="9733" max="9733" width="10" style="582" bestFit="1" customWidth="1"/>
    <col min="9734" max="9734" width="16.85546875" style="582" customWidth="1"/>
    <col min="9735" max="9735" width="15.85546875" style="582" customWidth="1"/>
    <col min="9736" max="9736" width="15.5703125" style="582" customWidth="1"/>
    <col min="9737" max="9737" width="13.28515625" style="582" customWidth="1"/>
    <col min="9738" max="9984" width="9.140625" style="582"/>
    <col min="9985" max="9985" width="16" style="582" customWidth="1"/>
    <col min="9986" max="9986" width="16.85546875" style="582" customWidth="1"/>
    <col min="9987" max="9987" width="17.5703125" style="582" bestFit="1" customWidth="1"/>
    <col min="9988" max="9988" width="60.7109375" style="582" customWidth="1"/>
    <col min="9989" max="9989" width="10" style="582" bestFit="1" customWidth="1"/>
    <col min="9990" max="9990" width="16.85546875" style="582" customWidth="1"/>
    <col min="9991" max="9991" width="15.85546875" style="582" customWidth="1"/>
    <col min="9992" max="9992" width="15.5703125" style="582" customWidth="1"/>
    <col min="9993" max="9993" width="13.28515625" style="582" customWidth="1"/>
    <col min="9994" max="10240" width="9.140625" style="582"/>
    <col min="10241" max="10241" width="16" style="582" customWidth="1"/>
    <col min="10242" max="10242" width="16.85546875" style="582" customWidth="1"/>
    <col min="10243" max="10243" width="17.5703125" style="582" bestFit="1" customWidth="1"/>
    <col min="10244" max="10244" width="60.7109375" style="582" customWidth="1"/>
    <col min="10245" max="10245" width="10" style="582" bestFit="1" customWidth="1"/>
    <col min="10246" max="10246" width="16.85546875" style="582" customWidth="1"/>
    <col min="10247" max="10247" width="15.85546875" style="582" customWidth="1"/>
    <col min="10248" max="10248" width="15.5703125" style="582" customWidth="1"/>
    <col min="10249" max="10249" width="13.28515625" style="582" customWidth="1"/>
    <col min="10250" max="10496" width="9.140625" style="582"/>
    <col min="10497" max="10497" width="16" style="582" customWidth="1"/>
    <col min="10498" max="10498" width="16.85546875" style="582" customWidth="1"/>
    <col min="10499" max="10499" width="17.5703125" style="582" bestFit="1" customWidth="1"/>
    <col min="10500" max="10500" width="60.7109375" style="582" customWidth="1"/>
    <col min="10501" max="10501" width="10" style="582" bestFit="1" customWidth="1"/>
    <col min="10502" max="10502" width="16.85546875" style="582" customWidth="1"/>
    <col min="10503" max="10503" width="15.85546875" style="582" customWidth="1"/>
    <col min="10504" max="10504" width="15.5703125" style="582" customWidth="1"/>
    <col min="10505" max="10505" width="13.28515625" style="582" customWidth="1"/>
    <col min="10506" max="10752" width="9.140625" style="582"/>
    <col min="10753" max="10753" width="16" style="582" customWidth="1"/>
    <col min="10754" max="10754" width="16.85546875" style="582" customWidth="1"/>
    <col min="10755" max="10755" width="17.5703125" style="582" bestFit="1" customWidth="1"/>
    <col min="10756" max="10756" width="60.7109375" style="582" customWidth="1"/>
    <col min="10757" max="10757" width="10" style="582" bestFit="1" customWidth="1"/>
    <col min="10758" max="10758" width="16.85546875" style="582" customWidth="1"/>
    <col min="10759" max="10759" width="15.85546875" style="582" customWidth="1"/>
    <col min="10760" max="10760" width="15.5703125" style="582" customWidth="1"/>
    <col min="10761" max="10761" width="13.28515625" style="582" customWidth="1"/>
    <col min="10762" max="11008" width="9.140625" style="582"/>
    <col min="11009" max="11009" width="16" style="582" customWidth="1"/>
    <col min="11010" max="11010" width="16.85546875" style="582" customWidth="1"/>
    <col min="11011" max="11011" width="17.5703125" style="582" bestFit="1" customWidth="1"/>
    <col min="11012" max="11012" width="60.7109375" style="582" customWidth="1"/>
    <col min="11013" max="11013" width="10" style="582" bestFit="1" customWidth="1"/>
    <col min="11014" max="11014" width="16.85546875" style="582" customWidth="1"/>
    <col min="11015" max="11015" width="15.85546875" style="582" customWidth="1"/>
    <col min="11016" max="11016" width="15.5703125" style="582" customWidth="1"/>
    <col min="11017" max="11017" width="13.28515625" style="582" customWidth="1"/>
    <col min="11018" max="11264" width="9.140625" style="582"/>
    <col min="11265" max="11265" width="16" style="582" customWidth="1"/>
    <col min="11266" max="11266" width="16.85546875" style="582" customWidth="1"/>
    <col min="11267" max="11267" width="17.5703125" style="582" bestFit="1" customWidth="1"/>
    <col min="11268" max="11268" width="60.7109375" style="582" customWidth="1"/>
    <col min="11269" max="11269" width="10" style="582" bestFit="1" customWidth="1"/>
    <col min="11270" max="11270" width="16.85546875" style="582" customWidth="1"/>
    <col min="11271" max="11271" width="15.85546875" style="582" customWidth="1"/>
    <col min="11272" max="11272" width="15.5703125" style="582" customWidth="1"/>
    <col min="11273" max="11273" width="13.28515625" style="582" customWidth="1"/>
    <col min="11274" max="11520" width="9.140625" style="582"/>
    <col min="11521" max="11521" width="16" style="582" customWidth="1"/>
    <col min="11522" max="11522" width="16.85546875" style="582" customWidth="1"/>
    <col min="11523" max="11523" width="17.5703125" style="582" bestFit="1" customWidth="1"/>
    <col min="11524" max="11524" width="60.7109375" style="582" customWidth="1"/>
    <col min="11525" max="11525" width="10" style="582" bestFit="1" customWidth="1"/>
    <col min="11526" max="11526" width="16.85546875" style="582" customWidth="1"/>
    <col min="11527" max="11527" width="15.85546875" style="582" customWidth="1"/>
    <col min="11528" max="11528" width="15.5703125" style="582" customWidth="1"/>
    <col min="11529" max="11529" width="13.28515625" style="582" customWidth="1"/>
    <col min="11530" max="11776" width="9.140625" style="582"/>
    <col min="11777" max="11777" width="16" style="582" customWidth="1"/>
    <col min="11778" max="11778" width="16.85546875" style="582" customWidth="1"/>
    <col min="11779" max="11779" width="17.5703125" style="582" bestFit="1" customWidth="1"/>
    <col min="11780" max="11780" width="60.7109375" style="582" customWidth="1"/>
    <col min="11781" max="11781" width="10" style="582" bestFit="1" customWidth="1"/>
    <col min="11782" max="11782" width="16.85546875" style="582" customWidth="1"/>
    <col min="11783" max="11783" width="15.85546875" style="582" customWidth="1"/>
    <col min="11784" max="11784" width="15.5703125" style="582" customWidth="1"/>
    <col min="11785" max="11785" width="13.28515625" style="582" customWidth="1"/>
    <col min="11786" max="12032" width="9.140625" style="582"/>
    <col min="12033" max="12033" width="16" style="582" customWidth="1"/>
    <col min="12034" max="12034" width="16.85546875" style="582" customWidth="1"/>
    <col min="12035" max="12035" width="17.5703125" style="582" bestFit="1" customWidth="1"/>
    <col min="12036" max="12036" width="60.7109375" style="582" customWidth="1"/>
    <col min="12037" max="12037" width="10" style="582" bestFit="1" customWidth="1"/>
    <col min="12038" max="12038" width="16.85546875" style="582" customWidth="1"/>
    <col min="12039" max="12039" width="15.85546875" style="582" customWidth="1"/>
    <col min="12040" max="12040" width="15.5703125" style="582" customWidth="1"/>
    <col min="12041" max="12041" width="13.28515625" style="582" customWidth="1"/>
    <col min="12042" max="12288" width="9.140625" style="582"/>
    <col min="12289" max="12289" width="16" style="582" customWidth="1"/>
    <col min="12290" max="12290" width="16.85546875" style="582" customWidth="1"/>
    <col min="12291" max="12291" width="17.5703125" style="582" bestFit="1" customWidth="1"/>
    <col min="12292" max="12292" width="60.7109375" style="582" customWidth="1"/>
    <col min="12293" max="12293" width="10" style="582" bestFit="1" customWidth="1"/>
    <col min="12294" max="12294" width="16.85546875" style="582" customWidth="1"/>
    <col min="12295" max="12295" width="15.85546875" style="582" customWidth="1"/>
    <col min="12296" max="12296" width="15.5703125" style="582" customWidth="1"/>
    <col min="12297" max="12297" width="13.28515625" style="582" customWidth="1"/>
    <col min="12298" max="12544" width="9.140625" style="582"/>
    <col min="12545" max="12545" width="16" style="582" customWidth="1"/>
    <col min="12546" max="12546" width="16.85546875" style="582" customWidth="1"/>
    <col min="12547" max="12547" width="17.5703125" style="582" bestFit="1" customWidth="1"/>
    <col min="12548" max="12548" width="60.7109375" style="582" customWidth="1"/>
    <col min="12549" max="12549" width="10" style="582" bestFit="1" customWidth="1"/>
    <col min="12550" max="12550" width="16.85546875" style="582" customWidth="1"/>
    <col min="12551" max="12551" width="15.85546875" style="582" customWidth="1"/>
    <col min="12552" max="12552" width="15.5703125" style="582" customWidth="1"/>
    <col min="12553" max="12553" width="13.28515625" style="582" customWidth="1"/>
    <col min="12554" max="12800" width="9.140625" style="582"/>
    <col min="12801" max="12801" width="16" style="582" customWidth="1"/>
    <col min="12802" max="12802" width="16.85546875" style="582" customWidth="1"/>
    <col min="12803" max="12803" width="17.5703125" style="582" bestFit="1" customWidth="1"/>
    <col min="12804" max="12804" width="60.7109375" style="582" customWidth="1"/>
    <col min="12805" max="12805" width="10" style="582" bestFit="1" customWidth="1"/>
    <col min="12806" max="12806" width="16.85546875" style="582" customWidth="1"/>
    <col min="12807" max="12807" width="15.85546875" style="582" customWidth="1"/>
    <col min="12808" max="12808" width="15.5703125" style="582" customWidth="1"/>
    <col min="12809" max="12809" width="13.28515625" style="582" customWidth="1"/>
    <col min="12810" max="13056" width="9.140625" style="582"/>
    <col min="13057" max="13057" width="16" style="582" customWidth="1"/>
    <col min="13058" max="13058" width="16.85546875" style="582" customWidth="1"/>
    <col min="13059" max="13059" width="17.5703125" style="582" bestFit="1" customWidth="1"/>
    <col min="13060" max="13060" width="60.7109375" style="582" customWidth="1"/>
    <col min="13061" max="13061" width="10" style="582" bestFit="1" customWidth="1"/>
    <col min="13062" max="13062" width="16.85546875" style="582" customWidth="1"/>
    <col min="13063" max="13063" width="15.85546875" style="582" customWidth="1"/>
    <col min="13064" max="13064" width="15.5703125" style="582" customWidth="1"/>
    <col min="13065" max="13065" width="13.28515625" style="582" customWidth="1"/>
    <col min="13066" max="13312" width="9.140625" style="582"/>
    <col min="13313" max="13313" width="16" style="582" customWidth="1"/>
    <col min="13314" max="13314" width="16.85546875" style="582" customWidth="1"/>
    <col min="13315" max="13315" width="17.5703125" style="582" bestFit="1" customWidth="1"/>
    <col min="13316" max="13316" width="60.7109375" style="582" customWidth="1"/>
    <col min="13317" max="13317" width="10" style="582" bestFit="1" customWidth="1"/>
    <col min="13318" max="13318" width="16.85546875" style="582" customWidth="1"/>
    <col min="13319" max="13319" width="15.85546875" style="582" customWidth="1"/>
    <col min="13320" max="13320" width="15.5703125" style="582" customWidth="1"/>
    <col min="13321" max="13321" width="13.28515625" style="582" customWidth="1"/>
    <col min="13322" max="13568" width="9.140625" style="582"/>
    <col min="13569" max="13569" width="16" style="582" customWidth="1"/>
    <col min="13570" max="13570" width="16.85546875" style="582" customWidth="1"/>
    <col min="13571" max="13571" width="17.5703125" style="582" bestFit="1" customWidth="1"/>
    <col min="13572" max="13572" width="60.7109375" style="582" customWidth="1"/>
    <col min="13573" max="13573" width="10" style="582" bestFit="1" customWidth="1"/>
    <col min="13574" max="13574" width="16.85546875" style="582" customWidth="1"/>
    <col min="13575" max="13575" width="15.85546875" style="582" customWidth="1"/>
    <col min="13576" max="13576" width="15.5703125" style="582" customWidth="1"/>
    <col min="13577" max="13577" width="13.28515625" style="582" customWidth="1"/>
    <col min="13578" max="13824" width="9.140625" style="582"/>
    <col min="13825" max="13825" width="16" style="582" customWidth="1"/>
    <col min="13826" max="13826" width="16.85546875" style="582" customWidth="1"/>
    <col min="13827" max="13827" width="17.5703125" style="582" bestFit="1" customWidth="1"/>
    <col min="13828" max="13828" width="60.7109375" style="582" customWidth="1"/>
    <col min="13829" max="13829" width="10" style="582" bestFit="1" customWidth="1"/>
    <col min="13830" max="13830" width="16.85546875" style="582" customWidth="1"/>
    <col min="13831" max="13831" width="15.85546875" style="582" customWidth="1"/>
    <col min="13832" max="13832" width="15.5703125" style="582" customWidth="1"/>
    <col min="13833" max="13833" width="13.28515625" style="582" customWidth="1"/>
    <col min="13834" max="14080" width="9.140625" style="582"/>
    <col min="14081" max="14081" width="16" style="582" customWidth="1"/>
    <col min="14082" max="14082" width="16.85546875" style="582" customWidth="1"/>
    <col min="14083" max="14083" width="17.5703125" style="582" bestFit="1" customWidth="1"/>
    <col min="14084" max="14084" width="60.7109375" style="582" customWidth="1"/>
    <col min="14085" max="14085" width="10" style="582" bestFit="1" customWidth="1"/>
    <col min="14086" max="14086" width="16.85546875" style="582" customWidth="1"/>
    <col min="14087" max="14087" width="15.85546875" style="582" customWidth="1"/>
    <col min="14088" max="14088" width="15.5703125" style="582" customWidth="1"/>
    <col min="14089" max="14089" width="13.28515625" style="582" customWidth="1"/>
    <col min="14090" max="14336" width="9.140625" style="582"/>
    <col min="14337" max="14337" width="16" style="582" customWidth="1"/>
    <col min="14338" max="14338" width="16.85546875" style="582" customWidth="1"/>
    <col min="14339" max="14339" width="17.5703125" style="582" bestFit="1" customWidth="1"/>
    <col min="14340" max="14340" width="60.7109375" style="582" customWidth="1"/>
    <col min="14341" max="14341" width="10" style="582" bestFit="1" customWidth="1"/>
    <col min="14342" max="14342" width="16.85546875" style="582" customWidth="1"/>
    <col min="14343" max="14343" width="15.85546875" style="582" customWidth="1"/>
    <col min="14344" max="14344" width="15.5703125" style="582" customWidth="1"/>
    <col min="14345" max="14345" width="13.28515625" style="582" customWidth="1"/>
    <col min="14346" max="14592" width="9.140625" style="582"/>
    <col min="14593" max="14593" width="16" style="582" customWidth="1"/>
    <col min="14594" max="14594" width="16.85546875" style="582" customWidth="1"/>
    <col min="14595" max="14595" width="17.5703125" style="582" bestFit="1" customWidth="1"/>
    <col min="14596" max="14596" width="60.7109375" style="582" customWidth="1"/>
    <col min="14597" max="14597" width="10" style="582" bestFit="1" customWidth="1"/>
    <col min="14598" max="14598" width="16.85546875" style="582" customWidth="1"/>
    <col min="14599" max="14599" width="15.85546875" style="582" customWidth="1"/>
    <col min="14600" max="14600" width="15.5703125" style="582" customWidth="1"/>
    <col min="14601" max="14601" width="13.28515625" style="582" customWidth="1"/>
    <col min="14602" max="14848" width="9.140625" style="582"/>
    <col min="14849" max="14849" width="16" style="582" customWidth="1"/>
    <col min="14850" max="14850" width="16.85546875" style="582" customWidth="1"/>
    <col min="14851" max="14851" width="17.5703125" style="582" bestFit="1" customWidth="1"/>
    <col min="14852" max="14852" width="60.7109375" style="582" customWidth="1"/>
    <col min="14853" max="14853" width="10" style="582" bestFit="1" customWidth="1"/>
    <col min="14854" max="14854" width="16.85546875" style="582" customWidth="1"/>
    <col min="14855" max="14855" width="15.85546875" style="582" customWidth="1"/>
    <col min="14856" max="14856" width="15.5703125" style="582" customWidth="1"/>
    <col min="14857" max="14857" width="13.28515625" style="582" customWidth="1"/>
    <col min="14858" max="15104" width="9.140625" style="582"/>
    <col min="15105" max="15105" width="16" style="582" customWidth="1"/>
    <col min="15106" max="15106" width="16.85546875" style="582" customWidth="1"/>
    <col min="15107" max="15107" width="17.5703125" style="582" bestFit="1" customWidth="1"/>
    <col min="15108" max="15108" width="60.7109375" style="582" customWidth="1"/>
    <col min="15109" max="15109" width="10" style="582" bestFit="1" customWidth="1"/>
    <col min="15110" max="15110" width="16.85546875" style="582" customWidth="1"/>
    <col min="15111" max="15111" width="15.85546875" style="582" customWidth="1"/>
    <col min="15112" max="15112" width="15.5703125" style="582" customWidth="1"/>
    <col min="15113" max="15113" width="13.28515625" style="582" customWidth="1"/>
    <col min="15114" max="15360" width="9.140625" style="582"/>
    <col min="15361" max="15361" width="16" style="582" customWidth="1"/>
    <col min="15362" max="15362" width="16.85546875" style="582" customWidth="1"/>
    <col min="15363" max="15363" width="17.5703125" style="582" bestFit="1" customWidth="1"/>
    <col min="15364" max="15364" width="60.7109375" style="582" customWidth="1"/>
    <col min="15365" max="15365" width="10" style="582" bestFit="1" customWidth="1"/>
    <col min="15366" max="15366" width="16.85546875" style="582" customWidth="1"/>
    <col min="15367" max="15367" width="15.85546875" style="582" customWidth="1"/>
    <col min="15368" max="15368" width="15.5703125" style="582" customWidth="1"/>
    <col min="15369" max="15369" width="13.28515625" style="582" customWidth="1"/>
    <col min="15370" max="15616" width="9.140625" style="582"/>
    <col min="15617" max="15617" width="16" style="582" customWidth="1"/>
    <col min="15618" max="15618" width="16.85546875" style="582" customWidth="1"/>
    <col min="15619" max="15619" width="17.5703125" style="582" bestFit="1" customWidth="1"/>
    <col min="15620" max="15620" width="60.7109375" style="582" customWidth="1"/>
    <col min="15621" max="15621" width="10" style="582" bestFit="1" customWidth="1"/>
    <col min="15622" max="15622" width="16.85546875" style="582" customWidth="1"/>
    <col min="15623" max="15623" width="15.85546875" style="582" customWidth="1"/>
    <col min="15624" max="15624" width="15.5703125" style="582" customWidth="1"/>
    <col min="15625" max="15625" width="13.28515625" style="582" customWidth="1"/>
    <col min="15626" max="15872" width="9.140625" style="582"/>
    <col min="15873" max="15873" width="16" style="582" customWidth="1"/>
    <col min="15874" max="15874" width="16.85546875" style="582" customWidth="1"/>
    <col min="15875" max="15875" width="17.5703125" style="582" bestFit="1" customWidth="1"/>
    <col min="15876" max="15876" width="60.7109375" style="582" customWidth="1"/>
    <col min="15877" max="15877" width="10" style="582" bestFit="1" customWidth="1"/>
    <col min="15878" max="15878" width="16.85546875" style="582" customWidth="1"/>
    <col min="15879" max="15879" width="15.85546875" style="582" customWidth="1"/>
    <col min="15880" max="15880" width="15.5703125" style="582" customWidth="1"/>
    <col min="15881" max="15881" width="13.28515625" style="582" customWidth="1"/>
    <col min="15882" max="16128" width="9.140625" style="582"/>
    <col min="16129" max="16129" width="16" style="582" customWidth="1"/>
    <col min="16130" max="16130" width="16.85546875" style="582" customWidth="1"/>
    <col min="16131" max="16131" width="17.5703125" style="582" bestFit="1" customWidth="1"/>
    <col min="16132" max="16132" width="60.7109375" style="582" customWidth="1"/>
    <col min="16133" max="16133" width="10" style="582" bestFit="1" customWidth="1"/>
    <col min="16134" max="16134" width="16.85546875" style="582" customWidth="1"/>
    <col min="16135" max="16135" width="15.85546875" style="582" customWidth="1"/>
    <col min="16136" max="16136" width="15.5703125" style="582" customWidth="1"/>
    <col min="16137" max="16137" width="13.28515625" style="582" customWidth="1"/>
    <col min="16138" max="16384" width="9.140625" style="582"/>
  </cols>
  <sheetData>
    <row r="1" spans="1:17" ht="24.75" customHeight="1" x14ac:dyDescent="0.2">
      <c r="A1" s="741" t="s">
        <v>741</v>
      </c>
      <c r="B1" s="742"/>
      <c r="C1" s="742"/>
      <c r="D1" s="742"/>
      <c r="E1" s="742"/>
      <c r="F1" s="742"/>
      <c r="G1" s="742"/>
      <c r="H1" s="742"/>
    </row>
    <row r="2" spans="1:17" ht="66" customHeight="1" x14ac:dyDescent="0.2">
      <c r="A2" s="653" t="s">
        <v>742</v>
      </c>
      <c r="B2" s="653" t="s">
        <v>743</v>
      </c>
      <c r="C2" s="653" t="s">
        <v>666</v>
      </c>
      <c r="D2" s="653" t="s">
        <v>744</v>
      </c>
      <c r="E2" s="654" t="s">
        <v>745</v>
      </c>
      <c r="F2" s="655" t="s">
        <v>746</v>
      </c>
      <c r="G2" s="655" t="s">
        <v>747</v>
      </c>
      <c r="H2" s="655" t="s">
        <v>748</v>
      </c>
      <c r="J2" s="556"/>
      <c r="K2" s="556"/>
      <c r="L2" s="556"/>
      <c r="M2" s="556"/>
      <c r="N2" s="556"/>
      <c r="O2" s="556"/>
      <c r="P2" s="556"/>
      <c r="Q2" s="556"/>
    </row>
    <row r="3" spans="1:17" ht="18" customHeight="1" x14ac:dyDescent="0.2">
      <c r="A3" s="583">
        <v>1</v>
      </c>
      <c r="B3" s="583" t="s">
        <v>749</v>
      </c>
      <c r="C3" s="584" t="s">
        <v>684</v>
      </c>
      <c r="D3" s="584" t="s">
        <v>750</v>
      </c>
      <c r="E3" s="585" t="s">
        <v>751</v>
      </c>
      <c r="F3" s="586">
        <v>9860.9569600000013</v>
      </c>
      <c r="G3" s="586">
        <v>9860.9569600000013</v>
      </c>
      <c r="H3" s="656">
        <f>G3-F3</f>
        <v>0</v>
      </c>
      <c r="I3" s="556"/>
      <c r="J3" s="556"/>
      <c r="K3" s="556"/>
      <c r="L3" s="556"/>
      <c r="M3" s="556"/>
      <c r="N3" s="556"/>
      <c r="O3" s="556"/>
      <c r="P3" s="556"/>
      <c r="Q3" s="556"/>
    </row>
    <row r="4" spans="1:17" ht="18" customHeight="1" x14ac:dyDescent="0.2">
      <c r="A4" s="583">
        <v>1</v>
      </c>
      <c r="B4" s="583" t="s">
        <v>749</v>
      </c>
      <c r="C4" s="584" t="s">
        <v>672</v>
      </c>
      <c r="D4" s="584" t="s">
        <v>752</v>
      </c>
      <c r="E4" s="585" t="s">
        <v>753</v>
      </c>
      <c r="F4" s="586">
        <v>12595.66469</v>
      </c>
      <c r="G4" s="586">
        <v>12974.13644</v>
      </c>
      <c r="H4" s="656">
        <f>G4-F4</f>
        <v>378.47175000000061</v>
      </c>
      <c r="I4" s="556"/>
      <c r="J4" s="556"/>
      <c r="K4" s="556"/>
      <c r="L4" s="556"/>
      <c r="M4" s="556"/>
      <c r="N4" s="556"/>
      <c r="O4" s="556"/>
      <c r="P4" s="556"/>
      <c r="Q4" s="556"/>
    </row>
    <row r="5" spans="1:17" ht="18" customHeight="1" x14ac:dyDescent="0.2">
      <c r="A5" s="583">
        <v>1</v>
      </c>
      <c r="B5" s="583" t="s">
        <v>749</v>
      </c>
      <c r="C5" s="584" t="s">
        <v>672</v>
      </c>
      <c r="D5" s="584" t="s">
        <v>754</v>
      </c>
      <c r="E5" s="587">
        <v>31813861</v>
      </c>
      <c r="F5" s="586">
        <v>64157.227469999998</v>
      </c>
      <c r="G5" s="586">
        <v>65972.031940000001</v>
      </c>
      <c r="H5" s="656">
        <f t="shared" ref="H5:H23" si="0">G5-F5</f>
        <v>1814.8044700000028</v>
      </c>
      <c r="I5" s="556"/>
      <c r="J5" s="556"/>
      <c r="K5" s="556"/>
      <c r="L5" s="556"/>
      <c r="M5" s="556"/>
      <c r="N5" s="556"/>
      <c r="O5" s="556"/>
      <c r="P5" s="556"/>
      <c r="Q5" s="556"/>
    </row>
    <row r="6" spans="1:17" ht="18" customHeight="1" x14ac:dyDescent="0.2">
      <c r="A6" s="583">
        <v>1</v>
      </c>
      <c r="B6" s="583" t="s">
        <v>749</v>
      </c>
      <c r="C6" s="588" t="s">
        <v>696</v>
      </c>
      <c r="D6" s="584" t="s">
        <v>755</v>
      </c>
      <c r="E6" s="585" t="s">
        <v>756</v>
      </c>
      <c r="F6" s="586">
        <v>824.24381000000005</v>
      </c>
      <c r="G6" s="586">
        <v>824.24381000000005</v>
      </c>
      <c r="H6" s="656">
        <f t="shared" si="0"/>
        <v>0</v>
      </c>
      <c r="I6" s="556"/>
      <c r="J6" s="556"/>
      <c r="K6" s="556"/>
      <c r="L6" s="556"/>
      <c r="M6" s="556"/>
      <c r="N6" s="556"/>
      <c r="O6" s="556"/>
      <c r="P6" s="556"/>
      <c r="Q6" s="556"/>
    </row>
    <row r="7" spans="1:17" ht="18" customHeight="1" x14ac:dyDescent="0.2">
      <c r="A7" s="583">
        <v>1</v>
      </c>
      <c r="B7" s="583" t="s">
        <v>749</v>
      </c>
      <c r="C7" s="588" t="s">
        <v>682</v>
      </c>
      <c r="D7" s="584" t="s">
        <v>757</v>
      </c>
      <c r="E7" s="585" t="s">
        <v>758</v>
      </c>
      <c r="F7" s="586">
        <v>975.89101000000005</v>
      </c>
      <c r="G7" s="586">
        <v>975.54093999999998</v>
      </c>
      <c r="H7" s="656">
        <f t="shared" si="0"/>
        <v>-0.35007000000007338</v>
      </c>
      <c r="I7" s="556"/>
      <c r="J7" s="556"/>
      <c r="K7" s="556"/>
      <c r="L7" s="556"/>
      <c r="M7" s="556"/>
      <c r="N7" s="556"/>
      <c r="O7" s="556"/>
      <c r="P7" s="556"/>
      <c r="Q7" s="556"/>
    </row>
    <row r="8" spans="1:17" ht="18" customHeight="1" x14ac:dyDescent="0.2">
      <c r="A8" s="583">
        <v>7</v>
      </c>
      <c r="B8" s="583" t="s">
        <v>749</v>
      </c>
      <c r="C8" s="588" t="s">
        <v>672</v>
      </c>
      <c r="D8" s="584" t="s">
        <v>759</v>
      </c>
      <c r="E8" s="585">
        <v>30853915</v>
      </c>
      <c r="F8" s="586">
        <v>1624.2581399999999</v>
      </c>
      <c r="G8" s="586">
        <v>1733.6663700000001</v>
      </c>
      <c r="H8" s="656">
        <f t="shared" si="0"/>
        <v>109.40823000000023</v>
      </c>
      <c r="I8" s="556"/>
      <c r="J8" s="556"/>
      <c r="K8" s="556"/>
      <c r="L8" s="556"/>
      <c r="M8" s="556"/>
      <c r="N8" s="556"/>
      <c r="O8" s="556"/>
      <c r="P8" s="556"/>
      <c r="Q8" s="556"/>
    </row>
    <row r="9" spans="1:17" ht="18" customHeight="1" x14ac:dyDescent="0.2">
      <c r="A9" s="583">
        <v>7</v>
      </c>
      <c r="B9" s="583" t="s">
        <v>749</v>
      </c>
      <c r="C9" s="588" t="s">
        <v>704</v>
      </c>
      <c r="D9" s="584" t="s">
        <v>760</v>
      </c>
      <c r="E9" s="585">
        <v>17336082</v>
      </c>
      <c r="F9" s="586">
        <v>0</v>
      </c>
      <c r="G9" s="586">
        <v>1.9541199999999999</v>
      </c>
      <c r="H9" s="656">
        <f t="shared" si="0"/>
        <v>1.9541199999999999</v>
      </c>
      <c r="I9" s="556"/>
      <c r="J9" s="556"/>
      <c r="K9" s="556"/>
      <c r="L9" s="556"/>
      <c r="M9" s="556"/>
      <c r="N9" s="556"/>
      <c r="O9" s="556"/>
      <c r="P9" s="556"/>
      <c r="Q9" s="556"/>
    </row>
    <row r="10" spans="1:17" ht="18" customHeight="1" x14ac:dyDescent="0.2">
      <c r="A10" s="583">
        <v>8</v>
      </c>
      <c r="B10" s="583" t="s">
        <v>761</v>
      </c>
      <c r="C10" s="588" t="s">
        <v>688</v>
      </c>
      <c r="D10" s="584" t="s">
        <v>762</v>
      </c>
      <c r="E10" s="585">
        <v>17335469</v>
      </c>
      <c r="F10" s="586">
        <v>1035.41857</v>
      </c>
      <c r="G10" s="586">
        <v>1033.4178199999999</v>
      </c>
      <c r="H10" s="656">
        <f t="shared" si="0"/>
        <v>-2.0007500000001528</v>
      </c>
      <c r="I10" s="556"/>
      <c r="J10" s="556"/>
      <c r="K10" s="556"/>
      <c r="L10" s="556"/>
      <c r="M10" s="556"/>
      <c r="N10" s="556"/>
      <c r="O10" s="556"/>
      <c r="P10" s="556"/>
      <c r="Q10" s="556"/>
    </row>
    <row r="11" spans="1:17" ht="18" customHeight="1" x14ac:dyDescent="0.2">
      <c r="A11" s="583">
        <v>8</v>
      </c>
      <c r="B11" s="583" t="s">
        <v>761</v>
      </c>
      <c r="C11" s="588" t="s">
        <v>685</v>
      </c>
      <c r="D11" s="584" t="s">
        <v>763</v>
      </c>
      <c r="E11" s="585" t="s">
        <v>764</v>
      </c>
      <c r="F11" s="586">
        <v>2349.3879300000003</v>
      </c>
      <c r="G11" s="586">
        <v>2349.3879300000003</v>
      </c>
      <c r="H11" s="656">
        <f t="shared" si="0"/>
        <v>0</v>
      </c>
      <c r="I11" s="556"/>
      <c r="J11" s="556"/>
      <c r="K11" s="556"/>
      <c r="L11" s="556"/>
      <c r="M11" s="556"/>
      <c r="N11" s="556"/>
      <c r="O11" s="556"/>
      <c r="P11" s="556"/>
      <c r="Q11" s="556"/>
    </row>
    <row r="12" spans="1:17" ht="18" customHeight="1" x14ac:dyDescent="0.2">
      <c r="A12" s="583">
        <v>8</v>
      </c>
      <c r="B12" s="583" t="s">
        <v>761</v>
      </c>
      <c r="C12" s="588" t="s">
        <v>683</v>
      </c>
      <c r="D12" s="584" t="s">
        <v>765</v>
      </c>
      <c r="E12" s="585">
        <v>44455356</v>
      </c>
      <c r="F12" s="586">
        <v>3445.3942499999998</v>
      </c>
      <c r="G12" s="586">
        <v>3479.1259399999999</v>
      </c>
      <c r="H12" s="656">
        <f t="shared" si="0"/>
        <v>33.731690000000071</v>
      </c>
      <c r="I12" s="556"/>
      <c r="J12" s="556"/>
      <c r="K12" s="556"/>
      <c r="L12" s="556"/>
      <c r="M12" s="556"/>
      <c r="N12" s="556"/>
      <c r="O12" s="556"/>
      <c r="P12" s="556"/>
      <c r="Q12" s="556"/>
    </row>
    <row r="13" spans="1:17" ht="18" customHeight="1" x14ac:dyDescent="0.2">
      <c r="A13" s="583">
        <v>8</v>
      </c>
      <c r="B13" s="583" t="s">
        <v>761</v>
      </c>
      <c r="C13" s="588" t="s">
        <v>695</v>
      </c>
      <c r="D13" s="584" t="s">
        <v>766</v>
      </c>
      <c r="E13" s="585">
        <v>17336163</v>
      </c>
      <c r="F13" s="586">
        <v>3351.0157200000003</v>
      </c>
      <c r="G13" s="586">
        <v>3336.0157200000003</v>
      </c>
      <c r="H13" s="656">
        <f t="shared" si="0"/>
        <v>-15</v>
      </c>
      <c r="I13" s="556"/>
      <c r="J13" s="556"/>
      <c r="K13" s="556"/>
      <c r="L13" s="556"/>
      <c r="M13" s="556"/>
      <c r="N13" s="556"/>
      <c r="O13" s="556"/>
      <c r="P13" s="556"/>
      <c r="Q13" s="556"/>
    </row>
    <row r="14" spans="1:17" ht="18" customHeight="1" x14ac:dyDescent="0.2">
      <c r="A14" s="583">
        <v>8</v>
      </c>
      <c r="B14" s="583" t="s">
        <v>761</v>
      </c>
      <c r="C14" s="588" t="s">
        <v>673</v>
      </c>
      <c r="D14" s="584" t="s">
        <v>767</v>
      </c>
      <c r="E14" s="585" t="s">
        <v>768</v>
      </c>
      <c r="F14" s="586">
        <v>10610.73353</v>
      </c>
      <c r="G14" s="586">
        <v>10776.67799</v>
      </c>
      <c r="H14" s="656">
        <f t="shared" si="0"/>
        <v>165.94446000000062</v>
      </c>
      <c r="I14" s="556"/>
      <c r="J14" s="556"/>
      <c r="K14" s="556"/>
      <c r="L14" s="556"/>
      <c r="M14" s="556"/>
      <c r="N14" s="556"/>
      <c r="O14" s="556"/>
      <c r="P14" s="556"/>
      <c r="Q14" s="556"/>
    </row>
    <row r="15" spans="1:17" ht="18" customHeight="1" x14ac:dyDescent="0.2">
      <c r="A15" s="583">
        <v>8</v>
      </c>
      <c r="B15" s="583" t="s">
        <v>761</v>
      </c>
      <c r="C15" s="588" t="s">
        <v>698</v>
      </c>
      <c r="D15" s="584" t="s">
        <v>769</v>
      </c>
      <c r="E15" s="585">
        <v>17335795</v>
      </c>
      <c r="F15" s="586">
        <v>10273.838189999999</v>
      </c>
      <c r="G15" s="586">
        <v>10453.838189999999</v>
      </c>
      <c r="H15" s="656">
        <f t="shared" si="0"/>
        <v>180</v>
      </c>
      <c r="I15" s="556"/>
      <c r="J15" s="556"/>
      <c r="K15" s="556"/>
      <c r="L15" s="556"/>
      <c r="M15" s="556"/>
      <c r="N15" s="556"/>
      <c r="O15" s="556"/>
      <c r="P15" s="556"/>
      <c r="Q15" s="556"/>
    </row>
    <row r="16" spans="1:17" ht="18" customHeight="1" x14ac:dyDescent="0.2">
      <c r="A16" s="583">
        <v>8</v>
      </c>
      <c r="B16" s="583" t="s">
        <v>761</v>
      </c>
      <c r="C16" s="588" t="s">
        <v>677</v>
      </c>
      <c r="D16" s="584" t="s">
        <v>770</v>
      </c>
      <c r="E16" s="585" t="s">
        <v>771</v>
      </c>
      <c r="F16" s="586">
        <v>4436.13958</v>
      </c>
      <c r="G16" s="586">
        <v>4502.7241399999994</v>
      </c>
      <c r="H16" s="656">
        <f t="shared" si="0"/>
        <v>66.584559999999328</v>
      </c>
      <c r="I16" s="556"/>
      <c r="J16" s="556"/>
      <c r="K16" s="556"/>
      <c r="L16" s="556"/>
      <c r="M16" s="556"/>
      <c r="N16" s="556"/>
      <c r="O16" s="556"/>
      <c r="P16" s="556"/>
      <c r="Q16" s="556"/>
    </row>
    <row r="17" spans="1:17" ht="18" customHeight="1" x14ac:dyDescent="0.2">
      <c r="A17" s="583">
        <v>10</v>
      </c>
      <c r="B17" s="583" t="s">
        <v>761</v>
      </c>
      <c r="C17" s="584" t="s">
        <v>687</v>
      </c>
      <c r="D17" s="584" t="s">
        <v>772</v>
      </c>
      <c r="E17" s="587">
        <v>17336015</v>
      </c>
      <c r="F17" s="586">
        <v>305.52262000000002</v>
      </c>
      <c r="G17" s="586">
        <v>232.99676000000002</v>
      </c>
      <c r="H17" s="656">
        <f t="shared" si="0"/>
        <v>-72.525859999999994</v>
      </c>
      <c r="I17" s="556"/>
      <c r="J17" s="556"/>
      <c r="K17" s="556"/>
      <c r="L17" s="556"/>
      <c r="M17" s="556"/>
      <c r="N17" s="556"/>
      <c r="O17" s="556"/>
      <c r="P17" s="556"/>
      <c r="Q17" s="556"/>
    </row>
    <row r="18" spans="1:17" ht="18" customHeight="1" x14ac:dyDescent="0.2">
      <c r="A18" s="604">
        <v>10</v>
      </c>
      <c r="B18" s="583" t="s">
        <v>761</v>
      </c>
      <c r="C18" s="584" t="s">
        <v>673</v>
      </c>
      <c r="D18" s="584" t="s">
        <v>773</v>
      </c>
      <c r="E18" s="585">
        <v>17336244</v>
      </c>
      <c r="F18" s="586">
        <v>63.198070000000001</v>
      </c>
      <c r="G18" s="586">
        <v>65.611460000000008</v>
      </c>
      <c r="H18" s="656">
        <f t="shared" si="0"/>
        <v>2.4133900000000068</v>
      </c>
      <c r="I18" s="556"/>
      <c r="J18" s="556"/>
      <c r="K18" s="556"/>
      <c r="L18" s="556"/>
      <c r="M18" s="556"/>
      <c r="N18" s="556"/>
      <c r="O18" s="556"/>
      <c r="P18" s="556"/>
      <c r="Q18" s="556"/>
    </row>
    <row r="19" spans="1:17" ht="18" customHeight="1" x14ac:dyDescent="0.2">
      <c r="A19" s="604">
        <v>11</v>
      </c>
      <c r="B19" s="583" t="s">
        <v>761</v>
      </c>
      <c r="C19" s="584" t="s">
        <v>679</v>
      </c>
      <c r="D19" s="584" t="s">
        <v>774</v>
      </c>
      <c r="E19" s="585">
        <v>36167991</v>
      </c>
      <c r="F19" s="586">
        <v>191.43812</v>
      </c>
      <c r="G19" s="586">
        <v>206.26349999999999</v>
      </c>
      <c r="H19" s="656">
        <f t="shared" si="0"/>
        <v>14.825379999999996</v>
      </c>
      <c r="I19" s="556"/>
      <c r="J19" s="556"/>
      <c r="K19" s="556"/>
      <c r="L19" s="556"/>
      <c r="M19" s="556"/>
      <c r="N19" s="556"/>
      <c r="O19" s="556"/>
      <c r="P19" s="556"/>
      <c r="Q19" s="556"/>
    </row>
    <row r="20" spans="1:17" ht="18" customHeight="1" x14ac:dyDescent="0.2">
      <c r="A20" s="583">
        <v>11</v>
      </c>
      <c r="B20" s="583" t="s">
        <v>761</v>
      </c>
      <c r="C20" s="584" t="s">
        <v>673</v>
      </c>
      <c r="D20" s="584" t="s">
        <v>775</v>
      </c>
      <c r="E20" s="587" t="s">
        <v>776</v>
      </c>
      <c r="F20" s="586">
        <v>2916.3022999999998</v>
      </c>
      <c r="G20" s="586">
        <v>2961.5147000000002</v>
      </c>
      <c r="H20" s="656">
        <f t="shared" si="0"/>
        <v>45.212400000000343</v>
      </c>
      <c r="I20" s="556"/>
      <c r="J20" s="556"/>
      <c r="K20" s="556"/>
      <c r="L20" s="556"/>
      <c r="M20" s="556"/>
      <c r="N20" s="556"/>
      <c r="O20" s="556"/>
      <c r="P20" s="556"/>
      <c r="Q20" s="556"/>
    </row>
    <row r="21" spans="1:17" ht="18" customHeight="1" x14ac:dyDescent="0.2">
      <c r="A21" s="583">
        <v>11</v>
      </c>
      <c r="B21" s="583" t="s">
        <v>761</v>
      </c>
      <c r="C21" s="584" t="s">
        <v>681</v>
      </c>
      <c r="D21" s="584" t="s">
        <v>777</v>
      </c>
      <c r="E21" s="587">
        <v>36119369</v>
      </c>
      <c r="F21" s="586">
        <v>198.49893</v>
      </c>
      <c r="G21" s="586">
        <v>198.49893</v>
      </c>
      <c r="H21" s="656">
        <f t="shared" si="0"/>
        <v>0</v>
      </c>
      <c r="I21" s="556"/>
      <c r="J21" s="556"/>
      <c r="K21" s="556"/>
      <c r="L21" s="556"/>
      <c r="M21" s="556"/>
      <c r="N21" s="556"/>
      <c r="O21" s="556"/>
      <c r="P21" s="556"/>
      <c r="Q21" s="556"/>
    </row>
    <row r="22" spans="1:17" ht="17.25" customHeight="1" x14ac:dyDescent="0.2">
      <c r="A22" s="583">
        <v>11</v>
      </c>
      <c r="B22" s="583" t="s">
        <v>761</v>
      </c>
      <c r="C22" s="584" t="s">
        <v>682</v>
      </c>
      <c r="D22" s="584" t="s">
        <v>778</v>
      </c>
      <c r="E22" s="587">
        <v>36084221</v>
      </c>
      <c r="F22" s="586">
        <v>987.16806000000008</v>
      </c>
      <c r="G22" s="586">
        <v>987.16806000000008</v>
      </c>
      <c r="H22" s="656">
        <f t="shared" si="0"/>
        <v>0</v>
      </c>
      <c r="I22" s="556"/>
      <c r="J22" s="556"/>
      <c r="K22" s="556"/>
      <c r="L22" s="556"/>
      <c r="M22" s="556"/>
      <c r="N22" s="556"/>
      <c r="O22" s="556"/>
      <c r="P22" s="556"/>
      <c r="Q22" s="556"/>
    </row>
    <row r="23" spans="1:17" s="589" customFormat="1" ht="18" customHeight="1" x14ac:dyDescent="0.2">
      <c r="A23" s="583">
        <v>11</v>
      </c>
      <c r="B23" s="583" t="s">
        <v>761</v>
      </c>
      <c r="C23" s="584" t="s">
        <v>703</v>
      </c>
      <c r="D23" s="584" t="s">
        <v>779</v>
      </c>
      <c r="E23" s="587">
        <v>31908977</v>
      </c>
      <c r="F23" s="586">
        <v>481.08976000000001</v>
      </c>
      <c r="G23" s="586">
        <v>479.03753999999998</v>
      </c>
      <c r="H23" s="656">
        <f t="shared" si="0"/>
        <v>-2.0522200000000339</v>
      </c>
      <c r="I23" s="582"/>
      <c r="J23" s="556"/>
      <c r="K23" s="556"/>
      <c r="L23" s="556"/>
      <c r="M23" s="556"/>
      <c r="N23" s="556"/>
      <c r="O23" s="556"/>
      <c r="P23" s="556"/>
      <c r="Q23" s="556"/>
    </row>
    <row r="24" spans="1:17" s="589" customFormat="1" ht="18" customHeight="1" x14ac:dyDescent="0.2">
      <c r="A24" s="745" t="s">
        <v>4</v>
      </c>
      <c r="B24" s="746"/>
      <c r="C24" s="746"/>
      <c r="D24" s="746"/>
      <c r="E24" s="747"/>
      <c r="F24" s="657">
        <f>SUM(F3:F23)</f>
        <v>130683.38771</v>
      </c>
      <c r="G24" s="657">
        <f>SUM(G3:G23)</f>
        <v>133404.80925999998</v>
      </c>
      <c r="H24" s="657">
        <f>SUM(H3:H23)</f>
        <v>2721.4215500000041</v>
      </c>
      <c r="I24" s="582"/>
      <c r="J24" s="556"/>
      <c r="K24" s="556"/>
      <c r="L24" s="556"/>
      <c r="M24" s="556"/>
      <c r="N24" s="556"/>
      <c r="O24" s="556"/>
      <c r="P24" s="556"/>
      <c r="Q24" s="556"/>
    </row>
    <row r="25" spans="1:17" s="589" customFormat="1" ht="18" customHeight="1" x14ac:dyDescent="0.2">
      <c r="A25" s="590"/>
      <c r="B25" s="590"/>
      <c r="C25" s="590"/>
      <c r="D25" s="590"/>
      <c r="E25" s="590"/>
      <c r="F25" s="591"/>
      <c r="G25" s="591"/>
      <c r="H25" s="591"/>
      <c r="I25" s="582"/>
      <c r="J25" s="556"/>
      <c r="K25" s="556"/>
      <c r="L25" s="556"/>
      <c r="M25" s="556"/>
      <c r="N25" s="556"/>
      <c r="O25" s="556"/>
      <c r="P25" s="556"/>
      <c r="Q25" s="556"/>
    </row>
    <row r="26" spans="1:17" s="566" customFormat="1" ht="14.25" x14ac:dyDescent="0.2">
      <c r="A26" s="592" t="s">
        <v>742</v>
      </c>
      <c r="B26" s="593"/>
      <c r="C26" s="593"/>
      <c r="D26" s="593"/>
      <c r="E26" s="593"/>
      <c r="F26" s="594"/>
      <c r="G26" s="594"/>
      <c r="H26" s="594"/>
      <c r="J26" s="556"/>
      <c r="K26" s="556"/>
      <c r="L26" s="556"/>
      <c r="M26" s="556"/>
      <c r="N26" s="556"/>
      <c r="O26" s="556"/>
      <c r="P26" s="556"/>
      <c r="Q26" s="556"/>
    </row>
    <row r="27" spans="1:17" s="589" customFormat="1" ht="12.75" customHeight="1" x14ac:dyDescent="0.2">
      <c r="A27" s="595">
        <v>1</v>
      </c>
      <c r="B27" s="743" t="s">
        <v>780</v>
      </c>
      <c r="C27" s="743"/>
      <c r="D27" s="743"/>
      <c r="F27" s="592"/>
      <c r="J27" s="556"/>
      <c r="K27" s="556"/>
      <c r="L27" s="556"/>
      <c r="M27" s="556"/>
      <c r="N27" s="556"/>
      <c r="O27" s="556"/>
      <c r="P27" s="556"/>
      <c r="Q27" s="556"/>
    </row>
    <row r="28" spans="1:17" s="589" customFormat="1" ht="12.75" customHeight="1" x14ac:dyDescent="0.2">
      <c r="A28" s="595">
        <v>2</v>
      </c>
      <c r="B28" s="743" t="s">
        <v>781</v>
      </c>
      <c r="C28" s="743"/>
      <c r="D28" s="743"/>
      <c r="F28" s="596"/>
      <c r="J28" s="556"/>
      <c r="K28" s="556"/>
      <c r="L28" s="556"/>
      <c r="M28" s="556"/>
      <c r="N28" s="556"/>
      <c r="O28" s="556"/>
      <c r="P28" s="556"/>
      <c r="Q28" s="556"/>
    </row>
    <row r="29" spans="1:17" s="589" customFormat="1" ht="12.75" customHeight="1" x14ac:dyDescent="0.2">
      <c r="A29" s="595">
        <v>3</v>
      </c>
      <c r="B29" s="744" t="s">
        <v>782</v>
      </c>
      <c r="C29" s="744"/>
      <c r="D29" s="744"/>
      <c r="F29" s="596"/>
    </row>
    <row r="30" spans="1:17" s="589" customFormat="1" ht="12.75" customHeight="1" x14ac:dyDescent="0.2">
      <c r="A30" s="595">
        <v>4</v>
      </c>
      <c r="B30" s="744" t="s">
        <v>783</v>
      </c>
      <c r="C30" s="744"/>
      <c r="D30" s="744"/>
    </row>
    <row r="31" spans="1:17" s="589" customFormat="1" ht="12.75" customHeight="1" x14ac:dyDescent="0.2">
      <c r="A31" s="595">
        <v>5</v>
      </c>
      <c r="B31" s="744" t="s">
        <v>784</v>
      </c>
      <c r="C31" s="744"/>
      <c r="D31" s="744"/>
    </row>
    <row r="32" spans="1:17" s="589" customFormat="1" ht="12.75" customHeight="1" x14ac:dyDescent="0.2">
      <c r="A32" s="595">
        <v>6</v>
      </c>
      <c r="B32" s="744" t="s">
        <v>785</v>
      </c>
      <c r="C32" s="744"/>
      <c r="D32" s="744"/>
    </row>
    <row r="33" spans="1:6" s="589" customFormat="1" ht="12.75" customHeight="1" x14ac:dyDescent="0.2">
      <c r="A33" s="595">
        <v>7</v>
      </c>
      <c r="B33" s="744" t="s">
        <v>786</v>
      </c>
      <c r="C33" s="744"/>
      <c r="D33" s="744"/>
      <c r="E33" s="597"/>
    </row>
    <row r="34" spans="1:6" s="589" customFormat="1" ht="12.75" customHeight="1" x14ac:dyDescent="0.2">
      <c r="A34" s="595">
        <v>8</v>
      </c>
      <c r="B34" s="744" t="s">
        <v>787</v>
      </c>
      <c r="C34" s="744"/>
      <c r="D34" s="744"/>
      <c r="E34" s="597"/>
    </row>
    <row r="35" spans="1:6" s="589" customFormat="1" ht="12.75" customHeight="1" x14ac:dyDescent="0.2">
      <c r="A35" s="595">
        <v>9</v>
      </c>
      <c r="B35" s="744" t="s">
        <v>788</v>
      </c>
      <c r="C35" s="744"/>
      <c r="D35" s="744"/>
      <c r="E35" s="598"/>
      <c r="F35" s="599"/>
    </row>
    <row r="36" spans="1:6" s="589" customFormat="1" ht="12.75" customHeight="1" x14ac:dyDescent="0.2">
      <c r="A36" s="595">
        <v>10</v>
      </c>
      <c r="B36" s="744" t="s">
        <v>789</v>
      </c>
      <c r="C36" s="744"/>
      <c r="D36" s="744"/>
      <c r="E36" s="597"/>
    </row>
    <row r="37" spans="1:6" s="589" customFormat="1" ht="12.75" customHeight="1" x14ac:dyDescent="0.2">
      <c r="A37" s="595">
        <v>11</v>
      </c>
      <c r="B37" s="744" t="s">
        <v>790</v>
      </c>
      <c r="C37" s="744"/>
      <c r="D37" s="744"/>
      <c r="E37" s="597"/>
    </row>
    <row r="38" spans="1:6" s="589" customFormat="1" ht="12.75" customHeight="1" x14ac:dyDescent="0.2">
      <c r="A38" s="595">
        <v>12</v>
      </c>
      <c r="B38" s="744" t="s">
        <v>791</v>
      </c>
      <c r="C38" s="744"/>
      <c r="D38" s="744"/>
      <c r="E38" s="600"/>
    </row>
    <row r="39" spans="1:6" s="589" customFormat="1" ht="12.75" customHeight="1" x14ac:dyDescent="0.2">
      <c r="A39" s="601">
        <v>13</v>
      </c>
      <c r="B39" s="744" t="s">
        <v>792</v>
      </c>
      <c r="C39" s="744"/>
      <c r="D39" s="744"/>
      <c r="E39" s="600"/>
    </row>
    <row r="40" spans="1:6" s="589" customFormat="1" ht="9.75" customHeight="1" x14ac:dyDescent="0.2">
      <c r="E40" s="600"/>
    </row>
    <row r="41" spans="1:6" s="589" customFormat="1" ht="14.25" x14ac:dyDescent="0.2">
      <c r="A41" s="602" t="s">
        <v>743</v>
      </c>
      <c r="B41" s="603"/>
      <c r="E41" s="600"/>
    </row>
    <row r="42" spans="1:6" s="589" customFormat="1" ht="12.75" customHeight="1" x14ac:dyDescent="0.2">
      <c r="A42" s="595" t="s">
        <v>749</v>
      </c>
      <c r="B42" s="744" t="s">
        <v>793</v>
      </c>
      <c r="C42" s="744"/>
      <c r="D42" s="744"/>
      <c r="E42" s="600"/>
    </row>
    <row r="43" spans="1:6" s="589" customFormat="1" ht="12.75" customHeight="1" x14ac:dyDescent="0.2">
      <c r="A43" s="595" t="s">
        <v>761</v>
      </c>
      <c r="B43" s="744" t="s">
        <v>794</v>
      </c>
      <c r="C43" s="744"/>
      <c r="D43" s="744"/>
    </row>
    <row r="44" spans="1:6" ht="14.25" x14ac:dyDescent="0.2"/>
  </sheetData>
  <mergeCells count="17">
    <mergeCell ref="B38:D38"/>
    <mergeCell ref="B39:D39"/>
    <mergeCell ref="B42:D42"/>
    <mergeCell ref="B43:D43"/>
    <mergeCell ref="A24:E24"/>
    <mergeCell ref="B32:D32"/>
    <mergeCell ref="B33:D33"/>
    <mergeCell ref="B34:D34"/>
    <mergeCell ref="B35:D35"/>
    <mergeCell ref="B36:D36"/>
    <mergeCell ref="B37:D37"/>
    <mergeCell ref="B31:D31"/>
    <mergeCell ref="A1:H1"/>
    <mergeCell ref="B27:D27"/>
    <mergeCell ref="B28:D28"/>
    <mergeCell ref="B29:D29"/>
    <mergeCell ref="B30:D30"/>
  </mergeCells>
  <conditionalFormatting sqref="H25:H26">
    <cfRule type="cellIs" dxfId="1" priority="2" stopIfTrue="1" operator="lessThan">
      <formula>0</formula>
    </cfRule>
  </conditionalFormatting>
  <conditionalFormatting sqref="H3:H24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7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74"/>
  <sheetViews>
    <sheetView showGridLines="0" zoomScale="70" zoomScaleNormal="70" zoomScaleSheetLayoutView="75" workbookViewId="0">
      <pane xSplit="6" ySplit="1" topLeftCell="G2" activePane="bottomRight" state="frozen"/>
      <selection activeCell="L54" sqref="L54"/>
      <selection pane="topRight" activeCell="L54" sqref="L54"/>
      <selection pane="bottomLeft" activeCell="L54" sqref="L54"/>
      <selection pane="bottomRight" activeCell="L54" sqref="L54"/>
    </sheetView>
  </sheetViews>
  <sheetFormatPr defaultRowHeight="12.75" x14ac:dyDescent="0.2"/>
  <cols>
    <col min="1" max="1" width="17.28515625" style="581" customWidth="1"/>
    <col min="2" max="2" width="6.42578125" style="581" customWidth="1"/>
    <col min="3" max="3" width="7.7109375" style="581" customWidth="1"/>
    <col min="4" max="4" width="39.140625" style="581" customWidth="1"/>
    <col min="5" max="5" width="9.5703125" style="581" customWidth="1"/>
    <col min="6" max="6" width="14.28515625" style="716" customWidth="1"/>
    <col min="7" max="7" width="18.5703125" style="716" customWidth="1"/>
    <col min="8" max="8" width="16" style="581" customWidth="1"/>
    <col min="9" max="9" width="12.140625" style="581" customWidth="1"/>
    <col min="10" max="10" width="14.140625" style="581" customWidth="1"/>
    <col min="11" max="11" width="14.42578125" style="658" customWidth="1"/>
    <col min="12" max="12" width="16.140625" style="658" customWidth="1"/>
    <col min="13" max="13" width="13.28515625" style="658" customWidth="1"/>
    <col min="14" max="14" width="16.85546875" style="658" customWidth="1"/>
    <col min="15" max="15" width="17.7109375" style="658" customWidth="1"/>
    <col min="16" max="16" width="22.28515625" style="570" customWidth="1"/>
    <col min="17" max="17" width="17.5703125" style="570" customWidth="1"/>
    <col min="18" max="18" width="13.42578125" style="570" customWidth="1"/>
    <col min="19" max="19" width="15.28515625" style="658" customWidth="1"/>
    <col min="20" max="16384" width="9.140625" style="658"/>
  </cols>
  <sheetData>
    <row r="1" spans="1:19" ht="25.5" customHeight="1" x14ac:dyDescent="0.2">
      <c r="A1" s="758" t="s">
        <v>795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</row>
    <row r="2" spans="1:19" ht="25.5" customHeight="1" x14ac:dyDescent="0.2">
      <c r="A2" s="759" t="s">
        <v>666</v>
      </c>
      <c r="B2" s="748" t="s">
        <v>796</v>
      </c>
      <c r="C2" s="748" t="s">
        <v>797</v>
      </c>
      <c r="D2" s="748" t="s">
        <v>744</v>
      </c>
      <c r="E2" s="748" t="s">
        <v>745</v>
      </c>
      <c r="F2" s="748" t="s">
        <v>798</v>
      </c>
      <c r="G2" s="761" t="s">
        <v>799</v>
      </c>
      <c r="H2" s="748" t="s">
        <v>800</v>
      </c>
      <c r="I2" s="748" t="s">
        <v>801</v>
      </c>
      <c r="J2" s="748" t="s">
        <v>802</v>
      </c>
      <c r="K2" s="750" t="s">
        <v>803</v>
      </c>
      <c r="L2" s="751"/>
      <c r="M2" s="751"/>
      <c r="N2" s="751"/>
      <c r="O2" s="752"/>
      <c r="P2" s="753" t="s">
        <v>804</v>
      </c>
      <c r="Q2" s="754"/>
      <c r="R2" s="755"/>
      <c r="S2" s="756" t="s">
        <v>805</v>
      </c>
    </row>
    <row r="3" spans="1:19" ht="108.75" customHeight="1" x14ac:dyDescent="0.2">
      <c r="A3" s="760"/>
      <c r="B3" s="749"/>
      <c r="C3" s="749"/>
      <c r="D3" s="749"/>
      <c r="E3" s="749"/>
      <c r="F3" s="749"/>
      <c r="G3" s="762"/>
      <c r="H3" s="749"/>
      <c r="I3" s="749"/>
      <c r="J3" s="749"/>
      <c r="K3" s="659" t="s">
        <v>806</v>
      </c>
      <c r="L3" s="659" t="s">
        <v>807</v>
      </c>
      <c r="M3" s="659" t="s">
        <v>808</v>
      </c>
      <c r="N3" s="660" t="s">
        <v>809</v>
      </c>
      <c r="O3" s="660" t="s">
        <v>810</v>
      </c>
      <c r="P3" s="659" t="s">
        <v>811</v>
      </c>
      <c r="Q3" s="660" t="s">
        <v>812</v>
      </c>
      <c r="R3" s="660" t="s">
        <v>813</v>
      </c>
      <c r="S3" s="757"/>
    </row>
    <row r="4" spans="1:19" ht="25.5" customHeight="1" x14ac:dyDescent="0.2">
      <c r="A4" s="661" t="s">
        <v>684</v>
      </c>
      <c r="B4" s="649">
        <v>1</v>
      </c>
      <c r="C4" s="649" t="s">
        <v>749</v>
      </c>
      <c r="D4" s="661" t="s">
        <v>750</v>
      </c>
      <c r="E4" s="662" t="s">
        <v>751</v>
      </c>
      <c r="F4" s="646" t="s">
        <v>814</v>
      </c>
      <c r="G4" s="648">
        <v>9860.9569600000013</v>
      </c>
      <c r="H4" s="663" t="s">
        <v>815</v>
      </c>
      <c r="I4" s="664" t="s">
        <v>815</v>
      </c>
      <c r="J4" s="648">
        <v>0</v>
      </c>
      <c r="K4" s="664" t="s">
        <v>815</v>
      </c>
      <c r="L4" s="664" t="s">
        <v>815</v>
      </c>
      <c r="M4" s="664" t="s">
        <v>815</v>
      </c>
      <c r="N4" s="665">
        <v>0</v>
      </c>
      <c r="O4" s="665">
        <v>0</v>
      </c>
      <c r="P4" s="666" t="s">
        <v>815</v>
      </c>
      <c r="Q4" s="665">
        <v>0</v>
      </c>
      <c r="R4" s="665">
        <v>0</v>
      </c>
      <c r="S4" s="665">
        <v>717.85786300000007</v>
      </c>
    </row>
    <row r="5" spans="1:19" ht="25.5" customHeight="1" x14ac:dyDescent="0.2">
      <c r="A5" s="661" t="s">
        <v>672</v>
      </c>
      <c r="B5" s="649">
        <v>1</v>
      </c>
      <c r="C5" s="649" t="s">
        <v>749</v>
      </c>
      <c r="D5" s="661" t="s">
        <v>752</v>
      </c>
      <c r="E5" s="662" t="s">
        <v>753</v>
      </c>
      <c r="F5" s="646" t="s">
        <v>814</v>
      </c>
      <c r="G5" s="648">
        <v>12974.13644</v>
      </c>
      <c r="H5" s="667" t="s">
        <v>815</v>
      </c>
      <c r="I5" s="667" t="s">
        <v>815</v>
      </c>
      <c r="J5" s="663">
        <v>0</v>
      </c>
      <c r="K5" s="667" t="s">
        <v>815</v>
      </c>
      <c r="L5" s="667" t="s">
        <v>815</v>
      </c>
      <c r="M5" s="664" t="s">
        <v>815</v>
      </c>
      <c r="N5" s="665">
        <v>0</v>
      </c>
      <c r="O5" s="668">
        <v>0</v>
      </c>
      <c r="P5" s="666" t="s">
        <v>815</v>
      </c>
      <c r="Q5" s="663">
        <v>0</v>
      </c>
      <c r="R5" s="648">
        <v>0</v>
      </c>
      <c r="S5" s="665">
        <v>0</v>
      </c>
    </row>
    <row r="6" spans="1:19" ht="25.5" customHeight="1" x14ac:dyDescent="0.2">
      <c r="A6" s="661" t="s">
        <v>672</v>
      </c>
      <c r="B6" s="649">
        <v>1</v>
      </c>
      <c r="C6" s="649" t="s">
        <v>749</v>
      </c>
      <c r="D6" s="661" t="s">
        <v>754</v>
      </c>
      <c r="E6" s="669">
        <v>31813861</v>
      </c>
      <c r="F6" s="646" t="s">
        <v>814</v>
      </c>
      <c r="G6" s="648">
        <v>65972.031940000001</v>
      </c>
      <c r="H6" s="667" t="s">
        <v>815</v>
      </c>
      <c r="I6" s="667" t="s">
        <v>815</v>
      </c>
      <c r="J6" s="663">
        <v>0</v>
      </c>
      <c r="K6" s="667" t="s">
        <v>815</v>
      </c>
      <c r="L6" s="667" t="s">
        <v>815</v>
      </c>
      <c r="M6" s="664" t="s">
        <v>815</v>
      </c>
      <c r="N6" s="665">
        <v>0</v>
      </c>
      <c r="O6" s="668">
        <v>0</v>
      </c>
      <c r="P6" s="666" t="s">
        <v>815</v>
      </c>
      <c r="Q6" s="663">
        <v>0</v>
      </c>
      <c r="R6" s="648">
        <v>0</v>
      </c>
      <c r="S6" s="665">
        <v>0</v>
      </c>
    </row>
    <row r="7" spans="1:19" ht="25.5" customHeight="1" x14ac:dyDescent="0.2">
      <c r="A7" s="661" t="s">
        <v>672</v>
      </c>
      <c r="B7" s="649">
        <v>7</v>
      </c>
      <c r="C7" s="649" t="s">
        <v>749</v>
      </c>
      <c r="D7" s="661" t="s">
        <v>759</v>
      </c>
      <c r="E7" s="669">
        <v>30853915</v>
      </c>
      <c r="F7" s="646" t="s">
        <v>814</v>
      </c>
      <c r="G7" s="648">
        <v>1733.6663700000001</v>
      </c>
      <c r="H7" s="667" t="s">
        <v>815</v>
      </c>
      <c r="I7" s="667" t="s">
        <v>815</v>
      </c>
      <c r="J7" s="663">
        <v>0</v>
      </c>
      <c r="K7" s="667" t="s">
        <v>815</v>
      </c>
      <c r="L7" s="667" t="s">
        <v>815</v>
      </c>
      <c r="M7" s="664" t="s">
        <v>815</v>
      </c>
      <c r="N7" s="665">
        <v>0</v>
      </c>
      <c r="O7" s="668">
        <v>0</v>
      </c>
      <c r="P7" s="670" t="s">
        <v>815</v>
      </c>
      <c r="Q7" s="671">
        <v>0</v>
      </c>
      <c r="R7" s="672">
        <v>0</v>
      </c>
      <c r="S7" s="665">
        <v>0</v>
      </c>
    </row>
    <row r="8" spans="1:19" ht="25.5" customHeight="1" x14ac:dyDescent="0.2">
      <c r="A8" s="661" t="s">
        <v>688</v>
      </c>
      <c r="B8" s="649">
        <v>8</v>
      </c>
      <c r="C8" s="649" t="s">
        <v>761</v>
      </c>
      <c r="D8" s="661" t="s">
        <v>762</v>
      </c>
      <c r="E8" s="669">
        <v>17335469</v>
      </c>
      <c r="F8" s="646" t="s">
        <v>814</v>
      </c>
      <c r="G8" s="648">
        <v>1033.4178199999999</v>
      </c>
      <c r="H8" s="667" t="s">
        <v>815</v>
      </c>
      <c r="I8" s="667" t="s">
        <v>815</v>
      </c>
      <c r="J8" s="663">
        <v>0</v>
      </c>
      <c r="K8" s="667" t="s">
        <v>815</v>
      </c>
      <c r="L8" s="667" t="s">
        <v>815</v>
      </c>
      <c r="M8" s="664" t="s">
        <v>815</v>
      </c>
      <c r="N8" s="665">
        <v>0</v>
      </c>
      <c r="O8" s="668">
        <v>0</v>
      </c>
      <c r="P8" s="666" t="s">
        <v>815</v>
      </c>
      <c r="Q8" s="663">
        <v>0</v>
      </c>
      <c r="R8" s="648">
        <v>0</v>
      </c>
      <c r="S8" s="665">
        <v>162.52242000000001</v>
      </c>
    </row>
    <row r="9" spans="1:19" ht="25.5" customHeight="1" x14ac:dyDescent="0.2">
      <c r="A9" s="647" t="s">
        <v>685</v>
      </c>
      <c r="B9" s="650">
        <v>8</v>
      </c>
      <c r="C9" s="650" t="s">
        <v>761</v>
      </c>
      <c r="D9" s="661" t="s">
        <v>763</v>
      </c>
      <c r="E9" s="662" t="s">
        <v>764</v>
      </c>
      <c r="F9" s="646" t="s">
        <v>816</v>
      </c>
      <c r="G9" s="648">
        <v>2349.3879300000003</v>
      </c>
      <c r="H9" s="667" t="s">
        <v>815</v>
      </c>
      <c r="I9" s="673" t="s">
        <v>815</v>
      </c>
      <c r="J9" s="663">
        <v>0</v>
      </c>
      <c r="K9" s="667" t="s">
        <v>815</v>
      </c>
      <c r="L9" s="667" t="s">
        <v>815</v>
      </c>
      <c r="M9" s="664" t="s">
        <v>815</v>
      </c>
      <c r="N9" s="665">
        <v>0</v>
      </c>
      <c r="O9" s="668">
        <v>0</v>
      </c>
      <c r="P9" s="666" t="s">
        <v>815</v>
      </c>
      <c r="Q9" s="665">
        <v>0</v>
      </c>
      <c r="R9" s="665">
        <v>0</v>
      </c>
      <c r="S9" s="665">
        <v>0</v>
      </c>
    </row>
    <row r="10" spans="1:19" ht="25.5" customHeight="1" x14ac:dyDescent="0.2">
      <c r="A10" s="647" t="s">
        <v>683</v>
      </c>
      <c r="B10" s="649">
        <v>8</v>
      </c>
      <c r="C10" s="649" t="s">
        <v>761</v>
      </c>
      <c r="D10" s="661" t="s">
        <v>765</v>
      </c>
      <c r="E10" s="669">
        <v>44455356</v>
      </c>
      <c r="F10" s="649" t="s">
        <v>814</v>
      </c>
      <c r="G10" s="648">
        <v>3479.1259399999999</v>
      </c>
      <c r="H10" s="667" t="s">
        <v>815</v>
      </c>
      <c r="I10" s="673" t="s">
        <v>815</v>
      </c>
      <c r="J10" s="663">
        <v>0</v>
      </c>
      <c r="K10" s="673" t="s">
        <v>815</v>
      </c>
      <c r="L10" s="667" t="s">
        <v>815</v>
      </c>
      <c r="M10" s="664" t="s">
        <v>815</v>
      </c>
      <c r="N10" s="648">
        <v>0</v>
      </c>
      <c r="O10" s="648">
        <v>0</v>
      </c>
      <c r="P10" s="664" t="s">
        <v>815</v>
      </c>
      <c r="Q10" s="665">
        <v>0</v>
      </c>
      <c r="R10" s="665">
        <v>0</v>
      </c>
      <c r="S10" s="665">
        <v>0</v>
      </c>
    </row>
    <row r="11" spans="1:19" ht="25.5" customHeight="1" x14ac:dyDescent="0.2">
      <c r="A11" s="647" t="s">
        <v>696</v>
      </c>
      <c r="B11" s="649">
        <v>1</v>
      </c>
      <c r="C11" s="649" t="s">
        <v>749</v>
      </c>
      <c r="D11" s="661" t="s">
        <v>755</v>
      </c>
      <c r="E11" s="669" t="s">
        <v>756</v>
      </c>
      <c r="F11" s="649" t="s">
        <v>816</v>
      </c>
      <c r="G11" s="648">
        <v>824.24381000000005</v>
      </c>
      <c r="H11" s="667" t="s">
        <v>815</v>
      </c>
      <c r="I11" s="673" t="s">
        <v>815</v>
      </c>
      <c r="J11" s="663">
        <v>0</v>
      </c>
      <c r="K11" s="673" t="s">
        <v>815</v>
      </c>
      <c r="L11" s="667" t="s">
        <v>815</v>
      </c>
      <c r="M11" s="664" t="s">
        <v>815</v>
      </c>
      <c r="N11" s="648">
        <v>0</v>
      </c>
      <c r="O11" s="648">
        <v>0</v>
      </c>
      <c r="P11" s="664" t="s">
        <v>815</v>
      </c>
      <c r="Q11" s="665">
        <v>0</v>
      </c>
      <c r="R11" s="665">
        <v>0</v>
      </c>
      <c r="S11" s="665">
        <v>0</v>
      </c>
    </row>
    <row r="12" spans="1:19" ht="25.5" customHeight="1" x14ac:dyDescent="0.2">
      <c r="A12" s="647" t="s">
        <v>695</v>
      </c>
      <c r="B12" s="649">
        <v>8</v>
      </c>
      <c r="C12" s="649" t="s">
        <v>761</v>
      </c>
      <c r="D12" s="661" t="s">
        <v>766</v>
      </c>
      <c r="E12" s="669">
        <v>17336163</v>
      </c>
      <c r="F12" s="646" t="s">
        <v>816</v>
      </c>
      <c r="G12" s="648">
        <v>3336.0157200000003</v>
      </c>
      <c r="H12" s="674" t="s">
        <v>815</v>
      </c>
      <c r="I12" s="675" t="s">
        <v>815</v>
      </c>
      <c r="J12" s="676">
        <v>0</v>
      </c>
      <c r="K12" s="674" t="s">
        <v>815</v>
      </c>
      <c r="L12" s="674" t="s">
        <v>815</v>
      </c>
      <c r="M12" s="674" t="s">
        <v>815</v>
      </c>
      <c r="N12" s="677">
        <v>0</v>
      </c>
      <c r="O12" s="677">
        <v>0</v>
      </c>
      <c r="P12" s="675" t="s">
        <v>815</v>
      </c>
      <c r="Q12" s="677">
        <v>0</v>
      </c>
      <c r="R12" s="677">
        <v>0</v>
      </c>
      <c r="S12" s="665">
        <v>0</v>
      </c>
    </row>
    <row r="13" spans="1:19" ht="25.5" customHeight="1" x14ac:dyDescent="0.2">
      <c r="A13" s="678" t="s">
        <v>687</v>
      </c>
      <c r="B13" s="679">
        <v>10</v>
      </c>
      <c r="C13" s="679" t="s">
        <v>761</v>
      </c>
      <c r="D13" s="678" t="s">
        <v>772</v>
      </c>
      <c r="E13" s="674">
        <v>17336015</v>
      </c>
      <c r="F13" s="679" t="s">
        <v>816</v>
      </c>
      <c r="G13" s="648">
        <v>232.99676000000002</v>
      </c>
      <c r="H13" s="680" t="s">
        <v>815</v>
      </c>
      <c r="I13" s="680" t="s">
        <v>815</v>
      </c>
      <c r="J13" s="681">
        <v>0</v>
      </c>
      <c r="K13" s="682" t="s">
        <v>815</v>
      </c>
      <c r="L13" s="682" t="s">
        <v>815</v>
      </c>
      <c r="M13" s="682" t="s">
        <v>815</v>
      </c>
      <c r="N13" s="681">
        <v>0</v>
      </c>
      <c r="O13" s="681">
        <v>0</v>
      </c>
      <c r="P13" s="683" t="s">
        <v>815</v>
      </c>
      <c r="Q13" s="681">
        <v>0</v>
      </c>
      <c r="R13" s="681">
        <v>0</v>
      </c>
      <c r="S13" s="665">
        <v>0</v>
      </c>
    </row>
    <row r="14" spans="1:19" ht="25.5" customHeight="1" x14ac:dyDescent="0.2">
      <c r="A14" s="661" t="s">
        <v>679</v>
      </c>
      <c r="B14" s="649">
        <v>11</v>
      </c>
      <c r="C14" s="649" t="s">
        <v>761</v>
      </c>
      <c r="D14" s="661" t="s">
        <v>774</v>
      </c>
      <c r="E14" s="684">
        <v>36167991</v>
      </c>
      <c r="F14" s="685" t="s">
        <v>817</v>
      </c>
      <c r="G14" s="648">
        <v>206.26349999999999</v>
      </c>
      <c r="H14" s="667" t="s">
        <v>815</v>
      </c>
      <c r="I14" s="667" t="s">
        <v>815</v>
      </c>
      <c r="J14" s="663">
        <v>0</v>
      </c>
      <c r="K14" s="673" t="s">
        <v>815</v>
      </c>
      <c r="L14" s="673" t="s">
        <v>815</v>
      </c>
      <c r="M14" s="673" t="s">
        <v>815</v>
      </c>
      <c r="N14" s="663">
        <v>0</v>
      </c>
      <c r="O14" s="663">
        <v>0</v>
      </c>
      <c r="P14" s="673" t="s">
        <v>815</v>
      </c>
      <c r="Q14" s="663">
        <v>0</v>
      </c>
      <c r="R14" s="663">
        <v>0</v>
      </c>
      <c r="S14" s="665">
        <v>0</v>
      </c>
    </row>
    <row r="15" spans="1:19" ht="25.5" customHeight="1" x14ac:dyDescent="0.2">
      <c r="A15" s="647" t="s">
        <v>673</v>
      </c>
      <c r="B15" s="649">
        <v>8</v>
      </c>
      <c r="C15" s="649" t="s">
        <v>761</v>
      </c>
      <c r="D15" s="661" t="s">
        <v>767</v>
      </c>
      <c r="E15" s="662" t="s">
        <v>768</v>
      </c>
      <c r="F15" s="646" t="s">
        <v>814</v>
      </c>
      <c r="G15" s="648">
        <v>10776.67799</v>
      </c>
      <c r="H15" s="667" t="s">
        <v>815</v>
      </c>
      <c r="I15" s="667" t="s">
        <v>815</v>
      </c>
      <c r="J15" s="663">
        <v>0</v>
      </c>
      <c r="K15" s="673" t="s">
        <v>815</v>
      </c>
      <c r="L15" s="667" t="s">
        <v>815</v>
      </c>
      <c r="M15" s="664" t="s">
        <v>815</v>
      </c>
      <c r="N15" s="665">
        <v>0</v>
      </c>
      <c r="O15" s="668">
        <v>0</v>
      </c>
      <c r="P15" s="673" t="s">
        <v>815</v>
      </c>
      <c r="Q15" s="663">
        <v>0</v>
      </c>
      <c r="R15" s="663">
        <v>0</v>
      </c>
      <c r="S15" s="665">
        <v>0</v>
      </c>
    </row>
    <row r="16" spans="1:19" ht="25.5" customHeight="1" x14ac:dyDescent="0.2">
      <c r="A16" s="647" t="s">
        <v>673</v>
      </c>
      <c r="B16" s="649">
        <v>11</v>
      </c>
      <c r="C16" s="649" t="s">
        <v>761</v>
      </c>
      <c r="D16" s="661" t="s">
        <v>775</v>
      </c>
      <c r="E16" s="662" t="s">
        <v>776</v>
      </c>
      <c r="F16" s="646" t="s">
        <v>814</v>
      </c>
      <c r="G16" s="648">
        <v>2961.5147000000002</v>
      </c>
      <c r="H16" s="650" t="s">
        <v>818</v>
      </c>
      <c r="I16" s="673">
        <v>40709</v>
      </c>
      <c r="J16" s="663">
        <v>953.44416000000001</v>
      </c>
      <c r="K16" s="667" t="s">
        <v>815</v>
      </c>
      <c r="L16" s="667" t="s">
        <v>815</v>
      </c>
      <c r="M16" s="664" t="s">
        <v>815</v>
      </c>
      <c r="N16" s="665">
        <v>0</v>
      </c>
      <c r="O16" s="668">
        <v>0</v>
      </c>
      <c r="P16" s="666" t="s">
        <v>815</v>
      </c>
      <c r="Q16" s="665">
        <v>0</v>
      </c>
      <c r="R16" s="665">
        <v>0</v>
      </c>
      <c r="S16" s="665">
        <v>0</v>
      </c>
    </row>
    <row r="17" spans="1:19" ht="25.5" customHeight="1" x14ac:dyDescent="0.2">
      <c r="A17" s="647" t="s">
        <v>673</v>
      </c>
      <c r="B17" s="649">
        <v>10</v>
      </c>
      <c r="C17" s="649" t="s">
        <v>761</v>
      </c>
      <c r="D17" s="661" t="s">
        <v>773</v>
      </c>
      <c r="E17" s="684">
        <v>17336244</v>
      </c>
      <c r="F17" s="646" t="s">
        <v>817</v>
      </c>
      <c r="G17" s="648">
        <v>65.611460000000008</v>
      </c>
      <c r="H17" s="664" t="s">
        <v>815</v>
      </c>
      <c r="I17" s="664" t="s">
        <v>815</v>
      </c>
      <c r="J17" s="648">
        <v>0</v>
      </c>
      <c r="K17" s="664" t="s">
        <v>815</v>
      </c>
      <c r="L17" s="664" t="s">
        <v>815</v>
      </c>
      <c r="M17" s="664" t="s">
        <v>815</v>
      </c>
      <c r="N17" s="665">
        <v>0</v>
      </c>
      <c r="O17" s="665">
        <v>0</v>
      </c>
      <c r="P17" s="666" t="s">
        <v>815</v>
      </c>
      <c r="Q17" s="665">
        <v>0</v>
      </c>
      <c r="R17" s="665">
        <v>0</v>
      </c>
      <c r="S17" s="665">
        <v>0</v>
      </c>
    </row>
    <row r="18" spans="1:19" ht="25.5" customHeight="1" x14ac:dyDescent="0.2">
      <c r="A18" s="661" t="s">
        <v>698</v>
      </c>
      <c r="B18" s="650">
        <v>8</v>
      </c>
      <c r="C18" s="650" t="s">
        <v>761</v>
      </c>
      <c r="D18" s="686" t="s">
        <v>769</v>
      </c>
      <c r="E18" s="669">
        <v>17335795</v>
      </c>
      <c r="F18" s="646" t="s">
        <v>814</v>
      </c>
      <c r="G18" s="648">
        <v>10453.838189999999</v>
      </c>
      <c r="H18" s="664" t="s">
        <v>815</v>
      </c>
      <c r="I18" s="664" t="s">
        <v>815</v>
      </c>
      <c r="J18" s="648">
        <v>0</v>
      </c>
      <c r="K18" s="664" t="s">
        <v>815</v>
      </c>
      <c r="L18" s="664" t="s">
        <v>815</v>
      </c>
      <c r="M18" s="664" t="s">
        <v>815</v>
      </c>
      <c r="N18" s="665">
        <v>0</v>
      </c>
      <c r="O18" s="665">
        <v>0</v>
      </c>
      <c r="P18" s="666" t="s">
        <v>815</v>
      </c>
      <c r="Q18" s="665">
        <v>0</v>
      </c>
      <c r="R18" s="665">
        <v>0</v>
      </c>
      <c r="S18" s="665">
        <v>0</v>
      </c>
    </row>
    <row r="19" spans="1:19" ht="25.5" customHeight="1" x14ac:dyDescent="0.2">
      <c r="A19" s="661" t="s">
        <v>677</v>
      </c>
      <c r="B19" s="649">
        <v>8</v>
      </c>
      <c r="C19" s="650" t="s">
        <v>761</v>
      </c>
      <c r="D19" s="661" t="s">
        <v>770</v>
      </c>
      <c r="E19" s="662" t="s">
        <v>771</v>
      </c>
      <c r="F19" s="646" t="s">
        <v>814</v>
      </c>
      <c r="G19" s="648">
        <v>4502.7241399999994</v>
      </c>
      <c r="H19" s="667" t="s">
        <v>815</v>
      </c>
      <c r="I19" s="673" t="s">
        <v>815</v>
      </c>
      <c r="J19" s="648">
        <v>0</v>
      </c>
      <c r="K19" s="673" t="s">
        <v>815</v>
      </c>
      <c r="L19" s="667" t="s">
        <v>815</v>
      </c>
      <c r="M19" s="664" t="s">
        <v>815</v>
      </c>
      <c r="N19" s="665">
        <v>0</v>
      </c>
      <c r="O19" s="668">
        <v>0</v>
      </c>
      <c r="P19" s="666" t="s">
        <v>815</v>
      </c>
      <c r="Q19" s="665">
        <v>0</v>
      </c>
      <c r="R19" s="665">
        <v>0</v>
      </c>
      <c r="S19" s="665">
        <v>0</v>
      </c>
    </row>
    <row r="20" spans="1:19" ht="25.5" customHeight="1" x14ac:dyDescent="0.2">
      <c r="A20" s="647" t="s">
        <v>681</v>
      </c>
      <c r="B20" s="649">
        <v>11</v>
      </c>
      <c r="C20" s="649" t="s">
        <v>761</v>
      </c>
      <c r="D20" s="661" t="s">
        <v>777</v>
      </c>
      <c r="E20" s="664">
        <v>36119369</v>
      </c>
      <c r="F20" s="646" t="s">
        <v>816</v>
      </c>
      <c r="G20" s="648">
        <v>198.49893</v>
      </c>
      <c r="H20" s="650" t="s">
        <v>818</v>
      </c>
      <c r="I20" s="666">
        <v>42103</v>
      </c>
      <c r="J20" s="648">
        <v>134.46600000000001</v>
      </c>
      <c r="K20" s="664" t="s">
        <v>815</v>
      </c>
      <c r="L20" s="664" t="s">
        <v>815</v>
      </c>
      <c r="M20" s="664" t="s">
        <v>815</v>
      </c>
      <c r="N20" s="665">
        <v>0</v>
      </c>
      <c r="O20" s="665">
        <v>0</v>
      </c>
      <c r="P20" s="687">
        <v>42111</v>
      </c>
      <c r="Q20" s="688">
        <v>198.49893</v>
      </c>
      <c r="R20" s="665">
        <v>0</v>
      </c>
      <c r="S20" s="665">
        <v>11.027719999999999</v>
      </c>
    </row>
    <row r="21" spans="1:19" ht="25.5" customHeight="1" x14ac:dyDescent="0.2">
      <c r="A21" s="647" t="s">
        <v>682</v>
      </c>
      <c r="B21" s="649">
        <v>1</v>
      </c>
      <c r="C21" s="649" t="s">
        <v>749</v>
      </c>
      <c r="D21" s="661" t="s">
        <v>757</v>
      </c>
      <c r="E21" s="662" t="s">
        <v>758</v>
      </c>
      <c r="F21" s="649" t="s">
        <v>816</v>
      </c>
      <c r="G21" s="648">
        <v>975.54093999999998</v>
      </c>
      <c r="H21" s="664" t="s">
        <v>815</v>
      </c>
      <c r="I21" s="664" t="s">
        <v>815</v>
      </c>
      <c r="J21" s="648">
        <v>0</v>
      </c>
      <c r="K21" s="664" t="s">
        <v>815</v>
      </c>
      <c r="L21" s="664" t="s">
        <v>815</v>
      </c>
      <c r="M21" s="664" t="s">
        <v>815</v>
      </c>
      <c r="N21" s="665">
        <v>0</v>
      </c>
      <c r="O21" s="665">
        <v>0</v>
      </c>
      <c r="P21" s="689" t="s">
        <v>815</v>
      </c>
      <c r="Q21" s="688">
        <v>0</v>
      </c>
      <c r="R21" s="665">
        <v>0</v>
      </c>
      <c r="S21" s="665">
        <v>0</v>
      </c>
    </row>
    <row r="22" spans="1:19" ht="25.5" customHeight="1" x14ac:dyDescent="0.2">
      <c r="A22" s="647" t="s">
        <v>682</v>
      </c>
      <c r="B22" s="649">
        <v>11</v>
      </c>
      <c r="C22" s="649" t="s">
        <v>761</v>
      </c>
      <c r="D22" s="661" t="s">
        <v>778</v>
      </c>
      <c r="E22" s="664">
        <v>36084221</v>
      </c>
      <c r="F22" s="646" t="s">
        <v>816</v>
      </c>
      <c r="G22" s="648">
        <v>987.16806000000008</v>
      </c>
      <c r="H22" s="664" t="s">
        <v>815</v>
      </c>
      <c r="I22" s="664" t="s">
        <v>815</v>
      </c>
      <c r="J22" s="648">
        <v>0</v>
      </c>
      <c r="K22" s="664" t="s">
        <v>815</v>
      </c>
      <c r="L22" s="664" t="s">
        <v>815</v>
      </c>
      <c r="M22" s="664" t="s">
        <v>815</v>
      </c>
      <c r="N22" s="665">
        <v>0</v>
      </c>
      <c r="O22" s="665">
        <v>0</v>
      </c>
      <c r="P22" s="664" t="s">
        <v>815</v>
      </c>
      <c r="Q22" s="665">
        <v>0</v>
      </c>
      <c r="R22" s="665">
        <v>0</v>
      </c>
      <c r="S22" s="665">
        <v>0</v>
      </c>
    </row>
    <row r="23" spans="1:19" ht="25.5" customHeight="1" x14ac:dyDescent="0.2">
      <c r="A23" s="647" t="s">
        <v>703</v>
      </c>
      <c r="B23" s="649">
        <v>11</v>
      </c>
      <c r="C23" s="649" t="s">
        <v>761</v>
      </c>
      <c r="D23" s="661" t="s">
        <v>779</v>
      </c>
      <c r="E23" s="647">
        <v>31908977</v>
      </c>
      <c r="F23" s="649" t="s">
        <v>814</v>
      </c>
      <c r="G23" s="648">
        <v>479.03753999999998</v>
      </c>
      <c r="H23" s="664" t="s">
        <v>815</v>
      </c>
      <c r="I23" s="664" t="s">
        <v>815</v>
      </c>
      <c r="J23" s="648">
        <v>0</v>
      </c>
      <c r="K23" s="664" t="s">
        <v>815</v>
      </c>
      <c r="L23" s="664" t="s">
        <v>815</v>
      </c>
      <c r="M23" s="664" t="s">
        <v>815</v>
      </c>
      <c r="N23" s="665">
        <v>0</v>
      </c>
      <c r="O23" s="665">
        <v>0</v>
      </c>
      <c r="P23" s="666" t="s">
        <v>815</v>
      </c>
      <c r="Q23" s="665">
        <v>0</v>
      </c>
      <c r="R23" s="690">
        <v>0</v>
      </c>
      <c r="S23" s="665">
        <v>4</v>
      </c>
    </row>
    <row r="24" spans="1:19" ht="23.25" customHeight="1" x14ac:dyDescent="0.2">
      <c r="A24" s="647" t="s">
        <v>704</v>
      </c>
      <c r="B24" s="649">
        <v>7</v>
      </c>
      <c r="C24" s="649" t="s">
        <v>749</v>
      </c>
      <c r="D24" s="661" t="s">
        <v>760</v>
      </c>
      <c r="E24" s="647">
        <v>17336082</v>
      </c>
      <c r="F24" s="649" t="s">
        <v>814</v>
      </c>
      <c r="G24" s="648">
        <v>1.9541199999999999</v>
      </c>
      <c r="H24" s="664" t="s">
        <v>815</v>
      </c>
      <c r="I24" s="664" t="s">
        <v>815</v>
      </c>
      <c r="J24" s="648">
        <v>0</v>
      </c>
      <c r="K24" s="664" t="s">
        <v>815</v>
      </c>
      <c r="L24" s="664" t="s">
        <v>815</v>
      </c>
      <c r="M24" s="664" t="s">
        <v>815</v>
      </c>
      <c r="N24" s="665">
        <v>0</v>
      </c>
      <c r="O24" s="665">
        <v>0</v>
      </c>
      <c r="P24" s="666" t="s">
        <v>815</v>
      </c>
      <c r="Q24" s="665">
        <v>0</v>
      </c>
      <c r="R24" s="690">
        <v>0</v>
      </c>
      <c r="S24" s="665">
        <v>0</v>
      </c>
    </row>
    <row r="25" spans="1:19" ht="25.5" customHeight="1" x14ac:dyDescent="0.2">
      <c r="A25" s="691" t="s">
        <v>4</v>
      </c>
      <c r="B25" s="692"/>
      <c r="C25" s="692"/>
      <c r="D25" s="692"/>
      <c r="E25" s="693"/>
      <c r="F25" s="694"/>
      <c r="G25" s="695">
        <f>SUM(G4:G24)</f>
        <v>133404.80925999998</v>
      </c>
      <c r="H25" s="696"/>
      <c r="I25" s="697"/>
      <c r="J25" s="698">
        <f>SUM(J4:J24)</f>
        <v>1087.9101599999999</v>
      </c>
      <c r="K25" s="699"/>
      <c r="L25" s="696"/>
      <c r="M25" s="697"/>
      <c r="N25" s="695">
        <f>SUM(N4:N24)</f>
        <v>0</v>
      </c>
      <c r="O25" s="695">
        <f>SUM(O4:O24)</f>
        <v>0</v>
      </c>
      <c r="P25" s="700"/>
      <c r="Q25" s="701">
        <f>SUM(Q4:Q24)</f>
        <v>198.49893</v>
      </c>
      <c r="R25" s="701">
        <f>SUM(R4:R24)</f>
        <v>0</v>
      </c>
      <c r="S25" s="701">
        <f>SUM(S4:S24)</f>
        <v>895.40800300000012</v>
      </c>
    </row>
    <row r="26" spans="1:19" ht="25.5" customHeight="1" x14ac:dyDescent="0.2">
      <c r="A26" s="605"/>
      <c r="B26" s="605"/>
      <c r="C26" s="605"/>
      <c r="D26" s="605"/>
      <c r="E26" s="605"/>
      <c r="F26" s="605"/>
      <c r="G26" s="605"/>
      <c r="H26" s="605"/>
      <c r="I26" s="605"/>
      <c r="J26" s="605"/>
      <c r="K26" s="605"/>
      <c r="L26" s="605"/>
      <c r="M26" s="605"/>
      <c r="N26" s="605"/>
      <c r="O26" s="605"/>
    </row>
    <row r="27" spans="1:19" ht="12.75" customHeight="1" x14ac:dyDescent="0.25">
      <c r="A27" s="702" t="s">
        <v>819</v>
      </c>
      <c r="B27" s="703"/>
      <c r="C27" s="703"/>
      <c r="D27" s="703"/>
      <c r="E27" s="703"/>
      <c r="F27" s="704"/>
      <c r="G27" s="704"/>
      <c r="H27" s="570"/>
      <c r="I27" s="570"/>
      <c r="J27" s="570"/>
      <c r="K27" s="570"/>
      <c r="L27" s="570"/>
      <c r="M27" s="570"/>
      <c r="N27" s="705"/>
      <c r="O27" s="705"/>
    </row>
    <row r="28" spans="1:19" ht="15.75" x14ac:dyDescent="0.25">
      <c r="A28" s="702"/>
      <c r="B28" s="703"/>
      <c r="C28" s="703"/>
      <c r="D28" s="703"/>
      <c r="E28" s="703"/>
      <c r="F28" s="704"/>
      <c r="G28" s="704"/>
      <c r="H28" s="570"/>
      <c r="I28" s="570"/>
      <c r="J28" s="570"/>
      <c r="K28" s="570"/>
      <c r="L28" s="570"/>
      <c r="M28" s="570"/>
      <c r="N28" s="706"/>
    </row>
    <row r="29" spans="1:19" ht="15" x14ac:dyDescent="0.25">
      <c r="A29" s="707" t="s">
        <v>742</v>
      </c>
      <c r="B29" s="707"/>
      <c r="C29" s="707"/>
      <c r="D29" s="708"/>
      <c r="E29" s="608"/>
      <c r="F29" s="709"/>
      <c r="G29" s="703"/>
      <c r="H29" s="707" t="s">
        <v>743</v>
      </c>
      <c r="I29" s="707"/>
      <c r="J29" s="709"/>
      <c r="K29" s="608"/>
      <c r="L29" s="570"/>
      <c r="M29" s="570"/>
    </row>
    <row r="30" spans="1:19" ht="15.75" customHeight="1" x14ac:dyDescent="0.25">
      <c r="A30" s="611">
        <v>1</v>
      </c>
      <c r="B30" s="710" t="s">
        <v>780</v>
      </c>
      <c r="C30" s="611"/>
      <c r="D30" s="708"/>
      <c r="E30" s="608"/>
      <c r="F30" s="709"/>
      <c r="G30" s="703"/>
      <c r="H30" s="611" t="s">
        <v>749</v>
      </c>
      <c r="I30" s="710" t="s">
        <v>793</v>
      </c>
      <c r="J30" s="608"/>
      <c r="K30" s="608"/>
      <c r="L30" s="570"/>
      <c r="M30" s="570"/>
      <c r="N30" s="607"/>
    </row>
    <row r="31" spans="1:19" ht="15" x14ac:dyDescent="0.25">
      <c r="A31" s="611">
        <v>2</v>
      </c>
      <c r="B31" s="710" t="s">
        <v>781</v>
      </c>
      <c r="C31" s="611"/>
      <c r="D31" s="708"/>
      <c r="E31" s="608"/>
      <c r="F31" s="709"/>
      <c r="G31" s="703"/>
      <c r="H31" s="611" t="s">
        <v>761</v>
      </c>
      <c r="I31" s="710" t="s">
        <v>794</v>
      </c>
      <c r="J31" s="608"/>
      <c r="K31" s="608"/>
      <c r="L31" s="570"/>
      <c r="M31" s="570"/>
    </row>
    <row r="32" spans="1:19" ht="15.75" customHeight="1" x14ac:dyDescent="0.25">
      <c r="A32" s="611">
        <v>3</v>
      </c>
      <c r="B32" s="710" t="s">
        <v>782</v>
      </c>
      <c r="C32" s="611"/>
      <c r="D32" s="708"/>
      <c r="E32" s="608"/>
      <c r="F32" s="709"/>
      <c r="G32" s="703"/>
      <c r="H32" s="709"/>
      <c r="I32" s="709"/>
      <c r="J32" s="608"/>
      <c r="K32" s="608"/>
      <c r="L32" s="570"/>
      <c r="M32" s="570"/>
    </row>
    <row r="33" spans="1:13" ht="15" x14ac:dyDescent="0.25">
      <c r="A33" s="611">
        <v>4</v>
      </c>
      <c r="B33" s="710" t="s">
        <v>783</v>
      </c>
      <c r="C33" s="611"/>
      <c r="D33" s="708"/>
      <c r="E33" s="608"/>
      <c r="F33" s="709"/>
      <c r="G33" s="703"/>
      <c r="H33" s="711" t="s">
        <v>798</v>
      </c>
      <c r="I33" s="610"/>
      <c r="J33" s="608"/>
      <c r="K33" s="609"/>
      <c r="L33" s="703"/>
      <c r="M33" s="703"/>
    </row>
    <row r="34" spans="1:13" ht="15.75" customHeight="1" x14ac:dyDescent="0.25">
      <c r="A34" s="611">
        <v>5</v>
      </c>
      <c r="B34" s="710" t="s">
        <v>784</v>
      </c>
      <c r="C34" s="611"/>
      <c r="D34" s="708"/>
      <c r="E34" s="608"/>
      <c r="F34" s="709"/>
      <c r="G34" s="703"/>
      <c r="H34" s="627" t="s">
        <v>816</v>
      </c>
      <c r="I34" s="712" t="s">
        <v>820</v>
      </c>
      <c r="J34" s="608"/>
      <c r="K34" s="608"/>
      <c r="L34" s="570"/>
      <c r="M34" s="570"/>
    </row>
    <row r="35" spans="1:13" ht="15" x14ac:dyDescent="0.25">
      <c r="A35" s="611">
        <v>6</v>
      </c>
      <c r="B35" s="710" t="s">
        <v>785</v>
      </c>
      <c r="C35" s="608"/>
      <c r="D35" s="608"/>
      <c r="E35" s="608"/>
      <c r="F35" s="709"/>
      <c r="G35" s="703"/>
      <c r="H35" s="627" t="s">
        <v>814</v>
      </c>
      <c r="I35" s="712" t="s">
        <v>821</v>
      </c>
      <c r="J35" s="608"/>
      <c r="K35" s="608"/>
      <c r="L35" s="713"/>
      <c r="M35" s="570"/>
    </row>
    <row r="36" spans="1:13" ht="15.75" customHeight="1" x14ac:dyDescent="0.25">
      <c r="A36" s="611">
        <v>7</v>
      </c>
      <c r="B36" s="710" t="s">
        <v>786</v>
      </c>
      <c r="C36" s="608"/>
      <c r="D36" s="608"/>
      <c r="E36" s="608"/>
      <c r="F36" s="709"/>
      <c r="G36" s="703"/>
      <c r="H36" s="627" t="s">
        <v>817</v>
      </c>
      <c r="I36" s="712" t="s">
        <v>822</v>
      </c>
      <c r="J36" s="608"/>
      <c r="K36" s="608"/>
      <c r="L36" s="713"/>
      <c r="M36" s="570"/>
    </row>
    <row r="37" spans="1:13" ht="15" x14ac:dyDescent="0.25">
      <c r="A37" s="611">
        <v>8</v>
      </c>
      <c r="B37" s="710" t="s">
        <v>787</v>
      </c>
      <c r="C37" s="608"/>
      <c r="D37" s="608"/>
      <c r="E37" s="608"/>
      <c r="F37" s="709"/>
      <c r="G37" s="703"/>
      <c r="H37" s="627" t="s">
        <v>823</v>
      </c>
      <c r="I37" s="712" t="s">
        <v>824</v>
      </c>
      <c r="J37" s="608"/>
      <c r="K37" s="608"/>
      <c r="L37" s="713"/>
      <c r="M37" s="570"/>
    </row>
    <row r="38" spans="1:13" ht="15.75" customHeight="1" x14ac:dyDescent="0.25">
      <c r="A38" s="611">
        <v>9</v>
      </c>
      <c r="B38" s="710" t="s">
        <v>788</v>
      </c>
      <c r="C38" s="608"/>
      <c r="D38" s="608"/>
      <c r="E38" s="608"/>
      <c r="F38" s="709"/>
      <c r="G38" s="703"/>
      <c r="H38" s="608"/>
      <c r="I38" s="608"/>
      <c r="J38" s="608"/>
      <c r="K38" s="608"/>
      <c r="L38" s="713"/>
      <c r="M38" s="570"/>
    </row>
    <row r="39" spans="1:13" ht="12.75" customHeight="1" x14ac:dyDescent="0.25">
      <c r="A39" s="611">
        <v>10</v>
      </c>
      <c r="B39" s="710" t="s">
        <v>789</v>
      </c>
      <c r="C39" s="608"/>
      <c r="D39" s="609"/>
      <c r="E39" s="609"/>
      <c r="F39" s="610"/>
      <c r="G39" s="709"/>
      <c r="H39" s="703"/>
      <c r="I39" s="703"/>
      <c r="J39" s="703"/>
      <c r="K39" s="703"/>
      <c r="L39" s="703"/>
      <c r="M39" s="570"/>
    </row>
    <row r="40" spans="1:13" ht="15" customHeight="1" x14ac:dyDescent="0.25">
      <c r="A40" s="611">
        <v>11</v>
      </c>
      <c r="B40" s="710" t="s">
        <v>790</v>
      </c>
      <c r="C40" s="609"/>
      <c r="D40" s="609"/>
      <c r="E40" s="609"/>
      <c r="F40" s="610"/>
      <c r="G40" s="709"/>
      <c r="H40" s="608"/>
      <c r="I40" s="608"/>
      <c r="J40" s="609"/>
      <c r="K40" s="608"/>
      <c r="L40" s="570"/>
      <c r="M40" s="570"/>
    </row>
    <row r="41" spans="1:13" ht="15" x14ac:dyDescent="0.25">
      <c r="A41" s="611">
        <v>12</v>
      </c>
      <c r="B41" s="710" t="s">
        <v>791</v>
      </c>
      <c r="C41" s="609"/>
      <c r="D41" s="609"/>
      <c r="E41" s="609"/>
      <c r="F41" s="610"/>
      <c r="G41" s="608"/>
      <c r="H41" s="608"/>
      <c r="I41" s="608"/>
      <c r="J41" s="609"/>
      <c r="K41" s="608"/>
      <c r="L41" s="570"/>
      <c r="M41" s="570"/>
    </row>
    <row r="42" spans="1:13" ht="15" customHeight="1" x14ac:dyDescent="0.25">
      <c r="A42" s="611">
        <v>13</v>
      </c>
      <c r="B42" s="710" t="s">
        <v>792</v>
      </c>
      <c r="C42" s="608"/>
      <c r="D42" s="608"/>
      <c r="E42" s="608"/>
      <c r="F42" s="709"/>
      <c r="G42" s="709"/>
      <c r="H42" s="608"/>
      <c r="I42" s="608"/>
      <c r="J42" s="610"/>
      <c r="K42" s="608"/>
      <c r="L42" s="570"/>
      <c r="M42" s="570"/>
    </row>
    <row r="43" spans="1:13" ht="15" x14ac:dyDescent="0.25">
      <c r="A43" s="658"/>
      <c r="B43" s="714"/>
      <c r="C43" s="715"/>
      <c r="H43" s="658"/>
      <c r="I43" s="658"/>
      <c r="J43" s="658"/>
      <c r="K43" s="705"/>
      <c r="L43" s="705"/>
    </row>
    <row r="44" spans="1:13" ht="15" customHeight="1" x14ac:dyDescent="0.2">
      <c r="H44" s="717"/>
      <c r="I44" s="717"/>
      <c r="J44" s="658"/>
      <c r="K44" s="705"/>
      <c r="L44" s="705"/>
    </row>
    <row r="45" spans="1:13" ht="15" x14ac:dyDescent="0.2">
      <c r="H45" s="718"/>
      <c r="I45" s="719"/>
      <c r="J45" s="658"/>
      <c r="K45" s="705"/>
      <c r="L45" s="705"/>
    </row>
    <row r="46" spans="1:13" ht="14.25" customHeight="1" x14ac:dyDescent="0.2">
      <c r="H46" s="720"/>
      <c r="I46" s="720"/>
      <c r="J46" s="658"/>
      <c r="K46" s="705"/>
      <c r="L46" s="705"/>
    </row>
    <row r="47" spans="1:13" ht="12.75" customHeight="1" x14ac:dyDescent="0.2">
      <c r="H47" s="721"/>
      <c r="I47" s="721"/>
      <c r="J47" s="658"/>
      <c r="K47" s="705"/>
      <c r="L47" s="705"/>
    </row>
    <row r="48" spans="1:13" ht="12.75" customHeight="1" x14ac:dyDescent="0.2">
      <c r="H48" s="722"/>
      <c r="I48" s="722"/>
      <c r="J48" s="658"/>
      <c r="K48" s="705"/>
      <c r="L48" s="705"/>
    </row>
    <row r="49" spans="1:12" ht="12.75" customHeight="1" x14ac:dyDescent="0.2">
      <c r="H49" s="723"/>
      <c r="I49" s="723"/>
      <c r="J49" s="658"/>
      <c r="K49" s="705"/>
      <c r="L49" s="705"/>
    </row>
    <row r="50" spans="1:12" ht="15" customHeight="1" x14ac:dyDescent="0.25">
      <c r="H50" s="607"/>
      <c r="I50" s="607"/>
      <c r="J50" s="658"/>
      <c r="K50" s="705"/>
      <c r="L50" s="705"/>
    </row>
    <row r="51" spans="1:12" ht="12.75" customHeight="1" x14ac:dyDescent="0.2">
      <c r="H51" s="658"/>
      <c r="I51" s="706"/>
      <c r="J51" s="658"/>
      <c r="K51" s="705"/>
      <c r="L51" s="705"/>
    </row>
    <row r="52" spans="1:12" ht="12.75" customHeight="1" x14ac:dyDescent="0.2">
      <c r="H52" s="706"/>
      <c r="I52" s="706"/>
      <c r="J52" s="658"/>
      <c r="K52" s="705"/>
      <c r="L52" s="705"/>
    </row>
    <row r="53" spans="1:12" ht="12.75" customHeight="1" x14ac:dyDescent="0.2">
      <c r="H53" s="706"/>
      <c r="I53" s="706"/>
      <c r="J53" s="658"/>
      <c r="K53" s="705"/>
      <c r="L53" s="705"/>
    </row>
    <row r="54" spans="1:12" ht="12.75" customHeight="1" x14ac:dyDescent="0.2">
      <c r="A54" s="658"/>
      <c r="B54" s="658"/>
      <c r="C54" s="658"/>
      <c r="D54" s="658"/>
      <c r="E54" s="658"/>
      <c r="F54" s="658"/>
      <c r="G54" s="658"/>
      <c r="H54" s="724"/>
      <c r="I54" s="724"/>
      <c r="J54" s="658"/>
      <c r="K54" s="705"/>
      <c r="L54" s="705"/>
    </row>
    <row r="55" spans="1:12" ht="12.75" customHeight="1" x14ac:dyDescent="0.2">
      <c r="A55" s="658"/>
      <c r="B55" s="658"/>
      <c r="C55" s="658"/>
      <c r="D55" s="658"/>
      <c r="E55" s="658"/>
      <c r="F55" s="658"/>
      <c r="G55" s="658"/>
      <c r="H55" s="658"/>
      <c r="I55" s="658"/>
      <c r="J55" s="658"/>
      <c r="K55" s="705"/>
      <c r="L55" s="705"/>
    </row>
    <row r="56" spans="1:12" ht="12.75" customHeight="1" x14ac:dyDescent="0.2">
      <c r="A56" s="658"/>
      <c r="B56" s="658"/>
      <c r="C56" s="658"/>
      <c r="D56" s="658"/>
      <c r="E56" s="658"/>
      <c r="F56" s="658"/>
      <c r="G56" s="658"/>
      <c r="H56" s="658"/>
      <c r="I56" s="658"/>
      <c r="J56" s="658"/>
      <c r="K56" s="705"/>
      <c r="L56" s="705"/>
    </row>
    <row r="57" spans="1:12" ht="12.75" customHeight="1" x14ac:dyDescent="0.2">
      <c r="A57" s="658"/>
      <c r="B57" s="658"/>
      <c r="C57" s="658"/>
      <c r="D57" s="658"/>
      <c r="E57" s="658"/>
      <c r="F57" s="658"/>
      <c r="G57" s="658"/>
      <c r="K57" s="705"/>
      <c r="L57" s="705"/>
    </row>
    <row r="58" spans="1:12" ht="12.75" customHeight="1" x14ac:dyDescent="0.2">
      <c r="A58" s="658"/>
      <c r="B58" s="658"/>
      <c r="C58" s="658"/>
      <c r="D58" s="658"/>
      <c r="E58" s="658"/>
      <c r="F58" s="658"/>
      <c r="G58" s="658"/>
      <c r="K58" s="705"/>
      <c r="L58" s="705"/>
    </row>
    <row r="59" spans="1:12" ht="12.75" customHeight="1" x14ac:dyDescent="0.2">
      <c r="A59" s="658"/>
      <c r="B59" s="658"/>
      <c r="C59" s="658"/>
      <c r="D59" s="658"/>
      <c r="E59" s="658"/>
      <c r="F59" s="658"/>
      <c r="G59" s="658"/>
      <c r="K59" s="705"/>
      <c r="L59" s="705"/>
    </row>
    <row r="60" spans="1:12" ht="12.75" customHeight="1" x14ac:dyDescent="0.2">
      <c r="A60" s="658"/>
      <c r="B60" s="658"/>
      <c r="C60" s="658"/>
      <c r="D60" s="658"/>
      <c r="E60" s="658"/>
      <c r="F60" s="658"/>
      <c r="G60" s="658"/>
      <c r="K60" s="705"/>
      <c r="L60" s="705"/>
    </row>
    <row r="61" spans="1:12" ht="12.75" customHeight="1" x14ac:dyDescent="0.2">
      <c r="A61" s="658"/>
      <c r="B61" s="658"/>
      <c r="C61" s="658"/>
      <c r="D61" s="658"/>
      <c r="E61" s="658"/>
      <c r="F61" s="658"/>
      <c r="G61" s="658"/>
      <c r="K61" s="705"/>
      <c r="L61" s="705"/>
    </row>
    <row r="62" spans="1:12" ht="12.75" customHeight="1" x14ac:dyDescent="0.2">
      <c r="A62" s="658"/>
      <c r="B62" s="658"/>
      <c r="C62" s="658"/>
      <c r="D62" s="658"/>
      <c r="E62" s="658"/>
      <c r="F62" s="658"/>
      <c r="G62" s="658"/>
      <c r="K62" s="705"/>
      <c r="L62" s="705"/>
    </row>
    <row r="63" spans="1:12" ht="12.75" customHeight="1" x14ac:dyDescent="0.2">
      <c r="A63" s="658"/>
      <c r="B63" s="658"/>
      <c r="C63" s="658"/>
      <c r="D63" s="658"/>
      <c r="E63" s="658"/>
      <c r="F63" s="658"/>
      <c r="G63" s="658"/>
      <c r="K63" s="705"/>
      <c r="L63" s="705"/>
    </row>
    <row r="64" spans="1:12" ht="12.75" customHeight="1" x14ac:dyDescent="0.2">
      <c r="A64" s="658"/>
      <c r="B64" s="658"/>
      <c r="C64" s="658"/>
      <c r="D64" s="658"/>
      <c r="E64" s="658"/>
      <c r="F64" s="658"/>
      <c r="G64" s="658"/>
      <c r="K64" s="705"/>
      <c r="L64" s="705"/>
    </row>
    <row r="65" spans="1:12" ht="12.75" customHeight="1" x14ac:dyDescent="0.2">
      <c r="A65" s="658"/>
      <c r="B65" s="658"/>
      <c r="C65" s="658"/>
      <c r="D65" s="658"/>
      <c r="E65" s="658"/>
      <c r="F65" s="658"/>
      <c r="G65" s="658"/>
      <c r="K65" s="705"/>
      <c r="L65" s="705"/>
    </row>
    <row r="66" spans="1:12" ht="12.75" customHeight="1" x14ac:dyDescent="0.2">
      <c r="A66" s="658"/>
      <c r="B66" s="658"/>
      <c r="C66" s="658"/>
      <c r="D66" s="658"/>
      <c r="E66" s="658"/>
      <c r="F66" s="658"/>
      <c r="G66" s="658"/>
      <c r="K66" s="705"/>
      <c r="L66" s="705"/>
    </row>
    <row r="67" spans="1:12" ht="12.75" customHeight="1" x14ac:dyDescent="0.2">
      <c r="A67" s="658"/>
      <c r="B67" s="658"/>
      <c r="C67" s="658"/>
      <c r="D67" s="658"/>
      <c r="E67" s="658"/>
      <c r="F67" s="658"/>
      <c r="G67" s="658"/>
      <c r="K67" s="705"/>
      <c r="L67" s="705"/>
    </row>
    <row r="68" spans="1:12" ht="12.75" customHeight="1" x14ac:dyDescent="0.2">
      <c r="A68" s="658"/>
      <c r="B68" s="658"/>
      <c r="C68" s="658"/>
      <c r="D68" s="658"/>
      <c r="E68" s="658"/>
      <c r="F68" s="658"/>
      <c r="G68" s="658"/>
      <c r="K68" s="705"/>
      <c r="L68" s="705"/>
    </row>
    <row r="69" spans="1:12" ht="12.75" customHeight="1" x14ac:dyDescent="0.2">
      <c r="A69" s="658"/>
      <c r="B69" s="658"/>
      <c r="C69" s="658"/>
      <c r="D69" s="658"/>
      <c r="E69" s="658"/>
      <c r="F69" s="658"/>
      <c r="G69" s="658"/>
      <c r="K69" s="705"/>
      <c r="L69" s="705"/>
    </row>
    <row r="70" spans="1:12" ht="12.75" customHeight="1" x14ac:dyDescent="0.2">
      <c r="A70" s="658"/>
      <c r="B70" s="658"/>
      <c r="C70" s="658"/>
      <c r="D70" s="658"/>
      <c r="E70" s="658"/>
      <c r="F70" s="658"/>
      <c r="G70" s="658"/>
      <c r="K70" s="705"/>
      <c r="L70" s="705"/>
    </row>
    <row r="71" spans="1:12" ht="12.75" customHeight="1" x14ac:dyDescent="0.2">
      <c r="A71" s="658"/>
      <c r="B71" s="658"/>
      <c r="C71" s="658"/>
      <c r="D71" s="658"/>
      <c r="E71" s="658"/>
      <c r="F71" s="658"/>
      <c r="G71" s="658"/>
      <c r="K71" s="705"/>
      <c r="L71" s="705"/>
    </row>
    <row r="72" spans="1:12" ht="12.75" customHeight="1" x14ac:dyDescent="0.2">
      <c r="A72" s="658"/>
      <c r="B72" s="658"/>
      <c r="C72" s="658"/>
      <c r="D72" s="658"/>
      <c r="E72" s="658"/>
      <c r="F72" s="658"/>
      <c r="G72" s="658"/>
      <c r="K72" s="705"/>
      <c r="L72" s="705"/>
    </row>
    <row r="73" spans="1:12" ht="12.75" customHeight="1" x14ac:dyDescent="0.2">
      <c r="A73" s="658"/>
      <c r="B73" s="658"/>
      <c r="C73" s="658"/>
      <c r="D73" s="658"/>
      <c r="E73" s="658"/>
      <c r="F73" s="658"/>
      <c r="G73" s="658"/>
      <c r="K73" s="705"/>
      <c r="L73" s="705"/>
    </row>
    <row r="74" spans="1:12" ht="12.75" customHeight="1" x14ac:dyDescent="0.2">
      <c r="A74" s="658"/>
      <c r="B74" s="658"/>
      <c r="C74" s="658"/>
      <c r="D74" s="658"/>
      <c r="E74" s="658"/>
      <c r="F74" s="658"/>
      <c r="G74" s="658"/>
      <c r="K74" s="705"/>
      <c r="L74" s="705"/>
    </row>
  </sheetData>
  <mergeCells count="14">
    <mergeCell ref="J2:J3"/>
    <mergeCell ref="K2:O2"/>
    <mergeCell ref="P2:R2"/>
    <mergeCell ref="S2:S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" right="0" top="0.78740157480314965" bottom="0.59055118110236227" header="0.19685039370078741" footer="0.19685039370078741"/>
  <pageSetup paperSize="9" scale="4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topLeftCell="A27" zoomScaleNormal="100" workbookViewId="0">
      <selection activeCell="L54" sqref="L54"/>
    </sheetView>
  </sheetViews>
  <sheetFormatPr defaultColWidth="3.42578125" defaultRowHeight="15" customHeight="1" x14ac:dyDescent="0.2"/>
  <cols>
    <col min="1" max="1" width="45.85546875" style="26" customWidth="1"/>
    <col min="2" max="2" width="16.7109375" style="26" customWidth="1"/>
    <col min="3" max="3" width="17.28515625" style="26" customWidth="1"/>
    <col min="4" max="5" width="16.7109375" style="26" customWidth="1"/>
    <col min="6" max="7" width="13.85546875" style="26" customWidth="1"/>
    <col min="8" max="9" width="10" style="26" customWidth="1"/>
    <col min="10" max="16384" width="3.42578125" style="26"/>
  </cols>
  <sheetData>
    <row r="1" spans="1:11" ht="15" customHeight="1" x14ac:dyDescent="0.2">
      <c r="I1" s="27"/>
    </row>
    <row r="3" spans="1:11" ht="15" customHeight="1" x14ac:dyDescent="0.2">
      <c r="B3" s="28"/>
      <c r="C3" s="92"/>
      <c r="D3" s="28"/>
      <c r="E3" s="28"/>
      <c r="J3" s="28"/>
    </row>
    <row r="4" spans="1:11" s="29" customFormat="1" ht="15" customHeight="1" x14ac:dyDescent="0.2">
      <c r="B4" s="31"/>
      <c r="C4" s="92"/>
      <c r="D4" s="31"/>
      <c r="I4" s="30"/>
    </row>
    <row r="5" spans="1:11" s="29" customFormat="1" ht="15" customHeight="1" x14ac:dyDescent="0.2">
      <c r="D5" s="31"/>
      <c r="E5" s="31"/>
      <c r="J5" s="31"/>
      <c r="K5" s="31"/>
    </row>
    <row r="6" spans="1:11" s="29" customFormat="1" ht="15" customHeight="1" x14ac:dyDescent="0.2">
      <c r="J6" s="31"/>
      <c r="K6" s="31"/>
    </row>
    <row r="7" spans="1:11" s="29" customFormat="1" ht="15" customHeight="1" x14ac:dyDescent="0.2">
      <c r="A7" s="29" t="s">
        <v>5</v>
      </c>
      <c r="J7" s="31"/>
      <c r="K7" s="31"/>
    </row>
    <row r="8" spans="1:11" s="29" customFormat="1" ht="15" customHeight="1" x14ac:dyDescent="0.2">
      <c r="J8" s="31"/>
      <c r="K8" s="31"/>
    </row>
    <row r="9" spans="1:11" s="29" customFormat="1" ht="15" customHeight="1" x14ac:dyDescent="0.2">
      <c r="I9" s="30" t="s">
        <v>3</v>
      </c>
      <c r="J9" s="31"/>
      <c r="K9" s="31"/>
    </row>
    <row r="10" spans="1:11" s="29" customFormat="1" ht="62.25" customHeight="1" x14ac:dyDescent="0.2">
      <c r="A10" s="32" t="s">
        <v>6</v>
      </c>
      <c r="B10" s="84" t="s">
        <v>92</v>
      </c>
      <c r="C10" s="84" t="s">
        <v>100</v>
      </c>
      <c r="D10" s="84" t="s">
        <v>101</v>
      </c>
      <c r="E10" s="84" t="s">
        <v>102</v>
      </c>
      <c r="F10" s="84" t="s">
        <v>88</v>
      </c>
      <c r="G10" s="84" t="s">
        <v>96</v>
      </c>
      <c r="H10" s="84" t="s">
        <v>90</v>
      </c>
      <c r="I10" s="84" t="s">
        <v>89</v>
      </c>
      <c r="K10" s="33"/>
    </row>
    <row r="11" spans="1:11" s="29" customFormat="1" ht="15" customHeight="1" x14ac:dyDescent="0.2">
      <c r="A11" s="32" t="s">
        <v>0</v>
      </c>
      <c r="B11" s="32">
        <v>1</v>
      </c>
      <c r="C11" s="32">
        <v>2</v>
      </c>
      <c r="D11" s="34">
        <v>3</v>
      </c>
      <c r="E11" s="34">
        <v>4</v>
      </c>
      <c r="F11" s="32">
        <v>5</v>
      </c>
      <c r="G11" s="32">
        <v>6</v>
      </c>
      <c r="H11" s="32">
        <v>7</v>
      </c>
      <c r="I11" s="34">
        <v>8</v>
      </c>
      <c r="K11" s="33"/>
    </row>
    <row r="12" spans="1:11" s="29" customFormat="1" ht="17.25" customHeight="1" x14ac:dyDescent="0.2">
      <c r="A12" s="35" t="s">
        <v>7</v>
      </c>
      <c r="B12" s="36"/>
      <c r="C12" s="36"/>
      <c r="D12" s="37"/>
      <c r="E12" s="37"/>
      <c r="F12" s="36"/>
      <c r="G12" s="36"/>
      <c r="H12" s="36"/>
      <c r="I12" s="37"/>
      <c r="K12" s="33"/>
    </row>
    <row r="13" spans="1:11" s="29" customFormat="1" ht="15" customHeight="1" x14ac:dyDescent="0.2">
      <c r="A13" s="38" t="s">
        <v>8</v>
      </c>
      <c r="B13" s="39">
        <v>280338</v>
      </c>
      <c r="C13" s="39">
        <v>99889</v>
      </c>
      <c r="D13" s="39">
        <v>90712</v>
      </c>
      <c r="E13" s="39">
        <v>99387</v>
      </c>
      <c r="F13" s="39">
        <f>+E13-C13</f>
        <v>-502</v>
      </c>
      <c r="G13" s="39">
        <f>+E13-D13</f>
        <v>8675</v>
      </c>
      <c r="H13" s="40">
        <f>+E13/C13*100</f>
        <v>99.497442160798485</v>
      </c>
      <c r="I13" s="40">
        <f>+E13/D13*100</f>
        <v>109.56323308933769</v>
      </c>
      <c r="K13" s="31"/>
    </row>
    <row r="14" spans="1:11" s="29" customFormat="1" ht="15" customHeight="1" x14ac:dyDescent="0.2">
      <c r="A14" s="41" t="s">
        <v>9</v>
      </c>
      <c r="B14" s="42">
        <v>9921</v>
      </c>
      <c r="C14" s="42">
        <v>3442</v>
      </c>
      <c r="D14" s="39">
        <v>3018</v>
      </c>
      <c r="E14" s="39">
        <v>4094</v>
      </c>
      <c r="F14" s="39">
        <f t="shared" ref="F14:F67" si="0">+E14-C14</f>
        <v>652</v>
      </c>
      <c r="G14" s="39">
        <f t="shared" ref="G14:G67" si="1">+E14-D14</f>
        <v>1076</v>
      </c>
      <c r="H14" s="40">
        <f t="shared" ref="H14:H67" si="2">+E14/C14*100</f>
        <v>118.9424753050552</v>
      </c>
      <c r="I14" s="40">
        <f t="shared" ref="I14:I19" si="3">+E14/D14*100</f>
        <v>135.65275016567261</v>
      </c>
      <c r="K14" s="33"/>
    </row>
    <row r="15" spans="1:11" s="29" customFormat="1" ht="15" customHeight="1" x14ac:dyDescent="0.2">
      <c r="A15" s="41" t="s">
        <v>10</v>
      </c>
      <c r="B15" s="42">
        <v>73</v>
      </c>
      <c r="C15" s="42">
        <v>33</v>
      </c>
      <c r="D15" s="39">
        <v>19</v>
      </c>
      <c r="E15" s="39">
        <v>18</v>
      </c>
      <c r="F15" s="39">
        <f t="shared" si="0"/>
        <v>-15</v>
      </c>
      <c r="G15" s="39">
        <f t="shared" si="1"/>
        <v>-1</v>
      </c>
      <c r="H15" s="40">
        <f t="shared" si="2"/>
        <v>54.54545454545454</v>
      </c>
      <c r="I15" s="40">
        <f t="shared" si="3"/>
        <v>94.73684210526315</v>
      </c>
      <c r="K15" s="33"/>
    </row>
    <row r="16" spans="1:11" s="29" customFormat="1" ht="15" customHeight="1" x14ac:dyDescent="0.2">
      <c r="A16" s="41" t="s">
        <v>11</v>
      </c>
      <c r="B16" s="42">
        <v>126137</v>
      </c>
      <c r="C16" s="42">
        <v>40871</v>
      </c>
      <c r="D16" s="43">
        <v>37991</v>
      </c>
      <c r="E16" s="43">
        <v>40365</v>
      </c>
      <c r="F16" s="39">
        <f t="shared" si="0"/>
        <v>-506</v>
      </c>
      <c r="G16" s="39">
        <f t="shared" si="1"/>
        <v>2374</v>
      </c>
      <c r="H16" s="40">
        <f t="shared" si="2"/>
        <v>98.761958356781093</v>
      </c>
      <c r="I16" s="40">
        <f t="shared" si="3"/>
        <v>106.24884841146587</v>
      </c>
      <c r="K16" s="33"/>
    </row>
    <row r="17" spans="1:11" s="29" customFormat="1" ht="15" customHeight="1" x14ac:dyDescent="0.2">
      <c r="A17" s="91" t="s">
        <v>94</v>
      </c>
      <c r="B17" s="42">
        <v>0</v>
      </c>
      <c r="C17" s="42">
        <v>0</v>
      </c>
      <c r="D17" s="43">
        <v>0</v>
      </c>
      <c r="E17" s="43">
        <v>0</v>
      </c>
      <c r="F17" s="39">
        <f t="shared" si="0"/>
        <v>0</v>
      </c>
      <c r="G17" s="39">
        <f t="shared" si="1"/>
        <v>0</v>
      </c>
      <c r="H17" s="40">
        <v>0</v>
      </c>
      <c r="I17" s="40">
        <v>0</v>
      </c>
      <c r="K17" s="33"/>
    </row>
    <row r="18" spans="1:11" s="29" customFormat="1" ht="15" customHeight="1" x14ac:dyDescent="0.2">
      <c r="A18" s="91" t="s">
        <v>95</v>
      </c>
      <c r="B18" s="42">
        <v>0</v>
      </c>
      <c r="C18" s="42">
        <v>0</v>
      </c>
      <c r="D18" s="43">
        <v>0</v>
      </c>
      <c r="E18" s="43">
        <v>-1</v>
      </c>
      <c r="F18" s="39">
        <f t="shared" si="0"/>
        <v>-1</v>
      </c>
      <c r="G18" s="39">
        <f t="shared" si="1"/>
        <v>-1</v>
      </c>
      <c r="H18" s="40">
        <v>0</v>
      </c>
      <c r="I18" s="40">
        <v>0</v>
      </c>
      <c r="K18" s="33"/>
    </row>
    <row r="19" spans="1:11" s="29" customFormat="1" ht="15" customHeight="1" x14ac:dyDescent="0.2">
      <c r="A19" s="44" t="s">
        <v>12</v>
      </c>
      <c r="B19" s="45">
        <f>SUM(B13:B16)</f>
        <v>416469</v>
      </c>
      <c r="C19" s="45">
        <f>SUM(C13:C18)</f>
        <v>144235</v>
      </c>
      <c r="D19" s="45">
        <f>SUM(D13:D18)</f>
        <v>131740</v>
      </c>
      <c r="E19" s="45">
        <f>SUM(E13:E18)</f>
        <v>143863</v>
      </c>
      <c r="F19" s="46">
        <f t="shared" si="0"/>
        <v>-372</v>
      </c>
      <c r="G19" s="46">
        <f t="shared" si="1"/>
        <v>12123</v>
      </c>
      <c r="H19" s="47">
        <f t="shared" si="2"/>
        <v>99.742087565431419</v>
      </c>
      <c r="I19" s="47">
        <f t="shared" si="3"/>
        <v>109.20221648701988</v>
      </c>
      <c r="K19" s="31"/>
    </row>
    <row r="20" spans="1:11" ht="15" customHeight="1" x14ac:dyDescent="0.2">
      <c r="A20" s="48" t="s">
        <v>13</v>
      </c>
      <c r="B20" s="48"/>
      <c r="C20" s="48"/>
      <c r="D20" s="48"/>
      <c r="E20" s="48"/>
      <c r="F20" s="39"/>
      <c r="G20" s="39">
        <f t="shared" si="1"/>
        <v>0</v>
      </c>
      <c r="H20" s="48"/>
      <c r="I20" s="48"/>
    </row>
    <row r="21" spans="1:11" ht="15" customHeight="1" x14ac:dyDescent="0.2">
      <c r="A21" s="48" t="s">
        <v>14</v>
      </c>
      <c r="B21" s="49">
        <v>4794098</v>
      </c>
      <c r="C21" s="49">
        <v>1617624</v>
      </c>
      <c r="D21" s="50">
        <v>1564811</v>
      </c>
      <c r="E21" s="50">
        <v>1637693</v>
      </c>
      <c r="F21" s="39">
        <f t="shared" si="0"/>
        <v>20069</v>
      </c>
      <c r="G21" s="39">
        <f t="shared" si="1"/>
        <v>72882</v>
      </c>
      <c r="H21" s="40">
        <f t="shared" si="2"/>
        <v>101.24064677576494</v>
      </c>
      <c r="I21" s="40">
        <f t="shared" ref="I21:I27" si="4">+E21/D21*100</f>
        <v>104.6575592835173</v>
      </c>
    </row>
    <row r="22" spans="1:11" ht="15" customHeight="1" x14ac:dyDescent="0.2">
      <c r="A22" s="48" t="s">
        <v>15</v>
      </c>
      <c r="B22" s="51">
        <v>108080</v>
      </c>
      <c r="C22" s="51">
        <v>36468</v>
      </c>
      <c r="D22" s="50">
        <v>35299</v>
      </c>
      <c r="E22" s="50">
        <v>36548</v>
      </c>
      <c r="F22" s="39">
        <f t="shared" si="0"/>
        <v>80</v>
      </c>
      <c r="G22" s="39">
        <f t="shared" si="1"/>
        <v>1249</v>
      </c>
      <c r="H22" s="40">
        <f t="shared" si="2"/>
        <v>100.2193704069321</v>
      </c>
      <c r="I22" s="40">
        <f t="shared" si="4"/>
        <v>103.53834386243237</v>
      </c>
    </row>
    <row r="23" spans="1:11" ht="15" customHeight="1" x14ac:dyDescent="0.2">
      <c r="A23" s="48" t="s">
        <v>16</v>
      </c>
      <c r="B23" s="51">
        <v>470050</v>
      </c>
      <c r="C23" s="51">
        <v>158604</v>
      </c>
      <c r="D23" s="50">
        <v>152554</v>
      </c>
      <c r="E23" s="50">
        <v>159026</v>
      </c>
      <c r="F23" s="39">
        <f t="shared" si="0"/>
        <v>422</v>
      </c>
      <c r="G23" s="39">
        <f t="shared" si="1"/>
        <v>6472</v>
      </c>
      <c r="H23" s="40">
        <f t="shared" si="2"/>
        <v>100.26607147360723</v>
      </c>
      <c r="I23" s="40">
        <f t="shared" si="4"/>
        <v>104.24243218794655</v>
      </c>
    </row>
    <row r="24" spans="1:11" ht="15" customHeight="1" x14ac:dyDescent="0.2">
      <c r="A24" s="48" t="s">
        <v>17</v>
      </c>
      <c r="B24" s="51">
        <v>41528</v>
      </c>
      <c r="C24" s="51">
        <v>14013</v>
      </c>
      <c r="D24" s="50">
        <v>13553</v>
      </c>
      <c r="E24" s="50">
        <v>14486</v>
      </c>
      <c r="F24" s="39">
        <f t="shared" si="0"/>
        <v>473</v>
      </c>
      <c r="G24" s="39">
        <f t="shared" si="1"/>
        <v>933</v>
      </c>
      <c r="H24" s="40">
        <f t="shared" si="2"/>
        <v>103.37543709412688</v>
      </c>
      <c r="I24" s="40">
        <f t="shared" si="4"/>
        <v>106.88408470449346</v>
      </c>
    </row>
    <row r="25" spans="1:11" ht="15" customHeight="1" x14ac:dyDescent="0.2">
      <c r="A25" s="48" t="s">
        <v>18</v>
      </c>
      <c r="B25" s="51">
        <v>4220</v>
      </c>
      <c r="C25" s="51">
        <v>1424</v>
      </c>
      <c r="D25" s="50">
        <v>916</v>
      </c>
      <c r="E25" s="50">
        <v>796</v>
      </c>
      <c r="F25" s="39">
        <f t="shared" si="0"/>
        <v>-628</v>
      </c>
      <c r="G25" s="39">
        <f t="shared" si="1"/>
        <v>-120</v>
      </c>
      <c r="H25" s="40">
        <f t="shared" si="2"/>
        <v>55.898876404494381</v>
      </c>
      <c r="I25" s="40">
        <f t="shared" si="4"/>
        <v>86.899563318777297</v>
      </c>
    </row>
    <row r="26" spans="1:11" ht="15" customHeight="1" x14ac:dyDescent="0.2">
      <c r="A26" s="48" t="s">
        <v>19</v>
      </c>
      <c r="B26" s="51"/>
      <c r="C26" s="51"/>
      <c r="D26" s="50">
        <v>328</v>
      </c>
      <c r="E26" s="50">
        <v>40</v>
      </c>
      <c r="F26" s="39">
        <f t="shared" si="0"/>
        <v>40</v>
      </c>
      <c r="G26" s="39">
        <f t="shared" si="1"/>
        <v>-288</v>
      </c>
      <c r="H26" s="40">
        <v>0</v>
      </c>
      <c r="I26" s="40">
        <f t="shared" si="4"/>
        <v>12.195121951219512</v>
      </c>
    </row>
    <row r="27" spans="1:11" ht="15" customHeight="1" x14ac:dyDescent="0.2">
      <c r="A27" s="52" t="s">
        <v>4</v>
      </c>
      <c r="B27" s="53">
        <v>5417976</v>
      </c>
      <c r="C27" s="53">
        <v>1828133</v>
      </c>
      <c r="D27" s="53">
        <v>1767461</v>
      </c>
      <c r="E27" s="53">
        <v>1848589</v>
      </c>
      <c r="F27" s="46">
        <f t="shared" si="0"/>
        <v>20456</v>
      </c>
      <c r="G27" s="46">
        <f t="shared" si="1"/>
        <v>81128</v>
      </c>
      <c r="H27" s="47">
        <f t="shared" si="2"/>
        <v>101.11895578713366</v>
      </c>
      <c r="I27" s="47">
        <f t="shared" si="4"/>
        <v>104.59008713629325</v>
      </c>
    </row>
    <row r="28" spans="1:11" ht="15" customHeight="1" x14ac:dyDescent="0.2">
      <c r="A28" s="48" t="s">
        <v>20</v>
      </c>
      <c r="B28" s="51"/>
      <c r="C28" s="51"/>
      <c r="D28" s="51"/>
      <c r="E28" s="51"/>
      <c r="F28" s="39"/>
      <c r="G28" s="39">
        <f t="shared" si="1"/>
        <v>0</v>
      </c>
      <c r="H28" s="51"/>
      <c r="I28" s="51"/>
    </row>
    <row r="29" spans="1:11" ht="15" customHeight="1" x14ac:dyDescent="0.2">
      <c r="A29" s="48" t="s">
        <v>21</v>
      </c>
      <c r="B29" s="51">
        <v>771296</v>
      </c>
      <c r="C29" s="51">
        <v>262711</v>
      </c>
      <c r="D29" s="50">
        <v>253110</v>
      </c>
      <c r="E29" s="50">
        <v>258895</v>
      </c>
      <c r="F29" s="39">
        <f t="shared" si="0"/>
        <v>-3816</v>
      </c>
      <c r="G29" s="39">
        <f t="shared" si="1"/>
        <v>5785</v>
      </c>
      <c r="H29" s="40">
        <f t="shared" si="2"/>
        <v>98.547453285168871</v>
      </c>
      <c r="I29" s="40">
        <f t="shared" ref="I29:I34" si="5">+E29/D29*100</f>
        <v>102.28556753980482</v>
      </c>
    </row>
    <row r="30" spans="1:11" ht="15" customHeight="1" x14ac:dyDescent="0.2">
      <c r="A30" s="48" t="s">
        <v>16</v>
      </c>
      <c r="B30" s="51">
        <v>110861</v>
      </c>
      <c r="C30" s="51">
        <v>37760</v>
      </c>
      <c r="D30" s="50">
        <v>35302</v>
      </c>
      <c r="E30" s="50">
        <v>34889</v>
      </c>
      <c r="F30" s="39">
        <f t="shared" si="0"/>
        <v>-2871</v>
      </c>
      <c r="G30" s="39">
        <f t="shared" si="1"/>
        <v>-413</v>
      </c>
      <c r="H30" s="40">
        <f t="shared" si="2"/>
        <v>92.396716101694921</v>
      </c>
      <c r="I30" s="40">
        <f t="shared" si="5"/>
        <v>98.830094612203283</v>
      </c>
    </row>
    <row r="31" spans="1:11" ht="15" customHeight="1" x14ac:dyDescent="0.2">
      <c r="A31" s="48" t="s">
        <v>22</v>
      </c>
      <c r="B31" s="51">
        <v>15150</v>
      </c>
      <c r="C31" s="51">
        <v>5160</v>
      </c>
      <c r="D31" s="50">
        <v>4506</v>
      </c>
      <c r="E31" s="50">
        <v>4488</v>
      </c>
      <c r="F31" s="39">
        <f t="shared" si="0"/>
        <v>-672</v>
      </c>
      <c r="G31" s="39">
        <f t="shared" si="1"/>
        <v>-18</v>
      </c>
      <c r="H31" s="40">
        <f t="shared" si="2"/>
        <v>86.976744186046503</v>
      </c>
      <c r="I31" s="40">
        <f t="shared" si="5"/>
        <v>99.600532623169101</v>
      </c>
    </row>
    <row r="32" spans="1:11" ht="15" customHeight="1" x14ac:dyDescent="0.2">
      <c r="A32" s="48" t="s">
        <v>18</v>
      </c>
      <c r="B32" s="51">
        <v>43386</v>
      </c>
      <c r="C32" s="51">
        <v>14778</v>
      </c>
      <c r="D32" s="50">
        <v>13630</v>
      </c>
      <c r="E32" s="50">
        <v>13569</v>
      </c>
      <c r="F32" s="39">
        <f t="shared" si="0"/>
        <v>-1209</v>
      </c>
      <c r="G32" s="39">
        <f t="shared" si="1"/>
        <v>-61</v>
      </c>
      <c r="H32" s="40">
        <f t="shared" si="2"/>
        <v>91.818920016240355</v>
      </c>
      <c r="I32" s="40">
        <f t="shared" si="5"/>
        <v>99.55245781364637</v>
      </c>
    </row>
    <row r="33" spans="1:9" ht="15" customHeight="1" x14ac:dyDescent="0.2">
      <c r="A33" s="48" t="s">
        <v>19</v>
      </c>
      <c r="B33" s="51"/>
      <c r="C33" s="51"/>
      <c r="D33" s="50">
        <v>63</v>
      </c>
      <c r="E33" s="50">
        <v>45</v>
      </c>
      <c r="F33" s="39">
        <f t="shared" si="0"/>
        <v>45</v>
      </c>
      <c r="G33" s="39">
        <f t="shared" si="1"/>
        <v>-18</v>
      </c>
      <c r="H33" s="40">
        <v>0</v>
      </c>
      <c r="I33" s="40">
        <f t="shared" si="5"/>
        <v>71.428571428571431</v>
      </c>
    </row>
    <row r="34" spans="1:9" ht="15" customHeight="1" x14ac:dyDescent="0.2">
      <c r="A34" s="52" t="s">
        <v>4</v>
      </c>
      <c r="B34" s="53">
        <v>940693</v>
      </c>
      <c r="C34" s="53">
        <v>320409</v>
      </c>
      <c r="D34" s="53">
        <v>306611</v>
      </c>
      <c r="E34" s="53">
        <v>311886</v>
      </c>
      <c r="F34" s="46">
        <f t="shared" si="0"/>
        <v>-8523</v>
      </c>
      <c r="G34" s="46">
        <f t="shared" si="1"/>
        <v>5275</v>
      </c>
      <c r="H34" s="47">
        <f t="shared" si="2"/>
        <v>97.339962360607842</v>
      </c>
      <c r="I34" s="47">
        <f t="shared" si="5"/>
        <v>101.72042098946221</v>
      </c>
    </row>
    <row r="35" spans="1:9" ht="15" customHeight="1" x14ac:dyDescent="0.2">
      <c r="A35" s="48" t="s">
        <v>23</v>
      </c>
      <c r="B35" s="51"/>
      <c r="C35" s="51"/>
      <c r="D35" s="48"/>
      <c r="E35" s="48"/>
      <c r="F35" s="39"/>
      <c r="G35" s="39">
        <f t="shared" si="1"/>
        <v>0</v>
      </c>
      <c r="H35" s="51"/>
      <c r="I35" s="51"/>
    </row>
    <row r="36" spans="1:9" ht="15" customHeight="1" x14ac:dyDescent="0.2">
      <c r="A36" s="48" t="s">
        <v>14</v>
      </c>
      <c r="B36" s="49">
        <f t="shared" ref="B36:C36" si="6">+B21</f>
        <v>4794098</v>
      </c>
      <c r="C36" s="49">
        <f t="shared" si="6"/>
        <v>1617624</v>
      </c>
      <c r="D36" s="49">
        <f t="shared" ref="D36:E36" si="7">+D21</f>
        <v>1564811</v>
      </c>
      <c r="E36" s="49">
        <f t="shared" si="7"/>
        <v>1637693</v>
      </c>
      <c r="F36" s="39">
        <f t="shared" si="0"/>
        <v>20069</v>
      </c>
      <c r="G36" s="39">
        <f t="shared" si="1"/>
        <v>72882</v>
      </c>
      <c r="H36" s="40">
        <f t="shared" si="2"/>
        <v>101.24064677576494</v>
      </c>
      <c r="I36" s="40">
        <f t="shared" ref="I36:I43" si="8">+E36/D36*100</f>
        <v>104.6575592835173</v>
      </c>
    </row>
    <row r="37" spans="1:9" ht="15" customHeight="1" x14ac:dyDescent="0.2">
      <c r="A37" s="48" t="s">
        <v>15</v>
      </c>
      <c r="B37" s="49">
        <f>+B22</f>
        <v>108080</v>
      </c>
      <c r="C37" s="49">
        <f>+C22</f>
        <v>36468</v>
      </c>
      <c r="D37" s="49">
        <f t="shared" ref="D37:E37" si="9">+D22</f>
        <v>35299</v>
      </c>
      <c r="E37" s="49">
        <f t="shared" si="9"/>
        <v>36548</v>
      </c>
      <c r="F37" s="39">
        <f t="shared" si="0"/>
        <v>80</v>
      </c>
      <c r="G37" s="39">
        <f t="shared" si="1"/>
        <v>1249</v>
      </c>
      <c r="H37" s="40">
        <f t="shared" si="2"/>
        <v>100.2193704069321</v>
      </c>
      <c r="I37" s="40">
        <f t="shared" si="8"/>
        <v>103.53834386243237</v>
      </c>
    </row>
    <row r="38" spans="1:9" ht="15" customHeight="1" x14ac:dyDescent="0.2">
      <c r="A38" s="48" t="s">
        <v>21</v>
      </c>
      <c r="B38" s="49">
        <f>+B29</f>
        <v>771296</v>
      </c>
      <c r="C38" s="49">
        <f>+C29</f>
        <v>262711</v>
      </c>
      <c r="D38" s="49">
        <f t="shared" ref="D38:E38" si="10">+D29</f>
        <v>253110</v>
      </c>
      <c r="E38" s="49">
        <f t="shared" si="10"/>
        <v>258895</v>
      </c>
      <c r="F38" s="39">
        <f t="shared" si="0"/>
        <v>-3816</v>
      </c>
      <c r="G38" s="39">
        <f t="shared" si="1"/>
        <v>5785</v>
      </c>
      <c r="H38" s="40">
        <f t="shared" si="2"/>
        <v>98.547453285168871</v>
      </c>
      <c r="I38" s="40">
        <f t="shared" si="8"/>
        <v>102.28556753980482</v>
      </c>
    </row>
    <row r="39" spans="1:9" ht="15" customHeight="1" x14ac:dyDescent="0.2">
      <c r="A39" s="48" t="s">
        <v>16</v>
      </c>
      <c r="B39" s="49">
        <f>+B23+B30</f>
        <v>580911</v>
      </c>
      <c r="C39" s="49">
        <f>+C23+C30</f>
        <v>196364</v>
      </c>
      <c r="D39" s="49">
        <f t="shared" ref="D39:E39" si="11">+D23+D30</f>
        <v>187856</v>
      </c>
      <c r="E39" s="49">
        <f t="shared" si="11"/>
        <v>193915</v>
      </c>
      <c r="F39" s="39">
        <f t="shared" si="0"/>
        <v>-2449</v>
      </c>
      <c r="G39" s="39">
        <f t="shared" si="1"/>
        <v>6059</v>
      </c>
      <c r="H39" s="40">
        <f t="shared" si="2"/>
        <v>98.752826383654849</v>
      </c>
      <c r="I39" s="40">
        <f t="shared" si="8"/>
        <v>103.22534281577379</v>
      </c>
    </row>
    <row r="40" spans="1:9" ht="15" customHeight="1" x14ac:dyDescent="0.2">
      <c r="A40" s="48" t="s">
        <v>17</v>
      </c>
      <c r="B40" s="49">
        <f t="shared" ref="B40:C42" si="12">+B24+B31</f>
        <v>56678</v>
      </c>
      <c r="C40" s="49">
        <f t="shared" si="12"/>
        <v>19173</v>
      </c>
      <c r="D40" s="49">
        <f t="shared" ref="D40:E40" si="13">+D24+D31</f>
        <v>18059</v>
      </c>
      <c r="E40" s="49">
        <f t="shared" si="13"/>
        <v>18974</v>
      </c>
      <c r="F40" s="39">
        <f t="shared" si="0"/>
        <v>-199</v>
      </c>
      <c r="G40" s="39">
        <f t="shared" si="1"/>
        <v>915</v>
      </c>
      <c r="H40" s="40">
        <f t="shared" si="2"/>
        <v>98.962082094612214</v>
      </c>
      <c r="I40" s="40">
        <f t="shared" si="8"/>
        <v>105.06672573232183</v>
      </c>
    </row>
    <row r="41" spans="1:9" ht="15" customHeight="1" x14ac:dyDescent="0.2">
      <c r="A41" s="48" t="s">
        <v>18</v>
      </c>
      <c r="B41" s="49">
        <f t="shared" si="12"/>
        <v>47606</v>
      </c>
      <c r="C41" s="49">
        <f t="shared" si="12"/>
        <v>16202</v>
      </c>
      <c r="D41" s="49">
        <f t="shared" ref="D41:E41" si="14">+D25+D32</f>
        <v>14546</v>
      </c>
      <c r="E41" s="49">
        <f t="shared" si="14"/>
        <v>14365</v>
      </c>
      <c r="F41" s="39">
        <f t="shared" si="0"/>
        <v>-1837</v>
      </c>
      <c r="G41" s="39">
        <f t="shared" si="1"/>
        <v>-181</v>
      </c>
      <c r="H41" s="40">
        <f t="shared" si="2"/>
        <v>88.661893593383539</v>
      </c>
      <c r="I41" s="40">
        <f t="shared" si="8"/>
        <v>98.755671662312665</v>
      </c>
    </row>
    <row r="42" spans="1:9" ht="15" customHeight="1" x14ac:dyDescent="0.2">
      <c r="A42" s="48" t="s">
        <v>19</v>
      </c>
      <c r="B42" s="49">
        <f t="shared" si="12"/>
        <v>0</v>
      </c>
      <c r="C42" s="49">
        <f t="shared" si="12"/>
        <v>0</v>
      </c>
      <c r="D42" s="49">
        <f t="shared" ref="D42:E42" si="15">+D26+D33</f>
        <v>391</v>
      </c>
      <c r="E42" s="49">
        <f t="shared" si="15"/>
        <v>85</v>
      </c>
      <c r="F42" s="39">
        <f t="shared" si="0"/>
        <v>85</v>
      </c>
      <c r="G42" s="39">
        <f t="shared" si="1"/>
        <v>-306</v>
      </c>
      <c r="H42" s="40">
        <v>0</v>
      </c>
      <c r="I42" s="40">
        <f t="shared" si="8"/>
        <v>21.739130434782609</v>
      </c>
    </row>
    <row r="43" spans="1:9" ht="15" customHeight="1" x14ac:dyDescent="0.2">
      <c r="A43" s="52" t="s">
        <v>24</v>
      </c>
      <c r="B43" s="53">
        <f>SUM(B36:B42)</f>
        <v>6358669</v>
      </c>
      <c r="C43" s="53">
        <f>SUM(C36:C42)</f>
        <v>2148542</v>
      </c>
      <c r="D43" s="53">
        <f t="shared" ref="D43:E43" si="16">SUM(D36:D42)</f>
        <v>2074072</v>
      </c>
      <c r="E43" s="53">
        <f t="shared" si="16"/>
        <v>2160475</v>
      </c>
      <c r="F43" s="46">
        <f t="shared" si="0"/>
        <v>11933</v>
      </c>
      <c r="G43" s="46">
        <f t="shared" si="1"/>
        <v>86403</v>
      </c>
      <c r="H43" s="47">
        <f t="shared" si="2"/>
        <v>100.55539989444004</v>
      </c>
      <c r="I43" s="47">
        <f t="shared" si="8"/>
        <v>104.16586309443451</v>
      </c>
    </row>
    <row r="44" spans="1:9" ht="15" customHeight="1" x14ac:dyDescent="0.2">
      <c r="A44" s="48" t="s">
        <v>25</v>
      </c>
      <c r="B44" s="48"/>
      <c r="C44" s="48"/>
      <c r="D44" s="48"/>
      <c r="E44" s="48"/>
      <c r="F44" s="39"/>
      <c r="G44" s="39">
        <f t="shared" si="1"/>
        <v>0</v>
      </c>
      <c r="H44" s="48"/>
      <c r="I44" s="48"/>
    </row>
    <row r="45" spans="1:9" ht="15" customHeight="1" x14ac:dyDescent="0.2">
      <c r="A45" s="51" t="s">
        <v>26</v>
      </c>
      <c r="B45" s="51">
        <v>3565</v>
      </c>
      <c r="C45" s="49">
        <v>1170</v>
      </c>
      <c r="D45" s="49">
        <v>1153</v>
      </c>
      <c r="E45" s="49">
        <v>1254</v>
      </c>
      <c r="F45" s="39">
        <f t="shared" si="0"/>
        <v>84</v>
      </c>
      <c r="G45" s="39">
        <f t="shared" si="1"/>
        <v>101</v>
      </c>
      <c r="H45" s="40">
        <f>+E45/C45*100</f>
        <v>107.17948717948718</v>
      </c>
      <c r="I45" s="40">
        <f>+E45/D45*100</f>
        <v>108.75975715524717</v>
      </c>
    </row>
    <row r="46" spans="1:9" ht="15" customHeight="1" x14ac:dyDescent="0.2">
      <c r="A46" s="51" t="s">
        <v>27</v>
      </c>
      <c r="B46" s="51">
        <v>25560</v>
      </c>
      <c r="C46" s="49">
        <v>8592</v>
      </c>
      <c r="D46" s="49">
        <v>8022</v>
      </c>
      <c r="E46" s="49">
        <v>8346</v>
      </c>
      <c r="F46" s="39">
        <f t="shared" si="0"/>
        <v>-246</v>
      </c>
      <c r="G46" s="39">
        <f t="shared" si="1"/>
        <v>324</v>
      </c>
      <c r="H46" s="40">
        <f t="shared" si="2"/>
        <v>97.136871508379883</v>
      </c>
      <c r="I46" s="40">
        <f>+E46/D46*100</f>
        <v>104.03889304412866</v>
      </c>
    </row>
    <row r="47" spans="1:9" ht="15" customHeight="1" x14ac:dyDescent="0.2">
      <c r="A47" s="51" t="s">
        <v>28</v>
      </c>
      <c r="B47" s="51">
        <v>153</v>
      </c>
      <c r="C47" s="49">
        <v>77</v>
      </c>
      <c r="D47" s="49">
        <v>59</v>
      </c>
      <c r="E47" s="49">
        <v>42</v>
      </c>
      <c r="F47" s="39">
        <f t="shared" si="0"/>
        <v>-35</v>
      </c>
      <c r="G47" s="39">
        <f t="shared" si="1"/>
        <v>-17</v>
      </c>
      <c r="H47" s="40">
        <f t="shared" si="2"/>
        <v>54.54545454545454</v>
      </c>
      <c r="I47" s="40">
        <f>+E47/D47*100</f>
        <v>71.186440677966104</v>
      </c>
    </row>
    <row r="48" spans="1:9" ht="15" customHeight="1" x14ac:dyDescent="0.2">
      <c r="A48" s="54" t="s">
        <v>29</v>
      </c>
      <c r="B48" s="54">
        <v>356</v>
      </c>
      <c r="C48" s="87">
        <v>120</v>
      </c>
      <c r="D48" s="49">
        <v>109</v>
      </c>
      <c r="E48" s="49">
        <v>112</v>
      </c>
      <c r="F48" s="39">
        <f t="shared" si="0"/>
        <v>-8</v>
      </c>
      <c r="G48" s="39">
        <f t="shared" si="1"/>
        <v>3</v>
      </c>
      <c r="H48" s="40">
        <f t="shared" si="2"/>
        <v>93.333333333333329</v>
      </c>
      <c r="I48" s="40">
        <f>+E48/D48*100</f>
        <v>102.75229357798166</v>
      </c>
    </row>
    <row r="49" spans="1:9" ht="15" customHeight="1" x14ac:dyDescent="0.2">
      <c r="A49" s="54" t="s">
        <v>30</v>
      </c>
      <c r="B49" s="54">
        <v>1040</v>
      </c>
      <c r="C49" s="87">
        <v>562</v>
      </c>
      <c r="D49" s="49">
        <v>388</v>
      </c>
      <c r="E49" s="49">
        <v>143</v>
      </c>
      <c r="F49" s="39">
        <f t="shared" si="0"/>
        <v>-419</v>
      </c>
      <c r="G49" s="39">
        <f t="shared" si="1"/>
        <v>-245</v>
      </c>
      <c r="H49" s="40">
        <f t="shared" si="2"/>
        <v>25.444839857651246</v>
      </c>
      <c r="I49" s="40">
        <f>+E49/D49*100</f>
        <v>36.855670103092784</v>
      </c>
    </row>
    <row r="50" spans="1:9" ht="15" customHeight="1" x14ac:dyDescent="0.2">
      <c r="A50" s="54" t="s">
        <v>31</v>
      </c>
      <c r="B50" s="54">
        <v>0</v>
      </c>
      <c r="C50" s="87">
        <v>0</v>
      </c>
      <c r="D50" s="49">
        <v>0</v>
      </c>
      <c r="E50" s="49">
        <v>0</v>
      </c>
      <c r="F50" s="39">
        <f t="shared" si="0"/>
        <v>0</v>
      </c>
      <c r="G50" s="39">
        <f t="shared" si="1"/>
        <v>0</v>
      </c>
      <c r="H50" s="39">
        <v>0</v>
      </c>
      <c r="I50" s="39">
        <v>0</v>
      </c>
    </row>
    <row r="51" spans="1:9" ht="15" customHeight="1" x14ac:dyDescent="0.2">
      <c r="A51" s="48" t="s">
        <v>32</v>
      </c>
      <c r="B51" s="51">
        <v>0</v>
      </c>
      <c r="C51" s="49">
        <v>0</v>
      </c>
      <c r="D51" s="49">
        <v>0</v>
      </c>
      <c r="E51" s="49">
        <v>0</v>
      </c>
      <c r="F51" s="39">
        <f t="shared" si="0"/>
        <v>0</v>
      </c>
      <c r="G51" s="39">
        <f t="shared" si="1"/>
        <v>0</v>
      </c>
      <c r="H51" s="39">
        <v>0</v>
      </c>
      <c r="I51" s="39">
        <v>0</v>
      </c>
    </row>
    <row r="52" spans="1:9" s="57" customFormat="1" ht="27.75" customHeight="1" x14ac:dyDescent="0.2">
      <c r="A52" s="55" t="s">
        <v>33</v>
      </c>
      <c r="B52" s="55">
        <v>13150</v>
      </c>
      <c r="C52" s="56">
        <v>3981</v>
      </c>
      <c r="D52" s="56">
        <v>3854</v>
      </c>
      <c r="E52" s="56">
        <v>4855</v>
      </c>
      <c r="F52" s="39">
        <f t="shared" si="0"/>
        <v>874</v>
      </c>
      <c r="G52" s="39">
        <f t="shared" si="1"/>
        <v>1001</v>
      </c>
      <c r="H52" s="42">
        <f t="shared" si="2"/>
        <v>121.95428284350666</v>
      </c>
      <c r="I52" s="42">
        <f t="shared" ref="I52:I58" si="17">+E52/D52*100</f>
        <v>125.97301504929943</v>
      </c>
    </row>
    <row r="53" spans="1:9" ht="15" customHeight="1" x14ac:dyDescent="0.2">
      <c r="A53" s="48" t="s">
        <v>34</v>
      </c>
      <c r="B53" s="51">
        <v>119</v>
      </c>
      <c r="C53" s="49">
        <v>61</v>
      </c>
      <c r="D53" s="49">
        <v>39</v>
      </c>
      <c r="E53" s="49">
        <v>39</v>
      </c>
      <c r="F53" s="39">
        <f t="shared" si="0"/>
        <v>-22</v>
      </c>
      <c r="G53" s="39">
        <f t="shared" si="1"/>
        <v>0</v>
      </c>
      <c r="H53" s="40">
        <f t="shared" si="2"/>
        <v>63.934426229508205</v>
      </c>
      <c r="I53" s="40">
        <f t="shared" si="17"/>
        <v>100</v>
      </c>
    </row>
    <row r="54" spans="1:9" ht="15" customHeight="1" x14ac:dyDescent="0.2">
      <c r="A54" s="48" t="s">
        <v>35</v>
      </c>
      <c r="B54" s="51">
        <v>126</v>
      </c>
      <c r="C54" s="49">
        <v>51</v>
      </c>
      <c r="D54" s="49">
        <v>19</v>
      </c>
      <c r="E54" s="49">
        <v>16</v>
      </c>
      <c r="F54" s="39">
        <f t="shared" si="0"/>
        <v>-35</v>
      </c>
      <c r="G54" s="39">
        <f t="shared" si="1"/>
        <v>-3</v>
      </c>
      <c r="H54" s="40">
        <f t="shared" si="2"/>
        <v>31.372549019607842</v>
      </c>
      <c r="I54" s="40">
        <f t="shared" si="17"/>
        <v>84.210526315789465</v>
      </c>
    </row>
    <row r="55" spans="1:9" ht="15" customHeight="1" x14ac:dyDescent="0.2">
      <c r="A55" s="48" t="s">
        <v>36</v>
      </c>
      <c r="B55" s="51">
        <v>133</v>
      </c>
      <c r="C55" s="49">
        <v>47</v>
      </c>
      <c r="D55" s="49">
        <v>39</v>
      </c>
      <c r="E55" s="49">
        <v>21</v>
      </c>
      <c r="F55" s="39">
        <f t="shared" si="0"/>
        <v>-26</v>
      </c>
      <c r="G55" s="39">
        <f t="shared" si="1"/>
        <v>-18</v>
      </c>
      <c r="H55" s="40">
        <f t="shared" si="2"/>
        <v>44.680851063829785</v>
      </c>
      <c r="I55" s="40">
        <f t="shared" si="17"/>
        <v>53.846153846153847</v>
      </c>
    </row>
    <row r="56" spans="1:9" ht="15" customHeight="1" x14ac:dyDescent="0.2">
      <c r="A56" s="48" t="s">
        <v>37</v>
      </c>
      <c r="B56" s="51">
        <v>0</v>
      </c>
      <c r="C56" s="58">
        <v>0</v>
      </c>
      <c r="D56" s="58">
        <v>-31</v>
      </c>
      <c r="E56" s="58">
        <v>-18</v>
      </c>
      <c r="F56" s="39">
        <f t="shared" si="0"/>
        <v>-18</v>
      </c>
      <c r="G56" s="39">
        <f t="shared" si="1"/>
        <v>13</v>
      </c>
      <c r="H56" s="40">
        <v>0</v>
      </c>
      <c r="I56" s="40">
        <f t="shared" si="17"/>
        <v>58.064516129032263</v>
      </c>
    </row>
    <row r="57" spans="1:9" ht="15" customHeight="1" x14ac:dyDescent="0.2">
      <c r="A57" s="59" t="s">
        <v>38</v>
      </c>
      <c r="B57" s="51">
        <v>2700</v>
      </c>
      <c r="C57" s="58">
        <v>845</v>
      </c>
      <c r="D57" s="60">
        <v>863</v>
      </c>
      <c r="E57" s="60">
        <v>930</v>
      </c>
      <c r="F57" s="39">
        <f t="shared" si="0"/>
        <v>85</v>
      </c>
      <c r="G57" s="39">
        <f t="shared" si="1"/>
        <v>67</v>
      </c>
      <c r="H57" s="40">
        <f t="shared" si="2"/>
        <v>110.05917159763314</v>
      </c>
      <c r="I57" s="40">
        <f t="shared" si="17"/>
        <v>107.76361529548089</v>
      </c>
    </row>
    <row r="58" spans="1:9" ht="15" customHeight="1" x14ac:dyDescent="0.2">
      <c r="A58" s="59" t="s">
        <v>24</v>
      </c>
      <c r="B58" s="53">
        <f>+B45+B46+B47+B48+B49+B50+B51+B52+B53+B54+B55+B56+B57</f>
        <v>46902</v>
      </c>
      <c r="C58" s="53">
        <f t="shared" ref="C58:E58" si="18">+C45+C46+C47+C48+C49+C50+C51+C52+C53+C54+C55+C56+C57</f>
        <v>15506</v>
      </c>
      <c r="D58" s="53">
        <v>14514</v>
      </c>
      <c r="E58" s="53">
        <f t="shared" si="18"/>
        <v>15740</v>
      </c>
      <c r="F58" s="46">
        <f t="shared" si="0"/>
        <v>234</v>
      </c>
      <c r="G58" s="46">
        <f t="shared" si="1"/>
        <v>1226</v>
      </c>
      <c r="H58" s="47">
        <f t="shared" si="2"/>
        <v>101.50909325422417</v>
      </c>
      <c r="I58" s="47">
        <f t="shared" si="17"/>
        <v>108.44701667355656</v>
      </c>
    </row>
    <row r="59" spans="1:9" ht="15" customHeight="1" x14ac:dyDescent="0.2">
      <c r="A59" s="61" t="s">
        <v>39</v>
      </c>
      <c r="B59" s="51"/>
      <c r="C59" s="51"/>
      <c r="D59" s="51"/>
      <c r="E59" s="51"/>
      <c r="F59" s="39"/>
      <c r="G59" s="39">
        <f t="shared" si="1"/>
        <v>0</v>
      </c>
      <c r="H59" s="62"/>
      <c r="I59" s="63"/>
    </row>
    <row r="60" spans="1:9" ht="15" customHeight="1" x14ac:dyDescent="0.2">
      <c r="A60" s="64" t="s">
        <v>40</v>
      </c>
      <c r="B60" s="65">
        <v>7584</v>
      </c>
      <c r="C60" s="65">
        <v>2595</v>
      </c>
      <c r="D60" s="65">
        <v>1363</v>
      </c>
      <c r="E60" s="65">
        <v>856</v>
      </c>
      <c r="F60" s="39">
        <f t="shared" si="0"/>
        <v>-1739</v>
      </c>
      <c r="G60" s="39">
        <f t="shared" si="1"/>
        <v>-507</v>
      </c>
      <c r="H60" s="40">
        <f t="shared" si="2"/>
        <v>32.986512524084773</v>
      </c>
      <c r="I60" s="40">
        <f>+E60/D60*100</f>
        <v>62.802641232575205</v>
      </c>
    </row>
    <row r="61" spans="1:9" ht="15" customHeight="1" x14ac:dyDescent="0.2">
      <c r="A61" s="66" t="s">
        <v>41</v>
      </c>
      <c r="B61" s="67">
        <v>11205</v>
      </c>
      <c r="C61" s="67">
        <v>3731</v>
      </c>
      <c r="D61" s="67">
        <v>3543</v>
      </c>
      <c r="E61" s="67">
        <v>3205</v>
      </c>
      <c r="F61" s="39">
        <f t="shared" si="0"/>
        <v>-526</v>
      </c>
      <c r="G61" s="39">
        <f t="shared" si="1"/>
        <v>-338</v>
      </c>
      <c r="H61" s="40">
        <f t="shared" si="2"/>
        <v>85.90190297507371</v>
      </c>
      <c r="I61" s="40">
        <f>+E61/D61*100</f>
        <v>90.460062094270384</v>
      </c>
    </row>
    <row r="62" spans="1:9" ht="15" customHeight="1" x14ac:dyDescent="0.2">
      <c r="A62" s="68" t="s">
        <v>42</v>
      </c>
      <c r="B62" s="69">
        <f>+B60+B61</f>
        <v>18789</v>
      </c>
      <c r="C62" s="69">
        <f t="shared" ref="C62:E62" si="19">+C60+C61</f>
        <v>6326</v>
      </c>
      <c r="D62" s="69">
        <v>4906</v>
      </c>
      <c r="E62" s="69">
        <f t="shared" si="19"/>
        <v>4061</v>
      </c>
      <c r="F62" s="69">
        <f t="shared" si="0"/>
        <v>-2265</v>
      </c>
      <c r="G62" s="69">
        <f t="shared" si="1"/>
        <v>-845</v>
      </c>
      <c r="H62" s="47">
        <f t="shared" si="2"/>
        <v>64.195384128991464</v>
      </c>
      <c r="I62" s="47">
        <f>+E62/D62*100</f>
        <v>82.77619241744803</v>
      </c>
    </row>
    <row r="63" spans="1:9" ht="18" customHeight="1" x14ac:dyDescent="0.2">
      <c r="A63" s="48" t="s">
        <v>43</v>
      </c>
      <c r="B63" s="48"/>
      <c r="C63" s="48"/>
      <c r="D63" s="48"/>
      <c r="E63" s="48"/>
      <c r="F63" s="39"/>
      <c r="G63" s="39">
        <f t="shared" si="1"/>
        <v>0</v>
      </c>
      <c r="H63" s="62"/>
      <c r="I63" s="63"/>
    </row>
    <row r="64" spans="1:9" ht="14.25" customHeight="1" x14ac:dyDescent="0.2">
      <c r="A64" s="70" t="s">
        <v>44</v>
      </c>
      <c r="B64" s="51">
        <v>157286</v>
      </c>
      <c r="C64" s="51">
        <v>54355</v>
      </c>
      <c r="D64" s="51">
        <v>53780</v>
      </c>
      <c r="E64" s="51">
        <v>52056</v>
      </c>
      <c r="F64" s="39">
        <f t="shared" si="0"/>
        <v>-2299</v>
      </c>
      <c r="G64" s="39">
        <f t="shared" si="1"/>
        <v>-1724</v>
      </c>
      <c r="H64" s="40">
        <f t="shared" si="2"/>
        <v>95.77039830742342</v>
      </c>
      <c r="I64" s="40">
        <f>+E64/D64*100</f>
        <v>96.794347341018977</v>
      </c>
    </row>
    <row r="65" spans="1:9" ht="15" customHeight="1" x14ac:dyDescent="0.2">
      <c r="A65" s="70" t="s">
        <v>45</v>
      </c>
      <c r="B65" s="51">
        <v>0</v>
      </c>
      <c r="C65" s="51">
        <v>0</v>
      </c>
      <c r="D65" s="51">
        <v>-361</v>
      </c>
      <c r="E65" s="51">
        <v>-67</v>
      </c>
      <c r="F65" s="39">
        <f t="shared" si="0"/>
        <v>-67</v>
      </c>
      <c r="G65" s="39">
        <f t="shared" si="1"/>
        <v>294</v>
      </c>
      <c r="H65" s="40">
        <v>0</v>
      </c>
      <c r="I65" s="40">
        <f>+E65/D65*100</f>
        <v>18.559556786703602</v>
      </c>
    </row>
    <row r="66" spans="1:9" ht="15" customHeight="1" x14ac:dyDescent="0.2">
      <c r="A66" s="70" t="s">
        <v>46</v>
      </c>
      <c r="B66" s="51">
        <v>0</v>
      </c>
      <c r="C66" s="51">
        <v>0</v>
      </c>
      <c r="D66" s="51">
        <v>19</v>
      </c>
      <c r="E66" s="51">
        <v>35</v>
      </c>
      <c r="F66" s="39">
        <f t="shared" si="0"/>
        <v>35</v>
      </c>
      <c r="G66" s="39">
        <f t="shared" si="1"/>
        <v>16</v>
      </c>
      <c r="H66" s="40">
        <v>0</v>
      </c>
      <c r="I66" s="40">
        <v>0</v>
      </c>
    </row>
    <row r="67" spans="1:9" ht="17.25" customHeight="1" x14ac:dyDescent="0.2">
      <c r="A67" s="71" t="s">
        <v>24</v>
      </c>
      <c r="B67" s="53">
        <f>SUM(B64:B66)</f>
        <v>157286</v>
      </c>
      <c r="C67" s="53">
        <f>+C64</f>
        <v>54355</v>
      </c>
      <c r="D67" s="53">
        <v>53438</v>
      </c>
      <c r="E67" s="53">
        <f t="shared" ref="E67" si="20">SUM(E64:E66)</f>
        <v>52024</v>
      </c>
      <c r="F67" s="46">
        <f t="shared" si="0"/>
        <v>-2331</v>
      </c>
      <c r="G67" s="46">
        <f t="shared" si="1"/>
        <v>-1414</v>
      </c>
      <c r="H67" s="47">
        <f t="shared" si="2"/>
        <v>95.711526078557625</v>
      </c>
      <c r="I67" s="47">
        <f t="shared" ref="I67" si="21">+E67/D67*100</f>
        <v>97.353942887084102</v>
      </c>
    </row>
    <row r="69" spans="1:9" ht="15" customHeight="1" x14ac:dyDescent="0.2">
      <c r="E69" s="72"/>
    </row>
    <row r="70" spans="1:9" ht="15" customHeight="1" x14ac:dyDescent="0.2">
      <c r="A70" s="12"/>
    </row>
    <row r="71" spans="1:9" ht="15" customHeight="1" x14ac:dyDescent="0.2">
      <c r="A71" s="12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27"/>
  <sheetViews>
    <sheetView workbookViewId="0">
      <selection activeCell="L54" sqref="L54"/>
    </sheetView>
  </sheetViews>
  <sheetFormatPr defaultColWidth="7.85546875" defaultRowHeight="15" x14ac:dyDescent="0.2"/>
  <cols>
    <col min="1" max="1" width="44.5703125" style="17" customWidth="1"/>
    <col min="2" max="5" width="12.28515625" style="17" customWidth="1"/>
    <col min="6" max="6" width="14.28515625" style="17" customWidth="1"/>
    <col min="7" max="7" width="13.42578125" style="17" customWidth="1"/>
    <col min="8" max="8" width="11.28515625" style="17" customWidth="1"/>
    <col min="9" max="16384" width="7.85546875" style="17"/>
  </cols>
  <sheetData>
    <row r="6" spans="1:8" ht="19.5" customHeight="1" x14ac:dyDescent="0.2">
      <c r="A6" s="86" t="s">
        <v>93</v>
      </c>
    </row>
    <row r="7" spans="1:8" x14ac:dyDescent="0.2">
      <c r="F7" s="18" t="s">
        <v>3</v>
      </c>
    </row>
    <row r="8" spans="1:8" ht="44.25" customHeight="1" x14ac:dyDescent="0.2">
      <c r="A8" s="19" t="s">
        <v>1</v>
      </c>
      <c r="B8" s="20" t="s">
        <v>71</v>
      </c>
      <c r="C8" s="20" t="s">
        <v>72</v>
      </c>
      <c r="D8" s="20" t="s">
        <v>97</v>
      </c>
      <c r="E8" s="20" t="s">
        <v>98</v>
      </c>
      <c r="F8" s="85" t="s">
        <v>103</v>
      </c>
    </row>
    <row r="9" spans="1:8" ht="22.5" customHeight="1" x14ac:dyDescent="0.2">
      <c r="A9" s="21" t="s">
        <v>47</v>
      </c>
      <c r="B9" s="22">
        <f>+B11+B12+B13+B15+B16+B17+B18</f>
        <v>582556</v>
      </c>
      <c r="C9" s="22">
        <f t="shared" ref="C9:E9" si="0">+C11+C12+C13+C15+C16+C17+C18</f>
        <v>590348</v>
      </c>
      <c r="D9" s="22">
        <f t="shared" si="0"/>
        <v>556114</v>
      </c>
      <c r="E9" s="22">
        <f t="shared" si="0"/>
        <v>683887</v>
      </c>
      <c r="F9" s="22">
        <f>+F11+F12+F13+F15+F16+F17+F18</f>
        <v>2412905</v>
      </c>
      <c r="H9" s="23"/>
    </row>
    <row r="10" spans="1:8" ht="22.5" customHeight="1" x14ac:dyDescent="0.2">
      <c r="A10" s="21" t="s">
        <v>2</v>
      </c>
      <c r="B10" s="22"/>
      <c r="C10" s="22"/>
      <c r="D10" s="22"/>
      <c r="E10" s="22"/>
      <c r="F10" s="22"/>
      <c r="H10" s="23"/>
    </row>
    <row r="11" spans="1:8" ht="22.5" customHeight="1" x14ac:dyDescent="0.2">
      <c r="A11" s="21" t="s">
        <v>48</v>
      </c>
      <c r="B11" s="22">
        <v>34662</v>
      </c>
      <c r="C11" s="22">
        <v>35273</v>
      </c>
      <c r="D11" s="22">
        <v>35760</v>
      </c>
      <c r="E11" s="22">
        <v>38168</v>
      </c>
      <c r="F11" s="22">
        <f>SUM(B11:E11)</f>
        <v>143863</v>
      </c>
      <c r="G11" s="23"/>
      <c r="H11" s="23"/>
    </row>
    <row r="12" spans="1:8" ht="22.5" customHeight="1" x14ac:dyDescent="0.2">
      <c r="A12" s="76" t="s">
        <v>49</v>
      </c>
      <c r="B12" s="77">
        <v>447199</v>
      </c>
      <c r="C12" s="77">
        <v>451248</v>
      </c>
      <c r="D12" s="77">
        <v>422328</v>
      </c>
      <c r="E12" s="77">
        <v>527814</v>
      </c>
      <c r="F12" s="77">
        <f t="shared" ref="F12:F18" si="1">SUM(B12:E12)</f>
        <v>1848589</v>
      </c>
      <c r="G12" s="23"/>
      <c r="H12" s="23"/>
    </row>
    <row r="13" spans="1:8" ht="22.5" customHeight="1" x14ac:dyDescent="0.2">
      <c r="A13" s="78" t="s">
        <v>50</v>
      </c>
      <c r="B13" s="79">
        <v>75264</v>
      </c>
      <c r="C13" s="79">
        <v>76624</v>
      </c>
      <c r="D13" s="79">
        <v>71247</v>
      </c>
      <c r="E13" s="79">
        <v>88751</v>
      </c>
      <c r="F13" s="79">
        <f t="shared" si="1"/>
        <v>311886</v>
      </c>
      <c r="G13" s="23"/>
      <c r="H13" s="23"/>
    </row>
    <row r="14" spans="1:8" ht="22.5" customHeight="1" x14ac:dyDescent="0.2">
      <c r="A14" s="81" t="s">
        <v>87</v>
      </c>
      <c r="B14" s="80">
        <f>+B12+B13</f>
        <v>522463</v>
      </c>
      <c r="C14" s="80">
        <v>527872</v>
      </c>
      <c r="D14" s="80">
        <v>493575</v>
      </c>
      <c r="E14" s="80">
        <v>616565</v>
      </c>
      <c r="F14" s="80">
        <f t="shared" si="1"/>
        <v>2160475</v>
      </c>
      <c r="G14" s="23"/>
      <c r="H14" s="23"/>
    </row>
    <row r="15" spans="1:8" ht="22.5" customHeight="1" x14ac:dyDescent="0.2">
      <c r="A15" s="21" t="s">
        <v>51</v>
      </c>
      <c r="B15" s="22">
        <v>3858</v>
      </c>
      <c r="C15" s="22">
        <v>3778</v>
      </c>
      <c r="D15" s="22">
        <v>3873</v>
      </c>
      <c r="E15" s="22">
        <v>4231</v>
      </c>
      <c r="F15" s="22">
        <f t="shared" si="1"/>
        <v>15740</v>
      </c>
      <c r="G15" s="23"/>
      <c r="H15" s="23"/>
    </row>
    <row r="16" spans="1:8" ht="22.5" customHeight="1" x14ac:dyDescent="0.2">
      <c r="A16" s="21" t="s">
        <v>52</v>
      </c>
      <c r="B16" s="22">
        <v>850</v>
      </c>
      <c r="C16" s="22">
        <v>1570</v>
      </c>
      <c r="D16" s="22">
        <v>1124</v>
      </c>
      <c r="E16" s="22">
        <v>517</v>
      </c>
      <c r="F16" s="22">
        <f t="shared" si="1"/>
        <v>4061</v>
      </c>
      <c r="G16" s="23"/>
      <c r="H16" s="23"/>
    </row>
    <row r="17" spans="1:10" ht="22.5" customHeight="1" x14ac:dyDescent="0.2">
      <c r="A17" s="21" t="s">
        <v>53</v>
      </c>
      <c r="B17" s="22">
        <v>12450</v>
      </c>
      <c r="C17" s="22">
        <v>13794</v>
      </c>
      <c r="D17" s="22">
        <v>12666</v>
      </c>
      <c r="E17" s="22">
        <v>13114</v>
      </c>
      <c r="F17" s="22">
        <f t="shared" si="1"/>
        <v>52024</v>
      </c>
      <c r="G17" s="23"/>
      <c r="H17" s="23"/>
    </row>
    <row r="18" spans="1:10" ht="22.5" customHeight="1" x14ac:dyDescent="0.2">
      <c r="A18" s="76" t="s">
        <v>54</v>
      </c>
      <c r="B18" s="77">
        <f>+B19+B20</f>
        <v>8273</v>
      </c>
      <c r="C18" s="77">
        <f>+C19+C20</f>
        <v>8061</v>
      </c>
      <c r="D18" s="77">
        <f>+D19+D20</f>
        <v>9116</v>
      </c>
      <c r="E18" s="77">
        <v>11292</v>
      </c>
      <c r="F18" s="77">
        <f t="shared" si="1"/>
        <v>36742</v>
      </c>
      <c r="G18" s="23"/>
      <c r="H18" s="23"/>
      <c r="I18" s="23"/>
    </row>
    <row r="19" spans="1:10" ht="22.5" customHeight="1" x14ac:dyDescent="0.2">
      <c r="A19" s="78" t="s">
        <v>55</v>
      </c>
      <c r="B19" s="79">
        <v>0</v>
      </c>
      <c r="C19" s="79">
        <v>325</v>
      </c>
      <c r="D19" s="79">
        <v>405</v>
      </c>
      <c r="E19" s="79">
        <v>30</v>
      </c>
      <c r="F19" s="83">
        <f>SUM(B19:E19)</f>
        <v>760</v>
      </c>
      <c r="G19" s="23"/>
      <c r="H19" s="23"/>
      <c r="I19" s="23"/>
      <c r="J19" s="23"/>
    </row>
    <row r="20" spans="1:10" ht="22.5" customHeight="1" x14ac:dyDescent="0.2">
      <c r="A20" s="82" t="s">
        <v>56</v>
      </c>
      <c r="B20" s="80">
        <v>8273</v>
      </c>
      <c r="C20" s="80">
        <v>7736</v>
      </c>
      <c r="D20" s="80">
        <v>8711</v>
      </c>
      <c r="E20" s="80">
        <v>11262</v>
      </c>
      <c r="F20" s="80">
        <f>SUM(B20:E20)</f>
        <v>35982</v>
      </c>
      <c r="G20" s="23"/>
      <c r="H20" s="23"/>
      <c r="I20" s="23"/>
    </row>
    <row r="21" spans="1:10" ht="15.75" customHeight="1" x14ac:dyDescent="0.2">
      <c r="B21" s="23"/>
      <c r="C21" s="23"/>
      <c r="D21" s="23"/>
      <c r="E21" s="23"/>
      <c r="F21" s="23"/>
      <c r="G21" s="23"/>
      <c r="H21" s="23"/>
    </row>
    <row r="22" spans="1:10" ht="15.75" customHeight="1" x14ac:dyDescent="0.2">
      <c r="F22" s="23"/>
    </row>
    <row r="23" spans="1:10" ht="15.75" customHeight="1" x14ac:dyDescent="0.2">
      <c r="A23" s="24"/>
    </row>
    <row r="24" spans="1:10" ht="15.75" customHeight="1" x14ac:dyDescent="0.2">
      <c r="A24" s="24"/>
    </row>
    <row r="25" spans="1:10" ht="15.75" customHeight="1" x14ac:dyDescent="0.2">
      <c r="A25" s="25"/>
    </row>
    <row r="26" spans="1:10" ht="15.75" customHeight="1" x14ac:dyDescent="0.2"/>
    <row r="27" spans="1:10" ht="15.75" customHeight="1" x14ac:dyDescent="0.2"/>
  </sheetData>
  <printOptions horizontalCentered="1"/>
  <pageMargins left="0.55118110236220474" right="0.59055118110236227" top="0.43307086614173229" bottom="0.5118110236220472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opLeftCell="A9" workbookViewId="0">
      <selection activeCell="L54" sqref="L54"/>
    </sheetView>
  </sheetViews>
  <sheetFormatPr defaultRowHeight="12.75" x14ac:dyDescent="0.2"/>
  <cols>
    <col min="1" max="1" width="70.5703125" customWidth="1"/>
    <col min="2" max="3" width="14.42578125" style="93" customWidth="1"/>
    <col min="4" max="4" width="14.42578125" style="94" customWidth="1"/>
    <col min="5" max="5" width="9.85546875" customWidth="1"/>
    <col min="6" max="6" width="9.5703125" customWidth="1"/>
  </cols>
  <sheetData>
    <row r="1" spans="1:8" x14ac:dyDescent="0.2">
      <c r="A1" s="493"/>
      <c r="F1" s="494"/>
    </row>
    <row r="4" spans="1:8" x14ac:dyDescent="0.2">
      <c r="A4" s="495" t="s">
        <v>592</v>
      </c>
    </row>
    <row r="5" spans="1:8" x14ac:dyDescent="0.2">
      <c r="A5" s="495"/>
    </row>
    <row r="6" spans="1:8" x14ac:dyDescent="0.2">
      <c r="A6" s="495"/>
    </row>
    <row r="7" spans="1:8" x14ac:dyDescent="0.2">
      <c r="A7" t="s">
        <v>593</v>
      </c>
      <c r="C7" s="496"/>
      <c r="F7" s="494" t="s">
        <v>3</v>
      </c>
    </row>
    <row r="8" spans="1:8" s="94" customFormat="1" ht="51" x14ac:dyDescent="0.2">
      <c r="A8" s="497" t="s">
        <v>1</v>
      </c>
      <c r="B8" s="498" t="s">
        <v>92</v>
      </c>
      <c r="C8" s="498" t="s">
        <v>594</v>
      </c>
      <c r="D8" s="499" t="s">
        <v>595</v>
      </c>
      <c r="E8" s="498" t="s">
        <v>596</v>
      </c>
      <c r="F8" s="500" t="s">
        <v>597</v>
      </c>
    </row>
    <row r="9" spans="1:8" s="504" customFormat="1" x14ac:dyDescent="0.2">
      <c r="A9" s="497" t="s">
        <v>0</v>
      </c>
      <c r="B9" s="498" t="s">
        <v>598</v>
      </c>
      <c r="C9" s="498" t="s">
        <v>599</v>
      </c>
      <c r="D9" s="501">
        <v>3</v>
      </c>
      <c r="E9" s="502">
        <v>4</v>
      </c>
      <c r="F9" s="503">
        <v>5</v>
      </c>
    </row>
    <row r="10" spans="1:8" x14ac:dyDescent="0.2">
      <c r="A10" s="505" t="s">
        <v>600</v>
      </c>
      <c r="B10" s="506">
        <v>54291</v>
      </c>
      <c r="C10" s="507">
        <v>18096.82</v>
      </c>
      <c r="D10" s="492">
        <v>18039.314999999999</v>
      </c>
      <c r="E10" s="508">
        <v>33.227081836768527</v>
      </c>
      <c r="F10" s="509">
        <v>99.682236989703156</v>
      </c>
      <c r="G10" s="510"/>
      <c r="H10" s="94"/>
    </row>
    <row r="11" spans="1:8" ht="12.75" customHeight="1" x14ac:dyDescent="0.2">
      <c r="A11" s="510"/>
      <c r="B11" s="511"/>
      <c r="C11" s="512"/>
      <c r="D11" s="492"/>
      <c r="E11" s="513"/>
      <c r="F11" s="514"/>
      <c r="G11" s="510"/>
    </row>
    <row r="12" spans="1:8" x14ac:dyDescent="0.2">
      <c r="A12" s="510" t="s">
        <v>601</v>
      </c>
      <c r="B12" s="515">
        <v>54291</v>
      </c>
      <c r="C12" s="515">
        <v>18096.82</v>
      </c>
      <c r="D12" s="515">
        <v>18948</v>
      </c>
      <c r="E12" s="513">
        <v>34.900812289329721</v>
      </c>
      <c r="F12" s="514">
        <v>104.70347829066102</v>
      </c>
      <c r="G12" s="510"/>
    </row>
    <row r="13" spans="1:8" ht="12.75" customHeight="1" x14ac:dyDescent="0.2">
      <c r="A13" s="510" t="s">
        <v>2</v>
      </c>
      <c r="B13" s="511"/>
      <c r="C13" s="512" t="s">
        <v>602</v>
      </c>
      <c r="D13" s="516"/>
      <c r="E13" s="513"/>
      <c r="F13" s="514"/>
      <c r="G13" s="510"/>
    </row>
    <row r="14" spans="1:8" x14ac:dyDescent="0.2">
      <c r="A14" s="510" t="s">
        <v>603</v>
      </c>
      <c r="B14" s="515">
        <v>173</v>
      </c>
      <c r="C14" s="512">
        <v>57.68</v>
      </c>
      <c r="D14" s="517">
        <v>59</v>
      </c>
      <c r="E14" s="513">
        <v>34.104046242774565</v>
      </c>
      <c r="F14" s="514">
        <v>102.2884882108183</v>
      </c>
      <c r="G14" s="510"/>
    </row>
    <row r="15" spans="1:8" x14ac:dyDescent="0.2">
      <c r="A15" s="510" t="s">
        <v>604</v>
      </c>
      <c r="B15" s="515">
        <v>5244</v>
      </c>
      <c r="C15" s="512">
        <v>1748</v>
      </c>
      <c r="D15" s="517">
        <v>1807</v>
      </c>
      <c r="E15" s="513">
        <v>34.458428680396644</v>
      </c>
      <c r="F15" s="514">
        <v>103.37528604118992</v>
      </c>
      <c r="G15" s="510"/>
    </row>
    <row r="16" spans="1:8" x14ac:dyDescent="0.2">
      <c r="A16" s="510" t="s">
        <v>605</v>
      </c>
      <c r="B16" s="515">
        <v>48</v>
      </c>
      <c r="C16" s="512">
        <v>16.079999999999998</v>
      </c>
      <c r="D16" s="517">
        <v>15</v>
      </c>
      <c r="E16" s="513">
        <v>31.25</v>
      </c>
      <c r="F16" s="514">
        <v>93.283582089552255</v>
      </c>
      <c r="G16" s="510"/>
    </row>
    <row r="17" spans="1:7" x14ac:dyDescent="0.2">
      <c r="A17" s="510" t="s">
        <v>606</v>
      </c>
      <c r="B17" s="511">
        <v>4114</v>
      </c>
      <c r="C17" s="512">
        <v>1371.3</v>
      </c>
      <c r="D17" s="517">
        <v>1413</v>
      </c>
      <c r="E17" s="513">
        <v>34.346135148274186</v>
      </c>
      <c r="F17" s="514">
        <v>103.0409100853205</v>
      </c>
      <c r="G17" s="510"/>
    </row>
    <row r="18" spans="1:7" x14ac:dyDescent="0.2">
      <c r="A18" s="518" t="s">
        <v>607</v>
      </c>
      <c r="B18" s="511">
        <v>5185</v>
      </c>
      <c r="C18" s="512">
        <v>1728.24</v>
      </c>
      <c r="D18" s="517">
        <v>1958</v>
      </c>
      <c r="E18" s="513">
        <v>37.762777242044358</v>
      </c>
      <c r="F18" s="514">
        <v>113.29444984492893</v>
      </c>
      <c r="G18" s="510"/>
    </row>
    <row r="19" spans="1:7" x14ac:dyDescent="0.2">
      <c r="A19" s="510" t="s">
        <v>608</v>
      </c>
      <c r="B19" s="511">
        <v>0</v>
      </c>
      <c r="C19" s="512">
        <v>0</v>
      </c>
      <c r="D19" s="517">
        <v>0</v>
      </c>
      <c r="E19" s="513">
        <v>0</v>
      </c>
      <c r="F19" s="514">
        <v>0</v>
      </c>
      <c r="G19" s="510"/>
    </row>
    <row r="20" spans="1:7" ht="25.5" x14ac:dyDescent="0.2">
      <c r="A20" s="519" t="s">
        <v>609</v>
      </c>
      <c r="B20" s="511">
        <v>401</v>
      </c>
      <c r="C20" s="512">
        <v>133.696</v>
      </c>
      <c r="D20" s="517">
        <v>130</v>
      </c>
      <c r="E20" s="513">
        <v>32.418952618453865</v>
      </c>
      <c r="F20" s="514">
        <v>97.235519387266635</v>
      </c>
      <c r="G20" s="520"/>
    </row>
    <row r="21" spans="1:7" ht="38.25" x14ac:dyDescent="0.2">
      <c r="A21" s="519" t="s">
        <v>610</v>
      </c>
      <c r="B21" s="511">
        <v>42</v>
      </c>
      <c r="C21" s="512">
        <v>13.888</v>
      </c>
      <c r="D21" s="517">
        <v>15</v>
      </c>
      <c r="E21" s="513">
        <v>35.714285714285715</v>
      </c>
      <c r="F21" s="514">
        <v>108.00691244239631</v>
      </c>
      <c r="G21" s="510"/>
    </row>
    <row r="22" spans="1:7" ht="25.5" x14ac:dyDescent="0.2">
      <c r="A22" s="519" t="s">
        <v>611</v>
      </c>
      <c r="B22" s="511">
        <v>7</v>
      </c>
      <c r="C22" s="512">
        <v>2.4159999999999999</v>
      </c>
      <c r="D22" s="517">
        <v>0</v>
      </c>
      <c r="E22" s="513">
        <v>0</v>
      </c>
      <c r="F22" s="514">
        <v>0</v>
      </c>
      <c r="G22" s="510"/>
    </row>
    <row r="23" spans="1:7" x14ac:dyDescent="0.2">
      <c r="A23" s="510" t="s">
        <v>612</v>
      </c>
      <c r="B23" s="511">
        <v>380</v>
      </c>
      <c r="C23" s="512">
        <v>126.64</v>
      </c>
      <c r="D23" s="517">
        <v>123</v>
      </c>
      <c r="E23" s="513">
        <v>32.368421052631582</v>
      </c>
      <c r="F23" s="514">
        <v>97.125710675931771</v>
      </c>
      <c r="G23" s="510"/>
    </row>
    <row r="24" spans="1:7" x14ac:dyDescent="0.2">
      <c r="A24" s="521" t="s">
        <v>613</v>
      </c>
      <c r="B24" s="511">
        <v>0</v>
      </c>
      <c r="C24" s="512">
        <v>0</v>
      </c>
      <c r="D24" s="517">
        <v>3</v>
      </c>
      <c r="E24" s="522" t="s">
        <v>176</v>
      </c>
      <c r="F24" s="523" t="s">
        <v>176</v>
      </c>
      <c r="G24" s="510"/>
    </row>
    <row r="25" spans="1:7" x14ac:dyDescent="0.2">
      <c r="A25" s="524" t="s">
        <v>614</v>
      </c>
      <c r="B25" s="511">
        <v>0</v>
      </c>
      <c r="C25" s="512">
        <v>0</v>
      </c>
      <c r="D25" s="517">
        <v>1033</v>
      </c>
      <c r="E25" s="522" t="s">
        <v>176</v>
      </c>
      <c r="F25" s="523" t="s">
        <v>176</v>
      </c>
      <c r="G25" s="510"/>
    </row>
    <row r="26" spans="1:7" ht="25.5" x14ac:dyDescent="0.2">
      <c r="A26" s="524" t="s">
        <v>615</v>
      </c>
      <c r="B26" s="511">
        <v>2392</v>
      </c>
      <c r="C26" s="512">
        <v>797.16</v>
      </c>
      <c r="D26" s="517">
        <v>804</v>
      </c>
      <c r="E26" s="513">
        <v>33.612040133779267</v>
      </c>
      <c r="F26" s="514">
        <v>100.85804606352553</v>
      </c>
      <c r="G26" s="510"/>
    </row>
    <row r="27" spans="1:7" ht="25.5" x14ac:dyDescent="0.2">
      <c r="A27" s="524" t="s">
        <v>616</v>
      </c>
      <c r="B27" s="511">
        <v>0</v>
      </c>
      <c r="C27" s="512">
        <v>0</v>
      </c>
      <c r="D27" s="517">
        <v>0</v>
      </c>
      <c r="E27" s="522" t="s">
        <v>176</v>
      </c>
      <c r="F27" s="523" t="s">
        <v>176</v>
      </c>
      <c r="G27" s="510"/>
    </row>
    <row r="28" spans="1:7" x14ac:dyDescent="0.2">
      <c r="A28" s="521" t="s">
        <v>617</v>
      </c>
      <c r="B28" s="511">
        <v>36305</v>
      </c>
      <c r="C28" s="512">
        <v>12101.72</v>
      </c>
      <c r="D28" s="517">
        <v>11588</v>
      </c>
      <c r="E28" s="513">
        <v>31.918468530505439</v>
      </c>
      <c r="F28" s="514">
        <v>95.754983589109656</v>
      </c>
    </row>
    <row r="29" spans="1:7" x14ac:dyDescent="0.2">
      <c r="A29" s="553" t="s">
        <v>618</v>
      </c>
      <c r="B29" s="554" t="s">
        <v>176</v>
      </c>
      <c r="C29" s="554" t="s">
        <v>176</v>
      </c>
      <c r="D29" s="90">
        <v>-908.68500000000131</v>
      </c>
      <c r="E29" s="555" t="s">
        <v>176</v>
      </c>
      <c r="F29" s="555" t="s">
        <v>176</v>
      </c>
    </row>
    <row r="30" spans="1:7" hidden="1" x14ac:dyDescent="0.2">
      <c r="A30" s="552" t="s">
        <v>619</v>
      </c>
      <c r="B30" s="531"/>
      <c r="C30" s="531"/>
      <c r="D30" s="532"/>
      <c r="E30" s="533"/>
      <c r="F30" s="534"/>
    </row>
    <row r="31" spans="1:7" hidden="1" x14ac:dyDescent="0.2">
      <c r="A31" s="530" t="s">
        <v>620</v>
      </c>
      <c r="B31" s="531"/>
      <c r="C31" s="531"/>
      <c r="D31" s="532"/>
      <c r="E31" s="533"/>
      <c r="F31" s="534"/>
    </row>
    <row r="32" spans="1:7" ht="13.5" hidden="1" thickBot="1" x14ac:dyDescent="0.25">
      <c r="A32" s="535" t="s">
        <v>621</v>
      </c>
      <c r="B32" s="536"/>
      <c r="C32" s="536"/>
      <c r="D32" s="537">
        <v>0</v>
      </c>
      <c r="E32" s="538"/>
      <c r="F32" s="539"/>
    </row>
    <row r="33" spans="1:6" hidden="1" x14ac:dyDescent="0.2">
      <c r="A33" s="525" t="s">
        <v>622</v>
      </c>
      <c r="B33" s="526"/>
      <c r="C33" s="526"/>
      <c r="D33" s="527"/>
      <c r="E33" s="528"/>
      <c r="F33" s="529"/>
    </row>
    <row r="34" spans="1:6" hidden="1" x14ac:dyDescent="0.2">
      <c r="A34" s="530" t="s">
        <v>620</v>
      </c>
      <c r="B34" s="531"/>
      <c r="C34" s="531"/>
      <c r="D34" s="532"/>
      <c r="E34" s="533"/>
      <c r="F34" s="534"/>
    </row>
    <row r="35" spans="1:6" ht="13.5" hidden="1" thickBot="1" x14ac:dyDescent="0.25">
      <c r="A35" s="535" t="s">
        <v>621</v>
      </c>
      <c r="B35" s="536"/>
      <c r="C35" s="536"/>
      <c r="D35" s="537">
        <v>0</v>
      </c>
      <c r="E35" s="538"/>
      <c r="F35" s="539"/>
    </row>
    <row r="36" spans="1:6" x14ac:dyDescent="0.2">
      <c r="A36" s="540"/>
      <c r="B36" s="531"/>
      <c r="C36" s="531"/>
      <c r="D36" s="541"/>
      <c r="E36" s="533"/>
      <c r="F36" s="533"/>
    </row>
    <row r="37" spans="1:6" x14ac:dyDescent="0.2">
      <c r="A37" s="542" t="s">
        <v>623</v>
      </c>
    </row>
    <row r="38" spans="1:6" x14ac:dyDescent="0.2">
      <c r="A38" s="543" t="s">
        <v>624</v>
      </c>
    </row>
    <row r="39" spans="1:6" x14ac:dyDescent="0.2">
      <c r="A39" s="543" t="s">
        <v>625</v>
      </c>
    </row>
    <row r="40" spans="1:6" x14ac:dyDescent="0.2">
      <c r="A40" s="543"/>
      <c r="D40" s="544"/>
    </row>
    <row r="41" spans="1:6" x14ac:dyDescent="0.2">
      <c r="A41" s="543"/>
      <c r="D41" s="544"/>
    </row>
    <row r="42" spans="1:6" x14ac:dyDescent="0.2">
      <c r="D42" s="544"/>
    </row>
    <row r="43" spans="1:6" x14ac:dyDescent="0.2">
      <c r="A43" t="s">
        <v>626</v>
      </c>
      <c r="B43" s="494" t="s">
        <v>3</v>
      </c>
    </row>
    <row r="44" spans="1:6" s="94" customFormat="1" ht="38.25" x14ac:dyDescent="0.2">
      <c r="A44" s="497" t="s">
        <v>1</v>
      </c>
      <c r="B44" s="499" t="s">
        <v>595</v>
      </c>
    </row>
    <row r="45" spans="1:6" s="504" customFormat="1" x14ac:dyDescent="0.2">
      <c r="A45" s="545" t="s">
        <v>0</v>
      </c>
      <c r="B45" s="503">
        <v>1</v>
      </c>
    </row>
    <row r="46" spans="1:6" ht="38.25" x14ac:dyDescent="0.2">
      <c r="A46" s="546" t="s">
        <v>627</v>
      </c>
      <c r="B46" s="547">
        <v>400</v>
      </c>
      <c r="C46"/>
      <c r="D46"/>
    </row>
    <row r="47" spans="1:6" x14ac:dyDescent="0.2">
      <c r="A47" s="546" t="s">
        <v>628</v>
      </c>
      <c r="B47" s="548">
        <v>297</v>
      </c>
      <c r="C47"/>
      <c r="D47" s="549"/>
    </row>
    <row r="48" spans="1:6" x14ac:dyDescent="0.2">
      <c r="A48" s="546" t="s">
        <v>629</v>
      </c>
      <c r="B48" s="550">
        <v>-103</v>
      </c>
      <c r="C48"/>
      <c r="D48" s="549"/>
    </row>
    <row r="49" spans="1:4" x14ac:dyDescent="0.2">
      <c r="D49" s="549"/>
    </row>
    <row r="51" spans="1:4" x14ac:dyDescent="0.2">
      <c r="A51" s="551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6"/>
  <sheetViews>
    <sheetView showGridLines="0" topLeftCell="A16" zoomScaleNormal="100" workbookViewId="0">
      <selection activeCell="L54" sqref="L54"/>
    </sheetView>
  </sheetViews>
  <sheetFormatPr defaultRowHeight="12.75" x14ac:dyDescent="0.2"/>
  <cols>
    <col min="1" max="1" width="59.7109375" customWidth="1"/>
    <col min="2" max="2" width="21.42578125" customWidth="1"/>
    <col min="3" max="3" width="13.85546875" customWidth="1"/>
    <col min="4" max="4" width="14.42578125" customWidth="1"/>
    <col min="5" max="5" width="14.28515625" customWidth="1"/>
    <col min="6" max="6" width="13" customWidth="1"/>
    <col min="7" max="7" width="12.28515625" customWidth="1"/>
    <col min="8" max="8" width="15.140625" customWidth="1"/>
    <col min="257" max="257" width="59.7109375" customWidth="1"/>
    <col min="258" max="258" width="21.42578125" customWidth="1"/>
    <col min="259" max="259" width="13.85546875" customWidth="1"/>
    <col min="260" max="260" width="14.42578125" customWidth="1"/>
    <col min="261" max="261" width="14.28515625" customWidth="1"/>
    <col min="262" max="262" width="13" customWidth="1"/>
    <col min="263" max="263" width="12.28515625" customWidth="1"/>
    <col min="264" max="264" width="15.140625" customWidth="1"/>
    <col min="513" max="513" width="59.7109375" customWidth="1"/>
    <col min="514" max="514" width="21.42578125" customWidth="1"/>
    <col min="515" max="515" width="13.85546875" customWidth="1"/>
    <col min="516" max="516" width="14.42578125" customWidth="1"/>
    <col min="517" max="517" width="14.28515625" customWidth="1"/>
    <col min="518" max="518" width="13" customWidth="1"/>
    <col min="519" max="519" width="12.28515625" customWidth="1"/>
    <col min="520" max="520" width="15.140625" customWidth="1"/>
    <col min="769" max="769" width="59.7109375" customWidth="1"/>
    <col min="770" max="770" width="21.42578125" customWidth="1"/>
    <col min="771" max="771" width="13.85546875" customWidth="1"/>
    <col min="772" max="772" width="14.42578125" customWidth="1"/>
    <col min="773" max="773" width="14.28515625" customWidth="1"/>
    <col min="774" max="774" width="13" customWidth="1"/>
    <col min="775" max="775" width="12.28515625" customWidth="1"/>
    <col min="776" max="776" width="15.140625" customWidth="1"/>
    <col min="1025" max="1025" width="59.7109375" customWidth="1"/>
    <col min="1026" max="1026" width="21.42578125" customWidth="1"/>
    <col min="1027" max="1027" width="13.85546875" customWidth="1"/>
    <col min="1028" max="1028" width="14.42578125" customWidth="1"/>
    <col min="1029" max="1029" width="14.28515625" customWidth="1"/>
    <col min="1030" max="1030" width="13" customWidth="1"/>
    <col min="1031" max="1031" width="12.28515625" customWidth="1"/>
    <col min="1032" max="1032" width="15.140625" customWidth="1"/>
    <col min="1281" max="1281" width="59.7109375" customWidth="1"/>
    <col min="1282" max="1282" width="21.42578125" customWidth="1"/>
    <col min="1283" max="1283" width="13.85546875" customWidth="1"/>
    <col min="1284" max="1284" width="14.42578125" customWidth="1"/>
    <col min="1285" max="1285" width="14.28515625" customWidth="1"/>
    <col min="1286" max="1286" width="13" customWidth="1"/>
    <col min="1287" max="1287" width="12.28515625" customWidth="1"/>
    <col min="1288" max="1288" width="15.140625" customWidth="1"/>
    <col min="1537" max="1537" width="59.7109375" customWidth="1"/>
    <col min="1538" max="1538" width="21.42578125" customWidth="1"/>
    <col min="1539" max="1539" width="13.85546875" customWidth="1"/>
    <col min="1540" max="1540" width="14.42578125" customWidth="1"/>
    <col min="1541" max="1541" width="14.28515625" customWidth="1"/>
    <col min="1542" max="1542" width="13" customWidth="1"/>
    <col min="1543" max="1543" width="12.28515625" customWidth="1"/>
    <col min="1544" max="1544" width="15.140625" customWidth="1"/>
    <col min="1793" max="1793" width="59.7109375" customWidth="1"/>
    <col min="1794" max="1794" width="21.42578125" customWidth="1"/>
    <col min="1795" max="1795" width="13.85546875" customWidth="1"/>
    <col min="1796" max="1796" width="14.42578125" customWidth="1"/>
    <col min="1797" max="1797" width="14.28515625" customWidth="1"/>
    <col min="1798" max="1798" width="13" customWidth="1"/>
    <col min="1799" max="1799" width="12.28515625" customWidth="1"/>
    <col min="1800" max="1800" width="15.140625" customWidth="1"/>
    <col min="2049" max="2049" width="59.7109375" customWidth="1"/>
    <col min="2050" max="2050" width="21.42578125" customWidth="1"/>
    <col min="2051" max="2051" width="13.85546875" customWidth="1"/>
    <col min="2052" max="2052" width="14.42578125" customWidth="1"/>
    <col min="2053" max="2053" width="14.28515625" customWidth="1"/>
    <col min="2054" max="2054" width="13" customWidth="1"/>
    <col min="2055" max="2055" width="12.28515625" customWidth="1"/>
    <col min="2056" max="2056" width="15.140625" customWidth="1"/>
    <col min="2305" max="2305" width="59.7109375" customWidth="1"/>
    <col min="2306" max="2306" width="21.42578125" customWidth="1"/>
    <col min="2307" max="2307" width="13.85546875" customWidth="1"/>
    <col min="2308" max="2308" width="14.42578125" customWidth="1"/>
    <col min="2309" max="2309" width="14.28515625" customWidth="1"/>
    <col min="2310" max="2310" width="13" customWidth="1"/>
    <col min="2311" max="2311" width="12.28515625" customWidth="1"/>
    <col min="2312" max="2312" width="15.140625" customWidth="1"/>
    <col min="2561" max="2561" width="59.7109375" customWidth="1"/>
    <col min="2562" max="2562" width="21.42578125" customWidth="1"/>
    <col min="2563" max="2563" width="13.85546875" customWidth="1"/>
    <col min="2564" max="2564" width="14.42578125" customWidth="1"/>
    <col min="2565" max="2565" width="14.28515625" customWidth="1"/>
    <col min="2566" max="2566" width="13" customWidth="1"/>
    <col min="2567" max="2567" width="12.28515625" customWidth="1"/>
    <col min="2568" max="2568" width="15.140625" customWidth="1"/>
    <col min="2817" max="2817" width="59.7109375" customWidth="1"/>
    <col min="2818" max="2818" width="21.42578125" customWidth="1"/>
    <col min="2819" max="2819" width="13.85546875" customWidth="1"/>
    <col min="2820" max="2820" width="14.42578125" customWidth="1"/>
    <col min="2821" max="2821" width="14.28515625" customWidth="1"/>
    <col min="2822" max="2822" width="13" customWidth="1"/>
    <col min="2823" max="2823" width="12.28515625" customWidth="1"/>
    <col min="2824" max="2824" width="15.140625" customWidth="1"/>
    <col min="3073" max="3073" width="59.7109375" customWidth="1"/>
    <col min="3074" max="3074" width="21.42578125" customWidth="1"/>
    <col min="3075" max="3075" width="13.85546875" customWidth="1"/>
    <col min="3076" max="3076" width="14.42578125" customWidth="1"/>
    <col min="3077" max="3077" width="14.28515625" customWidth="1"/>
    <col min="3078" max="3078" width="13" customWidth="1"/>
    <col min="3079" max="3079" width="12.28515625" customWidth="1"/>
    <col min="3080" max="3080" width="15.140625" customWidth="1"/>
    <col min="3329" max="3329" width="59.7109375" customWidth="1"/>
    <col min="3330" max="3330" width="21.42578125" customWidth="1"/>
    <col min="3331" max="3331" width="13.85546875" customWidth="1"/>
    <col min="3332" max="3332" width="14.42578125" customWidth="1"/>
    <col min="3333" max="3333" width="14.28515625" customWidth="1"/>
    <col min="3334" max="3334" width="13" customWidth="1"/>
    <col min="3335" max="3335" width="12.28515625" customWidth="1"/>
    <col min="3336" max="3336" width="15.140625" customWidth="1"/>
    <col min="3585" max="3585" width="59.7109375" customWidth="1"/>
    <col min="3586" max="3586" width="21.42578125" customWidth="1"/>
    <col min="3587" max="3587" width="13.85546875" customWidth="1"/>
    <col min="3588" max="3588" width="14.42578125" customWidth="1"/>
    <col min="3589" max="3589" width="14.28515625" customWidth="1"/>
    <col min="3590" max="3590" width="13" customWidth="1"/>
    <col min="3591" max="3591" width="12.28515625" customWidth="1"/>
    <col min="3592" max="3592" width="15.140625" customWidth="1"/>
    <col min="3841" max="3841" width="59.7109375" customWidth="1"/>
    <col min="3842" max="3842" width="21.42578125" customWidth="1"/>
    <col min="3843" max="3843" width="13.85546875" customWidth="1"/>
    <col min="3844" max="3844" width="14.42578125" customWidth="1"/>
    <col min="3845" max="3845" width="14.28515625" customWidth="1"/>
    <col min="3846" max="3846" width="13" customWidth="1"/>
    <col min="3847" max="3847" width="12.28515625" customWidth="1"/>
    <col min="3848" max="3848" width="15.140625" customWidth="1"/>
    <col min="4097" max="4097" width="59.7109375" customWidth="1"/>
    <col min="4098" max="4098" width="21.42578125" customWidth="1"/>
    <col min="4099" max="4099" width="13.85546875" customWidth="1"/>
    <col min="4100" max="4100" width="14.42578125" customWidth="1"/>
    <col min="4101" max="4101" width="14.28515625" customWidth="1"/>
    <col min="4102" max="4102" width="13" customWidth="1"/>
    <col min="4103" max="4103" width="12.28515625" customWidth="1"/>
    <col min="4104" max="4104" width="15.140625" customWidth="1"/>
    <col min="4353" max="4353" width="59.7109375" customWidth="1"/>
    <col min="4354" max="4354" width="21.42578125" customWidth="1"/>
    <col min="4355" max="4355" width="13.85546875" customWidth="1"/>
    <col min="4356" max="4356" width="14.42578125" customWidth="1"/>
    <col min="4357" max="4357" width="14.28515625" customWidth="1"/>
    <col min="4358" max="4358" width="13" customWidth="1"/>
    <col min="4359" max="4359" width="12.28515625" customWidth="1"/>
    <col min="4360" max="4360" width="15.140625" customWidth="1"/>
    <col min="4609" max="4609" width="59.7109375" customWidth="1"/>
    <col min="4610" max="4610" width="21.42578125" customWidth="1"/>
    <col min="4611" max="4611" width="13.85546875" customWidth="1"/>
    <col min="4612" max="4612" width="14.42578125" customWidth="1"/>
    <col min="4613" max="4613" width="14.28515625" customWidth="1"/>
    <col min="4614" max="4614" width="13" customWidth="1"/>
    <col min="4615" max="4615" width="12.28515625" customWidth="1"/>
    <col min="4616" max="4616" width="15.140625" customWidth="1"/>
    <col min="4865" max="4865" width="59.7109375" customWidth="1"/>
    <col min="4866" max="4866" width="21.42578125" customWidth="1"/>
    <col min="4867" max="4867" width="13.85546875" customWidth="1"/>
    <col min="4868" max="4868" width="14.42578125" customWidth="1"/>
    <col min="4869" max="4869" width="14.28515625" customWidth="1"/>
    <col min="4870" max="4870" width="13" customWidth="1"/>
    <col min="4871" max="4871" width="12.28515625" customWidth="1"/>
    <col min="4872" max="4872" width="15.140625" customWidth="1"/>
    <col min="5121" max="5121" width="59.7109375" customWidth="1"/>
    <col min="5122" max="5122" width="21.42578125" customWidth="1"/>
    <col min="5123" max="5123" width="13.85546875" customWidth="1"/>
    <col min="5124" max="5124" width="14.42578125" customWidth="1"/>
    <col min="5125" max="5125" width="14.28515625" customWidth="1"/>
    <col min="5126" max="5126" width="13" customWidth="1"/>
    <col min="5127" max="5127" width="12.28515625" customWidth="1"/>
    <col min="5128" max="5128" width="15.140625" customWidth="1"/>
    <col min="5377" max="5377" width="59.7109375" customWidth="1"/>
    <col min="5378" max="5378" width="21.42578125" customWidth="1"/>
    <col min="5379" max="5379" width="13.85546875" customWidth="1"/>
    <col min="5380" max="5380" width="14.42578125" customWidth="1"/>
    <col min="5381" max="5381" width="14.28515625" customWidth="1"/>
    <col min="5382" max="5382" width="13" customWidth="1"/>
    <col min="5383" max="5383" width="12.28515625" customWidth="1"/>
    <col min="5384" max="5384" width="15.140625" customWidth="1"/>
    <col min="5633" max="5633" width="59.7109375" customWidth="1"/>
    <col min="5634" max="5634" width="21.42578125" customWidth="1"/>
    <col min="5635" max="5635" width="13.85546875" customWidth="1"/>
    <col min="5636" max="5636" width="14.42578125" customWidth="1"/>
    <col min="5637" max="5637" width="14.28515625" customWidth="1"/>
    <col min="5638" max="5638" width="13" customWidth="1"/>
    <col min="5639" max="5639" width="12.28515625" customWidth="1"/>
    <col min="5640" max="5640" width="15.140625" customWidth="1"/>
    <col min="5889" max="5889" width="59.7109375" customWidth="1"/>
    <col min="5890" max="5890" width="21.42578125" customWidth="1"/>
    <col min="5891" max="5891" width="13.85546875" customWidth="1"/>
    <col min="5892" max="5892" width="14.42578125" customWidth="1"/>
    <col min="5893" max="5893" width="14.28515625" customWidth="1"/>
    <col min="5894" max="5894" width="13" customWidth="1"/>
    <col min="5895" max="5895" width="12.28515625" customWidth="1"/>
    <col min="5896" max="5896" width="15.140625" customWidth="1"/>
    <col min="6145" max="6145" width="59.7109375" customWidth="1"/>
    <col min="6146" max="6146" width="21.42578125" customWidth="1"/>
    <col min="6147" max="6147" width="13.85546875" customWidth="1"/>
    <col min="6148" max="6148" width="14.42578125" customWidth="1"/>
    <col min="6149" max="6149" width="14.28515625" customWidth="1"/>
    <col min="6150" max="6150" width="13" customWidth="1"/>
    <col min="6151" max="6151" width="12.28515625" customWidth="1"/>
    <col min="6152" max="6152" width="15.140625" customWidth="1"/>
    <col min="6401" max="6401" width="59.7109375" customWidth="1"/>
    <col min="6402" max="6402" width="21.42578125" customWidth="1"/>
    <col min="6403" max="6403" width="13.85546875" customWidth="1"/>
    <col min="6404" max="6404" width="14.42578125" customWidth="1"/>
    <col min="6405" max="6405" width="14.28515625" customWidth="1"/>
    <col min="6406" max="6406" width="13" customWidth="1"/>
    <col min="6407" max="6407" width="12.28515625" customWidth="1"/>
    <col min="6408" max="6408" width="15.140625" customWidth="1"/>
    <col min="6657" max="6657" width="59.7109375" customWidth="1"/>
    <col min="6658" max="6658" width="21.42578125" customWidth="1"/>
    <col min="6659" max="6659" width="13.85546875" customWidth="1"/>
    <col min="6660" max="6660" width="14.42578125" customWidth="1"/>
    <col min="6661" max="6661" width="14.28515625" customWidth="1"/>
    <col min="6662" max="6662" width="13" customWidth="1"/>
    <col min="6663" max="6663" width="12.28515625" customWidth="1"/>
    <col min="6664" max="6664" width="15.140625" customWidth="1"/>
    <col min="6913" max="6913" width="59.7109375" customWidth="1"/>
    <col min="6914" max="6914" width="21.42578125" customWidth="1"/>
    <col min="6915" max="6915" width="13.85546875" customWidth="1"/>
    <col min="6916" max="6916" width="14.42578125" customWidth="1"/>
    <col min="6917" max="6917" width="14.28515625" customWidth="1"/>
    <col min="6918" max="6918" width="13" customWidth="1"/>
    <col min="6919" max="6919" width="12.28515625" customWidth="1"/>
    <col min="6920" max="6920" width="15.140625" customWidth="1"/>
    <col min="7169" max="7169" width="59.7109375" customWidth="1"/>
    <col min="7170" max="7170" width="21.42578125" customWidth="1"/>
    <col min="7171" max="7171" width="13.85546875" customWidth="1"/>
    <col min="7172" max="7172" width="14.42578125" customWidth="1"/>
    <col min="7173" max="7173" width="14.28515625" customWidth="1"/>
    <col min="7174" max="7174" width="13" customWidth="1"/>
    <col min="7175" max="7175" width="12.28515625" customWidth="1"/>
    <col min="7176" max="7176" width="15.140625" customWidth="1"/>
    <col min="7425" max="7425" width="59.7109375" customWidth="1"/>
    <col min="7426" max="7426" width="21.42578125" customWidth="1"/>
    <col min="7427" max="7427" width="13.85546875" customWidth="1"/>
    <col min="7428" max="7428" width="14.42578125" customWidth="1"/>
    <col min="7429" max="7429" width="14.28515625" customWidth="1"/>
    <col min="7430" max="7430" width="13" customWidth="1"/>
    <col min="7431" max="7431" width="12.28515625" customWidth="1"/>
    <col min="7432" max="7432" width="15.140625" customWidth="1"/>
    <col min="7681" max="7681" width="59.7109375" customWidth="1"/>
    <col min="7682" max="7682" width="21.42578125" customWidth="1"/>
    <col min="7683" max="7683" width="13.85546875" customWidth="1"/>
    <col min="7684" max="7684" width="14.42578125" customWidth="1"/>
    <col min="7685" max="7685" width="14.28515625" customWidth="1"/>
    <col min="7686" max="7686" width="13" customWidth="1"/>
    <col min="7687" max="7687" width="12.28515625" customWidth="1"/>
    <col min="7688" max="7688" width="15.140625" customWidth="1"/>
    <col min="7937" max="7937" width="59.7109375" customWidth="1"/>
    <col min="7938" max="7938" width="21.42578125" customWidth="1"/>
    <col min="7939" max="7939" width="13.85546875" customWidth="1"/>
    <col min="7940" max="7940" width="14.42578125" customWidth="1"/>
    <col min="7941" max="7941" width="14.28515625" customWidth="1"/>
    <col min="7942" max="7942" width="13" customWidth="1"/>
    <col min="7943" max="7943" width="12.28515625" customWidth="1"/>
    <col min="7944" max="7944" width="15.140625" customWidth="1"/>
    <col min="8193" max="8193" width="59.7109375" customWidth="1"/>
    <col min="8194" max="8194" width="21.42578125" customWidth="1"/>
    <col min="8195" max="8195" width="13.85546875" customWidth="1"/>
    <col min="8196" max="8196" width="14.42578125" customWidth="1"/>
    <col min="8197" max="8197" width="14.28515625" customWidth="1"/>
    <col min="8198" max="8198" width="13" customWidth="1"/>
    <col min="8199" max="8199" width="12.28515625" customWidth="1"/>
    <col min="8200" max="8200" width="15.140625" customWidth="1"/>
    <col min="8449" max="8449" width="59.7109375" customWidth="1"/>
    <col min="8450" max="8450" width="21.42578125" customWidth="1"/>
    <col min="8451" max="8451" width="13.85546875" customWidth="1"/>
    <col min="8452" max="8452" width="14.42578125" customWidth="1"/>
    <col min="8453" max="8453" width="14.28515625" customWidth="1"/>
    <col min="8454" max="8454" width="13" customWidth="1"/>
    <col min="8455" max="8455" width="12.28515625" customWidth="1"/>
    <col min="8456" max="8456" width="15.140625" customWidth="1"/>
    <col min="8705" max="8705" width="59.7109375" customWidth="1"/>
    <col min="8706" max="8706" width="21.42578125" customWidth="1"/>
    <col min="8707" max="8707" width="13.85546875" customWidth="1"/>
    <col min="8708" max="8708" width="14.42578125" customWidth="1"/>
    <col min="8709" max="8709" width="14.28515625" customWidth="1"/>
    <col min="8710" max="8710" width="13" customWidth="1"/>
    <col min="8711" max="8711" width="12.28515625" customWidth="1"/>
    <col min="8712" max="8712" width="15.140625" customWidth="1"/>
    <col min="8961" max="8961" width="59.7109375" customWidth="1"/>
    <col min="8962" max="8962" width="21.42578125" customWidth="1"/>
    <col min="8963" max="8963" width="13.85546875" customWidth="1"/>
    <col min="8964" max="8964" width="14.42578125" customWidth="1"/>
    <col min="8965" max="8965" width="14.28515625" customWidth="1"/>
    <col min="8966" max="8966" width="13" customWidth="1"/>
    <col min="8967" max="8967" width="12.28515625" customWidth="1"/>
    <col min="8968" max="8968" width="15.140625" customWidth="1"/>
    <col min="9217" max="9217" width="59.7109375" customWidth="1"/>
    <col min="9218" max="9218" width="21.42578125" customWidth="1"/>
    <col min="9219" max="9219" width="13.85546875" customWidth="1"/>
    <col min="9220" max="9220" width="14.42578125" customWidth="1"/>
    <col min="9221" max="9221" width="14.28515625" customWidth="1"/>
    <col min="9222" max="9222" width="13" customWidth="1"/>
    <col min="9223" max="9223" width="12.28515625" customWidth="1"/>
    <col min="9224" max="9224" width="15.140625" customWidth="1"/>
    <col min="9473" max="9473" width="59.7109375" customWidth="1"/>
    <col min="9474" max="9474" width="21.42578125" customWidth="1"/>
    <col min="9475" max="9475" width="13.85546875" customWidth="1"/>
    <col min="9476" max="9476" width="14.42578125" customWidth="1"/>
    <col min="9477" max="9477" width="14.28515625" customWidth="1"/>
    <col min="9478" max="9478" width="13" customWidth="1"/>
    <col min="9479" max="9479" width="12.28515625" customWidth="1"/>
    <col min="9480" max="9480" width="15.140625" customWidth="1"/>
    <col min="9729" max="9729" width="59.7109375" customWidth="1"/>
    <col min="9730" max="9730" width="21.42578125" customWidth="1"/>
    <col min="9731" max="9731" width="13.85546875" customWidth="1"/>
    <col min="9732" max="9732" width="14.42578125" customWidth="1"/>
    <col min="9733" max="9733" width="14.28515625" customWidth="1"/>
    <col min="9734" max="9734" width="13" customWidth="1"/>
    <col min="9735" max="9735" width="12.28515625" customWidth="1"/>
    <col min="9736" max="9736" width="15.140625" customWidth="1"/>
    <col min="9985" max="9985" width="59.7109375" customWidth="1"/>
    <col min="9986" max="9986" width="21.42578125" customWidth="1"/>
    <col min="9987" max="9987" width="13.85546875" customWidth="1"/>
    <col min="9988" max="9988" width="14.42578125" customWidth="1"/>
    <col min="9989" max="9989" width="14.28515625" customWidth="1"/>
    <col min="9990" max="9990" width="13" customWidth="1"/>
    <col min="9991" max="9991" width="12.28515625" customWidth="1"/>
    <col min="9992" max="9992" width="15.140625" customWidth="1"/>
    <col min="10241" max="10241" width="59.7109375" customWidth="1"/>
    <col min="10242" max="10242" width="21.42578125" customWidth="1"/>
    <col min="10243" max="10243" width="13.85546875" customWidth="1"/>
    <col min="10244" max="10244" width="14.42578125" customWidth="1"/>
    <col min="10245" max="10245" width="14.28515625" customWidth="1"/>
    <col min="10246" max="10246" width="13" customWidth="1"/>
    <col min="10247" max="10247" width="12.28515625" customWidth="1"/>
    <col min="10248" max="10248" width="15.140625" customWidth="1"/>
    <col min="10497" max="10497" width="59.7109375" customWidth="1"/>
    <col min="10498" max="10498" width="21.42578125" customWidth="1"/>
    <col min="10499" max="10499" width="13.85546875" customWidth="1"/>
    <col min="10500" max="10500" width="14.42578125" customWidth="1"/>
    <col min="10501" max="10501" width="14.28515625" customWidth="1"/>
    <col min="10502" max="10502" width="13" customWidth="1"/>
    <col min="10503" max="10503" width="12.28515625" customWidth="1"/>
    <col min="10504" max="10504" width="15.140625" customWidth="1"/>
    <col min="10753" max="10753" width="59.7109375" customWidth="1"/>
    <col min="10754" max="10754" width="21.42578125" customWidth="1"/>
    <col min="10755" max="10755" width="13.85546875" customWidth="1"/>
    <col min="10756" max="10756" width="14.42578125" customWidth="1"/>
    <col min="10757" max="10757" width="14.28515625" customWidth="1"/>
    <col min="10758" max="10758" width="13" customWidth="1"/>
    <col min="10759" max="10759" width="12.28515625" customWidth="1"/>
    <col min="10760" max="10760" width="15.140625" customWidth="1"/>
    <col min="11009" max="11009" width="59.7109375" customWidth="1"/>
    <col min="11010" max="11010" width="21.42578125" customWidth="1"/>
    <col min="11011" max="11011" width="13.85546875" customWidth="1"/>
    <col min="11012" max="11012" width="14.42578125" customWidth="1"/>
    <col min="11013" max="11013" width="14.28515625" customWidth="1"/>
    <col min="11014" max="11014" width="13" customWidth="1"/>
    <col min="11015" max="11015" width="12.28515625" customWidth="1"/>
    <col min="11016" max="11016" width="15.140625" customWidth="1"/>
    <col min="11265" max="11265" width="59.7109375" customWidth="1"/>
    <col min="11266" max="11266" width="21.42578125" customWidth="1"/>
    <col min="11267" max="11267" width="13.85546875" customWidth="1"/>
    <col min="11268" max="11268" width="14.42578125" customWidth="1"/>
    <col min="11269" max="11269" width="14.28515625" customWidth="1"/>
    <col min="11270" max="11270" width="13" customWidth="1"/>
    <col min="11271" max="11271" width="12.28515625" customWidth="1"/>
    <col min="11272" max="11272" width="15.140625" customWidth="1"/>
    <col min="11521" max="11521" width="59.7109375" customWidth="1"/>
    <col min="11522" max="11522" width="21.42578125" customWidth="1"/>
    <col min="11523" max="11523" width="13.85546875" customWidth="1"/>
    <col min="11524" max="11524" width="14.42578125" customWidth="1"/>
    <col min="11525" max="11525" width="14.28515625" customWidth="1"/>
    <col min="11526" max="11526" width="13" customWidth="1"/>
    <col min="11527" max="11527" width="12.28515625" customWidth="1"/>
    <col min="11528" max="11528" width="15.140625" customWidth="1"/>
    <col min="11777" max="11777" width="59.7109375" customWidth="1"/>
    <col min="11778" max="11778" width="21.42578125" customWidth="1"/>
    <col min="11779" max="11779" width="13.85546875" customWidth="1"/>
    <col min="11780" max="11780" width="14.42578125" customWidth="1"/>
    <col min="11781" max="11781" width="14.28515625" customWidth="1"/>
    <col min="11782" max="11782" width="13" customWidth="1"/>
    <col min="11783" max="11783" width="12.28515625" customWidth="1"/>
    <col min="11784" max="11784" width="15.140625" customWidth="1"/>
    <col min="12033" max="12033" width="59.7109375" customWidth="1"/>
    <col min="12034" max="12034" width="21.42578125" customWidth="1"/>
    <col min="12035" max="12035" width="13.85546875" customWidth="1"/>
    <col min="12036" max="12036" width="14.42578125" customWidth="1"/>
    <col min="12037" max="12037" width="14.28515625" customWidth="1"/>
    <col min="12038" max="12038" width="13" customWidth="1"/>
    <col min="12039" max="12039" width="12.28515625" customWidth="1"/>
    <col min="12040" max="12040" width="15.140625" customWidth="1"/>
    <col min="12289" max="12289" width="59.7109375" customWidth="1"/>
    <col min="12290" max="12290" width="21.42578125" customWidth="1"/>
    <col min="12291" max="12291" width="13.85546875" customWidth="1"/>
    <col min="12292" max="12292" width="14.42578125" customWidth="1"/>
    <col min="12293" max="12293" width="14.28515625" customWidth="1"/>
    <col min="12294" max="12294" width="13" customWidth="1"/>
    <col min="12295" max="12295" width="12.28515625" customWidth="1"/>
    <col min="12296" max="12296" width="15.140625" customWidth="1"/>
    <col min="12545" max="12545" width="59.7109375" customWidth="1"/>
    <col min="12546" max="12546" width="21.42578125" customWidth="1"/>
    <col min="12547" max="12547" width="13.85546875" customWidth="1"/>
    <col min="12548" max="12548" width="14.42578125" customWidth="1"/>
    <col min="12549" max="12549" width="14.28515625" customWidth="1"/>
    <col min="12550" max="12550" width="13" customWidth="1"/>
    <col min="12551" max="12551" width="12.28515625" customWidth="1"/>
    <col min="12552" max="12552" width="15.140625" customWidth="1"/>
    <col min="12801" max="12801" width="59.7109375" customWidth="1"/>
    <col min="12802" max="12802" width="21.42578125" customWidth="1"/>
    <col min="12803" max="12803" width="13.85546875" customWidth="1"/>
    <col min="12804" max="12804" width="14.42578125" customWidth="1"/>
    <col min="12805" max="12805" width="14.28515625" customWidth="1"/>
    <col min="12806" max="12806" width="13" customWidth="1"/>
    <col min="12807" max="12807" width="12.28515625" customWidth="1"/>
    <col min="12808" max="12808" width="15.140625" customWidth="1"/>
    <col min="13057" max="13057" width="59.7109375" customWidth="1"/>
    <col min="13058" max="13058" width="21.42578125" customWidth="1"/>
    <col min="13059" max="13059" width="13.85546875" customWidth="1"/>
    <col min="13060" max="13060" width="14.42578125" customWidth="1"/>
    <col min="13061" max="13061" width="14.28515625" customWidth="1"/>
    <col min="13062" max="13062" width="13" customWidth="1"/>
    <col min="13063" max="13063" width="12.28515625" customWidth="1"/>
    <col min="13064" max="13064" width="15.140625" customWidth="1"/>
    <col min="13313" max="13313" width="59.7109375" customWidth="1"/>
    <col min="13314" max="13314" width="21.42578125" customWidth="1"/>
    <col min="13315" max="13315" width="13.85546875" customWidth="1"/>
    <col min="13316" max="13316" width="14.42578125" customWidth="1"/>
    <col min="13317" max="13317" width="14.28515625" customWidth="1"/>
    <col min="13318" max="13318" width="13" customWidth="1"/>
    <col min="13319" max="13319" width="12.28515625" customWidth="1"/>
    <col min="13320" max="13320" width="15.140625" customWidth="1"/>
    <col min="13569" max="13569" width="59.7109375" customWidth="1"/>
    <col min="13570" max="13570" width="21.42578125" customWidth="1"/>
    <col min="13571" max="13571" width="13.85546875" customWidth="1"/>
    <col min="13572" max="13572" width="14.42578125" customWidth="1"/>
    <col min="13573" max="13573" width="14.28515625" customWidth="1"/>
    <col min="13574" max="13574" width="13" customWidth="1"/>
    <col min="13575" max="13575" width="12.28515625" customWidth="1"/>
    <col min="13576" max="13576" width="15.140625" customWidth="1"/>
    <col min="13825" max="13825" width="59.7109375" customWidth="1"/>
    <col min="13826" max="13826" width="21.42578125" customWidth="1"/>
    <col min="13827" max="13827" width="13.85546875" customWidth="1"/>
    <col min="13828" max="13828" width="14.42578125" customWidth="1"/>
    <col min="13829" max="13829" width="14.28515625" customWidth="1"/>
    <col min="13830" max="13830" width="13" customWidth="1"/>
    <col min="13831" max="13831" width="12.28515625" customWidth="1"/>
    <col min="13832" max="13832" width="15.140625" customWidth="1"/>
    <col min="14081" max="14081" width="59.7109375" customWidth="1"/>
    <col min="14082" max="14082" width="21.42578125" customWidth="1"/>
    <col min="14083" max="14083" width="13.85546875" customWidth="1"/>
    <col min="14084" max="14084" width="14.42578125" customWidth="1"/>
    <col min="14085" max="14085" width="14.28515625" customWidth="1"/>
    <col min="14086" max="14086" width="13" customWidth="1"/>
    <col min="14087" max="14087" width="12.28515625" customWidth="1"/>
    <col min="14088" max="14088" width="15.140625" customWidth="1"/>
    <col min="14337" max="14337" width="59.7109375" customWidth="1"/>
    <col min="14338" max="14338" width="21.42578125" customWidth="1"/>
    <col min="14339" max="14339" width="13.85546875" customWidth="1"/>
    <col min="14340" max="14340" width="14.42578125" customWidth="1"/>
    <col min="14341" max="14341" width="14.28515625" customWidth="1"/>
    <col min="14342" max="14342" width="13" customWidth="1"/>
    <col min="14343" max="14343" width="12.28515625" customWidth="1"/>
    <col min="14344" max="14344" width="15.140625" customWidth="1"/>
    <col min="14593" max="14593" width="59.7109375" customWidth="1"/>
    <col min="14594" max="14594" width="21.42578125" customWidth="1"/>
    <col min="14595" max="14595" width="13.85546875" customWidth="1"/>
    <col min="14596" max="14596" width="14.42578125" customWidth="1"/>
    <col min="14597" max="14597" width="14.28515625" customWidth="1"/>
    <col min="14598" max="14598" width="13" customWidth="1"/>
    <col min="14599" max="14599" width="12.28515625" customWidth="1"/>
    <col min="14600" max="14600" width="15.140625" customWidth="1"/>
    <col min="14849" max="14849" width="59.7109375" customWidth="1"/>
    <col min="14850" max="14850" width="21.42578125" customWidth="1"/>
    <col min="14851" max="14851" width="13.85546875" customWidth="1"/>
    <col min="14852" max="14852" width="14.42578125" customWidth="1"/>
    <col min="14853" max="14853" width="14.28515625" customWidth="1"/>
    <col min="14854" max="14854" width="13" customWidth="1"/>
    <col min="14855" max="14855" width="12.28515625" customWidth="1"/>
    <col min="14856" max="14856" width="15.140625" customWidth="1"/>
    <col min="15105" max="15105" width="59.7109375" customWidth="1"/>
    <col min="15106" max="15106" width="21.42578125" customWidth="1"/>
    <col min="15107" max="15107" width="13.85546875" customWidth="1"/>
    <col min="15108" max="15108" width="14.42578125" customWidth="1"/>
    <col min="15109" max="15109" width="14.28515625" customWidth="1"/>
    <col min="15110" max="15110" width="13" customWidth="1"/>
    <col min="15111" max="15111" width="12.28515625" customWidth="1"/>
    <col min="15112" max="15112" width="15.140625" customWidth="1"/>
    <col min="15361" max="15361" width="59.7109375" customWidth="1"/>
    <col min="15362" max="15362" width="21.42578125" customWidth="1"/>
    <col min="15363" max="15363" width="13.85546875" customWidth="1"/>
    <col min="15364" max="15364" width="14.42578125" customWidth="1"/>
    <col min="15365" max="15365" width="14.28515625" customWidth="1"/>
    <col min="15366" max="15366" width="13" customWidth="1"/>
    <col min="15367" max="15367" width="12.28515625" customWidth="1"/>
    <col min="15368" max="15368" width="15.140625" customWidth="1"/>
    <col min="15617" max="15617" width="59.7109375" customWidth="1"/>
    <col min="15618" max="15618" width="21.42578125" customWidth="1"/>
    <col min="15619" max="15619" width="13.85546875" customWidth="1"/>
    <col min="15620" max="15620" width="14.42578125" customWidth="1"/>
    <col min="15621" max="15621" width="14.28515625" customWidth="1"/>
    <col min="15622" max="15622" width="13" customWidth="1"/>
    <col min="15623" max="15623" width="12.28515625" customWidth="1"/>
    <col min="15624" max="15624" width="15.140625" customWidth="1"/>
    <col min="15873" max="15873" width="59.7109375" customWidth="1"/>
    <col min="15874" max="15874" width="21.42578125" customWidth="1"/>
    <col min="15875" max="15875" width="13.85546875" customWidth="1"/>
    <col min="15876" max="15876" width="14.42578125" customWidth="1"/>
    <col min="15877" max="15877" width="14.28515625" customWidth="1"/>
    <col min="15878" max="15878" width="13" customWidth="1"/>
    <col min="15879" max="15879" width="12.28515625" customWidth="1"/>
    <col min="15880" max="15880" width="15.140625" customWidth="1"/>
    <col min="16129" max="16129" width="59.7109375" customWidth="1"/>
    <col min="16130" max="16130" width="21.42578125" customWidth="1"/>
    <col min="16131" max="16131" width="13.85546875" customWidth="1"/>
    <col min="16132" max="16132" width="14.42578125" customWidth="1"/>
    <col min="16133" max="16133" width="14.28515625" customWidth="1"/>
    <col min="16134" max="16134" width="13" customWidth="1"/>
    <col min="16135" max="16135" width="12.28515625" customWidth="1"/>
    <col min="16136" max="16136" width="15.140625" customWidth="1"/>
  </cols>
  <sheetData>
    <row r="2" spans="1:8" ht="14.25" x14ac:dyDescent="0.2">
      <c r="A2" s="95" t="s">
        <v>104</v>
      </c>
    </row>
    <row r="3" spans="1:8" ht="15" thickBot="1" x14ac:dyDescent="0.25">
      <c r="B3" s="96"/>
      <c r="C3" s="96"/>
      <c r="D3" s="96"/>
      <c r="E3" s="95"/>
      <c r="F3" s="95"/>
      <c r="G3" s="95"/>
    </row>
    <row r="4" spans="1:8" ht="15.75" thickBot="1" x14ac:dyDescent="0.3">
      <c r="A4" s="97" t="s">
        <v>105</v>
      </c>
      <c r="B4" s="98" t="s">
        <v>106</v>
      </c>
      <c r="C4" s="99" t="s">
        <v>107</v>
      </c>
      <c r="D4" s="100"/>
      <c r="E4" s="100"/>
      <c r="F4" s="101"/>
      <c r="G4" s="102" t="s">
        <v>108</v>
      </c>
      <c r="H4" s="103"/>
    </row>
    <row r="5" spans="1:8" ht="29.25" thickBot="1" x14ac:dyDescent="0.25">
      <c r="A5" s="104"/>
      <c r="B5" s="105" t="s">
        <v>109</v>
      </c>
      <c r="C5" s="106" t="s">
        <v>110</v>
      </c>
      <c r="D5" s="107" t="s">
        <v>111</v>
      </c>
      <c r="E5" s="108" t="s">
        <v>112</v>
      </c>
      <c r="F5" s="109" t="s">
        <v>4</v>
      </c>
      <c r="G5" s="110" t="s">
        <v>113</v>
      </c>
      <c r="H5" s="111" t="s">
        <v>114</v>
      </c>
    </row>
    <row r="6" spans="1:8" ht="15" thickBot="1" x14ac:dyDescent="0.25">
      <c r="A6" s="112" t="s">
        <v>0</v>
      </c>
      <c r="B6" s="110">
        <v>1</v>
      </c>
      <c r="C6" s="110"/>
      <c r="D6" s="110">
        <v>3</v>
      </c>
      <c r="E6" s="110">
        <v>4</v>
      </c>
      <c r="F6" s="113">
        <v>5</v>
      </c>
      <c r="G6" s="112">
        <v>6</v>
      </c>
      <c r="H6" s="114">
        <v>7</v>
      </c>
    </row>
    <row r="7" spans="1:8" ht="14.25" x14ac:dyDescent="0.2">
      <c r="A7" s="115"/>
      <c r="B7" s="116"/>
      <c r="C7" s="115"/>
      <c r="D7" s="115"/>
      <c r="E7" s="115"/>
      <c r="F7" s="117"/>
      <c r="G7" s="115"/>
      <c r="H7" s="115"/>
    </row>
    <row r="8" spans="1:8" ht="14.25" x14ac:dyDescent="0.2">
      <c r="A8" s="118" t="s">
        <v>115</v>
      </c>
      <c r="B8" s="119" t="s">
        <v>116</v>
      </c>
      <c r="C8" s="120">
        <v>10908</v>
      </c>
      <c r="D8" s="120">
        <v>10908</v>
      </c>
      <c r="E8" s="120">
        <v>57000</v>
      </c>
      <c r="F8" s="121">
        <v>67908</v>
      </c>
      <c r="G8" s="120">
        <v>848</v>
      </c>
      <c r="H8" s="120">
        <v>56</v>
      </c>
    </row>
    <row r="9" spans="1:8" ht="14.25" x14ac:dyDescent="0.2">
      <c r="A9" s="118" t="s">
        <v>117</v>
      </c>
      <c r="B9" s="119" t="s">
        <v>118</v>
      </c>
      <c r="C9" s="120">
        <v>46964</v>
      </c>
      <c r="D9" s="120">
        <v>46964</v>
      </c>
      <c r="E9" s="120">
        <v>0</v>
      </c>
      <c r="F9" s="121">
        <v>46964</v>
      </c>
      <c r="G9" s="120">
        <v>13676</v>
      </c>
      <c r="H9" s="120">
        <v>94939</v>
      </c>
    </row>
    <row r="10" spans="1:8" ht="14.25" x14ac:dyDescent="0.2">
      <c r="A10" s="118" t="s">
        <v>119</v>
      </c>
      <c r="B10" s="119" t="s">
        <v>120</v>
      </c>
      <c r="C10" s="120">
        <v>3452</v>
      </c>
      <c r="D10" s="120">
        <v>3452</v>
      </c>
      <c r="E10" s="120">
        <v>8000</v>
      </c>
      <c r="F10" s="121">
        <v>11452</v>
      </c>
      <c r="G10" s="120">
        <v>266</v>
      </c>
      <c r="H10" s="120">
        <v>251</v>
      </c>
    </row>
    <row r="11" spans="1:8" ht="14.25" x14ac:dyDescent="0.2">
      <c r="A11" s="118" t="s">
        <v>121</v>
      </c>
      <c r="B11" s="119" t="s">
        <v>122</v>
      </c>
      <c r="C11" s="120">
        <v>3639</v>
      </c>
      <c r="D11" s="120">
        <v>3639</v>
      </c>
      <c r="E11" s="120">
        <v>23000</v>
      </c>
      <c r="F11" s="121">
        <v>26639</v>
      </c>
      <c r="G11" s="120">
        <v>0</v>
      </c>
      <c r="H11" s="120">
        <v>0</v>
      </c>
    </row>
    <row r="12" spans="1:8" ht="14.25" x14ac:dyDescent="0.2">
      <c r="A12" s="118" t="s">
        <v>123</v>
      </c>
      <c r="B12" s="119" t="s">
        <v>124</v>
      </c>
      <c r="C12" s="120">
        <v>5949</v>
      </c>
      <c r="D12" s="120">
        <v>5949</v>
      </c>
      <c r="E12" s="120">
        <v>33000</v>
      </c>
      <c r="F12" s="121">
        <v>38949</v>
      </c>
      <c r="G12" s="120">
        <v>0</v>
      </c>
      <c r="H12" s="120">
        <v>0</v>
      </c>
    </row>
    <row r="13" spans="1:8" ht="14.25" x14ac:dyDescent="0.2">
      <c r="A13" s="118"/>
      <c r="B13" s="119"/>
      <c r="C13" s="120"/>
      <c r="D13" s="120"/>
      <c r="E13" s="120" t="s">
        <v>125</v>
      </c>
      <c r="F13" s="121"/>
      <c r="G13" s="120"/>
      <c r="H13" s="120"/>
    </row>
    <row r="14" spans="1:8" ht="15" x14ac:dyDescent="0.25">
      <c r="A14" s="122" t="s">
        <v>126</v>
      </c>
      <c r="B14" s="123"/>
      <c r="C14" s="124">
        <v>70912</v>
      </c>
      <c r="D14" s="124">
        <v>70912</v>
      </c>
      <c r="E14" s="124">
        <v>121000</v>
      </c>
      <c r="F14" s="125">
        <v>191912</v>
      </c>
      <c r="G14" s="124">
        <v>14790</v>
      </c>
      <c r="H14" s="124">
        <v>95246</v>
      </c>
    </row>
    <row r="15" spans="1:8" ht="14.25" x14ac:dyDescent="0.2">
      <c r="A15" s="118"/>
      <c r="B15" s="119"/>
      <c r="C15" s="120"/>
      <c r="D15" s="120"/>
      <c r="E15" s="120"/>
      <c r="F15" s="121"/>
      <c r="G15" s="120"/>
      <c r="H15" s="120"/>
    </row>
    <row r="16" spans="1:8" ht="14.25" x14ac:dyDescent="0.2">
      <c r="A16" s="118" t="s">
        <v>127</v>
      </c>
      <c r="B16" s="119" t="s">
        <v>128</v>
      </c>
      <c r="C16" s="120">
        <v>8819</v>
      </c>
      <c r="D16" s="120">
        <v>8819</v>
      </c>
      <c r="E16" s="120">
        <v>75000</v>
      </c>
      <c r="F16" s="121">
        <v>83819</v>
      </c>
      <c r="G16" s="120">
        <v>2647</v>
      </c>
      <c r="H16" s="120">
        <v>0</v>
      </c>
    </row>
    <row r="17" spans="1:8" ht="14.25" x14ac:dyDescent="0.2">
      <c r="A17" s="118"/>
      <c r="B17" s="119"/>
      <c r="C17" s="120"/>
      <c r="D17" s="120"/>
      <c r="E17" s="120"/>
      <c r="F17" s="121"/>
      <c r="G17" s="120"/>
      <c r="H17" s="120"/>
    </row>
    <row r="18" spans="1:8" ht="15" x14ac:dyDescent="0.25">
      <c r="A18" s="126" t="s">
        <v>129</v>
      </c>
      <c r="B18" s="127"/>
      <c r="C18" s="128">
        <v>79731</v>
      </c>
      <c r="D18" s="128">
        <v>79731</v>
      </c>
      <c r="E18" s="128">
        <v>196000</v>
      </c>
      <c r="F18" s="129">
        <v>275731</v>
      </c>
      <c r="G18" s="128">
        <v>17437</v>
      </c>
      <c r="H18" s="128">
        <v>95246</v>
      </c>
    </row>
    <row r="19" spans="1:8" ht="15" x14ac:dyDescent="0.25">
      <c r="A19" s="126"/>
      <c r="B19" s="127"/>
      <c r="C19" s="128"/>
      <c r="D19" s="128"/>
      <c r="E19" s="128"/>
      <c r="F19" s="129"/>
      <c r="G19" s="128"/>
      <c r="H19" s="128"/>
    </row>
    <row r="20" spans="1:8" ht="15" x14ac:dyDescent="0.25">
      <c r="A20" s="126" t="s">
        <v>130</v>
      </c>
      <c r="B20" s="130"/>
      <c r="C20" s="128">
        <v>114673</v>
      </c>
      <c r="D20" s="128">
        <v>8078</v>
      </c>
      <c r="E20" s="128">
        <v>0</v>
      </c>
      <c r="F20" s="128">
        <v>148673</v>
      </c>
      <c r="G20" s="128">
        <v>23684</v>
      </c>
      <c r="H20" s="128">
        <v>17201</v>
      </c>
    </row>
    <row r="21" spans="1:8" ht="15" x14ac:dyDescent="0.25">
      <c r="A21" s="131" t="s">
        <v>2</v>
      </c>
      <c r="B21" s="130"/>
      <c r="C21" s="128"/>
      <c r="D21" s="128"/>
      <c r="E21" s="128"/>
      <c r="F21" s="132"/>
      <c r="G21" s="133"/>
      <c r="H21" s="133"/>
    </row>
    <row r="22" spans="1:8" ht="14.25" x14ac:dyDescent="0.2">
      <c r="A22" s="118" t="s">
        <v>131</v>
      </c>
      <c r="B22" s="134"/>
      <c r="C22" s="120">
        <v>89197</v>
      </c>
      <c r="D22" s="120">
        <v>89197</v>
      </c>
      <c r="E22" s="120">
        <v>0</v>
      </c>
      <c r="F22" s="121">
        <v>89197</v>
      </c>
      <c r="G22" s="120">
        <v>23631</v>
      </c>
      <c r="H22" s="120">
        <v>16509</v>
      </c>
    </row>
    <row r="23" spans="1:8" ht="14.25" x14ac:dyDescent="0.2">
      <c r="A23" s="118" t="s">
        <v>132</v>
      </c>
      <c r="B23" s="119" t="s">
        <v>133</v>
      </c>
      <c r="C23" s="120">
        <v>21</v>
      </c>
      <c r="D23" s="120">
        <v>0</v>
      </c>
      <c r="E23" s="120">
        <v>0</v>
      </c>
      <c r="F23" s="121">
        <v>21</v>
      </c>
      <c r="G23" s="120">
        <v>0</v>
      </c>
      <c r="H23" s="120">
        <v>0</v>
      </c>
    </row>
    <row r="24" spans="1:8" ht="14.25" x14ac:dyDescent="0.2">
      <c r="A24" s="118" t="s">
        <v>134</v>
      </c>
      <c r="B24" s="134" t="s">
        <v>135</v>
      </c>
      <c r="C24" s="120">
        <v>16230</v>
      </c>
      <c r="D24" s="120">
        <v>0</v>
      </c>
      <c r="E24" s="120">
        <v>0</v>
      </c>
      <c r="F24" s="121">
        <v>16230</v>
      </c>
      <c r="G24" s="120">
        <v>0</v>
      </c>
      <c r="H24" s="120">
        <v>0</v>
      </c>
    </row>
    <row r="25" spans="1:8" ht="14.25" x14ac:dyDescent="0.2">
      <c r="A25" s="118" t="s">
        <v>136</v>
      </c>
      <c r="B25" s="119" t="s">
        <v>137</v>
      </c>
      <c r="C25" s="120">
        <v>8078</v>
      </c>
      <c r="D25" s="120">
        <v>8078</v>
      </c>
      <c r="E25" s="120">
        <v>34000</v>
      </c>
      <c r="F25" s="121">
        <v>42078</v>
      </c>
      <c r="G25" s="120">
        <v>51</v>
      </c>
      <c r="H25" s="120">
        <v>659</v>
      </c>
    </row>
    <row r="26" spans="1:8" ht="14.25" x14ac:dyDescent="0.2">
      <c r="A26" s="118" t="s">
        <v>138</v>
      </c>
      <c r="B26" s="134"/>
      <c r="C26" s="135">
        <v>794</v>
      </c>
      <c r="D26" s="135">
        <v>0</v>
      </c>
      <c r="E26" s="135">
        <v>0</v>
      </c>
      <c r="F26" s="121">
        <v>794</v>
      </c>
      <c r="G26" s="120">
        <v>2</v>
      </c>
      <c r="H26" s="120">
        <v>21</v>
      </c>
    </row>
    <row r="27" spans="1:8" ht="14.25" x14ac:dyDescent="0.2">
      <c r="A27" s="118" t="s">
        <v>139</v>
      </c>
      <c r="B27" s="134" t="s">
        <v>140</v>
      </c>
      <c r="C27" s="135">
        <v>0</v>
      </c>
      <c r="D27" s="135">
        <v>0</v>
      </c>
      <c r="E27" s="135">
        <v>0</v>
      </c>
      <c r="F27" s="121">
        <v>0</v>
      </c>
      <c r="G27" s="120">
        <v>0</v>
      </c>
      <c r="H27" s="120">
        <v>0</v>
      </c>
    </row>
    <row r="28" spans="1:8" ht="14.25" x14ac:dyDescent="0.2">
      <c r="A28" s="118" t="s">
        <v>141</v>
      </c>
      <c r="B28" s="134" t="s">
        <v>142</v>
      </c>
      <c r="C28" s="135">
        <v>77</v>
      </c>
      <c r="D28" s="135">
        <v>0</v>
      </c>
      <c r="E28" s="135">
        <v>0</v>
      </c>
      <c r="F28" s="121">
        <v>77</v>
      </c>
      <c r="G28" s="120">
        <v>0</v>
      </c>
      <c r="H28" s="120">
        <v>0</v>
      </c>
    </row>
    <row r="29" spans="1:8" ht="14.25" x14ac:dyDescent="0.2">
      <c r="A29" s="118" t="s">
        <v>143</v>
      </c>
      <c r="B29" s="134"/>
      <c r="C29" s="135">
        <v>0</v>
      </c>
      <c r="D29" s="135">
        <v>0</v>
      </c>
      <c r="E29" s="135">
        <v>0</v>
      </c>
      <c r="F29" s="121">
        <v>0</v>
      </c>
      <c r="G29" s="120">
        <v>0</v>
      </c>
      <c r="H29" s="120">
        <v>0</v>
      </c>
    </row>
    <row r="30" spans="1:8" ht="14.25" x14ac:dyDescent="0.2">
      <c r="A30" s="118" t="s">
        <v>144</v>
      </c>
      <c r="B30" s="134" t="s">
        <v>145</v>
      </c>
      <c r="C30" s="135">
        <v>276</v>
      </c>
      <c r="D30" s="135">
        <v>0</v>
      </c>
      <c r="E30" s="135">
        <v>0</v>
      </c>
      <c r="F30" s="121">
        <v>276</v>
      </c>
      <c r="G30" s="120">
        <v>0</v>
      </c>
      <c r="H30" s="120">
        <v>12</v>
      </c>
    </row>
    <row r="31" spans="1:8" ht="15" thickBot="1" x14ac:dyDescent="0.25">
      <c r="A31" s="118" t="s">
        <v>146</v>
      </c>
      <c r="B31" s="134" t="s">
        <v>147</v>
      </c>
      <c r="C31" s="136">
        <v>0</v>
      </c>
      <c r="D31" s="136">
        <v>0</v>
      </c>
      <c r="E31" s="136">
        <v>0</v>
      </c>
      <c r="F31" s="121">
        <v>0</v>
      </c>
      <c r="G31" s="120">
        <v>0</v>
      </c>
      <c r="H31" s="120">
        <v>0</v>
      </c>
    </row>
    <row r="32" spans="1:8" ht="15.75" thickBot="1" x14ac:dyDescent="0.3">
      <c r="A32" s="137" t="s">
        <v>148</v>
      </c>
      <c r="B32" s="137"/>
      <c r="C32" s="138">
        <v>194404</v>
      </c>
      <c r="D32" s="138">
        <v>130042</v>
      </c>
      <c r="E32" s="138">
        <v>230000</v>
      </c>
      <c r="F32" s="138">
        <v>424404</v>
      </c>
      <c r="G32" s="138">
        <v>41121</v>
      </c>
      <c r="H32" s="138">
        <v>112447</v>
      </c>
    </row>
    <row r="33" spans="1:8" ht="15" x14ac:dyDescent="0.25">
      <c r="A33" s="139"/>
      <c r="B33" s="139"/>
      <c r="C33" s="125"/>
      <c r="D33" s="125"/>
      <c r="E33" s="125"/>
      <c r="F33" s="125"/>
      <c r="G33" s="125"/>
      <c r="H33" s="125"/>
    </row>
    <row r="34" spans="1:8" ht="15" x14ac:dyDescent="0.25">
      <c r="A34" s="140" t="s">
        <v>825</v>
      </c>
      <c r="B34" s="140"/>
      <c r="C34" s="141"/>
      <c r="D34" s="125"/>
      <c r="E34" s="125"/>
      <c r="F34" s="125"/>
      <c r="G34" s="125"/>
      <c r="H34" s="125"/>
    </row>
    <row r="35" spans="1:8" ht="15.75" thickBot="1" x14ac:dyDescent="0.3">
      <c r="A35" s="142" t="s">
        <v>149</v>
      </c>
      <c r="B35" s="143"/>
      <c r="E35" s="144" t="s">
        <v>150</v>
      </c>
      <c r="F35" s="125"/>
      <c r="G35" s="125"/>
      <c r="H35" s="125"/>
    </row>
    <row r="36" spans="1:8" ht="15.75" thickBot="1" x14ac:dyDescent="0.3">
      <c r="A36" s="145" t="s">
        <v>151</v>
      </c>
      <c r="B36" s="146" t="s">
        <v>152</v>
      </c>
      <c r="C36" s="147" t="s">
        <v>153</v>
      </c>
      <c r="D36" s="148" t="s">
        <v>154</v>
      </c>
      <c r="E36" s="147" t="s">
        <v>155</v>
      </c>
      <c r="F36" s="125"/>
      <c r="G36" s="125"/>
      <c r="H36" s="125"/>
    </row>
    <row r="37" spans="1:8" ht="15" x14ac:dyDescent="0.25">
      <c r="A37" s="149" t="s">
        <v>156</v>
      </c>
      <c r="B37" s="150">
        <v>200000</v>
      </c>
      <c r="C37" s="151">
        <v>54960</v>
      </c>
      <c r="D37" s="152"/>
      <c r="E37" s="153">
        <f>SUM(B37:D37)</f>
        <v>254960</v>
      </c>
      <c r="F37" s="125"/>
      <c r="G37" s="125"/>
      <c r="H37" s="125"/>
    </row>
    <row r="38" spans="1:8" ht="15" x14ac:dyDescent="0.25">
      <c r="A38" s="149" t="s">
        <v>157</v>
      </c>
      <c r="B38" s="154"/>
      <c r="C38" s="151">
        <v>55040</v>
      </c>
      <c r="D38" s="151">
        <v>50000</v>
      </c>
      <c r="E38" s="153">
        <f t="shared" ref="E38:E40" si="0">SUM(B38:D38)</f>
        <v>105040</v>
      </c>
      <c r="F38" s="125"/>
      <c r="G38" s="125"/>
      <c r="H38" s="125"/>
    </row>
    <row r="39" spans="1:8" ht="15" x14ac:dyDescent="0.25">
      <c r="A39" s="149" t="s">
        <v>158</v>
      </c>
      <c r="B39" s="154"/>
      <c r="C39" s="155"/>
      <c r="D39" s="155"/>
      <c r="E39" s="153">
        <f t="shared" si="0"/>
        <v>0</v>
      </c>
      <c r="F39" s="125"/>
      <c r="G39" s="125"/>
      <c r="H39" s="125"/>
    </row>
    <row r="40" spans="1:8" ht="15" x14ac:dyDescent="0.25">
      <c r="A40" s="149" t="s">
        <v>159</v>
      </c>
      <c r="B40" s="154"/>
      <c r="C40" s="155"/>
      <c r="D40" s="155"/>
      <c r="E40" s="153">
        <f t="shared" si="0"/>
        <v>0</v>
      </c>
      <c r="F40" s="125"/>
      <c r="G40" s="125"/>
      <c r="H40" s="125"/>
    </row>
    <row r="41" spans="1:8" ht="15.75" thickBot="1" x14ac:dyDescent="0.3">
      <c r="A41" s="149"/>
      <c r="B41" s="156"/>
      <c r="C41" s="155"/>
      <c r="D41" s="155"/>
      <c r="E41" s="153"/>
      <c r="F41" s="125"/>
      <c r="G41" s="125"/>
      <c r="H41" s="125"/>
    </row>
    <row r="42" spans="1:8" ht="15.75" thickBot="1" x14ac:dyDescent="0.3">
      <c r="A42" s="145" t="s">
        <v>160</v>
      </c>
      <c r="B42" s="157">
        <f>SUM(B37:B41)</f>
        <v>200000</v>
      </c>
      <c r="C42" s="157">
        <f t="shared" ref="C42:E42" si="1">SUM(C37:C41)</f>
        <v>110000</v>
      </c>
      <c r="D42" s="157">
        <f t="shared" si="1"/>
        <v>50000</v>
      </c>
      <c r="E42" s="157">
        <f t="shared" si="1"/>
        <v>360000</v>
      </c>
      <c r="F42" s="125"/>
      <c r="G42" s="125"/>
      <c r="H42" s="125"/>
    </row>
    <row r="44" spans="1:8" ht="14.25" x14ac:dyDescent="0.2">
      <c r="A44" s="158" t="s">
        <v>161</v>
      </c>
      <c r="B44" s="159"/>
      <c r="C44" s="159"/>
    </row>
    <row r="45" spans="1:8" ht="15" thickBot="1" x14ac:dyDescent="0.25">
      <c r="A45" s="160" t="s">
        <v>2</v>
      </c>
      <c r="B45" s="159"/>
      <c r="F45" s="161" t="s">
        <v>150</v>
      </c>
    </row>
    <row r="46" spans="1:8" ht="14.25" x14ac:dyDescent="0.2">
      <c r="A46" s="162" t="s">
        <v>151</v>
      </c>
      <c r="B46" s="163" t="s">
        <v>156</v>
      </c>
      <c r="C46" s="163" t="s">
        <v>157</v>
      </c>
      <c r="D46" s="163" t="s">
        <v>158</v>
      </c>
      <c r="E46" s="163" t="s">
        <v>159</v>
      </c>
      <c r="F46" s="163" t="s">
        <v>4</v>
      </c>
    </row>
    <row r="47" spans="1:8" ht="15" thickBot="1" x14ac:dyDescent="0.25">
      <c r="A47" s="164"/>
      <c r="B47" s="165" t="s">
        <v>155</v>
      </c>
      <c r="C47" s="165" t="s">
        <v>155</v>
      </c>
      <c r="D47" s="165" t="s">
        <v>155</v>
      </c>
      <c r="E47" s="165" t="s">
        <v>155</v>
      </c>
      <c r="F47" s="165"/>
    </row>
    <row r="48" spans="1:8" ht="14.25" x14ac:dyDescent="0.2">
      <c r="A48" s="166" t="s">
        <v>156</v>
      </c>
      <c r="B48" s="167">
        <v>226491</v>
      </c>
      <c r="C48" s="155"/>
      <c r="D48" s="155"/>
      <c r="E48" s="155"/>
      <c r="F48" s="154">
        <v>226491</v>
      </c>
    </row>
    <row r="49" spans="1:6" ht="14.25" x14ac:dyDescent="0.2">
      <c r="A49" s="166" t="s">
        <v>157</v>
      </c>
      <c r="B49" s="167"/>
      <c r="C49" s="151">
        <v>75497</v>
      </c>
      <c r="D49" s="155"/>
      <c r="E49" s="155"/>
      <c r="F49" s="154">
        <v>75497</v>
      </c>
    </row>
    <row r="50" spans="1:6" ht="14.25" x14ac:dyDescent="0.2">
      <c r="A50" s="166" t="s">
        <v>158</v>
      </c>
      <c r="B50" s="167"/>
      <c r="C50" s="155"/>
      <c r="D50" s="151"/>
      <c r="E50" s="155"/>
      <c r="F50" s="154">
        <v>0</v>
      </c>
    </row>
    <row r="51" spans="1:6" ht="14.25" x14ac:dyDescent="0.2">
      <c r="A51" s="166" t="s">
        <v>159</v>
      </c>
      <c r="B51" s="168"/>
      <c r="C51" s="155"/>
      <c r="D51" s="155"/>
      <c r="E51" s="151"/>
      <c r="F51" s="154">
        <v>0</v>
      </c>
    </row>
    <row r="52" spans="1:6" ht="15" thickBot="1" x14ac:dyDescent="0.25">
      <c r="A52" s="166"/>
      <c r="B52" s="168"/>
      <c r="C52" s="155"/>
      <c r="D52" s="155"/>
      <c r="E52" s="155"/>
      <c r="F52" s="154"/>
    </row>
    <row r="53" spans="1:6" ht="15" thickBot="1" x14ac:dyDescent="0.25">
      <c r="A53" s="169" t="s">
        <v>160</v>
      </c>
      <c r="B53" s="170">
        <v>226491</v>
      </c>
      <c r="C53" s="170">
        <v>75497</v>
      </c>
      <c r="D53" s="170">
        <v>0</v>
      </c>
      <c r="E53" s="170">
        <v>0</v>
      </c>
      <c r="F53" s="157">
        <v>301988</v>
      </c>
    </row>
    <row r="54" spans="1:6" ht="14.25" x14ac:dyDescent="0.2">
      <c r="A54" s="171"/>
      <c r="B54" s="172"/>
      <c r="C54" s="172"/>
    </row>
    <row r="55" spans="1:6" ht="14.25" x14ac:dyDescent="0.2">
      <c r="A55" s="95"/>
      <c r="B55" s="143"/>
      <c r="C55" s="143"/>
    </row>
    <row r="56" spans="1:6" ht="14.25" x14ac:dyDescent="0.2">
      <c r="A56" s="95"/>
    </row>
  </sheetData>
  <pageMargins left="0.19685039370078741" right="0.19685039370078741" top="0.51181102362204722" bottom="0.62992125984251968" header="0.51181102362204722" footer="0.51181102362204722"/>
  <pageSetup paperSize="9" scale="6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zoomScale="75" workbookViewId="0">
      <selection activeCell="L54" sqref="L54"/>
    </sheetView>
  </sheetViews>
  <sheetFormatPr defaultRowHeight="12.75" x14ac:dyDescent="0.2"/>
  <cols>
    <col min="1" max="1" width="24" style="209" customWidth="1"/>
    <col min="2" max="2" width="17.7109375" style="209" customWidth="1"/>
    <col min="3" max="4" width="16" style="209" customWidth="1"/>
    <col min="5" max="5" width="15.85546875" style="209" customWidth="1"/>
    <col min="6" max="6" width="16" style="209" customWidth="1"/>
    <col min="7" max="7" width="15.7109375" style="209" customWidth="1"/>
    <col min="8" max="8" width="15.85546875" style="209" customWidth="1"/>
    <col min="9" max="9" width="16.140625" style="209" customWidth="1"/>
    <col min="10" max="10" width="14.7109375" style="209" customWidth="1"/>
    <col min="11" max="11" width="17.7109375" style="209" customWidth="1"/>
    <col min="12" max="12" width="14.85546875" style="209" customWidth="1"/>
    <col min="13" max="13" width="16" style="209" customWidth="1"/>
    <col min="14" max="14" width="16.85546875" style="209" customWidth="1"/>
    <col min="15" max="15" width="16.140625" style="209" bestFit="1" customWidth="1"/>
    <col min="16" max="16" width="16.7109375" style="209" bestFit="1" customWidth="1"/>
    <col min="17" max="17" width="14.85546875" style="209" bestFit="1" customWidth="1"/>
    <col min="18" max="18" width="16.140625" style="209" bestFit="1" customWidth="1"/>
    <col min="19" max="19" width="14.85546875" style="209" bestFit="1" customWidth="1"/>
    <col min="20" max="20" width="15" style="209" hidden="1" customWidth="1"/>
    <col min="21" max="16384" width="9.140625" style="209"/>
  </cols>
  <sheetData>
    <row r="2" spans="1:20" ht="20.25" x14ac:dyDescent="0.3">
      <c r="A2" s="206" t="s">
        <v>198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8"/>
      <c r="O2" s="208"/>
      <c r="P2" s="207"/>
      <c r="Q2" s="207"/>
      <c r="R2" s="207"/>
      <c r="S2" s="207"/>
    </row>
    <row r="4" spans="1:20" ht="15.75" thickBot="1" x14ac:dyDescent="0.25">
      <c r="J4" s="210"/>
      <c r="K4" s="210"/>
      <c r="L4" s="210"/>
      <c r="M4" s="210"/>
      <c r="N4" s="211" t="s">
        <v>199</v>
      </c>
      <c r="S4" s="212"/>
      <c r="T4" s="210" t="s">
        <v>200</v>
      </c>
    </row>
    <row r="5" spans="1:20" ht="33.75" customHeight="1" x14ac:dyDescent="0.25">
      <c r="A5" s="213" t="s">
        <v>201</v>
      </c>
      <c r="B5" s="214" t="s">
        <v>202</v>
      </c>
      <c r="C5" s="215"/>
      <c r="D5" s="215"/>
      <c r="E5" s="216"/>
      <c r="F5" s="215"/>
      <c r="G5" s="215"/>
      <c r="H5" s="215"/>
      <c r="I5" s="215"/>
      <c r="J5" s="217"/>
      <c r="K5" s="217"/>
      <c r="L5" s="217"/>
      <c r="M5" s="217"/>
      <c r="N5" s="217"/>
      <c r="T5" s="217"/>
    </row>
    <row r="6" spans="1:20" ht="30" customHeight="1" x14ac:dyDescent="0.25">
      <c r="A6" s="218"/>
      <c r="B6" s="219" t="s">
        <v>203</v>
      </c>
      <c r="C6" s="220" t="s">
        <v>204</v>
      </c>
      <c r="D6" s="221"/>
      <c r="E6" s="221"/>
      <c r="F6" s="221"/>
      <c r="G6" s="221"/>
      <c r="H6" s="221"/>
      <c r="I6" s="221"/>
      <c r="J6" s="222"/>
      <c r="K6" s="222"/>
      <c r="L6" s="222"/>
      <c r="M6" s="222"/>
      <c r="N6" s="222"/>
      <c r="T6" s="222"/>
    </row>
    <row r="7" spans="1:20" ht="29.25" customHeight="1" thickBot="1" x14ac:dyDescent="0.3">
      <c r="A7" s="218"/>
      <c r="B7" s="219" t="s">
        <v>205</v>
      </c>
      <c r="C7" s="223" t="s">
        <v>206</v>
      </c>
      <c r="D7" s="224" t="s">
        <v>72</v>
      </c>
      <c r="E7" s="224" t="s">
        <v>97</v>
      </c>
      <c r="F7" s="224" t="s">
        <v>98</v>
      </c>
      <c r="G7" s="224" t="s">
        <v>207</v>
      </c>
      <c r="H7" s="224" t="s">
        <v>208</v>
      </c>
      <c r="I7" s="224" t="s">
        <v>209</v>
      </c>
      <c r="J7" s="224" t="s">
        <v>210</v>
      </c>
      <c r="K7" s="224" t="s">
        <v>211</v>
      </c>
      <c r="L7" s="224" t="s">
        <v>212</v>
      </c>
      <c r="M7" s="224" t="s">
        <v>213</v>
      </c>
      <c r="N7" s="225" t="s">
        <v>214</v>
      </c>
      <c r="T7" s="226" t="s">
        <v>211</v>
      </c>
    </row>
    <row r="8" spans="1:20" ht="13.5" thickBot="1" x14ac:dyDescent="0.25">
      <c r="A8" s="227" t="s">
        <v>0</v>
      </c>
      <c r="B8" s="227">
        <v>1</v>
      </c>
      <c r="C8" s="228">
        <v>2</v>
      </c>
      <c r="D8" s="229">
        <v>3</v>
      </c>
      <c r="E8" s="229">
        <v>4</v>
      </c>
      <c r="F8" s="229">
        <v>5</v>
      </c>
      <c r="G8" s="229">
        <v>6</v>
      </c>
      <c r="H8" s="229">
        <v>7</v>
      </c>
      <c r="I8" s="229">
        <v>8</v>
      </c>
      <c r="J8" s="229">
        <v>9</v>
      </c>
      <c r="K8" s="229">
        <v>10</v>
      </c>
      <c r="L8" s="229">
        <v>11</v>
      </c>
      <c r="M8" s="229">
        <v>12</v>
      </c>
      <c r="N8" s="230">
        <v>13</v>
      </c>
      <c r="T8" s="230">
        <v>20</v>
      </c>
    </row>
    <row r="9" spans="1:20" ht="36.75" customHeight="1" x14ac:dyDescent="0.25">
      <c r="A9" s="231" t="s">
        <v>215</v>
      </c>
      <c r="B9" s="232">
        <v>126000000</v>
      </c>
      <c r="C9" s="233">
        <v>7217526</v>
      </c>
      <c r="D9" s="234">
        <v>8070063</v>
      </c>
      <c r="E9" s="234">
        <v>8099770</v>
      </c>
      <c r="F9" s="234">
        <v>10001154</v>
      </c>
      <c r="G9" s="234">
        <v>7927487</v>
      </c>
      <c r="H9" s="234">
        <v>10891179</v>
      </c>
      <c r="I9" s="234">
        <v>9952189</v>
      </c>
      <c r="J9" s="234">
        <v>8771441</v>
      </c>
      <c r="K9" s="234">
        <v>9764163</v>
      </c>
      <c r="L9" s="234">
        <f>9354809+11</f>
        <v>9354820</v>
      </c>
      <c r="M9" s="234">
        <v>10307430</v>
      </c>
      <c r="N9" s="235">
        <f>22275659+923728</f>
        <v>23199387</v>
      </c>
      <c r="P9" s="236"/>
      <c r="T9" s="235">
        <v>4184888</v>
      </c>
    </row>
    <row r="10" spans="1:20" ht="23.25" customHeight="1" thickBot="1" x14ac:dyDescent="0.25">
      <c r="A10" s="237"/>
      <c r="B10" s="238"/>
      <c r="C10" s="239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1"/>
      <c r="T10" s="241" t="s">
        <v>216</v>
      </c>
    </row>
    <row r="11" spans="1:20" x14ac:dyDescent="0.2">
      <c r="P11" s="236"/>
    </row>
    <row r="14" spans="1:20" ht="15.75" thickBot="1" x14ac:dyDescent="0.25">
      <c r="J14" s="210"/>
      <c r="K14" s="210"/>
      <c r="L14" s="210"/>
      <c r="M14" s="210"/>
      <c r="N14" s="211" t="s">
        <v>199</v>
      </c>
    </row>
    <row r="15" spans="1:20" ht="34.5" customHeight="1" x14ac:dyDescent="0.25">
      <c r="A15" s="213" t="s">
        <v>201</v>
      </c>
      <c r="B15" s="214" t="s">
        <v>217</v>
      </c>
      <c r="C15" s="215"/>
      <c r="D15" s="215"/>
      <c r="E15" s="216"/>
      <c r="F15" s="215"/>
      <c r="G15" s="215"/>
      <c r="H15" s="215"/>
      <c r="I15" s="215"/>
      <c r="J15" s="217"/>
      <c r="K15" s="217"/>
      <c r="L15" s="217"/>
      <c r="M15" s="217"/>
      <c r="N15" s="217"/>
    </row>
    <row r="16" spans="1:20" ht="30" customHeight="1" x14ac:dyDescent="0.25">
      <c r="A16" s="218"/>
      <c r="B16" s="219" t="s">
        <v>203</v>
      </c>
      <c r="C16" s="220" t="s">
        <v>204</v>
      </c>
      <c r="D16" s="221"/>
      <c r="E16" s="221"/>
      <c r="F16" s="221"/>
      <c r="G16" s="221"/>
      <c r="H16" s="221"/>
      <c r="I16" s="221"/>
      <c r="J16" s="222"/>
      <c r="K16" s="222"/>
      <c r="L16" s="222"/>
      <c r="M16" s="222"/>
      <c r="N16" s="222"/>
    </row>
    <row r="17" spans="1:16" ht="30" customHeight="1" thickBot="1" x14ac:dyDescent="0.3">
      <c r="A17" s="218"/>
      <c r="B17" s="219" t="s">
        <v>205</v>
      </c>
      <c r="C17" s="242" t="s">
        <v>206</v>
      </c>
      <c r="D17" s="243" t="s">
        <v>72</v>
      </c>
      <c r="E17" s="243" t="s">
        <v>97</v>
      </c>
      <c r="F17" s="243" t="s">
        <v>98</v>
      </c>
      <c r="G17" s="243" t="s">
        <v>207</v>
      </c>
      <c r="H17" s="243" t="s">
        <v>208</v>
      </c>
      <c r="I17" s="243" t="s">
        <v>209</v>
      </c>
      <c r="J17" s="243" t="s">
        <v>210</v>
      </c>
      <c r="K17" s="243" t="s">
        <v>211</v>
      </c>
      <c r="L17" s="243" t="s">
        <v>212</v>
      </c>
      <c r="M17" s="224" t="s">
        <v>213</v>
      </c>
      <c r="N17" s="225" t="s">
        <v>214</v>
      </c>
    </row>
    <row r="18" spans="1:16" ht="13.5" thickBot="1" x14ac:dyDescent="0.25">
      <c r="A18" s="227" t="s">
        <v>0</v>
      </c>
      <c r="B18" s="227">
        <v>1</v>
      </c>
      <c r="C18" s="228">
        <v>2</v>
      </c>
      <c r="D18" s="229">
        <v>3</v>
      </c>
      <c r="E18" s="229">
        <v>4</v>
      </c>
      <c r="F18" s="229">
        <v>5</v>
      </c>
      <c r="G18" s="229">
        <v>6</v>
      </c>
      <c r="H18" s="229">
        <v>7</v>
      </c>
      <c r="I18" s="229">
        <v>8</v>
      </c>
      <c r="J18" s="229">
        <v>9</v>
      </c>
      <c r="K18" s="229">
        <v>10</v>
      </c>
      <c r="L18" s="229">
        <v>11</v>
      </c>
      <c r="M18" s="229">
        <v>12</v>
      </c>
      <c r="N18" s="230">
        <v>13</v>
      </c>
    </row>
    <row r="19" spans="1:16" ht="37.5" customHeight="1" x14ac:dyDescent="0.25">
      <c r="A19" s="231" t="s">
        <v>215</v>
      </c>
      <c r="B19" s="232">
        <v>130000000</v>
      </c>
      <c r="C19" s="233">
        <v>8272909</v>
      </c>
      <c r="D19" s="234">
        <v>8061249</v>
      </c>
      <c r="E19" s="234">
        <v>9116168</v>
      </c>
      <c r="F19" s="234">
        <v>11291383</v>
      </c>
      <c r="G19" s="234"/>
      <c r="H19" s="234"/>
      <c r="I19" s="234"/>
      <c r="J19" s="234"/>
      <c r="K19" s="234"/>
      <c r="L19" s="234"/>
      <c r="M19" s="234"/>
      <c r="N19" s="235"/>
      <c r="P19" s="236"/>
    </row>
    <row r="20" spans="1:16" ht="23.25" customHeight="1" thickBot="1" x14ac:dyDescent="0.25">
      <c r="A20" s="237"/>
      <c r="B20" s="238"/>
      <c r="C20" s="239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1"/>
    </row>
    <row r="21" spans="1:16" x14ac:dyDescent="0.2">
      <c r="P21" s="236"/>
    </row>
    <row r="22" spans="1:16" x14ac:dyDescent="0.2">
      <c r="A22" s="244"/>
    </row>
  </sheetData>
  <printOptions horizontalCentered="1"/>
  <pageMargins left="0" right="0" top="1.5748031496062993" bottom="0" header="0" footer="0"/>
  <pageSetup paperSize="9" scale="4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4"/>
  <sheetViews>
    <sheetView workbookViewId="0">
      <selection activeCell="L54" sqref="L54"/>
    </sheetView>
  </sheetViews>
  <sheetFormatPr defaultColWidth="11.42578125" defaultRowHeight="15" x14ac:dyDescent="0.25"/>
  <cols>
    <col min="1" max="1" width="1.7109375" style="245" customWidth="1"/>
    <col min="2" max="2" width="29.42578125" style="245" customWidth="1"/>
    <col min="3" max="3" width="17.5703125" style="245" customWidth="1"/>
    <col min="4" max="4" width="18.140625" style="245" customWidth="1"/>
    <col min="5" max="5" width="17.28515625" style="245" customWidth="1"/>
    <col min="6" max="6" width="18.140625" style="245" customWidth="1"/>
    <col min="7" max="7" width="15.7109375" style="245" customWidth="1"/>
    <col min="8" max="8" width="18.7109375" style="245" bestFit="1" customWidth="1"/>
    <col min="9" max="9" width="17" style="245" customWidth="1"/>
    <col min="10" max="10" width="20" style="245" customWidth="1"/>
    <col min="11" max="11" width="15" style="245" customWidth="1"/>
    <col min="12" max="254" width="11.42578125" style="245"/>
    <col min="255" max="255" width="1.7109375" style="245" customWidth="1"/>
    <col min="256" max="256" width="30.7109375" style="245" customWidth="1"/>
    <col min="257" max="259" width="14.7109375" style="245" customWidth="1"/>
    <col min="260" max="260" width="17.28515625" style="245" bestFit="1" customWidth="1"/>
    <col min="261" max="261" width="14.7109375" style="245" customWidth="1"/>
    <col min="262" max="262" width="18.7109375" style="245" bestFit="1" customWidth="1"/>
    <col min="263" max="263" width="14.7109375" style="245" customWidth="1"/>
    <col min="264" max="264" width="16.85546875" style="245" customWidth="1"/>
    <col min="265" max="510" width="11.42578125" style="245"/>
    <col min="511" max="511" width="1.7109375" style="245" customWidth="1"/>
    <col min="512" max="512" width="30.7109375" style="245" customWidth="1"/>
    <col min="513" max="515" width="14.7109375" style="245" customWidth="1"/>
    <col min="516" max="516" width="17.28515625" style="245" bestFit="1" customWidth="1"/>
    <col min="517" max="517" width="14.7109375" style="245" customWidth="1"/>
    <col min="518" max="518" width="18.7109375" style="245" bestFit="1" customWidth="1"/>
    <col min="519" max="519" width="14.7109375" style="245" customWidth="1"/>
    <col min="520" max="520" width="16.85546875" style="245" customWidth="1"/>
    <col min="521" max="766" width="11.42578125" style="245"/>
    <col min="767" max="767" width="1.7109375" style="245" customWidth="1"/>
    <col min="768" max="768" width="30.7109375" style="245" customWidth="1"/>
    <col min="769" max="771" width="14.7109375" style="245" customWidth="1"/>
    <col min="772" max="772" width="17.28515625" style="245" bestFit="1" customWidth="1"/>
    <col min="773" max="773" width="14.7109375" style="245" customWidth="1"/>
    <col min="774" max="774" width="18.7109375" style="245" bestFit="1" customWidth="1"/>
    <col min="775" max="775" width="14.7109375" style="245" customWidth="1"/>
    <col min="776" max="776" width="16.85546875" style="245" customWidth="1"/>
    <col min="777" max="1022" width="11.42578125" style="245"/>
    <col min="1023" max="1023" width="1.7109375" style="245" customWidth="1"/>
    <col min="1024" max="1024" width="30.7109375" style="245" customWidth="1"/>
    <col min="1025" max="1027" width="14.7109375" style="245" customWidth="1"/>
    <col min="1028" max="1028" width="17.28515625" style="245" bestFit="1" customWidth="1"/>
    <col min="1029" max="1029" width="14.7109375" style="245" customWidth="1"/>
    <col min="1030" max="1030" width="18.7109375" style="245" bestFit="1" customWidth="1"/>
    <col min="1031" max="1031" width="14.7109375" style="245" customWidth="1"/>
    <col min="1032" max="1032" width="16.85546875" style="245" customWidth="1"/>
    <col min="1033" max="1278" width="11.42578125" style="245"/>
    <col min="1279" max="1279" width="1.7109375" style="245" customWidth="1"/>
    <col min="1280" max="1280" width="30.7109375" style="245" customWidth="1"/>
    <col min="1281" max="1283" width="14.7109375" style="245" customWidth="1"/>
    <col min="1284" max="1284" width="17.28515625" style="245" bestFit="1" customWidth="1"/>
    <col min="1285" max="1285" width="14.7109375" style="245" customWidth="1"/>
    <col min="1286" max="1286" width="18.7109375" style="245" bestFit="1" customWidth="1"/>
    <col min="1287" max="1287" width="14.7109375" style="245" customWidth="1"/>
    <col min="1288" max="1288" width="16.85546875" style="245" customWidth="1"/>
    <col min="1289" max="1534" width="11.42578125" style="245"/>
    <col min="1535" max="1535" width="1.7109375" style="245" customWidth="1"/>
    <col min="1536" max="1536" width="30.7109375" style="245" customWidth="1"/>
    <col min="1537" max="1539" width="14.7109375" style="245" customWidth="1"/>
    <col min="1540" max="1540" width="17.28515625" style="245" bestFit="1" customWidth="1"/>
    <col min="1541" max="1541" width="14.7109375" style="245" customWidth="1"/>
    <col min="1542" max="1542" width="18.7109375" style="245" bestFit="1" customWidth="1"/>
    <col min="1543" max="1543" width="14.7109375" style="245" customWidth="1"/>
    <col min="1544" max="1544" width="16.85546875" style="245" customWidth="1"/>
    <col min="1545" max="1790" width="11.42578125" style="245"/>
    <col min="1791" max="1791" width="1.7109375" style="245" customWidth="1"/>
    <col min="1792" max="1792" width="30.7109375" style="245" customWidth="1"/>
    <col min="1793" max="1795" width="14.7109375" style="245" customWidth="1"/>
    <col min="1796" max="1796" width="17.28515625" style="245" bestFit="1" customWidth="1"/>
    <col min="1797" max="1797" width="14.7109375" style="245" customWidth="1"/>
    <col min="1798" max="1798" width="18.7109375" style="245" bestFit="1" customWidth="1"/>
    <col min="1799" max="1799" width="14.7109375" style="245" customWidth="1"/>
    <col min="1800" max="1800" width="16.85546875" style="245" customWidth="1"/>
    <col min="1801" max="2046" width="11.42578125" style="245"/>
    <col min="2047" max="2047" width="1.7109375" style="245" customWidth="1"/>
    <col min="2048" max="2048" width="30.7109375" style="245" customWidth="1"/>
    <col min="2049" max="2051" width="14.7109375" style="245" customWidth="1"/>
    <col min="2052" max="2052" width="17.28515625" style="245" bestFit="1" customWidth="1"/>
    <col min="2053" max="2053" width="14.7109375" style="245" customWidth="1"/>
    <col min="2054" max="2054" width="18.7109375" style="245" bestFit="1" customWidth="1"/>
    <col min="2055" max="2055" width="14.7109375" style="245" customWidth="1"/>
    <col min="2056" max="2056" width="16.85546875" style="245" customWidth="1"/>
    <col min="2057" max="2302" width="11.42578125" style="245"/>
    <col min="2303" max="2303" width="1.7109375" style="245" customWidth="1"/>
    <col min="2304" max="2304" width="30.7109375" style="245" customWidth="1"/>
    <col min="2305" max="2307" width="14.7109375" style="245" customWidth="1"/>
    <col min="2308" max="2308" width="17.28515625" style="245" bestFit="1" customWidth="1"/>
    <col min="2309" max="2309" width="14.7109375" style="245" customWidth="1"/>
    <col min="2310" max="2310" width="18.7109375" style="245" bestFit="1" customWidth="1"/>
    <col min="2311" max="2311" width="14.7109375" style="245" customWidth="1"/>
    <col min="2312" max="2312" width="16.85546875" style="245" customWidth="1"/>
    <col min="2313" max="2558" width="11.42578125" style="245"/>
    <col min="2559" max="2559" width="1.7109375" style="245" customWidth="1"/>
    <col min="2560" max="2560" width="30.7109375" style="245" customWidth="1"/>
    <col min="2561" max="2563" width="14.7109375" style="245" customWidth="1"/>
    <col min="2564" max="2564" width="17.28515625" style="245" bestFit="1" customWidth="1"/>
    <col min="2565" max="2565" width="14.7109375" style="245" customWidth="1"/>
    <col min="2566" max="2566" width="18.7109375" style="245" bestFit="1" customWidth="1"/>
    <col min="2567" max="2567" width="14.7109375" style="245" customWidth="1"/>
    <col min="2568" max="2568" width="16.85546875" style="245" customWidth="1"/>
    <col min="2569" max="2814" width="11.42578125" style="245"/>
    <col min="2815" max="2815" width="1.7109375" style="245" customWidth="1"/>
    <col min="2816" max="2816" width="30.7109375" style="245" customWidth="1"/>
    <col min="2817" max="2819" width="14.7109375" style="245" customWidth="1"/>
    <col min="2820" max="2820" width="17.28515625" style="245" bestFit="1" customWidth="1"/>
    <col min="2821" max="2821" width="14.7109375" style="245" customWidth="1"/>
    <col min="2822" max="2822" width="18.7109375" style="245" bestFit="1" customWidth="1"/>
    <col min="2823" max="2823" width="14.7109375" style="245" customWidth="1"/>
    <col min="2824" max="2824" width="16.85546875" style="245" customWidth="1"/>
    <col min="2825" max="3070" width="11.42578125" style="245"/>
    <col min="3071" max="3071" width="1.7109375" style="245" customWidth="1"/>
    <col min="3072" max="3072" width="30.7109375" style="245" customWidth="1"/>
    <col min="3073" max="3075" width="14.7109375" style="245" customWidth="1"/>
    <col min="3076" max="3076" width="17.28515625" style="245" bestFit="1" customWidth="1"/>
    <col min="3077" max="3077" width="14.7109375" style="245" customWidth="1"/>
    <col min="3078" max="3078" width="18.7109375" style="245" bestFit="1" customWidth="1"/>
    <col min="3079" max="3079" width="14.7109375" style="245" customWidth="1"/>
    <col min="3080" max="3080" width="16.85546875" style="245" customWidth="1"/>
    <col min="3081" max="3326" width="11.42578125" style="245"/>
    <col min="3327" max="3327" width="1.7109375" style="245" customWidth="1"/>
    <col min="3328" max="3328" width="30.7109375" style="245" customWidth="1"/>
    <col min="3329" max="3331" width="14.7109375" style="245" customWidth="1"/>
    <col min="3332" max="3332" width="17.28515625" style="245" bestFit="1" customWidth="1"/>
    <col min="3333" max="3333" width="14.7109375" style="245" customWidth="1"/>
    <col min="3334" max="3334" width="18.7109375" style="245" bestFit="1" customWidth="1"/>
    <col min="3335" max="3335" width="14.7109375" style="245" customWidth="1"/>
    <col min="3336" max="3336" width="16.85546875" style="245" customWidth="1"/>
    <col min="3337" max="3582" width="11.42578125" style="245"/>
    <col min="3583" max="3583" width="1.7109375" style="245" customWidth="1"/>
    <col min="3584" max="3584" width="30.7109375" style="245" customWidth="1"/>
    <col min="3585" max="3587" width="14.7109375" style="245" customWidth="1"/>
    <col min="3588" max="3588" width="17.28515625" style="245" bestFit="1" customWidth="1"/>
    <col min="3589" max="3589" width="14.7109375" style="245" customWidth="1"/>
    <col min="3590" max="3590" width="18.7109375" style="245" bestFit="1" customWidth="1"/>
    <col min="3591" max="3591" width="14.7109375" style="245" customWidth="1"/>
    <col min="3592" max="3592" width="16.85546875" style="245" customWidth="1"/>
    <col min="3593" max="3838" width="11.42578125" style="245"/>
    <col min="3839" max="3839" width="1.7109375" style="245" customWidth="1"/>
    <col min="3840" max="3840" width="30.7109375" style="245" customWidth="1"/>
    <col min="3841" max="3843" width="14.7109375" style="245" customWidth="1"/>
    <col min="3844" max="3844" width="17.28515625" style="245" bestFit="1" customWidth="1"/>
    <col min="3845" max="3845" width="14.7109375" style="245" customWidth="1"/>
    <col min="3846" max="3846" width="18.7109375" style="245" bestFit="1" customWidth="1"/>
    <col min="3847" max="3847" width="14.7109375" style="245" customWidth="1"/>
    <col min="3848" max="3848" width="16.85546875" style="245" customWidth="1"/>
    <col min="3849" max="4094" width="11.42578125" style="245"/>
    <col min="4095" max="4095" width="1.7109375" style="245" customWidth="1"/>
    <col min="4096" max="4096" width="30.7109375" style="245" customWidth="1"/>
    <col min="4097" max="4099" width="14.7109375" style="245" customWidth="1"/>
    <col min="4100" max="4100" width="17.28515625" style="245" bestFit="1" customWidth="1"/>
    <col min="4101" max="4101" width="14.7109375" style="245" customWidth="1"/>
    <col min="4102" max="4102" width="18.7109375" style="245" bestFit="1" customWidth="1"/>
    <col min="4103" max="4103" width="14.7109375" style="245" customWidth="1"/>
    <col min="4104" max="4104" width="16.85546875" style="245" customWidth="1"/>
    <col min="4105" max="4350" width="11.42578125" style="245"/>
    <col min="4351" max="4351" width="1.7109375" style="245" customWidth="1"/>
    <col min="4352" max="4352" width="30.7109375" style="245" customWidth="1"/>
    <col min="4353" max="4355" width="14.7109375" style="245" customWidth="1"/>
    <col min="4356" max="4356" width="17.28515625" style="245" bestFit="1" customWidth="1"/>
    <col min="4357" max="4357" width="14.7109375" style="245" customWidth="1"/>
    <col min="4358" max="4358" width="18.7109375" style="245" bestFit="1" customWidth="1"/>
    <col min="4359" max="4359" width="14.7109375" style="245" customWidth="1"/>
    <col min="4360" max="4360" width="16.85546875" style="245" customWidth="1"/>
    <col min="4361" max="4606" width="11.42578125" style="245"/>
    <col min="4607" max="4607" width="1.7109375" style="245" customWidth="1"/>
    <col min="4608" max="4608" width="30.7109375" style="245" customWidth="1"/>
    <col min="4609" max="4611" width="14.7109375" style="245" customWidth="1"/>
    <col min="4612" max="4612" width="17.28515625" style="245" bestFit="1" customWidth="1"/>
    <col min="4613" max="4613" width="14.7109375" style="245" customWidth="1"/>
    <col min="4614" max="4614" width="18.7109375" style="245" bestFit="1" customWidth="1"/>
    <col min="4615" max="4615" width="14.7109375" style="245" customWidth="1"/>
    <col min="4616" max="4616" width="16.85546875" style="245" customWidth="1"/>
    <col min="4617" max="4862" width="11.42578125" style="245"/>
    <col min="4863" max="4863" width="1.7109375" style="245" customWidth="1"/>
    <col min="4864" max="4864" width="30.7109375" style="245" customWidth="1"/>
    <col min="4865" max="4867" width="14.7109375" style="245" customWidth="1"/>
    <col min="4868" max="4868" width="17.28515625" style="245" bestFit="1" customWidth="1"/>
    <col min="4869" max="4869" width="14.7109375" style="245" customWidth="1"/>
    <col min="4870" max="4870" width="18.7109375" style="245" bestFit="1" customWidth="1"/>
    <col min="4871" max="4871" width="14.7109375" style="245" customWidth="1"/>
    <col min="4872" max="4872" width="16.85546875" style="245" customWidth="1"/>
    <col min="4873" max="5118" width="11.42578125" style="245"/>
    <col min="5119" max="5119" width="1.7109375" style="245" customWidth="1"/>
    <col min="5120" max="5120" width="30.7109375" style="245" customWidth="1"/>
    <col min="5121" max="5123" width="14.7109375" style="245" customWidth="1"/>
    <col min="5124" max="5124" width="17.28515625" style="245" bestFit="1" customWidth="1"/>
    <col min="5125" max="5125" width="14.7109375" style="245" customWidth="1"/>
    <col min="5126" max="5126" width="18.7109375" style="245" bestFit="1" customWidth="1"/>
    <col min="5127" max="5127" width="14.7109375" style="245" customWidth="1"/>
    <col min="5128" max="5128" width="16.85546875" style="245" customWidth="1"/>
    <col min="5129" max="5374" width="11.42578125" style="245"/>
    <col min="5375" max="5375" width="1.7109375" style="245" customWidth="1"/>
    <col min="5376" max="5376" width="30.7109375" style="245" customWidth="1"/>
    <col min="5377" max="5379" width="14.7109375" style="245" customWidth="1"/>
    <col min="5380" max="5380" width="17.28515625" style="245" bestFit="1" customWidth="1"/>
    <col min="5381" max="5381" width="14.7109375" style="245" customWidth="1"/>
    <col min="5382" max="5382" width="18.7109375" style="245" bestFit="1" customWidth="1"/>
    <col min="5383" max="5383" width="14.7109375" style="245" customWidth="1"/>
    <col min="5384" max="5384" width="16.85546875" style="245" customWidth="1"/>
    <col min="5385" max="5630" width="11.42578125" style="245"/>
    <col min="5631" max="5631" width="1.7109375" style="245" customWidth="1"/>
    <col min="5632" max="5632" width="30.7109375" style="245" customWidth="1"/>
    <col min="5633" max="5635" width="14.7109375" style="245" customWidth="1"/>
    <col min="5636" max="5636" width="17.28515625" style="245" bestFit="1" customWidth="1"/>
    <col min="5637" max="5637" width="14.7109375" style="245" customWidth="1"/>
    <col min="5638" max="5638" width="18.7109375" style="245" bestFit="1" customWidth="1"/>
    <col min="5639" max="5639" width="14.7109375" style="245" customWidth="1"/>
    <col min="5640" max="5640" width="16.85546875" style="245" customWidth="1"/>
    <col min="5641" max="5886" width="11.42578125" style="245"/>
    <col min="5887" max="5887" width="1.7109375" style="245" customWidth="1"/>
    <col min="5888" max="5888" width="30.7109375" style="245" customWidth="1"/>
    <col min="5889" max="5891" width="14.7109375" style="245" customWidth="1"/>
    <col min="5892" max="5892" width="17.28515625" style="245" bestFit="1" customWidth="1"/>
    <col min="5893" max="5893" width="14.7109375" style="245" customWidth="1"/>
    <col min="5894" max="5894" width="18.7109375" style="245" bestFit="1" customWidth="1"/>
    <col min="5895" max="5895" width="14.7109375" style="245" customWidth="1"/>
    <col min="5896" max="5896" width="16.85546875" style="245" customWidth="1"/>
    <col min="5897" max="6142" width="11.42578125" style="245"/>
    <col min="6143" max="6143" width="1.7109375" style="245" customWidth="1"/>
    <col min="6144" max="6144" width="30.7109375" style="245" customWidth="1"/>
    <col min="6145" max="6147" width="14.7109375" style="245" customWidth="1"/>
    <col min="6148" max="6148" width="17.28515625" style="245" bestFit="1" customWidth="1"/>
    <col min="6149" max="6149" width="14.7109375" style="245" customWidth="1"/>
    <col min="6150" max="6150" width="18.7109375" style="245" bestFit="1" customWidth="1"/>
    <col min="6151" max="6151" width="14.7109375" style="245" customWidth="1"/>
    <col min="6152" max="6152" width="16.85546875" style="245" customWidth="1"/>
    <col min="6153" max="6398" width="11.42578125" style="245"/>
    <col min="6399" max="6399" width="1.7109375" style="245" customWidth="1"/>
    <col min="6400" max="6400" width="30.7109375" style="245" customWidth="1"/>
    <col min="6401" max="6403" width="14.7109375" style="245" customWidth="1"/>
    <col min="6404" max="6404" width="17.28515625" style="245" bestFit="1" customWidth="1"/>
    <col min="6405" max="6405" width="14.7109375" style="245" customWidth="1"/>
    <col min="6406" max="6406" width="18.7109375" style="245" bestFit="1" customWidth="1"/>
    <col min="6407" max="6407" width="14.7109375" style="245" customWidth="1"/>
    <col min="6408" max="6408" width="16.85546875" style="245" customWidth="1"/>
    <col min="6409" max="6654" width="11.42578125" style="245"/>
    <col min="6655" max="6655" width="1.7109375" style="245" customWidth="1"/>
    <col min="6656" max="6656" width="30.7109375" style="245" customWidth="1"/>
    <col min="6657" max="6659" width="14.7109375" style="245" customWidth="1"/>
    <col min="6660" max="6660" width="17.28515625" style="245" bestFit="1" customWidth="1"/>
    <col min="6661" max="6661" width="14.7109375" style="245" customWidth="1"/>
    <col min="6662" max="6662" width="18.7109375" style="245" bestFit="1" customWidth="1"/>
    <col min="6663" max="6663" width="14.7109375" style="245" customWidth="1"/>
    <col min="6664" max="6664" width="16.85546875" style="245" customWidth="1"/>
    <col min="6665" max="6910" width="11.42578125" style="245"/>
    <col min="6911" max="6911" width="1.7109375" style="245" customWidth="1"/>
    <col min="6912" max="6912" width="30.7109375" style="245" customWidth="1"/>
    <col min="6913" max="6915" width="14.7109375" style="245" customWidth="1"/>
    <col min="6916" max="6916" width="17.28515625" style="245" bestFit="1" customWidth="1"/>
    <col min="6917" max="6917" width="14.7109375" style="245" customWidth="1"/>
    <col min="6918" max="6918" width="18.7109375" style="245" bestFit="1" customWidth="1"/>
    <col min="6919" max="6919" width="14.7109375" style="245" customWidth="1"/>
    <col min="6920" max="6920" width="16.85546875" style="245" customWidth="1"/>
    <col min="6921" max="7166" width="11.42578125" style="245"/>
    <col min="7167" max="7167" width="1.7109375" style="245" customWidth="1"/>
    <col min="7168" max="7168" width="30.7109375" style="245" customWidth="1"/>
    <col min="7169" max="7171" width="14.7109375" style="245" customWidth="1"/>
    <col min="7172" max="7172" width="17.28515625" style="245" bestFit="1" customWidth="1"/>
    <col min="7173" max="7173" width="14.7109375" style="245" customWidth="1"/>
    <col min="7174" max="7174" width="18.7109375" style="245" bestFit="1" customWidth="1"/>
    <col min="7175" max="7175" width="14.7109375" style="245" customWidth="1"/>
    <col min="7176" max="7176" width="16.85546875" style="245" customWidth="1"/>
    <col min="7177" max="7422" width="11.42578125" style="245"/>
    <col min="7423" max="7423" width="1.7109375" style="245" customWidth="1"/>
    <col min="7424" max="7424" width="30.7109375" style="245" customWidth="1"/>
    <col min="7425" max="7427" width="14.7109375" style="245" customWidth="1"/>
    <col min="7428" max="7428" width="17.28515625" style="245" bestFit="1" customWidth="1"/>
    <col min="7429" max="7429" width="14.7109375" style="245" customWidth="1"/>
    <col min="7430" max="7430" width="18.7109375" style="245" bestFit="1" customWidth="1"/>
    <col min="7431" max="7431" width="14.7109375" style="245" customWidth="1"/>
    <col min="7432" max="7432" width="16.85546875" style="245" customWidth="1"/>
    <col min="7433" max="7678" width="11.42578125" style="245"/>
    <col min="7679" max="7679" width="1.7109375" style="245" customWidth="1"/>
    <col min="7680" max="7680" width="30.7109375" style="245" customWidth="1"/>
    <col min="7681" max="7683" width="14.7109375" style="245" customWidth="1"/>
    <col min="7684" max="7684" width="17.28515625" style="245" bestFit="1" customWidth="1"/>
    <col min="7685" max="7685" width="14.7109375" style="245" customWidth="1"/>
    <col min="7686" max="7686" width="18.7109375" style="245" bestFit="1" customWidth="1"/>
    <col min="7687" max="7687" width="14.7109375" style="245" customWidth="1"/>
    <col min="7688" max="7688" width="16.85546875" style="245" customWidth="1"/>
    <col min="7689" max="7934" width="11.42578125" style="245"/>
    <col min="7935" max="7935" width="1.7109375" style="245" customWidth="1"/>
    <col min="7936" max="7936" width="30.7109375" style="245" customWidth="1"/>
    <col min="7937" max="7939" width="14.7109375" style="245" customWidth="1"/>
    <col min="7940" max="7940" width="17.28515625" style="245" bestFit="1" customWidth="1"/>
    <col min="7941" max="7941" width="14.7109375" style="245" customWidth="1"/>
    <col min="7942" max="7942" width="18.7109375" style="245" bestFit="1" customWidth="1"/>
    <col min="7943" max="7943" width="14.7109375" style="245" customWidth="1"/>
    <col min="7944" max="7944" width="16.85546875" style="245" customWidth="1"/>
    <col min="7945" max="8190" width="11.42578125" style="245"/>
    <col min="8191" max="8191" width="1.7109375" style="245" customWidth="1"/>
    <col min="8192" max="8192" width="30.7109375" style="245" customWidth="1"/>
    <col min="8193" max="8195" width="14.7109375" style="245" customWidth="1"/>
    <col min="8196" max="8196" width="17.28515625" style="245" bestFit="1" customWidth="1"/>
    <col min="8197" max="8197" width="14.7109375" style="245" customWidth="1"/>
    <col min="8198" max="8198" width="18.7109375" style="245" bestFit="1" customWidth="1"/>
    <col min="8199" max="8199" width="14.7109375" style="245" customWidth="1"/>
    <col min="8200" max="8200" width="16.85546875" style="245" customWidth="1"/>
    <col min="8201" max="8446" width="11.42578125" style="245"/>
    <col min="8447" max="8447" width="1.7109375" style="245" customWidth="1"/>
    <col min="8448" max="8448" width="30.7109375" style="245" customWidth="1"/>
    <col min="8449" max="8451" width="14.7109375" style="245" customWidth="1"/>
    <col min="8452" max="8452" width="17.28515625" style="245" bestFit="1" customWidth="1"/>
    <col min="8453" max="8453" width="14.7109375" style="245" customWidth="1"/>
    <col min="8454" max="8454" width="18.7109375" style="245" bestFit="1" customWidth="1"/>
    <col min="8455" max="8455" width="14.7109375" style="245" customWidth="1"/>
    <col min="8456" max="8456" width="16.85546875" style="245" customWidth="1"/>
    <col min="8457" max="8702" width="11.42578125" style="245"/>
    <col min="8703" max="8703" width="1.7109375" style="245" customWidth="1"/>
    <col min="8704" max="8704" width="30.7109375" style="245" customWidth="1"/>
    <col min="8705" max="8707" width="14.7109375" style="245" customWidth="1"/>
    <col min="8708" max="8708" width="17.28515625" style="245" bestFit="1" customWidth="1"/>
    <col min="8709" max="8709" width="14.7109375" style="245" customWidth="1"/>
    <col min="8710" max="8710" width="18.7109375" style="245" bestFit="1" customWidth="1"/>
    <col min="8711" max="8711" width="14.7109375" style="245" customWidth="1"/>
    <col min="8712" max="8712" width="16.85546875" style="245" customWidth="1"/>
    <col min="8713" max="8958" width="11.42578125" style="245"/>
    <col min="8959" max="8959" width="1.7109375" style="245" customWidth="1"/>
    <col min="8960" max="8960" width="30.7109375" style="245" customWidth="1"/>
    <col min="8961" max="8963" width="14.7109375" style="245" customWidth="1"/>
    <col min="8964" max="8964" width="17.28515625" style="245" bestFit="1" customWidth="1"/>
    <col min="8965" max="8965" width="14.7109375" style="245" customWidth="1"/>
    <col min="8966" max="8966" width="18.7109375" style="245" bestFit="1" customWidth="1"/>
    <col min="8967" max="8967" width="14.7109375" style="245" customWidth="1"/>
    <col min="8968" max="8968" width="16.85546875" style="245" customWidth="1"/>
    <col min="8969" max="9214" width="11.42578125" style="245"/>
    <col min="9215" max="9215" width="1.7109375" style="245" customWidth="1"/>
    <col min="9216" max="9216" width="30.7109375" style="245" customWidth="1"/>
    <col min="9217" max="9219" width="14.7109375" style="245" customWidth="1"/>
    <col min="9220" max="9220" width="17.28515625" style="245" bestFit="1" customWidth="1"/>
    <col min="9221" max="9221" width="14.7109375" style="245" customWidth="1"/>
    <col min="9222" max="9222" width="18.7109375" style="245" bestFit="1" customWidth="1"/>
    <col min="9223" max="9223" width="14.7109375" style="245" customWidth="1"/>
    <col min="9224" max="9224" width="16.85546875" style="245" customWidth="1"/>
    <col min="9225" max="9470" width="11.42578125" style="245"/>
    <col min="9471" max="9471" width="1.7109375" style="245" customWidth="1"/>
    <col min="9472" max="9472" width="30.7109375" style="245" customWidth="1"/>
    <col min="9473" max="9475" width="14.7109375" style="245" customWidth="1"/>
    <col min="9476" max="9476" width="17.28515625" style="245" bestFit="1" customWidth="1"/>
    <col min="9477" max="9477" width="14.7109375" style="245" customWidth="1"/>
    <col min="9478" max="9478" width="18.7109375" style="245" bestFit="1" customWidth="1"/>
    <col min="9479" max="9479" width="14.7109375" style="245" customWidth="1"/>
    <col min="9480" max="9480" width="16.85546875" style="245" customWidth="1"/>
    <col min="9481" max="9726" width="11.42578125" style="245"/>
    <col min="9727" max="9727" width="1.7109375" style="245" customWidth="1"/>
    <col min="9728" max="9728" width="30.7109375" style="245" customWidth="1"/>
    <col min="9729" max="9731" width="14.7109375" style="245" customWidth="1"/>
    <col min="9732" max="9732" width="17.28515625" style="245" bestFit="1" customWidth="1"/>
    <col min="9733" max="9733" width="14.7109375" style="245" customWidth="1"/>
    <col min="9734" max="9734" width="18.7109375" style="245" bestFit="1" customWidth="1"/>
    <col min="9735" max="9735" width="14.7109375" style="245" customWidth="1"/>
    <col min="9736" max="9736" width="16.85546875" style="245" customWidth="1"/>
    <col min="9737" max="9982" width="11.42578125" style="245"/>
    <col min="9983" max="9983" width="1.7109375" style="245" customWidth="1"/>
    <col min="9984" max="9984" width="30.7109375" style="245" customWidth="1"/>
    <col min="9985" max="9987" width="14.7109375" style="245" customWidth="1"/>
    <col min="9988" max="9988" width="17.28515625" style="245" bestFit="1" customWidth="1"/>
    <col min="9989" max="9989" width="14.7109375" style="245" customWidth="1"/>
    <col min="9990" max="9990" width="18.7109375" style="245" bestFit="1" customWidth="1"/>
    <col min="9991" max="9991" width="14.7109375" style="245" customWidth="1"/>
    <col min="9992" max="9992" width="16.85546875" style="245" customWidth="1"/>
    <col min="9993" max="10238" width="11.42578125" style="245"/>
    <col min="10239" max="10239" width="1.7109375" style="245" customWidth="1"/>
    <col min="10240" max="10240" width="30.7109375" style="245" customWidth="1"/>
    <col min="10241" max="10243" width="14.7109375" style="245" customWidth="1"/>
    <col min="10244" max="10244" width="17.28515625" style="245" bestFit="1" customWidth="1"/>
    <col min="10245" max="10245" width="14.7109375" style="245" customWidth="1"/>
    <col min="10246" max="10246" width="18.7109375" style="245" bestFit="1" customWidth="1"/>
    <col min="10247" max="10247" width="14.7109375" style="245" customWidth="1"/>
    <col min="10248" max="10248" width="16.85546875" style="245" customWidth="1"/>
    <col min="10249" max="10494" width="11.42578125" style="245"/>
    <col min="10495" max="10495" width="1.7109375" style="245" customWidth="1"/>
    <col min="10496" max="10496" width="30.7109375" style="245" customWidth="1"/>
    <col min="10497" max="10499" width="14.7109375" style="245" customWidth="1"/>
    <col min="10500" max="10500" width="17.28515625" style="245" bestFit="1" customWidth="1"/>
    <col min="10501" max="10501" width="14.7109375" style="245" customWidth="1"/>
    <col min="10502" max="10502" width="18.7109375" style="245" bestFit="1" customWidth="1"/>
    <col min="10503" max="10503" width="14.7109375" style="245" customWidth="1"/>
    <col min="10504" max="10504" width="16.85546875" style="245" customWidth="1"/>
    <col min="10505" max="10750" width="11.42578125" style="245"/>
    <col min="10751" max="10751" width="1.7109375" style="245" customWidth="1"/>
    <col min="10752" max="10752" width="30.7109375" style="245" customWidth="1"/>
    <col min="10753" max="10755" width="14.7109375" style="245" customWidth="1"/>
    <col min="10756" max="10756" width="17.28515625" style="245" bestFit="1" customWidth="1"/>
    <col min="10757" max="10757" width="14.7109375" style="245" customWidth="1"/>
    <col min="10758" max="10758" width="18.7109375" style="245" bestFit="1" customWidth="1"/>
    <col min="10759" max="10759" width="14.7109375" style="245" customWidth="1"/>
    <col min="10760" max="10760" width="16.85546875" style="245" customWidth="1"/>
    <col min="10761" max="11006" width="11.42578125" style="245"/>
    <col min="11007" max="11007" width="1.7109375" style="245" customWidth="1"/>
    <col min="11008" max="11008" width="30.7109375" style="245" customWidth="1"/>
    <col min="11009" max="11011" width="14.7109375" style="245" customWidth="1"/>
    <col min="11012" max="11012" width="17.28515625" style="245" bestFit="1" customWidth="1"/>
    <col min="11013" max="11013" width="14.7109375" style="245" customWidth="1"/>
    <col min="11014" max="11014" width="18.7109375" style="245" bestFit="1" customWidth="1"/>
    <col min="11015" max="11015" width="14.7109375" style="245" customWidth="1"/>
    <col min="11016" max="11016" width="16.85546875" style="245" customWidth="1"/>
    <col min="11017" max="11262" width="11.42578125" style="245"/>
    <col min="11263" max="11263" width="1.7109375" style="245" customWidth="1"/>
    <col min="11264" max="11264" width="30.7109375" style="245" customWidth="1"/>
    <col min="11265" max="11267" width="14.7109375" style="245" customWidth="1"/>
    <col min="11268" max="11268" width="17.28515625" style="245" bestFit="1" customWidth="1"/>
    <col min="11269" max="11269" width="14.7109375" style="245" customWidth="1"/>
    <col min="11270" max="11270" width="18.7109375" style="245" bestFit="1" customWidth="1"/>
    <col min="11271" max="11271" width="14.7109375" style="245" customWidth="1"/>
    <col min="11272" max="11272" width="16.85546875" style="245" customWidth="1"/>
    <col min="11273" max="11518" width="11.42578125" style="245"/>
    <col min="11519" max="11519" width="1.7109375" style="245" customWidth="1"/>
    <col min="11520" max="11520" width="30.7109375" style="245" customWidth="1"/>
    <col min="11521" max="11523" width="14.7109375" style="245" customWidth="1"/>
    <col min="11524" max="11524" width="17.28515625" style="245" bestFit="1" customWidth="1"/>
    <col min="11525" max="11525" width="14.7109375" style="245" customWidth="1"/>
    <col min="11526" max="11526" width="18.7109375" style="245" bestFit="1" customWidth="1"/>
    <col min="11527" max="11527" width="14.7109375" style="245" customWidth="1"/>
    <col min="11528" max="11528" width="16.85546875" style="245" customWidth="1"/>
    <col min="11529" max="11774" width="11.42578125" style="245"/>
    <col min="11775" max="11775" width="1.7109375" style="245" customWidth="1"/>
    <col min="11776" max="11776" width="30.7109375" style="245" customWidth="1"/>
    <col min="11777" max="11779" width="14.7109375" style="245" customWidth="1"/>
    <col min="11780" max="11780" width="17.28515625" style="245" bestFit="1" customWidth="1"/>
    <col min="11781" max="11781" width="14.7109375" style="245" customWidth="1"/>
    <col min="11782" max="11782" width="18.7109375" style="245" bestFit="1" customWidth="1"/>
    <col min="11783" max="11783" width="14.7109375" style="245" customWidth="1"/>
    <col min="11784" max="11784" width="16.85546875" style="245" customWidth="1"/>
    <col min="11785" max="12030" width="11.42578125" style="245"/>
    <col min="12031" max="12031" width="1.7109375" style="245" customWidth="1"/>
    <col min="12032" max="12032" width="30.7109375" style="245" customWidth="1"/>
    <col min="12033" max="12035" width="14.7109375" style="245" customWidth="1"/>
    <col min="12036" max="12036" width="17.28515625" style="245" bestFit="1" customWidth="1"/>
    <col min="12037" max="12037" width="14.7109375" style="245" customWidth="1"/>
    <col min="12038" max="12038" width="18.7109375" style="245" bestFit="1" customWidth="1"/>
    <col min="12039" max="12039" width="14.7109375" style="245" customWidth="1"/>
    <col min="12040" max="12040" width="16.85546875" style="245" customWidth="1"/>
    <col min="12041" max="12286" width="11.42578125" style="245"/>
    <col min="12287" max="12287" width="1.7109375" style="245" customWidth="1"/>
    <col min="12288" max="12288" width="30.7109375" style="245" customWidth="1"/>
    <col min="12289" max="12291" width="14.7109375" style="245" customWidth="1"/>
    <col min="12292" max="12292" width="17.28515625" style="245" bestFit="1" customWidth="1"/>
    <col min="12293" max="12293" width="14.7109375" style="245" customWidth="1"/>
    <col min="12294" max="12294" width="18.7109375" style="245" bestFit="1" customWidth="1"/>
    <col min="12295" max="12295" width="14.7109375" style="245" customWidth="1"/>
    <col min="12296" max="12296" width="16.85546875" style="245" customWidth="1"/>
    <col min="12297" max="12542" width="11.42578125" style="245"/>
    <col min="12543" max="12543" width="1.7109375" style="245" customWidth="1"/>
    <col min="12544" max="12544" width="30.7109375" style="245" customWidth="1"/>
    <col min="12545" max="12547" width="14.7109375" style="245" customWidth="1"/>
    <col min="12548" max="12548" width="17.28515625" style="245" bestFit="1" customWidth="1"/>
    <col min="12549" max="12549" width="14.7109375" style="245" customWidth="1"/>
    <col min="12550" max="12550" width="18.7109375" style="245" bestFit="1" customWidth="1"/>
    <col min="12551" max="12551" width="14.7109375" style="245" customWidth="1"/>
    <col min="12552" max="12552" width="16.85546875" style="245" customWidth="1"/>
    <col min="12553" max="12798" width="11.42578125" style="245"/>
    <col min="12799" max="12799" width="1.7109375" style="245" customWidth="1"/>
    <col min="12800" max="12800" width="30.7109375" style="245" customWidth="1"/>
    <col min="12801" max="12803" width="14.7109375" style="245" customWidth="1"/>
    <col min="12804" max="12804" width="17.28515625" style="245" bestFit="1" customWidth="1"/>
    <col min="12805" max="12805" width="14.7109375" style="245" customWidth="1"/>
    <col min="12806" max="12806" width="18.7109375" style="245" bestFit="1" customWidth="1"/>
    <col min="12807" max="12807" width="14.7109375" style="245" customWidth="1"/>
    <col min="12808" max="12808" width="16.85546875" style="245" customWidth="1"/>
    <col min="12809" max="13054" width="11.42578125" style="245"/>
    <col min="13055" max="13055" width="1.7109375" style="245" customWidth="1"/>
    <col min="13056" max="13056" width="30.7109375" style="245" customWidth="1"/>
    <col min="13057" max="13059" width="14.7109375" style="245" customWidth="1"/>
    <col min="13060" max="13060" width="17.28515625" style="245" bestFit="1" customWidth="1"/>
    <col min="13061" max="13061" width="14.7109375" style="245" customWidth="1"/>
    <col min="13062" max="13062" width="18.7109375" style="245" bestFit="1" customWidth="1"/>
    <col min="13063" max="13063" width="14.7109375" style="245" customWidth="1"/>
    <col min="13064" max="13064" width="16.85546875" style="245" customWidth="1"/>
    <col min="13065" max="13310" width="11.42578125" style="245"/>
    <col min="13311" max="13311" width="1.7109375" style="245" customWidth="1"/>
    <col min="13312" max="13312" width="30.7109375" style="245" customWidth="1"/>
    <col min="13313" max="13315" width="14.7109375" style="245" customWidth="1"/>
    <col min="13316" max="13316" width="17.28515625" style="245" bestFit="1" customWidth="1"/>
    <col min="13317" max="13317" width="14.7109375" style="245" customWidth="1"/>
    <col min="13318" max="13318" width="18.7109375" style="245" bestFit="1" customWidth="1"/>
    <col min="13319" max="13319" width="14.7109375" style="245" customWidth="1"/>
    <col min="13320" max="13320" width="16.85546875" style="245" customWidth="1"/>
    <col min="13321" max="13566" width="11.42578125" style="245"/>
    <col min="13567" max="13567" width="1.7109375" style="245" customWidth="1"/>
    <col min="13568" max="13568" width="30.7109375" style="245" customWidth="1"/>
    <col min="13569" max="13571" width="14.7109375" style="245" customWidth="1"/>
    <col min="13572" max="13572" width="17.28515625" style="245" bestFit="1" customWidth="1"/>
    <col min="13573" max="13573" width="14.7109375" style="245" customWidth="1"/>
    <col min="13574" max="13574" width="18.7109375" style="245" bestFit="1" customWidth="1"/>
    <col min="13575" max="13575" width="14.7109375" style="245" customWidth="1"/>
    <col min="13576" max="13576" width="16.85546875" style="245" customWidth="1"/>
    <col min="13577" max="13822" width="11.42578125" style="245"/>
    <col min="13823" max="13823" width="1.7109375" style="245" customWidth="1"/>
    <col min="13824" max="13824" width="30.7109375" style="245" customWidth="1"/>
    <col min="13825" max="13827" width="14.7109375" style="245" customWidth="1"/>
    <col min="13828" max="13828" width="17.28515625" style="245" bestFit="1" customWidth="1"/>
    <col min="13829" max="13829" width="14.7109375" style="245" customWidth="1"/>
    <col min="13830" max="13830" width="18.7109375" style="245" bestFit="1" customWidth="1"/>
    <col min="13831" max="13831" width="14.7109375" style="245" customWidth="1"/>
    <col min="13832" max="13832" width="16.85546875" style="245" customWidth="1"/>
    <col min="13833" max="14078" width="11.42578125" style="245"/>
    <col min="14079" max="14079" width="1.7109375" style="245" customWidth="1"/>
    <col min="14080" max="14080" width="30.7109375" style="245" customWidth="1"/>
    <col min="14081" max="14083" width="14.7109375" style="245" customWidth="1"/>
    <col min="14084" max="14084" width="17.28515625" style="245" bestFit="1" customWidth="1"/>
    <col min="14085" max="14085" width="14.7109375" style="245" customWidth="1"/>
    <col min="14086" max="14086" width="18.7109375" style="245" bestFit="1" customWidth="1"/>
    <col min="14087" max="14087" width="14.7109375" style="245" customWidth="1"/>
    <col min="14088" max="14088" width="16.85546875" style="245" customWidth="1"/>
    <col min="14089" max="14334" width="11.42578125" style="245"/>
    <col min="14335" max="14335" width="1.7109375" style="245" customWidth="1"/>
    <col min="14336" max="14336" width="30.7109375" style="245" customWidth="1"/>
    <col min="14337" max="14339" width="14.7109375" style="245" customWidth="1"/>
    <col min="14340" max="14340" width="17.28515625" style="245" bestFit="1" customWidth="1"/>
    <col min="14341" max="14341" width="14.7109375" style="245" customWidth="1"/>
    <col min="14342" max="14342" width="18.7109375" style="245" bestFit="1" customWidth="1"/>
    <col min="14343" max="14343" width="14.7109375" style="245" customWidth="1"/>
    <col min="14344" max="14344" width="16.85546875" style="245" customWidth="1"/>
    <col min="14345" max="14590" width="11.42578125" style="245"/>
    <col min="14591" max="14591" width="1.7109375" style="245" customWidth="1"/>
    <col min="14592" max="14592" width="30.7109375" style="245" customWidth="1"/>
    <col min="14593" max="14595" width="14.7109375" style="245" customWidth="1"/>
    <col min="14596" max="14596" width="17.28515625" style="245" bestFit="1" customWidth="1"/>
    <col min="14597" max="14597" width="14.7109375" style="245" customWidth="1"/>
    <col min="14598" max="14598" width="18.7109375" style="245" bestFit="1" customWidth="1"/>
    <col min="14599" max="14599" width="14.7109375" style="245" customWidth="1"/>
    <col min="14600" max="14600" width="16.85546875" style="245" customWidth="1"/>
    <col min="14601" max="14846" width="11.42578125" style="245"/>
    <col min="14847" max="14847" width="1.7109375" style="245" customWidth="1"/>
    <col min="14848" max="14848" width="30.7109375" style="245" customWidth="1"/>
    <col min="14849" max="14851" width="14.7109375" style="245" customWidth="1"/>
    <col min="14852" max="14852" width="17.28515625" style="245" bestFit="1" customWidth="1"/>
    <col min="14853" max="14853" width="14.7109375" style="245" customWidth="1"/>
    <col min="14854" max="14854" width="18.7109375" style="245" bestFit="1" customWidth="1"/>
    <col min="14855" max="14855" width="14.7109375" style="245" customWidth="1"/>
    <col min="14856" max="14856" width="16.85546875" style="245" customWidth="1"/>
    <col min="14857" max="15102" width="11.42578125" style="245"/>
    <col min="15103" max="15103" width="1.7109375" style="245" customWidth="1"/>
    <col min="15104" max="15104" width="30.7109375" style="245" customWidth="1"/>
    <col min="15105" max="15107" width="14.7109375" style="245" customWidth="1"/>
    <col min="15108" max="15108" width="17.28515625" style="245" bestFit="1" customWidth="1"/>
    <col min="15109" max="15109" width="14.7109375" style="245" customWidth="1"/>
    <col min="15110" max="15110" width="18.7109375" style="245" bestFit="1" customWidth="1"/>
    <col min="15111" max="15111" width="14.7109375" style="245" customWidth="1"/>
    <col min="15112" max="15112" width="16.85546875" style="245" customWidth="1"/>
    <col min="15113" max="15358" width="11.42578125" style="245"/>
    <col min="15359" max="15359" width="1.7109375" style="245" customWidth="1"/>
    <col min="15360" max="15360" width="30.7109375" style="245" customWidth="1"/>
    <col min="15361" max="15363" width="14.7109375" style="245" customWidth="1"/>
    <col min="15364" max="15364" width="17.28515625" style="245" bestFit="1" customWidth="1"/>
    <col min="15365" max="15365" width="14.7109375" style="245" customWidth="1"/>
    <col min="15366" max="15366" width="18.7109375" style="245" bestFit="1" customWidth="1"/>
    <col min="15367" max="15367" width="14.7109375" style="245" customWidth="1"/>
    <col min="15368" max="15368" width="16.85546875" style="245" customWidth="1"/>
    <col min="15369" max="15614" width="11.42578125" style="245"/>
    <col min="15615" max="15615" width="1.7109375" style="245" customWidth="1"/>
    <col min="15616" max="15616" width="30.7109375" style="245" customWidth="1"/>
    <col min="15617" max="15619" width="14.7109375" style="245" customWidth="1"/>
    <col min="15620" max="15620" width="17.28515625" style="245" bestFit="1" customWidth="1"/>
    <col min="15621" max="15621" width="14.7109375" style="245" customWidth="1"/>
    <col min="15622" max="15622" width="18.7109375" style="245" bestFit="1" customWidth="1"/>
    <col min="15623" max="15623" width="14.7109375" style="245" customWidth="1"/>
    <col min="15624" max="15624" width="16.85546875" style="245" customWidth="1"/>
    <col min="15625" max="15870" width="11.42578125" style="245"/>
    <col min="15871" max="15871" width="1.7109375" style="245" customWidth="1"/>
    <col min="15872" max="15872" width="30.7109375" style="245" customWidth="1"/>
    <col min="15873" max="15875" width="14.7109375" style="245" customWidth="1"/>
    <col min="15876" max="15876" width="17.28515625" style="245" bestFit="1" customWidth="1"/>
    <col min="15877" max="15877" width="14.7109375" style="245" customWidth="1"/>
    <col min="15878" max="15878" width="18.7109375" style="245" bestFit="1" customWidth="1"/>
    <col min="15879" max="15879" width="14.7109375" style="245" customWidth="1"/>
    <col min="15880" max="15880" width="16.85546875" style="245" customWidth="1"/>
    <col min="15881" max="16126" width="11.42578125" style="245"/>
    <col min="16127" max="16127" width="1.7109375" style="245" customWidth="1"/>
    <col min="16128" max="16128" width="30.7109375" style="245" customWidth="1"/>
    <col min="16129" max="16131" width="14.7109375" style="245" customWidth="1"/>
    <col min="16132" max="16132" width="17.28515625" style="245" bestFit="1" customWidth="1"/>
    <col min="16133" max="16133" width="14.7109375" style="245" customWidth="1"/>
    <col min="16134" max="16134" width="18.7109375" style="245" bestFit="1" customWidth="1"/>
    <col min="16135" max="16135" width="14.7109375" style="245" customWidth="1"/>
    <col min="16136" max="16136" width="16.85546875" style="245" customWidth="1"/>
    <col min="16137" max="16384" width="11.42578125" style="245"/>
  </cols>
  <sheetData>
    <row r="1" spans="2:10" ht="18" x14ac:dyDescent="0.25">
      <c r="B1" s="763" t="s">
        <v>218</v>
      </c>
      <c r="C1" s="763"/>
      <c r="D1" s="763"/>
      <c r="E1" s="763"/>
      <c r="F1" s="763"/>
      <c r="G1" s="763"/>
      <c r="H1" s="763"/>
      <c r="I1" s="763"/>
      <c r="J1" s="763"/>
    </row>
    <row r="2" spans="2:10" ht="18" x14ac:dyDescent="0.25">
      <c r="B2" s="246"/>
      <c r="C2" s="247"/>
      <c r="D2" s="247"/>
      <c r="E2" s="247"/>
      <c r="F2" s="247"/>
      <c r="G2" s="247"/>
      <c r="H2" s="246"/>
      <c r="I2" s="246"/>
      <c r="J2" s="246"/>
    </row>
    <row r="3" spans="2:10" x14ac:dyDescent="0.25">
      <c r="C3" s="248">
        <f>ROUND(C28,0)</f>
        <v>0</v>
      </c>
      <c r="D3" s="248"/>
      <c r="E3" s="248"/>
      <c r="F3" s="248">
        <f t="shared" ref="F3" si="0">ROUND(F28,0)</f>
        <v>0</v>
      </c>
      <c r="G3" s="248"/>
      <c r="H3" s="248"/>
      <c r="I3" s="248"/>
      <c r="J3" s="248"/>
    </row>
    <row r="4" spans="2:10" ht="29.25" x14ac:dyDescent="0.25">
      <c r="B4" s="249" t="s">
        <v>219</v>
      </c>
      <c r="C4" s="250" t="s">
        <v>220</v>
      </c>
      <c r="D4" s="251" t="s">
        <v>221</v>
      </c>
      <c r="E4" s="252" t="s">
        <v>222</v>
      </c>
      <c r="F4" s="252" t="s">
        <v>223</v>
      </c>
      <c r="G4" s="252" t="s">
        <v>224</v>
      </c>
      <c r="H4" s="252" t="s">
        <v>225</v>
      </c>
      <c r="I4" s="252" t="s">
        <v>226</v>
      </c>
      <c r="J4" s="252" t="s">
        <v>227</v>
      </c>
    </row>
    <row r="5" spans="2:10" x14ac:dyDescent="0.25">
      <c r="B5" s="253" t="s">
        <v>228</v>
      </c>
      <c r="C5" s="254">
        <v>0</v>
      </c>
      <c r="D5" s="254">
        <v>0</v>
      </c>
      <c r="E5" s="254">
        <v>0</v>
      </c>
      <c r="F5" s="254">
        <v>0</v>
      </c>
      <c r="G5" s="254">
        <v>0</v>
      </c>
      <c r="H5" s="254">
        <v>0</v>
      </c>
      <c r="I5" s="254">
        <v>0</v>
      </c>
      <c r="J5" s="254">
        <v>0</v>
      </c>
    </row>
    <row r="6" spans="2:10" x14ac:dyDescent="0.25">
      <c r="B6" s="255" t="s">
        <v>229</v>
      </c>
      <c r="C6" s="256">
        <v>706898</v>
      </c>
      <c r="D6" s="256">
        <v>12549402</v>
      </c>
      <c r="E6" s="256">
        <v>27994044</v>
      </c>
      <c r="F6" s="256">
        <v>182200</v>
      </c>
      <c r="G6" s="256">
        <v>1403250</v>
      </c>
      <c r="H6" s="256">
        <f>C6+D6+E6+F6+G6</f>
        <v>42835794</v>
      </c>
      <c r="I6" s="256">
        <v>1056600</v>
      </c>
      <c r="J6" s="256">
        <f>H6+I6</f>
        <v>43892394</v>
      </c>
    </row>
    <row r="7" spans="2:10" x14ac:dyDescent="0.25">
      <c r="B7" s="255" t="s">
        <v>230</v>
      </c>
      <c r="C7" s="256">
        <v>1355824</v>
      </c>
      <c r="D7" s="256">
        <v>24970614</v>
      </c>
      <c r="E7" s="256">
        <v>33262485</v>
      </c>
      <c r="F7" s="256">
        <v>177594</v>
      </c>
      <c r="G7" s="256">
        <v>2497556</v>
      </c>
      <c r="H7" s="256">
        <f t="shared" ref="H7:H8" si="1">C7+D7+E7+F7+G7</f>
        <v>62264073</v>
      </c>
      <c r="I7" s="256">
        <v>4694949</v>
      </c>
      <c r="J7" s="256">
        <f>H7+I7</f>
        <v>66959022</v>
      </c>
    </row>
    <row r="8" spans="2:10" x14ac:dyDescent="0.25">
      <c r="B8" s="253" t="s">
        <v>231</v>
      </c>
      <c r="C8" s="254">
        <v>337149</v>
      </c>
      <c r="D8" s="254">
        <v>8362042</v>
      </c>
      <c r="E8" s="254">
        <v>7280621</v>
      </c>
      <c r="F8" s="254">
        <v>57147</v>
      </c>
      <c r="G8" s="254">
        <v>866978</v>
      </c>
      <c r="H8" s="257">
        <f t="shared" si="1"/>
        <v>16903937</v>
      </c>
      <c r="I8" s="254">
        <v>760213</v>
      </c>
      <c r="J8" s="258">
        <f>H8+I8</f>
        <v>17664150</v>
      </c>
    </row>
    <row r="9" spans="2:10" ht="15.75" thickBot="1" x14ac:dyDescent="0.3">
      <c r="B9" s="259" t="s">
        <v>232</v>
      </c>
      <c r="C9" s="260">
        <f>C8/C7*100</f>
        <v>24.866723114504538</v>
      </c>
      <c r="D9" s="260">
        <f>D8/D7*100</f>
        <v>33.487530582948423</v>
      </c>
      <c r="E9" s="260">
        <f t="shared" ref="E9:J9" si="2">E8/E7*100</f>
        <v>21.888385669320858</v>
      </c>
      <c r="F9" s="260">
        <f t="shared" si="2"/>
        <v>32.17845197472888</v>
      </c>
      <c r="G9" s="260">
        <f t="shared" si="2"/>
        <v>34.713055483040222</v>
      </c>
      <c r="H9" s="260">
        <f t="shared" si="2"/>
        <v>27.148781288368333</v>
      </c>
      <c r="I9" s="260">
        <f t="shared" si="2"/>
        <v>16.192146070170306</v>
      </c>
      <c r="J9" s="260">
        <f t="shared" si="2"/>
        <v>26.380537636884839</v>
      </c>
    </row>
    <row r="10" spans="2:10" x14ac:dyDescent="0.25">
      <c r="B10" s="253" t="s">
        <v>233</v>
      </c>
      <c r="C10" s="254">
        <v>0</v>
      </c>
      <c r="D10" s="254">
        <v>0</v>
      </c>
      <c r="E10" s="254">
        <v>0</v>
      </c>
      <c r="F10" s="254">
        <v>0</v>
      </c>
      <c r="G10" s="254">
        <v>0</v>
      </c>
      <c r="H10" s="254">
        <v>0</v>
      </c>
      <c r="I10" s="254">
        <v>0</v>
      </c>
      <c r="J10" s="254">
        <v>0</v>
      </c>
    </row>
    <row r="11" spans="2:10" x14ac:dyDescent="0.25">
      <c r="B11" s="255" t="s">
        <v>229</v>
      </c>
      <c r="C11" s="256">
        <v>134780</v>
      </c>
      <c r="D11" s="256">
        <v>86900</v>
      </c>
      <c r="E11" s="256">
        <v>0</v>
      </c>
      <c r="F11" s="256">
        <v>0</v>
      </c>
      <c r="G11" s="256">
        <v>0</v>
      </c>
      <c r="H11" s="256">
        <f>C11+D11+E11+F11+G11</f>
        <v>221680</v>
      </c>
      <c r="I11" s="256">
        <v>0</v>
      </c>
      <c r="J11" s="256">
        <f>H11+I11</f>
        <v>221680</v>
      </c>
    </row>
    <row r="12" spans="2:10" x14ac:dyDescent="0.25">
      <c r="B12" s="255" t="s">
        <v>234</v>
      </c>
      <c r="C12" s="256">
        <v>134780</v>
      </c>
      <c r="D12" s="256">
        <v>86900</v>
      </c>
      <c r="E12" s="256">
        <v>0</v>
      </c>
      <c r="F12" s="256">
        <v>0</v>
      </c>
      <c r="G12" s="256">
        <v>0</v>
      </c>
      <c r="H12" s="256">
        <f t="shared" ref="H12:H13" si="3">C12+D12+E12+F12+G12</f>
        <v>221680</v>
      </c>
      <c r="I12" s="256">
        <v>0</v>
      </c>
      <c r="J12" s="256">
        <f>H12+I12</f>
        <v>221680</v>
      </c>
    </row>
    <row r="13" spans="2:10" x14ac:dyDescent="0.25">
      <c r="B13" s="253" t="s">
        <v>231</v>
      </c>
      <c r="C13" s="254">
        <v>46409</v>
      </c>
      <c r="D13" s="254">
        <v>13484</v>
      </c>
      <c r="E13" s="254"/>
      <c r="F13" s="254"/>
      <c r="G13" s="254"/>
      <c r="H13" s="258">
        <f t="shared" si="3"/>
        <v>59893</v>
      </c>
      <c r="I13" s="254">
        <v>0</v>
      </c>
      <c r="J13" s="258">
        <f>E13+F13+G13+H13+I13</f>
        <v>59893</v>
      </c>
    </row>
    <row r="14" spans="2:10" ht="15.75" thickBot="1" x14ac:dyDescent="0.3">
      <c r="B14" s="259" t="s">
        <v>232</v>
      </c>
      <c r="C14" s="260">
        <f>C13/C12*100</f>
        <v>34.433150319038432</v>
      </c>
      <c r="D14" s="260">
        <f>D13/D12*100</f>
        <v>15.516685845799769</v>
      </c>
      <c r="E14" s="260"/>
      <c r="F14" s="260"/>
      <c r="G14" s="260"/>
      <c r="H14" s="260">
        <f t="shared" ref="H14" si="4">H13/H12*100</f>
        <v>27.017773367015518</v>
      </c>
      <c r="I14" s="260"/>
      <c r="J14" s="260">
        <f>J13/J12*100</f>
        <v>27.017773367015518</v>
      </c>
    </row>
    <row r="15" spans="2:10" x14ac:dyDescent="0.25">
      <c r="B15" s="253" t="s">
        <v>235</v>
      </c>
      <c r="C15" s="254">
        <v>0</v>
      </c>
      <c r="D15" s="254">
        <v>0</v>
      </c>
      <c r="E15" s="254">
        <v>0</v>
      </c>
      <c r="F15" s="254">
        <v>0</v>
      </c>
      <c r="G15" s="254">
        <v>0</v>
      </c>
      <c r="H15" s="254">
        <v>0</v>
      </c>
      <c r="I15" s="254">
        <v>0</v>
      </c>
      <c r="J15" s="254">
        <v>0</v>
      </c>
    </row>
    <row r="16" spans="2:10" x14ac:dyDescent="0.25">
      <c r="B16" s="255" t="s">
        <v>229</v>
      </c>
      <c r="C16" s="256">
        <v>82717</v>
      </c>
      <c r="D16" s="256">
        <v>21960</v>
      </c>
      <c r="E16" s="256">
        <v>1050</v>
      </c>
      <c r="F16" s="256">
        <v>428</v>
      </c>
      <c r="G16" s="256">
        <v>0</v>
      </c>
      <c r="H16" s="256">
        <f>C16+D16+E16+F16+G16</f>
        <v>106155</v>
      </c>
      <c r="I16" s="256">
        <v>0</v>
      </c>
      <c r="J16" s="256">
        <f>H16+I16</f>
        <v>106155</v>
      </c>
    </row>
    <row r="17" spans="2:10" x14ac:dyDescent="0.25">
      <c r="B17" s="255" t="s">
        <v>230</v>
      </c>
      <c r="C17" s="256">
        <v>82717</v>
      </c>
      <c r="D17" s="256">
        <v>22960</v>
      </c>
      <c r="E17" s="256">
        <v>1050</v>
      </c>
      <c r="F17" s="256">
        <v>428</v>
      </c>
      <c r="G17" s="256">
        <v>0</v>
      </c>
      <c r="H17" s="256">
        <f t="shared" ref="H17:H18" si="5">C17+D17+E17+F17+G17</f>
        <v>107155</v>
      </c>
      <c r="I17" s="256">
        <v>0</v>
      </c>
      <c r="J17" s="256">
        <f>H17+I17</f>
        <v>107155</v>
      </c>
    </row>
    <row r="18" spans="2:10" x14ac:dyDescent="0.25">
      <c r="B18" s="253" t="s">
        <v>231</v>
      </c>
      <c r="C18" s="254">
        <v>20164</v>
      </c>
      <c r="D18" s="254">
        <v>5964</v>
      </c>
      <c r="E18" s="254"/>
      <c r="F18" s="254">
        <v>305</v>
      </c>
      <c r="G18" s="254"/>
      <c r="H18" s="257">
        <f t="shared" si="5"/>
        <v>26433</v>
      </c>
      <c r="I18" s="254">
        <v>0</v>
      </c>
      <c r="J18" s="258">
        <f>C18+D18+E18+F18</f>
        <v>26433</v>
      </c>
    </row>
    <row r="19" spans="2:10" x14ac:dyDescent="0.25">
      <c r="B19" s="253" t="s">
        <v>232</v>
      </c>
      <c r="C19" s="261">
        <f>C18/C17*100</f>
        <v>24.377092979677698</v>
      </c>
      <c r="D19" s="261">
        <f t="shared" ref="D19:J19" si="6">D18/D17*100</f>
        <v>25.975609756097562</v>
      </c>
      <c r="E19" s="261">
        <f t="shared" si="6"/>
        <v>0</v>
      </c>
      <c r="F19" s="261">
        <f t="shared" si="6"/>
        <v>71.261682242990659</v>
      </c>
      <c r="G19" s="261"/>
      <c r="H19" s="261">
        <f t="shared" si="6"/>
        <v>24.66800429284681</v>
      </c>
      <c r="I19" s="261"/>
      <c r="J19" s="261">
        <f t="shared" si="6"/>
        <v>24.66800429284681</v>
      </c>
    </row>
    <row r="20" spans="2:10" x14ac:dyDescent="0.25">
      <c r="B20" s="262" t="s">
        <v>236</v>
      </c>
      <c r="C20" s="263">
        <v>0</v>
      </c>
      <c r="D20" s="263">
        <v>0</v>
      </c>
      <c r="E20" s="263">
        <v>0</v>
      </c>
      <c r="F20" s="263">
        <v>0</v>
      </c>
      <c r="G20" s="263">
        <v>0</v>
      </c>
      <c r="H20" s="263">
        <v>0</v>
      </c>
      <c r="I20" s="263">
        <v>0</v>
      </c>
      <c r="J20" s="263">
        <v>0</v>
      </c>
    </row>
    <row r="21" spans="2:10" x14ac:dyDescent="0.25">
      <c r="B21" s="255" t="s">
        <v>229</v>
      </c>
      <c r="C21" s="256">
        <v>36068</v>
      </c>
      <c r="D21" s="256">
        <v>14199</v>
      </c>
      <c r="E21" s="256">
        <v>475</v>
      </c>
      <c r="F21" s="256">
        <v>308</v>
      </c>
      <c r="G21" s="256">
        <v>0</v>
      </c>
      <c r="H21" s="256">
        <f>C21+D21+E21+F21+G21</f>
        <v>51050</v>
      </c>
      <c r="I21" s="256">
        <v>0</v>
      </c>
      <c r="J21" s="256">
        <f>H21+I21</f>
        <v>51050</v>
      </c>
    </row>
    <row r="22" spans="2:10" x14ac:dyDescent="0.25">
      <c r="B22" s="255" t="s">
        <v>230</v>
      </c>
      <c r="C22" s="256">
        <v>36068</v>
      </c>
      <c r="D22" s="256">
        <v>14799</v>
      </c>
      <c r="E22" s="256">
        <v>475</v>
      </c>
      <c r="F22" s="256">
        <v>308</v>
      </c>
      <c r="G22" s="256">
        <v>0</v>
      </c>
      <c r="H22" s="256">
        <f t="shared" ref="H22:H23" si="7">C22+D22+E22+F22+G22</f>
        <v>51650</v>
      </c>
      <c r="I22" s="256">
        <v>0</v>
      </c>
      <c r="J22" s="256">
        <f>H22+I22</f>
        <v>51650</v>
      </c>
    </row>
    <row r="23" spans="2:10" x14ac:dyDescent="0.25">
      <c r="B23" s="253" t="s">
        <v>231</v>
      </c>
      <c r="C23" s="254">
        <v>6665</v>
      </c>
      <c r="D23" s="254">
        <v>838</v>
      </c>
      <c r="E23" s="254"/>
      <c r="F23" s="254"/>
      <c r="G23" s="254"/>
      <c r="H23" s="258">
        <f t="shared" si="7"/>
        <v>7503</v>
      </c>
      <c r="I23" s="254">
        <v>0</v>
      </c>
      <c r="J23" s="258">
        <f>C23+D23+E23+F23+G23</f>
        <v>7503</v>
      </c>
    </row>
    <row r="24" spans="2:10" ht="15.75" thickBot="1" x14ac:dyDescent="0.3">
      <c r="B24" s="259" t="s">
        <v>232</v>
      </c>
      <c r="C24" s="260">
        <f>C23/C22*100</f>
        <v>18.478984141066874</v>
      </c>
      <c r="D24" s="260">
        <f>D23/D22*100</f>
        <v>5.6625447665382795</v>
      </c>
      <c r="E24" s="260">
        <f>E23/E22*100</f>
        <v>0</v>
      </c>
      <c r="F24" s="260">
        <f t="shared" ref="F24:H24" si="8">F23/F22*100</f>
        <v>0</v>
      </c>
      <c r="G24" s="260"/>
      <c r="H24" s="260">
        <f t="shared" si="8"/>
        <v>14.526621490803485</v>
      </c>
      <c r="I24" s="260"/>
      <c r="J24" s="260">
        <f>J23/J22*100</f>
        <v>14.526621490803485</v>
      </c>
    </row>
    <row r="25" spans="2:10" x14ac:dyDescent="0.25">
      <c r="B25" s="253" t="s">
        <v>237</v>
      </c>
      <c r="C25" s="254">
        <v>0</v>
      </c>
      <c r="D25" s="254">
        <v>0</v>
      </c>
      <c r="E25" s="254">
        <v>0</v>
      </c>
      <c r="F25" s="254"/>
      <c r="G25" s="254"/>
      <c r="H25" s="254">
        <v>0</v>
      </c>
      <c r="I25" s="254">
        <v>0</v>
      </c>
      <c r="J25" s="254">
        <v>0</v>
      </c>
    </row>
    <row r="26" spans="2:10" x14ac:dyDescent="0.25">
      <c r="B26" s="255" t="s">
        <v>229</v>
      </c>
      <c r="C26" s="256">
        <v>0</v>
      </c>
      <c r="D26" s="256">
        <v>2000</v>
      </c>
      <c r="E26" s="256">
        <v>115464</v>
      </c>
      <c r="F26" s="256">
        <v>0</v>
      </c>
      <c r="G26" s="256">
        <v>0</v>
      </c>
      <c r="H26" s="256">
        <f>C26+D26+E26+F26+G26</f>
        <v>117464</v>
      </c>
      <c r="I26" s="256">
        <v>0</v>
      </c>
      <c r="J26" s="256">
        <f>H26+I26</f>
        <v>117464</v>
      </c>
    </row>
    <row r="27" spans="2:10" x14ac:dyDescent="0.25">
      <c r="B27" s="255" t="s">
        <v>230</v>
      </c>
      <c r="C27" s="256">
        <v>0</v>
      </c>
      <c r="D27" s="256">
        <v>2000</v>
      </c>
      <c r="E27" s="256">
        <v>115464</v>
      </c>
      <c r="F27" s="256">
        <v>0</v>
      </c>
      <c r="G27" s="256">
        <v>0</v>
      </c>
      <c r="H27" s="256">
        <f>C27+D27+E27+F27+G27</f>
        <v>117464</v>
      </c>
      <c r="I27" s="256">
        <v>0</v>
      </c>
      <c r="J27" s="256">
        <f>H27+I27</f>
        <v>117464</v>
      </c>
    </row>
    <row r="28" spans="2:10" x14ac:dyDescent="0.25">
      <c r="B28" s="253" t="s">
        <v>231</v>
      </c>
      <c r="C28" s="254"/>
      <c r="D28" s="254">
        <v>359</v>
      </c>
      <c r="E28" s="254">
        <v>29267</v>
      </c>
      <c r="F28" s="254"/>
      <c r="G28" s="254"/>
      <c r="H28" s="258">
        <f>C28+D28+E28+F28+G28</f>
        <v>29626</v>
      </c>
      <c r="I28" s="254">
        <v>0</v>
      </c>
      <c r="J28" s="258">
        <f>H28+I28</f>
        <v>29626</v>
      </c>
    </row>
    <row r="29" spans="2:10" ht="15.75" thickBot="1" x14ac:dyDescent="0.3">
      <c r="B29" s="259" t="s">
        <v>232</v>
      </c>
      <c r="C29" s="260"/>
      <c r="D29" s="260">
        <f>D28/D27*100</f>
        <v>17.95</v>
      </c>
      <c r="E29" s="260">
        <f t="shared" ref="E29:J29" si="9">E28/E27*100</f>
        <v>25.347294394789717</v>
      </c>
      <c r="F29" s="260"/>
      <c r="G29" s="260"/>
      <c r="H29" s="260">
        <f t="shared" si="9"/>
        <v>25.221344411904923</v>
      </c>
      <c r="I29" s="260"/>
      <c r="J29" s="260">
        <f t="shared" si="9"/>
        <v>25.221344411904923</v>
      </c>
    </row>
    <row r="30" spans="2:10" x14ac:dyDescent="0.25">
      <c r="B30" s="255" t="s">
        <v>238</v>
      </c>
      <c r="C30" s="256">
        <v>0</v>
      </c>
      <c r="D30" s="256">
        <v>0</v>
      </c>
      <c r="E30" s="256">
        <v>0</v>
      </c>
      <c r="F30" s="256">
        <v>0</v>
      </c>
      <c r="G30" s="256">
        <v>0</v>
      </c>
      <c r="H30" s="256">
        <v>0</v>
      </c>
      <c r="I30" s="256">
        <v>0</v>
      </c>
      <c r="J30" s="256">
        <v>0</v>
      </c>
    </row>
    <row r="31" spans="2:10" x14ac:dyDescent="0.25">
      <c r="B31" s="255" t="s">
        <v>239</v>
      </c>
      <c r="C31" s="264">
        <f>C6+C11+C16+C21+C26</f>
        <v>960463</v>
      </c>
      <c r="D31" s="264">
        <v>12674461</v>
      </c>
      <c r="E31" s="264">
        <v>28111033</v>
      </c>
      <c r="F31" s="264">
        <v>182936</v>
      </c>
      <c r="G31" s="264">
        <v>1403250</v>
      </c>
      <c r="H31" s="264">
        <f>C31+D31+E31+F31+G31</f>
        <v>43332143</v>
      </c>
      <c r="I31" s="264">
        <f>I6+I11+I16+I21+I26</f>
        <v>1056600</v>
      </c>
      <c r="J31" s="264">
        <f>H31+I31</f>
        <v>44388743</v>
      </c>
    </row>
    <row r="32" spans="2:10" x14ac:dyDescent="0.25">
      <c r="B32" s="255" t="s">
        <v>240</v>
      </c>
      <c r="C32" s="264">
        <f t="shared" ref="C32:C33" si="10">C7+C12+C17+C22+C27</f>
        <v>1609389</v>
      </c>
      <c r="D32" s="264">
        <v>25097273</v>
      </c>
      <c r="E32" s="264">
        <v>33379474</v>
      </c>
      <c r="F32" s="264">
        <v>178330</v>
      </c>
      <c r="G32" s="264">
        <v>2497556</v>
      </c>
      <c r="H32" s="264">
        <f t="shared" ref="H32:H33" si="11">C32+D32+E32+F32+G32</f>
        <v>62762022</v>
      </c>
      <c r="I32" s="264">
        <f>I7+I12+I17+I22+I27</f>
        <v>4694949</v>
      </c>
      <c r="J32" s="264">
        <f>H32+I32</f>
        <v>67456971</v>
      </c>
    </row>
    <row r="33" spans="2:11" x14ac:dyDescent="0.25">
      <c r="B33" s="255" t="s">
        <v>241</v>
      </c>
      <c r="C33" s="264">
        <f t="shared" si="10"/>
        <v>410387</v>
      </c>
      <c r="D33" s="265">
        <v>8382687</v>
      </c>
      <c r="E33" s="265">
        <v>7309888</v>
      </c>
      <c r="F33" s="265">
        <v>57452</v>
      </c>
      <c r="G33" s="265">
        <v>866978</v>
      </c>
      <c r="H33" s="265">
        <f t="shared" si="11"/>
        <v>17027392</v>
      </c>
      <c r="I33" s="266">
        <f>I8+I13+I18+I23+I28</f>
        <v>760213</v>
      </c>
      <c r="J33" s="266">
        <f>H33+I33</f>
        <v>17787605</v>
      </c>
    </row>
    <row r="34" spans="2:11" ht="15.75" thickBot="1" x14ac:dyDescent="0.3">
      <c r="B34" s="259" t="s">
        <v>232</v>
      </c>
      <c r="C34" s="267">
        <f t="shared" ref="C34:J34" si="12">C33/C32*100</f>
        <v>25.499552935927859</v>
      </c>
      <c r="D34" s="267">
        <f t="shared" si="12"/>
        <v>33.400788205156786</v>
      </c>
      <c r="E34" s="267">
        <f t="shared" si="12"/>
        <v>21.899350481077086</v>
      </c>
      <c r="F34" s="267">
        <f t="shared" si="12"/>
        <v>32.216676947232656</v>
      </c>
      <c r="G34" s="267">
        <f t="shared" si="12"/>
        <v>34.713055483040222</v>
      </c>
      <c r="H34" s="267">
        <f t="shared" si="12"/>
        <v>27.130088319971591</v>
      </c>
      <c r="I34" s="267">
        <f t="shared" si="12"/>
        <v>16.192146070170306</v>
      </c>
      <c r="J34" s="267">
        <f t="shared" si="12"/>
        <v>26.368816649060626</v>
      </c>
    </row>
    <row r="35" spans="2:11" x14ac:dyDescent="0.25">
      <c r="B35" s="253" t="s">
        <v>242</v>
      </c>
      <c r="C35" s="254">
        <v>0</v>
      </c>
      <c r="D35" s="254">
        <v>0</v>
      </c>
      <c r="E35" s="254">
        <v>0</v>
      </c>
      <c r="F35" s="254">
        <v>0</v>
      </c>
      <c r="G35" s="254">
        <v>0</v>
      </c>
      <c r="H35" s="254">
        <v>0</v>
      </c>
      <c r="I35" s="254">
        <v>0</v>
      </c>
      <c r="J35" s="254">
        <v>0</v>
      </c>
    </row>
    <row r="36" spans="2:11" x14ac:dyDescent="0.25">
      <c r="B36" s="255" t="s">
        <v>229</v>
      </c>
      <c r="C36" s="256">
        <v>2351024</v>
      </c>
      <c r="D36" s="256">
        <v>6764048</v>
      </c>
      <c r="E36" s="256">
        <v>52206787</v>
      </c>
      <c r="F36" s="256">
        <v>199869</v>
      </c>
      <c r="G36" s="256">
        <v>89529</v>
      </c>
      <c r="H36" s="264">
        <f>C36+D36+E36+F36+G36</f>
        <v>61611257</v>
      </c>
      <c r="I36" s="264">
        <v>0</v>
      </c>
      <c r="J36" s="264">
        <f>H36+I36</f>
        <v>61611257</v>
      </c>
    </row>
    <row r="37" spans="2:11" x14ac:dyDescent="0.25">
      <c r="B37" s="255" t="s">
        <v>230</v>
      </c>
      <c r="C37" s="256">
        <v>2408076</v>
      </c>
      <c r="D37" s="256">
        <v>7556864</v>
      </c>
      <c r="E37" s="256">
        <v>52275892</v>
      </c>
      <c r="F37" s="256">
        <v>205330</v>
      </c>
      <c r="G37" s="256">
        <v>96867</v>
      </c>
      <c r="H37" s="264">
        <f>C37+D37+E37+F37+G37</f>
        <v>62543029</v>
      </c>
      <c r="I37" s="264">
        <v>0</v>
      </c>
      <c r="J37" s="264">
        <f>H37+I37</f>
        <v>62543029</v>
      </c>
    </row>
    <row r="38" spans="2:11" x14ac:dyDescent="0.25">
      <c r="B38" s="253" t="s">
        <v>231</v>
      </c>
      <c r="C38" s="254">
        <v>639594</v>
      </c>
      <c r="D38" s="254">
        <v>2110267</v>
      </c>
      <c r="E38" s="254">
        <v>16103291</v>
      </c>
      <c r="F38" s="254">
        <v>74148</v>
      </c>
      <c r="G38" s="254">
        <v>26804</v>
      </c>
      <c r="H38" s="265">
        <f>C38+D38+E38+F38+G38</f>
        <v>18954104</v>
      </c>
      <c r="I38" s="268">
        <v>0</v>
      </c>
      <c r="J38" s="268">
        <f>H38+I38</f>
        <v>18954104</v>
      </c>
      <c r="K38" s="269"/>
    </row>
    <row r="39" spans="2:11" ht="15.75" thickBot="1" x14ac:dyDescent="0.3">
      <c r="B39" s="259" t="s">
        <v>232</v>
      </c>
      <c r="C39" s="260">
        <f t="shared" ref="C39:H39" si="13">C38/C37*100</f>
        <v>26.56037434034474</v>
      </c>
      <c r="D39" s="260">
        <f t="shared" si="13"/>
        <v>27.925168429655479</v>
      </c>
      <c r="E39" s="260">
        <f t="shared" si="13"/>
        <v>30.804430845484188</v>
      </c>
      <c r="F39" s="260">
        <f t="shared" si="13"/>
        <v>36.111625188720595</v>
      </c>
      <c r="G39" s="260">
        <f t="shared" si="13"/>
        <v>27.670930244562129</v>
      </c>
      <c r="H39" s="260">
        <f t="shared" si="13"/>
        <v>30.305702015167828</v>
      </c>
      <c r="I39" s="260"/>
      <c r="J39" s="260">
        <f>J38/J37*100</f>
        <v>30.305702015167828</v>
      </c>
    </row>
    <row r="40" spans="2:11" x14ac:dyDescent="0.25">
      <c r="B40" s="255" t="s">
        <v>243</v>
      </c>
      <c r="C40" s="256">
        <v>0</v>
      </c>
      <c r="D40" s="256">
        <v>0</v>
      </c>
      <c r="E40" s="256">
        <v>0</v>
      </c>
      <c r="F40" s="256">
        <v>0</v>
      </c>
      <c r="G40" s="256">
        <v>0</v>
      </c>
      <c r="H40" s="256">
        <v>0</v>
      </c>
      <c r="I40" s="256">
        <v>0</v>
      </c>
      <c r="J40" s="256">
        <v>0</v>
      </c>
    </row>
    <row r="41" spans="2:11" x14ac:dyDescent="0.25">
      <c r="B41" s="255" t="s">
        <v>244</v>
      </c>
      <c r="C41" s="265">
        <f>C31+C36</f>
        <v>3311487</v>
      </c>
      <c r="D41" s="265">
        <f t="shared" ref="D41:I43" si="14">D31+D36</f>
        <v>19438509</v>
      </c>
      <c r="E41" s="265">
        <f t="shared" si="14"/>
        <v>80317820</v>
      </c>
      <c r="F41" s="265">
        <f t="shared" si="14"/>
        <v>382805</v>
      </c>
      <c r="G41" s="265">
        <f t="shared" si="14"/>
        <v>1492779</v>
      </c>
      <c r="H41" s="265">
        <f>H31+H36</f>
        <v>104943400</v>
      </c>
      <c r="I41" s="265">
        <f>I6+I16+I21+I26+I36</f>
        <v>1056600</v>
      </c>
      <c r="J41" s="265">
        <f>J31+J36</f>
        <v>106000000</v>
      </c>
      <c r="K41" s="248"/>
    </row>
    <row r="42" spans="2:11" x14ac:dyDescent="0.25">
      <c r="B42" s="255" t="s">
        <v>245</v>
      </c>
      <c r="C42" s="265">
        <f>C32+C37</f>
        <v>4017465</v>
      </c>
      <c r="D42" s="265">
        <f t="shared" si="14"/>
        <v>32654137</v>
      </c>
      <c r="E42" s="265">
        <f t="shared" si="14"/>
        <v>85655366</v>
      </c>
      <c r="F42" s="265">
        <f t="shared" si="14"/>
        <v>383660</v>
      </c>
      <c r="G42" s="265">
        <f t="shared" si="14"/>
        <v>2594423</v>
      </c>
      <c r="H42" s="265">
        <f t="shared" si="14"/>
        <v>125305051</v>
      </c>
      <c r="I42" s="265">
        <f>I7+I12+I17+I22+I27+I37</f>
        <v>4694949</v>
      </c>
      <c r="J42" s="265">
        <f t="shared" ref="J42" si="15">J32+J37</f>
        <v>130000000</v>
      </c>
      <c r="K42" s="248"/>
    </row>
    <row r="43" spans="2:11" x14ac:dyDescent="0.25">
      <c r="B43" s="255" t="s">
        <v>246</v>
      </c>
      <c r="C43" s="265">
        <f>C33+C38</f>
        <v>1049981</v>
      </c>
      <c r="D43" s="265">
        <f t="shared" si="14"/>
        <v>10492954</v>
      </c>
      <c r="E43" s="265">
        <f t="shared" si="14"/>
        <v>23413179</v>
      </c>
      <c r="F43" s="265">
        <f t="shared" si="14"/>
        <v>131600</v>
      </c>
      <c r="G43" s="265">
        <f t="shared" si="14"/>
        <v>893782</v>
      </c>
      <c r="H43" s="265">
        <f t="shared" si="14"/>
        <v>35981496</v>
      </c>
      <c r="I43" s="265">
        <f t="shared" si="14"/>
        <v>760213</v>
      </c>
      <c r="J43" s="265">
        <f>J33+J38</f>
        <v>36741709</v>
      </c>
      <c r="K43" s="248"/>
    </row>
    <row r="44" spans="2:11" x14ac:dyDescent="0.25">
      <c r="B44" s="270" t="s">
        <v>247</v>
      </c>
      <c r="C44" s="271">
        <f t="shared" ref="C44:J44" si="16">C43/C42*100</f>
        <v>26.135411260583481</v>
      </c>
      <c r="D44" s="271">
        <f t="shared" si="16"/>
        <v>32.133612963037422</v>
      </c>
      <c r="E44" s="271">
        <f t="shared" si="16"/>
        <v>27.334164913847896</v>
      </c>
      <c r="F44" s="271">
        <f t="shared" si="16"/>
        <v>34.301204191210964</v>
      </c>
      <c r="G44" s="271">
        <f t="shared" si="16"/>
        <v>34.450126290123087</v>
      </c>
      <c r="H44" s="271">
        <f t="shared" si="16"/>
        <v>28.71512019096501</v>
      </c>
      <c r="I44" s="271">
        <f t="shared" si="16"/>
        <v>16.192146070170306</v>
      </c>
      <c r="J44" s="271">
        <f t="shared" si="16"/>
        <v>28.262853076923079</v>
      </c>
    </row>
    <row r="46" spans="2:11" x14ac:dyDescent="0.25">
      <c r="C46" s="272"/>
      <c r="D46" s="272"/>
      <c r="E46" s="272"/>
      <c r="F46" s="272"/>
      <c r="G46" s="272"/>
      <c r="H46" s="272"/>
      <c r="I46" s="272"/>
      <c r="J46" s="272"/>
    </row>
    <row r="47" spans="2:11" x14ac:dyDescent="0.25">
      <c r="C47" s="272"/>
      <c r="D47" s="272"/>
      <c r="E47" s="272"/>
      <c r="F47" s="272"/>
      <c r="G47" s="272"/>
      <c r="H47" s="272"/>
      <c r="I47" s="272"/>
      <c r="J47" s="272"/>
    </row>
    <row r="48" spans="2:11" x14ac:dyDescent="0.25">
      <c r="H48" s="248"/>
    </row>
    <row r="49" spans="3:7" x14ac:dyDescent="0.25">
      <c r="E49" s="272"/>
      <c r="G49" s="248"/>
    </row>
    <row r="50" spans="3:7" x14ac:dyDescent="0.25">
      <c r="C50" s="272"/>
    </row>
    <row r="54" spans="3:7" x14ac:dyDescent="0.25">
      <c r="G54" s="248"/>
    </row>
  </sheetData>
  <mergeCells count="1">
    <mergeCell ref="B1:J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>
      <selection activeCell="L54" sqref="L54"/>
    </sheetView>
  </sheetViews>
  <sheetFormatPr defaultRowHeight="12.75" x14ac:dyDescent="0.2"/>
  <cols>
    <col min="1" max="1" width="24" style="209" customWidth="1"/>
    <col min="2" max="2" width="19.28515625" style="209" customWidth="1"/>
    <col min="3" max="3" width="21.7109375" style="209" customWidth="1"/>
    <col min="4" max="4" width="17.28515625" style="209" customWidth="1"/>
    <col min="5" max="5" width="20.7109375" style="209" customWidth="1"/>
    <col min="6" max="6" width="19.5703125" style="209" customWidth="1"/>
    <col min="7" max="7" width="22.28515625" style="209" customWidth="1"/>
    <col min="8" max="8" width="21.28515625" style="209" customWidth="1"/>
    <col min="9" max="16384" width="9.140625" style="209"/>
  </cols>
  <sheetData>
    <row r="4" spans="1:8" ht="20.25" x14ac:dyDescent="0.3">
      <c r="A4" s="206" t="s">
        <v>248</v>
      </c>
      <c r="B4" s="207"/>
      <c r="C4" s="207"/>
      <c r="D4" s="207"/>
      <c r="E4" s="207"/>
      <c r="F4" s="207"/>
      <c r="G4" s="207"/>
      <c r="H4" s="207"/>
    </row>
    <row r="7" spans="1:8" ht="15.75" thickBot="1" x14ac:dyDescent="0.25">
      <c r="C7" s="244"/>
      <c r="D7" s="273"/>
      <c r="E7" s="244"/>
      <c r="F7" s="244"/>
      <c r="G7" s="244"/>
      <c r="H7" s="211" t="s">
        <v>249</v>
      </c>
    </row>
    <row r="8" spans="1:8" ht="37.5" customHeight="1" x14ac:dyDescent="0.25">
      <c r="A8" s="213" t="s">
        <v>250</v>
      </c>
      <c r="B8" s="213" t="s">
        <v>203</v>
      </c>
      <c r="C8" s="274" t="s">
        <v>251</v>
      </c>
      <c r="D8" s="274" t="s">
        <v>252</v>
      </c>
      <c r="E8" s="213" t="s">
        <v>192</v>
      </c>
      <c r="F8" s="274" t="s">
        <v>253</v>
      </c>
      <c r="G8" s="213" t="s">
        <v>253</v>
      </c>
      <c r="H8" s="213" t="s">
        <v>254</v>
      </c>
    </row>
    <row r="9" spans="1:8" ht="36.75" customHeight="1" x14ac:dyDescent="0.25">
      <c r="A9" s="218"/>
      <c r="B9" s="275" t="s">
        <v>205</v>
      </c>
      <c r="C9" s="275" t="s">
        <v>255</v>
      </c>
      <c r="D9" s="275" t="s">
        <v>256</v>
      </c>
      <c r="E9" s="275" t="s">
        <v>257</v>
      </c>
      <c r="F9" s="275" t="s">
        <v>258</v>
      </c>
      <c r="G9" s="275" t="s">
        <v>259</v>
      </c>
      <c r="H9" s="276" t="s">
        <v>260</v>
      </c>
    </row>
    <row r="10" spans="1:8" ht="36.75" customHeight="1" thickBot="1" x14ac:dyDescent="0.3">
      <c r="A10" s="218"/>
      <c r="B10" s="275" t="s">
        <v>261</v>
      </c>
      <c r="C10" s="275" t="s">
        <v>262</v>
      </c>
      <c r="D10" s="276"/>
      <c r="E10" s="275">
        <v>2015</v>
      </c>
      <c r="F10" s="276"/>
      <c r="G10" s="275" t="s">
        <v>263</v>
      </c>
      <c r="H10" s="276"/>
    </row>
    <row r="11" spans="1:8" ht="13.5" thickBot="1" x14ac:dyDescent="0.25">
      <c r="A11" s="227" t="s">
        <v>0</v>
      </c>
      <c r="B11" s="227">
        <v>1</v>
      </c>
      <c r="C11" s="227">
        <v>2</v>
      </c>
      <c r="D11" s="227">
        <v>3</v>
      </c>
      <c r="E11" s="227">
        <v>4</v>
      </c>
      <c r="F11" s="227">
        <v>5</v>
      </c>
      <c r="G11" s="227">
        <v>6</v>
      </c>
      <c r="H11" s="227">
        <v>7</v>
      </c>
    </row>
    <row r="12" spans="1:8" ht="51.75" customHeight="1" x14ac:dyDescent="0.25">
      <c r="A12" s="277" t="s">
        <v>215</v>
      </c>
      <c r="B12" s="232">
        <v>130000000</v>
      </c>
      <c r="C12" s="278">
        <v>1201860</v>
      </c>
      <c r="D12" s="278">
        <v>7148085</v>
      </c>
      <c r="E12" s="278">
        <v>29764105</v>
      </c>
      <c r="F12" s="278">
        <v>36912190</v>
      </c>
      <c r="G12" s="279">
        <v>38114050</v>
      </c>
      <c r="H12" s="278">
        <f>SUM(B12-G12)</f>
        <v>91885950</v>
      </c>
    </row>
    <row r="13" spans="1:8" ht="36" customHeight="1" thickBot="1" x14ac:dyDescent="0.25">
      <c r="A13" s="237"/>
      <c r="B13" s="238"/>
      <c r="C13" s="238"/>
      <c r="D13" s="238"/>
      <c r="E13" s="238"/>
      <c r="F13" s="238"/>
      <c r="G13" s="280"/>
      <c r="H13" s="238"/>
    </row>
    <row r="15" spans="1:8" x14ac:dyDescent="0.2">
      <c r="F15" s="236"/>
      <c r="G15" s="236"/>
      <c r="H15" s="236"/>
    </row>
    <row r="16" spans="1:8" ht="18.75" x14ac:dyDescent="0.3">
      <c r="A16" s="281"/>
      <c r="B16" s="281"/>
      <c r="C16" s="282"/>
      <c r="G16" s="236"/>
      <c r="H16" s="236"/>
    </row>
    <row r="17" spans="7:7" x14ac:dyDescent="0.2">
      <c r="G17" s="236"/>
    </row>
  </sheetData>
  <printOptions horizontalCentered="1"/>
  <pageMargins left="0" right="0" top="1.5748031496062993" bottom="0" header="0" footer="0"/>
  <pageSetup paperSize="9" scale="8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2"/>
  <sheetViews>
    <sheetView zoomScale="75" workbookViewId="0">
      <selection activeCell="L54" sqref="L54"/>
    </sheetView>
  </sheetViews>
  <sheetFormatPr defaultRowHeight="12.75" x14ac:dyDescent="0.2"/>
  <cols>
    <col min="1" max="1" width="15.85546875" style="283" customWidth="1"/>
    <col min="2" max="3" width="10.5703125" style="283" customWidth="1"/>
    <col min="4" max="4" width="9.85546875" style="283" customWidth="1"/>
    <col min="5" max="5" width="9.28515625" style="283" customWidth="1"/>
    <col min="6" max="6" width="70.42578125" style="283" customWidth="1"/>
    <col min="7" max="7" width="22.28515625" style="283" customWidth="1"/>
    <col min="8" max="8" width="22" style="414" customWidth="1"/>
    <col min="9" max="9" width="21" style="283" customWidth="1"/>
    <col min="10" max="10" width="14.28515625" style="283" customWidth="1"/>
    <col min="11" max="11" width="4.28515625" style="283" customWidth="1"/>
    <col min="12" max="16384" width="9.140625" style="283"/>
  </cols>
  <sheetData>
    <row r="1" spans="1:10" ht="15" x14ac:dyDescent="0.2">
      <c r="G1" s="284"/>
      <c r="H1" s="285"/>
    </row>
    <row r="3" spans="1:10" ht="23.25" x14ac:dyDescent="0.35">
      <c r="A3" s="286" t="s">
        <v>264</v>
      </c>
      <c r="B3" s="287"/>
      <c r="C3" s="287"/>
      <c r="D3" s="287"/>
      <c r="E3" s="287"/>
      <c r="F3" s="287"/>
      <c r="G3" s="287"/>
      <c r="H3" s="288"/>
      <c r="I3" s="289"/>
    </row>
    <row r="4" spans="1:10" ht="24.75" customHeight="1" x14ac:dyDescent="0.25">
      <c r="A4" s="286" t="s">
        <v>265</v>
      </c>
      <c r="B4" s="286"/>
      <c r="C4" s="286"/>
      <c r="D4" s="286"/>
      <c r="E4" s="290"/>
      <c r="F4" s="290"/>
      <c r="G4" s="289"/>
      <c r="H4" s="291"/>
      <c r="I4" s="289"/>
    </row>
    <row r="5" spans="1:10" ht="15.75" thickBot="1" x14ac:dyDescent="0.25">
      <c r="B5" s="292"/>
      <c r="C5" s="292"/>
      <c r="G5" s="293"/>
      <c r="H5" s="294"/>
      <c r="I5" s="284"/>
      <c r="J5" s="295" t="s">
        <v>199</v>
      </c>
    </row>
    <row r="6" spans="1:10" ht="24" customHeight="1" x14ac:dyDescent="0.25">
      <c r="A6" s="296" t="s">
        <v>266</v>
      </c>
      <c r="B6" s="297" t="s">
        <v>267</v>
      </c>
      <c r="C6" s="298"/>
      <c r="D6" s="298"/>
      <c r="E6" s="299"/>
      <c r="F6" s="300" t="s">
        <v>268</v>
      </c>
      <c r="G6" s="300" t="s">
        <v>269</v>
      </c>
      <c r="H6" s="301" t="s">
        <v>270</v>
      </c>
      <c r="I6" s="300" t="s">
        <v>253</v>
      </c>
      <c r="J6" s="300" t="s">
        <v>271</v>
      </c>
    </row>
    <row r="7" spans="1:10" ht="17.25" customHeight="1" x14ac:dyDescent="0.25">
      <c r="A7" s="302" t="s">
        <v>272</v>
      </c>
      <c r="B7" s="303" t="s">
        <v>273</v>
      </c>
      <c r="C7" s="304" t="s">
        <v>274</v>
      </c>
      <c r="D7" s="305" t="s">
        <v>275</v>
      </c>
      <c r="E7" s="306" t="s">
        <v>276</v>
      </c>
      <c r="F7" s="307"/>
      <c r="G7" s="308" t="s">
        <v>277</v>
      </c>
      <c r="H7" s="309" t="s">
        <v>278</v>
      </c>
      <c r="I7" s="308" t="s">
        <v>279</v>
      </c>
      <c r="J7" s="308" t="s">
        <v>280</v>
      </c>
    </row>
    <row r="8" spans="1:10" ht="15" x14ac:dyDescent="0.25">
      <c r="A8" s="310" t="s">
        <v>281</v>
      </c>
      <c r="B8" s="311" t="s">
        <v>282</v>
      </c>
      <c r="C8" s="304"/>
      <c r="D8" s="304"/>
      <c r="E8" s="312" t="s">
        <v>283</v>
      </c>
      <c r="F8" s="313"/>
      <c r="G8" s="308" t="s">
        <v>261</v>
      </c>
      <c r="H8" s="309" t="s">
        <v>284</v>
      </c>
      <c r="I8" s="314" t="s">
        <v>285</v>
      </c>
      <c r="J8" s="315" t="s">
        <v>286</v>
      </c>
    </row>
    <row r="9" spans="1:10" ht="15.75" thickBot="1" x14ac:dyDescent="0.3">
      <c r="A9" s="310" t="s">
        <v>287</v>
      </c>
      <c r="B9" s="316"/>
      <c r="C9" s="317"/>
      <c r="D9" s="317"/>
      <c r="E9" s="318"/>
      <c r="F9" s="319"/>
      <c r="G9" s="314"/>
      <c r="H9" s="320"/>
      <c r="I9" s="321" t="s">
        <v>288</v>
      </c>
      <c r="J9" s="322"/>
    </row>
    <row r="10" spans="1:10" ht="15" thickBot="1" x14ac:dyDescent="0.25">
      <c r="A10" s="323" t="s">
        <v>0</v>
      </c>
      <c r="B10" s="324" t="s">
        <v>289</v>
      </c>
      <c r="C10" s="325" t="s">
        <v>290</v>
      </c>
      <c r="D10" s="325" t="s">
        <v>291</v>
      </c>
      <c r="E10" s="326" t="s">
        <v>292</v>
      </c>
      <c r="F10" s="326" t="s">
        <v>293</v>
      </c>
      <c r="G10" s="326">
        <v>1</v>
      </c>
      <c r="H10" s="327">
        <v>2</v>
      </c>
      <c r="I10" s="326">
        <v>3</v>
      </c>
      <c r="J10" s="326">
        <v>4</v>
      </c>
    </row>
    <row r="11" spans="1:10" ht="24.75" customHeight="1" x14ac:dyDescent="0.25">
      <c r="A11" s="328" t="s">
        <v>294</v>
      </c>
      <c r="B11" s="329" t="s">
        <v>295</v>
      </c>
      <c r="C11" s="330"/>
      <c r="D11" s="331"/>
      <c r="E11" s="332"/>
      <c r="F11" s="333" t="s">
        <v>225</v>
      </c>
      <c r="G11" s="334">
        <f>SUM(G12+G18+G30+G82)</f>
        <v>104943400</v>
      </c>
      <c r="H11" s="334">
        <f>SUM(H12+H18+H30+H82)</f>
        <v>125305051</v>
      </c>
      <c r="I11" s="335">
        <f>SUM(I12+I18+I30+I82)</f>
        <v>35981496</v>
      </c>
      <c r="J11" s="336">
        <f t="shared" ref="J11:J74" si="0">SUM($I11/H11)*100</f>
        <v>28.71512019096501</v>
      </c>
    </row>
    <row r="12" spans="1:10" ht="18.95" customHeight="1" x14ac:dyDescent="0.25">
      <c r="A12" s="337" t="s">
        <v>294</v>
      </c>
      <c r="B12" s="338"/>
      <c r="C12" s="339" t="s">
        <v>296</v>
      </c>
      <c r="D12" s="339"/>
      <c r="E12" s="340"/>
      <c r="F12" s="341" t="s">
        <v>297</v>
      </c>
      <c r="G12" s="342">
        <f>SUM(G13+G14+G16+G17)</f>
        <v>56000000</v>
      </c>
      <c r="H12" s="342">
        <f>SUM(H13+H14+H16+H17)</f>
        <v>59083570</v>
      </c>
      <c r="I12" s="342">
        <f>SUM(I13+I14+I16+I17)</f>
        <v>16162540</v>
      </c>
      <c r="J12" s="343">
        <f t="shared" si="0"/>
        <v>27.355388308458679</v>
      </c>
    </row>
    <row r="13" spans="1:10" ht="18.95" customHeight="1" x14ac:dyDescent="0.25">
      <c r="A13" s="344" t="s">
        <v>294</v>
      </c>
      <c r="B13" s="338"/>
      <c r="C13" s="339"/>
      <c r="D13" s="345" t="s">
        <v>298</v>
      </c>
      <c r="E13" s="346"/>
      <c r="F13" s="347" t="s">
        <v>299</v>
      </c>
      <c r="G13" s="348">
        <v>50881037</v>
      </c>
      <c r="H13" s="348">
        <v>51264357</v>
      </c>
      <c r="I13" s="348">
        <v>15466195</v>
      </c>
      <c r="J13" s="349">
        <f t="shared" si="0"/>
        <v>30.169489885535871</v>
      </c>
    </row>
    <row r="14" spans="1:10" ht="18.95" customHeight="1" x14ac:dyDescent="0.25">
      <c r="A14" s="344" t="s">
        <v>294</v>
      </c>
      <c r="B14" s="338"/>
      <c r="C14" s="339"/>
      <c r="D14" s="345" t="s">
        <v>300</v>
      </c>
      <c r="E14" s="346"/>
      <c r="F14" s="347" t="s">
        <v>301</v>
      </c>
      <c r="G14" s="348">
        <f>SUM(G15:G15)</f>
        <v>342780</v>
      </c>
      <c r="H14" s="348">
        <f>SUM(H15:H15)</f>
        <v>342780</v>
      </c>
      <c r="I14" s="348">
        <f>SUM(I15:I15)</f>
        <v>142141</v>
      </c>
      <c r="J14" s="349">
        <f t="shared" si="0"/>
        <v>41.467121769064704</v>
      </c>
    </row>
    <row r="15" spans="1:10" ht="18.95" customHeight="1" x14ac:dyDescent="0.2">
      <c r="A15" s="350" t="s">
        <v>294</v>
      </c>
      <c r="B15" s="351"/>
      <c r="C15" s="352"/>
      <c r="D15" s="353"/>
      <c r="E15" s="354" t="s">
        <v>302</v>
      </c>
      <c r="F15" s="355" t="s">
        <v>303</v>
      </c>
      <c r="G15" s="356">
        <v>342780</v>
      </c>
      <c r="H15" s="356">
        <v>342780</v>
      </c>
      <c r="I15" s="356">
        <v>142141</v>
      </c>
      <c r="J15" s="357">
        <f t="shared" si="0"/>
        <v>41.467121769064704</v>
      </c>
    </row>
    <row r="16" spans="1:10" ht="18.95" customHeight="1" x14ac:dyDescent="0.25">
      <c r="A16" s="344" t="s">
        <v>294</v>
      </c>
      <c r="B16" s="338"/>
      <c r="C16" s="339"/>
      <c r="D16" s="345" t="s">
        <v>304</v>
      </c>
      <c r="E16" s="346"/>
      <c r="F16" s="347" t="s">
        <v>305</v>
      </c>
      <c r="G16" s="348">
        <v>14160</v>
      </c>
      <c r="H16" s="348">
        <v>16160</v>
      </c>
      <c r="I16" s="348">
        <v>4848</v>
      </c>
      <c r="J16" s="349">
        <f t="shared" si="0"/>
        <v>30</v>
      </c>
    </row>
    <row r="17" spans="1:10" ht="18.95" customHeight="1" x14ac:dyDescent="0.25">
      <c r="A17" s="344" t="s">
        <v>294</v>
      </c>
      <c r="B17" s="338"/>
      <c r="C17" s="339"/>
      <c r="D17" s="345" t="s">
        <v>306</v>
      </c>
      <c r="E17" s="346"/>
      <c r="F17" s="347" t="s">
        <v>307</v>
      </c>
      <c r="G17" s="348">
        <v>4762023</v>
      </c>
      <c r="H17" s="348">
        <v>7460273</v>
      </c>
      <c r="I17" s="348">
        <v>549356</v>
      </c>
      <c r="J17" s="349">
        <f t="shared" si="0"/>
        <v>7.3637519699346123</v>
      </c>
    </row>
    <row r="18" spans="1:10" ht="18.95" customHeight="1" x14ac:dyDescent="0.25">
      <c r="A18" s="337" t="s">
        <v>294</v>
      </c>
      <c r="B18" s="358"/>
      <c r="C18" s="359" t="s">
        <v>308</v>
      </c>
      <c r="D18" s="359"/>
      <c r="E18" s="360"/>
      <c r="F18" s="361" t="s">
        <v>309</v>
      </c>
      <c r="G18" s="362">
        <f>SUM(G19+G20+G21+G29)</f>
        <v>21383000</v>
      </c>
      <c r="H18" s="362">
        <f>SUM(H19+H20+H21+H29)</f>
        <v>23262849</v>
      </c>
      <c r="I18" s="363">
        <f>SUM(I19+I20+I21+I29)</f>
        <v>6237087</v>
      </c>
      <c r="J18" s="343">
        <f t="shared" si="0"/>
        <v>26.81136347486931</v>
      </c>
    </row>
    <row r="19" spans="1:10" ht="18.95" customHeight="1" x14ac:dyDescent="0.2">
      <c r="A19" s="344" t="s">
        <v>294</v>
      </c>
      <c r="B19" s="351"/>
      <c r="C19" s="352"/>
      <c r="D19" s="364" t="s">
        <v>310</v>
      </c>
      <c r="E19" s="365"/>
      <c r="F19" s="366" t="s">
        <v>311</v>
      </c>
      <c r="G19" s="348">
        <v>4263680</v>
      </c>
      <c r="H19" s="348">
        <v>4263680</v>
      </c>
      <c r="I19" s="348">
        <v>1236341</v>
      </c>
      <c r="J19" s="349">
        <f t="shared" si="0"/>
        <v>28.997040115580909</v>
      </c>
    </row>
    <row r="20" spans="1:10" ht="18.95" customHeight="1" x14ac:dyDescent="0.2">
      <c r="A20" s="344" t="s">
        <v>294</v>
      </c>
      <c r="B20" s="351"/>
      <c r="C20" s="352"/>
      <c r="D20" s="364" t="s">
        <v>312</v>
      </c>
      <c r="E20" s="365"/>
      <c r="F20" s="366" t="s">
        <v>313</v>
      </c>
      <c r="G20" s="348">
        <v>1399386</v>
      </c>
      <c r="H20" s="348">
        <v>1399386</v>
      </c>
      <c r="I20" s="348">
        <v>398659</v>
      </c>
      <c r="J20" s="349">
        <f t="shared" si="0"/>
        <v>28.488136940057995</v>
      </c>
    </row>
    <row r="21" spans="1:10" ht="18.95" customHeight="1" x14ac:dyDescent="0.2">
      <c r="A21" s="344" t="s">
        <v>294</v>
      </c>
      <c r="B21" s="351"/>
      <c r="C21" s="352"/>
      <c r="D21" s="364" t="s">
        <v>314</v>
      </c>
      <c r="E21" s="365"/>
      <c r="F21" s="366" t="s">
        <v>315</v>
      </c>
      <c r="G21" s="348">
        <f>SUM(G22:G28)</f>
        <v>13804948</v>
      </c>
      <c r="H21" s="348">
        <f>SUM(H22:H28)</f>
        <v>15684797</v>
      </c>
      <c r="I21" s="348">
        <f>SUM(I22:I28)</f>
        <v>4096958</v>
      </c>
      <c r="J21" s="349">
        <f t="shared" si="0"/>
        <v>26.120567578910968</v>
      </c>
    </row>
    <row r="22" spans="1:10" ht="18.95" customHeight="1" x14ac:dyDescent="0.2">
      <c r="A22" s="350" t="s">
        <v>294</v>
      </c>
      <c r="B22" s="351"/>
      <c r="C22" s="352"/>
      <c r="D22" s="353"/>
      <c r="E22" s="354" t="s">
        <v>316</v>
      </c>
      <c r="F22" s="367" t="s">
        <v>317</v>
      </c>
      <c r="G22" s="356">
        <v>792842</v>
      </c>
      <c r="H22" s="356">
        <v>792842</v>
      </c>
      <c r="I22" s="368">
        <v>229701</v>
      </c>
      <c r="J22" s="357">
        <f t="shared" si="0"/>
        <v>28.971850633543632</v>
      </c>
    </row>
    <row r="23" spans="1:10" ht="18.95" customHeight="1" x14ac:dyDescent="0.2">
      <c r="A23" s="350" t="s">
        <v>294</v>
      </c>
      <c r="B23" s="351"/>
      <c r="C23" s="352"/>
      <c r="D23" s="353"/>
      <c r="E23" s="354" t="s">
        <v>318</v>
      </c>
      <c r="F23" s="355" t="s">
        <v>319</v>
      </c>
      <c r="G23" s="356">
        <v>7631876</v>
      </c>
      <c r="H23" s="356">
        <v>9511725</v>
      </c>
      <c r="I23" s="368">
        <v>2298087</v>
      </c>
      <c r="J23" s="357">
        <f t="shared" si="0"/>
        <v>24.160570243567808</v>
      </c>
    </row>
    <row r="24" spans="1:10" ht="18.95" customHeight="1" x14ac:dyDescent="0.2">
      <c r="A24" s="350" t="s">
        <v>294</v>
      </c>
      <c r="B24" s="351"/>
      <c r="C24" s="352"/>
      <c r="D24" s="353"/>
      <c r="E24" s="354" t="s">
        <v>320</v>
      </c>
      <c r="F24" s="369" t="s">
        <v>321</v>
      </c>
      <c r="G24" s="356">
        <v>453060</v>
      </c>
      <c r="H24" s="356">
        <v>453060</v>
      </c>
      <c r="I24" s="368">
        <v>131968</v>
      </c>
      <c r="J24" s="357">
        <f t="shared" si="0"/>
        <v>29.128150796803954</v>
      </c>
    </row>
    <row r="25" spans="1:10" ht="18.95" customHeight="1" x14ac:dyDescent="0.2">
      <c r="A25" s="350" t="s">
        <v>294</v>
      </c>
      <c r="B25" s="351"/>
      <c r="C25" s="352"/>
      <c r="D25" s="353"/>
      <c r="E25" s="354" t="s">
        <v>322</v>
      </c>
      <c r="F25" s="369" t="s">
        <v>323</v>
      </c>
      <c r="G25" s="356">
        <v>1642381</v>
      </c>
      <c r="H25" s="356">
        <v>1642381</v>
      </c>
      <c r="I25" s="368">
        <v>463782</v>
      </c>
      <c r="J25" s="357">
        <f t="shared" si="0"/>
        <v>28.238392918573709</v>
      </c>
    </row>
    <row r="26" spans="1:10" ht="18.95" customHeight="1" x14ac:dyDescent="0.2">
      <c r="A26" s="350" t="s">
        <v>294</v>
      </c>
      <c r="B26" s="351"/>
      <c r="C26" s="352"/>
      <c r="D26" s="353"/>
      <c r="E26" s="354" t="s">
        <v>324</v>
      </c>
      <c r="F26" s="369" t="s">
        <v>325</v>
      </c>
      <c r="G26" s="356">
        <v>538050</v>
      </c>
      <c r="H26" s="356">
        <v>538050</v>
      </c>
      <c r="I26" s="368">
        <v>152768</v>
      </c>
      <c r="J26" s="357">
        <f t="shared" si="0"/>
        <v>28.392900288077318</v>
      </c>
    </row>
    <row r="27" spans="1:10" ht="18.95" customHeight="1" x14ac:dyDescent="0.2">
      <c r="A27" s="350" t="s">
        <v>294</v>
      </c>
      <c r="B27" s="351"/>
      <c r="C27" s="352"/>
      <c r="D27" s="353"/>
      <c r="E27" s="354" t="s">
        <v>326</v>
      </c>
      <c r="F27" s="369" t="s">
        <v>327</v>
      </c>
      <c r="G27" s="356">
        <v>141597</v>
      </c>
      <c r="H27" s="356">
        <v>141597</v>
      </c>
      <c r="I27" s="368">
        <v>40984</v>
      </c>
      <c r="J27" s="357">
        <f t="shared" si="0"/>
        <v>28.944116047656376</v>
      </c>
    </row>
    <row r="28" spans="1:10" ht="18.95" customHeight="1" x14ac:dyDescent="0.2">
      <c r="A28" s="350" t="s">
        <v>294</v>
      </c>
      <c r="B28" s="351"/>
      <c r="C28" s="352"/>
      <c r="D28" s="353"/>
      <c r="E28" s="354" t="s">
        <v>328</v>
      </c>
      <c r="F28" s="369" t="s">
        <v>329</v>
      </c>
      <c r="G28" s="356">
        <v>2605142</v>
      </c>
      <c r="H28" s="356">
        <v>2605142</v>
      </c>
      <c r="I28" s="368">
        <v>779668</v>
      </c>
      <c r="J28" s="357">
        <f t="shared" si="0"/>
        <v>29.928042310169655</v>
      </c>
    </row>
    <row r="29" spans="1:10" ht="18.95" customHeight="1" x14ac:dyDescent="0.2">
      <c r="A29" s="344" t="s">
        <v>294</v>
      </c>
      <c r="B29" s="351"/>
      <c r="C29" s="352"/>
      <c r="D29" s="364" t="s">
        <v>330</v>
      </c>
      <c r="E29" s="370"/>
      <c r="F29" s="371" t="s">
        <v>331</v>
      </c>
      <c r="G29" s="348">
        <v>1914986</v>
      </c>
      <c r="H29" s="348">
        <v>1914986</v>
      </c>
      <c r="I29" s="372">
        <v>505129</v>
      </c>
      <c r="J29" s="349">
        <f t="shared" si="0"/>
        <v>26.377686312067034</v>
      </c>
    </row>
    <row r="30" spans="1:10" ht="18.95" customHeight="1" x14ac:dyDescent="0.25">
      <c r="A30" s="337" t="s">
        <v>294</v>
      </c>
      <c r="B30" s="358"/>
      <c r="C30" s="373" t="s">
        <v>332</v>
      </c>
      <c r="D30" s="359"/>
      <c r="E30" s="374"/>
      <c r="F30" s="361" t="s">
        <v>333</v>
      </c>
      <c r="G30" s="375">
        <f>SUM(G31+G35+G40+G50+G62+G56+G65)</f>
        <v>27046400</v>
      </c>
      <c r="H30" s="375">
        <f>SUM(H31+H35+H40+H50+H62+H56+H65)</f>
        <v>42124632</v>
      </c>
      <c r="I30" s="376">
        <f>SUM(I31+I35+I40+I50+I62+I56+I65)</f>
        <v>13279724</v>
      </c>
      <c r="J30" s="343">
        <f t="shared" si="0"/>
        <v>31.524842757083317</v>
      </c>
    </row>
    <row r="31" spans="1:10" ht="18.95" customHeight="1" x14ac:dyDescent="0.2">
      <c r="A31" s="344" t="s">
        <v>294</v>
      </c>
      <c r="B31" s="377"/>
      <c r="C31" s="378"/>
      <c r="D31" s="345" t="s">
        <v>334</v>
      </c>
      <c r="E31" s="379"/>
      <c r="F31" s="347" t="s">
        <v>335</v>
      </c>
      <c r="G31" s="380">
        <f>SUM(G32:G34)</f>
        <v>148823</v>
      </c>
      <c r="H31" s="380">
        <f>SUM(H32:H34)</f>
        <v>149613</v>
      </c>
      <c r="I31" s="380">
        <f>SUM(I32:I34)</f>
        <v>42262</v>
      </c>
      <c r="J31" s="349">
        <f t="shared" si="0"/>
        <v>28.247545333627428</v>
      </c>
    </row>
    <row r="32" spans="1:10" ht="18.95" customHeight="1" x14ac:dyDescent="0.2">
      <c r="A32" s="350" t="s">
        <v>294</v>
      </c>
      <c r="B32" s="377"/>
      <c r="C32" s="381"/>
      <c r="D32" s="382"/>
      <c r="E32" s="383">
        <v>631001</v>
      </c>
      <c r="F32" s="384" t="s">
        <v>336</v>
      </c>
      <c r="G32" s="385">
        <v>132690</v>
      </c>
      <c r="H32" s="385">
        <v>133110</v>
      </c>
      <c r="I32" s="385">
        <v>38610</v>
      </c>
      <c r="J32" s="357">
        <f t="shared" si="0"/>
        <v>29.006085192697768</v>
      </c>
    </row>
    <row r="33" spans="1:10" ht="18.95" customHeight="1" x14ac:dyDescent="0.2">
      <c r="A33" s="350" t="s">
        <v>294</v>
      </c>
      <c r="B33" s="377"/>
      <c r="C33" s="381"/>
      <c r="D33" s="382"/>
      <c r="E33" s="383">
        <v>631002</v>
      </c>
      <c r="F33" s="384" t="s">
        <v>337</v>
      </c>
      <c r="G33" s="385">
        <v>16000</v>
      </c>
      <c r="H33" s="385">
        <v>16000</v>
      </c>
      <c r="I33" s="385">
        <v>3468</v>
      </c>
      <c r="J33" s="357">
        <f t="shared" si="0"/>
        <v>21.675000000000001</v>
      </c>
    </row>
    <row r="34" spans="1:10" ht="18.95" customHeight="1" x14ac:dyDescent="0.2">
      <c r="A34" s="350" t="s">
        <v>294</v>
      </c>
      <c r="B34" s="377"/>
      <c r="C34" s="381"/>
      <c r="D34" s="382"/>
      <c r="E34" s="383">
        <v>631004</v>
      </c>
      <c r="F34" s="384" t="s">
        <v>338</v>
      </c>
      <c r="G34" s="385">
        <v>133</v>
      </c>
      <c r="H34" s="385">
        <v>503</v>
      </c>
      <c r="I34" s="385">
        <v>184</v>
      </c>
      <c r="J34" s="357">
        <f t="shared" si="0"/>
        <v>36.580516898608352</v>
      </c>
    </row>
    <row r="35" spans="1:10" ht="18.95" customHeight="1" x14ac:dyDescent="0.2">
      <c r="A35" s="344" t="s">
        <v>294</v>
      </c>
      <c r="B35" s="377"/>
      <c r="C35" s="378"/>
      <c r="D35" s="345" t="s">
        <v>339</v>
      </c>
      <c r="E35" s="379"/>
      <c r="F35" s="347" t="s">
        <v>340</v>
      </c>
      <c r="G35" s="380">
        <f>SUM(G36:G39)</f>
        <v>8429882</v>
      </c>
      <c r="H35" s="380">
        <f>SUM(H36:H39)</f>
        <v>12277293</v>
      </c>
      <c r="I35" s="380">
        <f>SUM(I36:I39)</f>
        <v>4054575</v>
      </c>
      <c r="J35" s="349">
        <f t="shared" si="0"/>
        <v>33.024991746959202</v>
      </c>
    </row>
    <row r="36" spans="1:10" ht="18.95" customHeight="1" x14ac:dyDescent="0.2">
      <c r="A36" s="350" t="s">
        <v>294</v>
      </c>
      <c r="B36" s="377"/>
      <c r="C36" s="378"/>
      <c r="D36" s="386"/>
      <c r="E36" s="387">
        <v>632001</v>
      </c>
      <c r="F36" s="388" t="s">
        <v>341</v>
      </c>
      <c r="G36" s="385">
        <v>1632553</v>
      </c>
      <c r="H36" s="385">
        <v>1702259</v>
      </c>
      <c r="I36" s="385">
        <v>527452</v>
      </c>
      <c r="J36" s="357">
        <f t="shared" si="0"/>
        <v>30.985414087985436</v>
      </c>
    </row>
    <row r="37" spans="1:10" ht="18.95" customHeight="1" x14ac:dyDescent="0.2">
      <c r="A37" s="350" t="s">
        <v>294</v>
      </c>
      <c r="B37" s="377"/>
      <c r="C37" s="378"/>
      <c r="D37" s="386"/>
      <c r="E37" s="387">
        <v>632002</v>
      </c>
      <c r="F37" s="388" t="s">
        <v>342</v>
      </c>
      <c r="G37" s="385">
        <v>181737</v>
      </c>
      <c r="H37" s="385">
        <v>181737</v>
      </c>
      <c r="I37" s="385">
        <v>33294</v>
      </c>
      <c r="J37" s="357">
        <f t="shared" si="0"/>
        <v>18.319879826342461</v>
      </c>
    </row>
    <row r="38" spans="1:10" ht="18.95" customHeight="1" x14ac:dyDescent="0.2">
      <c r="A38" s="350" t="s">
        <v>294</v>
      </c>
      <c r="B38" s="377"/>
      <c r="C38" s="378"/>
      <c r="D38" s="386"/>
      <c r="E38" s="387">
        <v>632003</v>
      </c>
      <c r="F38" s="389" t="s">
        <v>343</v>
      </c>
      <c r="G38" s="385">
        <v>5721092</v>
      </c>
      <c r="H38" s="385">
        <v>8633297</v>
      </c>
      <c r="I38" s="385">
        <v>3053841</v>
      </c>
      <c r="J38" s="357">
        <f t="shared" si="0"/>
        <v>35.372824542002903</v>
      </c>
    </row>
    <row r="39" spans="1:10" ht="18.95" customHeight="1" x14ac:dyDescent="0.2">
      <c r="A39" s="350" t="s">
        <v>294</v>
      </c>
      <c r="B39" s="377"/>
      <c r="C39" s="378"/>
      <c r="D39" s="386"/>
      <c r="E39" s="387">
        <v>632004</v>
      </c>
      <c r="F39" s="389" t="s">
        <v>344</v>
      </c>
      <c r="G39" s="385">
        <v>894500</v>
      </c>
      <c r="H39" s="385">
        <v>1760000</v>
      </c>
      <c r="I39" s="385">
        <v>439988</v>
      </c>
      <c r="J39" s="357">
        <f t="shared" si="0"/>
        <v>24.999318181818182</v>
      </c>
    </row>
    <row r="40" spans="1:10" ht="18.95" customHeight="1" x14ac:dyDescent="0.2">
      <c r="A40" s="344" t="s">
        <v>294</v>
      </c>
      <c r="B40" s="377"/>
      <c r="C40" s="378"/>
      <c r="D40" s="345" t="s">
        <v>345</v>
      </c>
      <c r="E40" s="379"/>
      <c r="F40" s="347" t="s">
        <v>346</v>
      </c>
      <c r="G40" s="380">
        <f>SUM(G41:G49)</f>
        <v>1394373</v>
      </c>
      <c r="H40" s="380">
        <f>SUM(H41:H49)</f>
        <v>2060017</v>
      </c>
      <c r="I40" s="380">
        <f>SUM(I41:I49)</f>
        <v>470202</v>
      </c>
      <c r="J40" s="349">
        <f t="shared" si="0"/>
        <v>22.825151442924984</v>
      </c>
    </row>
    <row r="41" spans="1:10" ht="18.95" customHeight="1" x14ac:dyDescent="0.2">
      <c r="A41" s="350" t="s">
        <v>294</v>
      </c>
      <c r="B41" s="377"/>
      <c r="C41" s="378"/>
      <c r="D41" s="390"/>
      <c r="E41" s="391" t="s">
        <v>347</v>
      </c>
      <c r="F41" s="392" t="s">
        <v>348</v>
      </c>
      <c r="G41" s="393">
        <v>71738</v>
      </c>
      <c r="H41" s="393">
        <v>132010</v>
      </c>
      <c r="I41" s="393">
        <v>30081</v>
      </c>
      <c r="J41" s="357">
        <f t="shared" si="0"/>
        <v>22.786910082569502</v>
      </c>
    </row>
    <row r="42" spans="1:10" ht="18.95" customHeight="1" x14ac:dyDescent="0.2">
      <c r="A42" s="350" t="s">
        <v>294</v>
      </c>
      <c r="B42" s="377"/>
      <c r="C42" s="378"/>
      <c r="D42" s="390"/>
      <c r="E42" s="391" t="s">
        <v>349</v>
      </c>
      <c r="F42" s="392" t="s">
        <v>350</v>
      </c>
      <c r="G42" s="393">
        <v>135</v>
      </c>
      <c r="H42" s="393">
        <v>45145</v>
      </c>
      <c r="I42" s="393">
        <v>10</v>
      </c>
      <c r="J42" s="357">
        <f t="shared" si="0"/>
        <v>2.2150847269908073E-2</v>
      </c>
    </row>
    <row r="43" spans="1:10" ht="18.95" customHeight="1" x14ac:dyDescent="0.2">
      <c r="A43" s="350" t="s">
        <v>294</v>
      </c>
      <c r="B43" s="377"/>
      <c r="C43" s="378"/>
      <c r="D43" s="390"/>
      <c r="E43" s="391" t="s">
        <v>351</v>
      </c>
      <c r="F43" s="392" t="s">
        <v>352</v>
      </c>
      <c r="G43" s="393">
        <v>306</v>
      </c>
      <c r="H43" s="393">
        <v>5320</v>
      </c>
      <c r="I43" s="393">
        <v>668</v>
      </c>
      <c r="J43" s="357">
        <f t="shared" si="0"/>
        <v>12.556390977443609</v>
      </c>
    </row>
    <row r="44" spans="1:10" ht="18.95" customHeight="1" x14ac:dyDescent="0.2">
      <c r="A44" s="350" t="s">
        <v>294</v>
      </c>
      <c r="B44" s="377"/>
      <c r="C44" s="378"/>
      <c r="D44" s="390"/>
      <c r="E44" s="391" t="s">
        <v>353</v>
      </c>
      <c r="F44" s="392" t="s">
        <v>354</v>
      </c>
      <c r="G44" s="393">
        <v>9884</v>
      </c>
      <c r="H44" s="393">
        <v>46429</v>
      </c>
      <c r="I44" s="393">
        <v>37676</v>
      </c>
      <c r="J44" s="357">
        <f t="shared" si="0"/>
        <v>81.14755863792027</v>
      </c>
    </row>
    <row r="45" spans="1:10" ht="18.95" customHeight="1" x14ac:dyDescent="0.2">
      <c r="A45" s="350" t="s">
        <v>294</v>
      </c>
      <c r="B45" s="377"/>
      <c r="C45" s="378"/>
      <c r="D45" s="390"/>
      <c r="E45" s="391" t="s">
        <v>355</v>
      </c>
      <c r="F45" s="392" t="s">
        <v>356</v>
      </c>
      <c r="G45" s="393">
        <v>1257928</v>
      </c>
      <c r="H45" s="393">
        <v>1745474</v>
      </c>
      <c r="I45" s="393">
        <v>394761</v>
      </c>
      <c r="J45" s="357">
        <f t="shared" si="0"/>
        <v>22.616263547895873</v>
      </c>
    </row>
    <row r="46" spans="1:10" ht="18.95" customHeight="1" x14ac:dyDescent="0.2">
      <c r="A46" s="350" t="s">
        <v>294</v>
      </c>
      <c r="B46" s="377"/>
      <c r="C46" s="378"/>
      <c r="D46" s="390"/>
      <c r="E46" s="391" t="s">
        <v>357</v>
      </c>
      <c r="F46" s="392" t="s">
        <v>358</v>
      </c>
      <c r="G46" s="393">
        <v>11863</v>
      </c>
      <c r="H46" s="393">
        <v>11860</v>
      </c>
      <c r="I46" s="393">
        <v>2059</v>
      </c>
      <c r="J46" s="357">
        <f t="shared" si="0"/>
        <v>17.36087689713322</v>
      </c>
    </row>
    <row r="47" spans="1:10" ht="18.95" customHeight="1" x14ac:dyDescent="0.2">
      <c r="A47" s="350" t="s">
        <v>294</v>
      </c>
      <c r="B47" s="377"/>
      <c r="C47" s="378"/>
      <c r="D47" s="390"/>
      <c r="E47" s="391" t="s">
        <v>359</v>
      </c>
      <c r="F47" s="392" t="s">
        <v>360</v>
      </c>
      <c r="G47" s="393">
        <v>23827</v>
      </c>
      <c r="H47" s="393">
        <v>31087</v>
      </c>
      <c r="I47" s="393">
        <v>1069</v>
      </c>
      <c r="J47" s="357">
        <f t="shared" si="0"/>
        <v>3.4387364493196513</v>
      </c>
    </row>
    <row r="48" spans="1:10" ht="18.95" customHeight="1" x14ac:dyDescent="0.2">
      <c r="A48" s="350" t="s">
        <v>294</v>
      </c>
      <c r="B48" s="377"/>
      <c r="C48" s="378"/>
      <c r="D48" s="390"/>
      <c r="E48" s="391" t="s">
        <v>361</v>
      </c>
      <c r="F48" s="392" t="s">
        <v>362</v>
      </c>
      <c r="G48" s="393">
        <v>0</v>
      </c>
      <c r="H48" s="393">
        <v>24000</v>
      </c>
      <c r="I48" s="393">
        <v>0</v>
      </c>
      <c r="J48" s="357">
        <f t="shared" si="0"/>
        <v>0</v>
      </c>
    </row>
    <row r="49" spans="1:10" ht="18.95" customHeight="1" x14ac:dyDescent="0.2">
      <c r="A49" s="350" t="s">
        <v>294</v>
      </c>
      <c r="B49" s="377"/>
      <c r="C49" s="378"/>
      <c r="D49" s="390"/>
      <c r="E49" s="391" t="s">
        <v>363</v>
      </c>
      <c r="F49" s="392" t="s">
        <v>364</v>
      </c>
      <c r="G49" s="393">
        <v>18692</v>
      </c>
      <c r="H49" s="393">
        <v>18692</v>
      </c>
      <c r="I49" s="393">
        <v>3878</v>
      </c>
      <c r="J49" s="357">
        <f t="shared" si="0"/>
        <v>20.746843569441474</v>
      </c>
    </row>
    <row r="50" spans="1:10" ht="18.95" customHeight="1" x14ac:dyDescent="0.2">
      <c r="A50" s="344" t="s">
        <v>294</v>
      </c>
      <c r="B50" s="377"/>
      <c r="C50" s="378"/>
      <c r="D50" s="345" t="s">
        <v>365</v>
      </c>
      <c r="E50" s="379"/>
      <c r="F50" s="347" t="s">
        <v>366</v>
      </c>
      <c r="G50" s="380">
        <f>SUM(G51:G55)</f>
        <v>368094</v>
      </c>
      <c r="H50" s="380">
        <f>SUM(H51:H55)</f>
        <v>370393</v>
      </c>
      <c r="I50" s="380">
        <f>SUM(I51:I55)</f>
        <v>101271</v>
      </c>
      <c r="J50" s="349">
        <f t="shared" si="0"/>
        <v>27.341499434384559</v>
      </c>
    </row>
    <row r="51" spans="1:10" ht="18.95" customHeight="1" x14ac:dyDescent="0.2">
      <c r="A51" s="350" t="s">
        <v>294</v>
      </c>
      <c r="B51" s="377"/>
      <c r="C51" s="378"/>
      <c r="D51" s="386"/>
      <c r="E51" s="387">
        <v>634001</v>
      </c>
      <c r="F51" s="394" t="s">
        <v>367</v>
      </c>
      <c r="G51" s="385">
        <v>223024</v>
      </c>
      <c r="H51" s="385">
        <v>222912</v>
      </c>
      <c r="I51" s="385">
        <v>42363</v>
      </c>
      <c r="J51" s="357">
        <f t="shared" si="0"/>
        <v>19.004360465116278</v>
      </c>
    </row>
    <row r="52" spans="1:10" ht="18.95" customHeight="1" x14ac:dyDescent="0.2">
      <c r="A52" s="350" t="s">
        <v>294</v>
      </c>
      <c r="B52" s="377"/>
      <c r="C52" s="378"/>
      <c r="D52" s="386"/>
      <c r="E52" s="387">
        <v>634002</v>
      </c>
      <c r="F52" s="394" t="s">
        <v>368</v>
      </c>
      <c r="G52" s="385">
        <v>74503</v>
      </c>
      <c r="H52" s="385">
        <v>76420</v>
      </c>
      <c r="I52" s="385">
        <v>13673</v>
      </c>
      <c r="J52" s="357">
        <f t="shared" si="0"/>
        <v>17.891913111750853</v>
      </c>
    </row>
    <row r="53" spans="1:10" ht="18.95" customHeight="1" x14ac:dyDescent="0.2">
      <c r="A53" s="350" t="s">
        <v>294</v>
      </c>
      <c r="B53" s="377"/>
      <c r="C53" s="378"/>
      <c r="D53" s="395"/>
      <c r="E53" s="396" t="s">
        <v>369</v>
      </c>
      <c r="F53" s="392" t="s">
        <v>370</v>
      </c>
      <c r="G53" s="385">
        <v>58484</v>
      </c>
      <c r="H53" s="385">
        <v>58728</v>
      </c>
      <c r="I53" s="385">
        <v>39256</v>
      </c>
      <c r="J53" s="357">
        <f t="shared" si="0"/>
        <v>66.843754256913229</v>
      </c>
    </row>
    <row r="54" spans="1:10" ht="18.95" customHeight="1" x14ac:dyDescent="0.2">
      <c r="A54" s="350" t="s">
        <v>294</v>
      </c>
      <c r="B54" s="377"/>
      <c r="C54" s="378"/>
      <c r="D54" s="395"/>
      <c r="E54" s="387">
        <v>634004</v>
      </c>
      <c r="F54" s="397" t="s">
        <v>371</v>
      </c>
      <c r="G54" s="385">
        <v>5322</v>
      </c>
      <c r="H54" s="385">
        <v>5322</v>
      </c>
      <c r="I54" s="385">
        <v>0</v>
      </c>
      <c r="J54" s="357">
        <f t="shared" si="0"/>
        <v>0</v>
      </c>
    </row>
    <row r="55" spans="1:10" ht="18.95" customHeight="1" x14ac:dyDescent="0.2">
      <c r="A55" s="350" t="s">
        <v>294</v>
      </c>
      <c r="B55" s="377"/>
      <c r="C55" s="378"/>
      <c r="D55" s="395"/>
      <c r="E55" s="387">
        <v>634005</v>
      </c>
      <c r="F55" s="397" t="s">
        <v>372</v>
      </c>
      <c r="G55" s="385">
        <v>6761</v>
      </c>
      <c r="H55" s="385">
        <v>7011</v>
      </c>
      <c r="I55" s="385">
        <v>5979</v>
      </c>
      <c r="J55" s="357">
        <f t="shared" si="0"/>
        <v>85.28027385537014</v>
      </c>
    </row>
    <row r="56" spans="1:10" ht="18.95" customHeight="1" x14ac:dyDescent="0.2">
      <c r="A56" s="344" t="s">
        <v>294</v>
      </c>
      <c r="B56" s="377"/>
      <c r="C56" s="378"/>
      <c r="D56" s="345" t="s">
        <v>373</v>
      </c>
      <c r="E56" s="398"/>
      <c r="F56" s="347" t="s">
        <v>374</v>
      </c>
      <c r="G56" s="380">
        <f>SUM(G57:G61)</f>
        <v>8186408</v>
      </c>
      <c r="H56" s="380">
        <f>SUM(H57:H61)</f>
        <v>15740844</v>
      </c>
      <c r="I56" s="380">
        <f>SUM(I57:I61)</f>
        <v>5138859</v>
      </c>
      <c r="J56" s="349">
        <f t="shared" si="0"/>
        <v>32.646654779121121</v>
      </c>
    </row>
    <row r="57" spans="1:10" ht="18.95" customHeight="1" x14ac:dyDescent="0.2">
      <c r="A57" s="350" t="s">
        <v>294</v>
      </c>
      <c r="B57" s="377"/>
      <c r="C57" s="378"/>
      <c r="D57" s="386"/>
      <c r="E57" s="387">
        <v>635001</v>
      </c>
      <c r="F57" s="397" t="s">
        <v>375</v>
      </c>
      <c r="G57" s="385">
        <v>15403</v>
      </c>
      <c r="H57" s="385">
        <v>17903</v>
      </c>
      <c r="I57" s="385">
        <v>60</v>
      </c>
      <c r="J57" s="399">
        <f t="shared" si="0"/>
        <v>0.33513936211808076</v>
      </c>
    </row>
    <row r="58" spans="1:10" ht="18.95" customHeight="1" x14ac:dyDescent="0.2">
      <c r="A58" s="350" t="s">
        <v>294</v>
      </c>
      <c r="B58" s="377"/>
      <c r="C58" s="378"/>
      <c r="D58" s="386"/>
      <c r="E58" s="387">
        <v>635002</v>
      </c>
      <c r="F58" s="397" t="s">
        <v>376</v>
      </c>
      <c r="G58" s="385">
        <v>8025946</v>
      </c>
      <c r="H58" s="385">
        <v>15441355</v>
      </c>
      <c r="I58" s="385">
        <v>5093505</v>
      </c>
      <c r="J58" s="399">
        <f t="shared" si="0"/>
        <v>32.986127188967551</v>
      </c>
    </row>
    <row r="59" spans="1:10" ht="18.95" customHeight="1" x14ac:dyDescent="0.2">
      <c r="A59" s="350" t="s">
        <v>294</v>
      </c>
      <c r="B59" s="377"/>
      <c r="C59" s="378"/>
      <c r="D59" s="386"/>
      <c r="E59" s="387">
        <v>635003</v>
      </c>
      <c r="F59" s="397" t="s">
        <v>377</v>
      </c>
      <c r="G59" s="385">
        <v>1000</v>
      </c>
      <c r="H59" s="385">
        <v>3000</v>
      </c>
      <c r="I59" s="385">
        <v>292</v>
      </c>
      <c r="J59" s="399">
        <f t="shared" si="0"/>
        <v>9.7333333333333325</v>
      </c>
    </row>
    <row r="60" spans="1:10" ht="18.95" customHeight="1" x14ac:dyDescent="0.2">
      <c r="A60" s="350" t="s">
        <v>294</v>
      </c>
      <c r="B60" s="377"/>
      <c r="C60" s="378"/>
      <c r="D60" s="386"/>
      <c r="E60" s="387">
        <v>635004</v>
      </c>
      <c r="F60" s="397" t="s">
        <v>378</v>
      </c>
      <c r="G60" s="385">
        <v>72219</v>
      </c>
      <c r="H60" s="385">
        <v>113729</v>
      </c>
      <c r="I60" s="385">
        <v>31186</v>
      </c>
      <c r="J60" s="399">
        <f t="shared" si="0"/>
        <v>27.421326134934805</v>
      </c>
    </row>
    <row r="61" spans="1:10" ht="18.95" customHeight="1" x14ac:dyDescent="0.2">
      <c r="A61" s="350" t="s">
        <v>294</v>
      </c>
      <c r="B61" s="377"/>
      <c r="C61" s="378"/>
      <c r="D61" s="386"/>
      <c r="E61" s="387">
        <v>635006</v>
      </c>
      <c r="F61" s="394" t="s">
        <v>379</v>
      </c>
      <c r="G61" s="385">
        <v>71840</v>
      </c>
      <c r="H61" s="385">
        <v>164857</v>
      </c>
      <c r="I61" s="385">
        <v>13816</v>
      </c>
      <c r="J61" s="399">
        <f t="shared" si="0"/>
        <v>8.3805965169813845</v>
      </c>
    </row>
    <row r="62" spans="1:10" ht="18.95" customHeight="1" x14ac:dyDescent="0.2">
      <c r="A62" s="344" t="s">
        <v>294</v>
      </c>
      <c r="B62" s="377"/>
      <c r="C62" s="378"/>
      <c r="D62" s="345" t="s">
        <v>380</v>
      </c>
      <c r="E62" s="379"/>
      <c r="F62" s="347" t="s">
        <v>381</v>
      </c>
      <c r="G62" s="380">
        <f>SUM(G63:G64)</f>
        <v>1813043</v>
      </c>
      <c r="H62" s="380">
        <f>SUM(H63:H64)</f>
        <v>2423704</v>
      </c>
      <c r="I62" s="380">
        <f>SUM(I63:I64)</f>
        <v>899512</v>
      </c>
      <c r="J62" s="349">
        <f t="shared" si="0"/>
        <v>37.113112822357849</v>
      </c>
    </row>
    <row r="63" spans="1:10" ht="18.95" customHeight="1" x14ac:dyDescent="0.2">
      <c r="A63" s="350" t="s">
        <v>294</v>
      </c>
      <c r="B63" s="377"/>
      <c r="C63" s="378"/>
      <c r="D63" s="400"/>
      <c r="E63" s="387">
        <v>636001</v>
      </c>
      <c r="F63" s="401" t="s">
        <v>382</v>
      </c>
      <c r="G63" s="385">
        <v>1798231</v>
      </c>
      <c r="H63" s="385">
        <v>2408772</v>
      </c>
      <c r="I63" s="385">
        <v>895266</v>
      </c>
      <c r="J63" s="357">
        <f t="shared" si="0"/>
        <v>37.166904962362565</v>
      </c>
    </row>
    <row r="64" spans="1:10" ht="18" customHeight="1" x14ac:dyDescent="0.2">
      <c r="A64" s="350" t="s">
        <v>294</v>
      </c>
      <c r="B64" s="377"/>
      <c r="C64" s="378"/>
      <c r="D64" s="400"/>
      <c r="E64" s="387">
        <v>636002</v>
      </c>
      <c r="F64" s="401" t="s">
        <v>383</v>
      </c>
      <c r="G64" s="385">
        <v>14812</v>
      </c>
      <c r="H64" s="385">
        <v>14932</v>
      </c>
      <c r="I64" s="385">
        <v>4246</v>
      </c>
      <c r="J64" s="357">
        <f t="shared" si="0"/>
        <v>28.435574604875434</v>
      </c>
    </row>
    <row r="65" spans="1:10" ht="18.95" customHeight="1" x14ac:dyDescent="0.2">
      <c r="A65" s="344" t="s">
        <v>294</v>
      </c>
      <c r="B65" s="377"/>
      <c r="C65" s="378"/>
      <c r="D65" s="345" t="s">
        <v>384</v>
      </c>
      <c r="E65" s="379"/>
      <c r="F65" s="347" t="s">
        <v>385</v>
      </c>
      <c r="G65" s="380">
        <f>SUM(G66:G81)</f>
        <v>6705777</v>
      </c>
      <c r="H65" s="380">
        <f>SUM(H66:H81)</f>
        <v>9102768</v>
      </c>
      <c r="I65" s="402">
        <f>SUM(I66:I81)</f>
        <v>2573043</v>
      </c>
      <c r="J65" s="349">
        <f t="shared" si="0"/>
        <v>28.266599785911271</v>
      </c>
    </row>
    <row r="66" spans="1:10" ht="18.95" customHeight="1" x14ac:dyDescent="0.2">
      <c r="A66" s="350" t="s">
        <v>294</v>
      </c>
      <c r="B66" s="377"/>
      <c r="C66" s="378"/>
      <c r="D66" s="390"/>
      <c r="E66" s="391" t="s">
        <v>386</v>
      </c>
      <c r="F66" s="392" t="s">
        <v>387</v>
      </c>
      <c r="G66" s="385">
        <v>39294</v>
      </c>
      <c r="H66" s="385">
        <v>39294</v>
      </c>
      <c r="I66" s="385">
        <v>3738</v>
      </c>
      <c r="J66" s="399">
        <f t="shared" si="0"/>
        <v>9.5129027332417166</v>
      </c>
    </row>
    <row r="67" spans="1:10" ht="18.95" customHeight="1" x14ac:dyDescent="0.2">
      <c r="A67" s="350" t="s">
        <v>294</v>
      </c>
      <c r="B67" s="377"/>
      <c r="C67" s="378"/>
      <c r="D67" s="390"/>
      <c r="E67" s="391" t="s">
        <v>388</v>
      </c>
      <c r="F67" s="392" t="s">
        <v>389</v>
      </c>
      <c r="G67" s="385">
        <v>7828</v>
      </c>
      <c r="H67" s="385">
        <v>7958</v>
      </c>
      <c r="I67" s="385">
        <v>936</v>
      </c>
      <c r="J67" s="399">
        <f t="shared" si="0"/>
        <v>11.761749183211863</v>
      </c>
    </row>
    <row r="68" spans="1:10" ht="18.95" customHeight="1" x14ac:dyDescent="0.2">
      <c r="A68" s="350" t="s">
        <v>294</v>
      </c>
      <c r="B68" s="377"/>
      <c r="C68" s="378"/>
      <c r="D68" s="390"/>
      <c r="E68" s="391" t="s">
        <v>390</v>
      </c>
      <c r="F68" s="392" t="s">
        <v>391</v>
      </c>
      <c r="G68" s="385">
        <v>1059370</v>
      </c>
      <c r="H68" s="385">
        <v>2230088</v>
      </c>
      <c r="I68" s="385">
        <v>475725</v>
      </c>
      <c r="J68" s="399">
        <f t="shared" si="0"/>
        <v>21.332117835708726</v>
      </c>
    </row>
    <row r="69" spans="1:10" ht="18.95" customHeight="1" x14ac:dyDescent="0.2">
      <c r="A69" s="350" t="s">
        <v>294</v>
      </c>
      <c r="B69" s="377"/>
      <c r="C69" s="378"/>
      <c r="D69" s="390"/>
      <c r="E69" s="391" t="s">
        <v>392</v>
      </c>
      <c r="F69" s="392" t="s">
        <v>393</v>
      </c>
      <c r="G69" s="385">
        <v>1285081</v>
      </c>
      <c r="H69" s="385">
        <v>1356133</v>
      </c>
      <c r="I69" s="385">
        <v>348766</v>
      </c>
      <c r="J69" s="399">
        <f t="shared" si="0"/>
        <v>25.717684032465844</v>
      </c>
    </row>
    <row r="70" spans="1:10" ht="18.95" customHeight="1" x14ac:dyDescent="0.2">
      <c r="A70" s="350" t="s">
        <v>294</v>
      </c>
      <c r="B70" s="377"/>
      <c r="C70" s="378"/>
      <c r="D70" s="390"/>
      <c r="E70" s="391" t="s">
        <v>394</v>
      </c>
      <c r="F70" s="392" t="s">
        <v>335</v>
      </c>
      <c r="G70" s="385">
        <v>453</v>
      </c>
      <c r="H70" s="385">
        <v>458</v>
      </c>
      <c r="I70" s="385">
        <v>22</v>
      </c>
      <c r="J70" s="399">
        <f t="shared" si="0"/>
        <v>4.8034934497816595</v>
      </c>
    </row>
    <row r="71" spans="1:10" ht="18.95" customHeight="1" x14ac:dyDescent="0.2">
      <c r="A71" s="350" t="s">
        <v>294</v>
      </c>
      <c r="B71" s="377"/>
      <c r="C71" s="378"/>
      <c r="D71" s="390"/>
      <c r="E71" s="391" t="s">
        <v>395</v>
      </c>
      <c r="F71" s="392" t="s">
        <v>396</v>
      </c>
      <c r="G71" s="385">
        <v>17929</v>
      </c>
      <c r="H71" s="385">
        <v>23964</v>
      </c>
      <c r="I71" s="385">
        <v>4966</v>
      </c>
      <c r="J71" s="399">
        <f t="shared" si="0"/>
        <v>20.722750792855951</v>
      </c>
    </row>
    <row r="72" spans="1:10" ht="18.95" customHeight="1" x14ac:dyDescent="0.2">
      <c r="A72" s="350" t="s">
        <v>294</v>
      </c>
      <c r="B72" s="377"/>
      <c r="C72" s="378"/>
      <c r="D72" s="390"/>
      <c r="E72" s="391" t="s">
        <v>397</v>
      </c>
      <c r="F72" s="392" t="s">
        <v>398</v>
      </c>
      <c r="G72" s="385">
        <v>926027</v>
      </c>
      <c r="H72" s="385">
        <v>1467588</v>
      </c>
      <c r="I72" s="385">
        <v>505438</v>
      </c>
      <c r="J72" s="399">
        <f t="shared" si="0"/>
        <v>34.440047206709238</v>
      </c>
    </row>
    <row r="73" spans="1:10" ht="18.95" customHeight="1" x14ac:dyDescent="0.2">
      <c r="A73" s="350" t="s">
        <v>294</v>
      </c>
      <c r="B73" s="377"/>
      <c r="C73" s="378"/>
      <c r="D73" s="390"/>
      <c r="E73" s="391" t="s">
        <v>399</v>
      </c>
      <c r="F73" s="392" t="s">
        <v>400</v>
      </c>
      <c r="G73" s="385">
        <v>1674274</v>
      </c>
      <c r="H73" s="385">
        <v>1725194</v>
      </c>
      <c r="I73" s="385">
        <v>532418</v>
      </c>
      <c r="J73" s="399">
        <f t="shared" si="0"/>
        <v>30.861340811526123</v>
      </c>
    </row>
    <row r="74" spans="1:10" ht="18.95" customHeight="1" x14ac:dyDescent="0.2">
      <c r="A74" s="350" t="s">
        <v>294</v>
      </c>
      <c r="B74" s="377"/>
      <c r="C74" s="378"/>
      <c r="D74" s="390"/>
      <c r="E74" s="391" t="s">
        <v>401</v>
      </c>
      <c r="F74" s="392" t="s">
        <v>402</v>
      </c>
      <c r="G74" s="385">
        <v>16767</v>
      </c>
      <c r="H74" s="385">
        <v>16767</v>
      </c>
      <c r="I74" s="385">
        <v>8372</v>
      </c>
      <c r="J74" s="399">
        <f t="shared" si="0"/>
        <v>49.93141289437586</v>
      </c>
    </row>
    <row r="75" spans="1:10" ht="18.95" customHeight="1" x14ac:dyDescent="0.2">
      <c r="A75" s="350" t="s">
        <v>294</v>
      </c>
      <c r="B75" s="377"/>
      <c r="C75" s="378"/>
      <c r="D75" s="390"/>
      <c r="E75" s="391" t="s">
        <v>403</v>
      </c>
      <c r="F75" s="392" t="s">
        <v>404</v>
      </c>
      <c r="G75" s="385">
        <v>711170</v>
      </c>
      <c r="H75" s="385">
        <v>711927</v>
      </c>
      <c r="I75" s="403">
        <v>207097</v>
      </c>
      <c r="J75" s="399">
        <f t="shared" ref="J75:J90" si="1">SUM($I75/H75)*100</f>
        <v>29.089639808575878</v>
      </c>
    </row>
    <row r="76" spans="1:10" ht="18.95" customHeight="1" x14ac:dyDescent="0.2">
      <c r="A76" s="350" t="s">
        <v>294</v>
      </c>
      <c r="B76" s="377"/>
      <c r="C76" s="378"/>
      <c r="D76" s="390"/>
      <c r="E76" s="391" t="s">
        <v>405</v>
      </c>
      <c r="F76" s="392" t="s">
        <v>406</v>
      </c>
      <c r="G76" s="385">
        <v>12250</v>
      </c>
      <c r="H76" s="385">
        <v>12250</v>
      </c>
      <c r="I76" s="385">
        <v>1104</v>
      </c>
      <c r="J76" s="399">
        <f t="shared" si="1"/>
        <v>9.0122448979591834</v>
      </c>
    </row>
    <row r="77" spans="1:10" ht="18.95" customHeight="1" x14ac:dyDescent="0.2">
      <c r="A77" s="350" t="s">
        <v>294</v>
      </c>
      <c r="B77" s="377"/>
      <c r="C77" s="378"/>
      <c r="D77" s="390"/>
      <c r="E77" s="391" t="s">
        <v>407</v>
      </c>
      <c r="F77" s="392" t="s">
        <v>408</v>
      </c>
      <c r="G77" s="385">
        <v>87485</v>
      </c>
      <c r="H77" s="385">
        <v>87485</v>
      </c>
      <c r="I77" s="385">
        <v>22136</v>
      </c>
      <c r="J77" s="399">
        <f t="shared" si="1"/>
        <v>25.302623306852603</v>
      </c>
    </row>
    <row r="78" spans="1:10" ht="18.95" customHeight="1" x14ac:dyDescent="0.2">
      <c r="A78" s="350" t="s">
        <v>294</v>
      </c>
      <c r="B78" s="377"/>
      <c r="C78" s="378"/>
      <c r="D78" s="390"/>
      <c r="E78" s="391" t="s">
        <v>409</v>
      </c>
      <c r="F78" s="392" t="s">
        <v>410</v>
      </c>
      <c r="G78" s="385">
        <v>93562</v>
      </c>
      <c r="H78" s="385">
        <v>99375</v>
      </c>
      <c r="I78" s="385">
        <v>32368</v>
      </c>
      <c r="J78" s="399">
        <f t="shared" si="1"/>
        <v>32.571572327044024</v>
      </c>
    </row>
    <row r="79" spans="1:10" ht="18.75" customHeight="1" x14ac:dyDescent="0.2">
      <c r="A79" s="350" t="s">
        <v>294</v>
      </c>
      <c r="B79" s="377"/>
      <c r="C79" s="378"/>
      <c r="D79" s="390"/>
      <c r="E79" s="391" t="s">
        <v>411</v>
      </c>
      <c r="F79" s="392" t="s">
        <v>412</v>
      </c>
      <c r="G79" s="385">
        <v>90000</v>
      </c>
      <c r="H79" s="385">
        <v>90000</v>
      </c>
      <c r="I79" s="385">
        <v>8397</v>
      </c>
      <c r="J79" s="399">
        <f t="shared" si="1"/>
        <v>9.33</v>
      </c>
    </row>
    <row r="80" spans="1:10" ht="18.95" customHeight="1" x14ac:dyDescent="0.2">
      <c r="A80" s="350" t="s">
        <v>294</v>
      </c>
      <c r="B80" s="377"/>
      <c r="C80" s="378"/>
      <c r="D80" s="390"/>
      <c r="E80" s="391" t="s">
        <v>413</v>
      </c>
      <c r="F80" s="392" t="s">
        <v>414</v>
      </c>
      <c r="G80" s="385">
        <v>578000</v>
      </c>
      <c r="H80" s="385">
        <v>1128000</v>
      </c>
      <c r="I80" s="385">
        <v>350150</v>
      </c>
      <c r="J80" s="399">
        <f t="shared" si="1"/>
        <v>31.041666666666668</v>
      </c>
    </row>
    <row r="81" spans="1:10" ht="18.95" customHeight="1" x14ac:dyDescent="0.2">
      <c r="A81" s="350" t="s">
        <v>294</v>
      </c>
      <c r="B81" s="377"/>
      <c r="C81" s="378"/>
      <c r="D81" s="390"/>
      <c r="E81" s="391" t="s">
        <v>415</v>
      </c>
      <c r="F81" s="392" t="s">
        <v>416</v>
      </c>
      <c r="G81" s="385">
        <v>106287</v>
      </c>
      <c r="H81" s="385">
        <v>106287</v>
      </c>
      <c r="I81" s="385">
        <v>71410</v>
      </c>
      <c r="J81" s="399">
        <f t="shared" si="1"/>
        <v>67.186015222934131</v>
      </c>
    </row>
    <row r="82" spans="1:10" ht="18.95" customHeight="1" x14ac:dyDescent="0.25">
      <c r="A82" s="337" t="s">
        <v>294</v>
      </c>
      <c r="B82" s="358"/>
      <c r="C82" s="373" t="s">
        <v>417</v>
      </c>
      <c r="D82" s="359"/>
      <c r="E82" s="374"/>
      <c r="F82" s="361" t="s">
        <v>418</v>
      </c>
      <c r="G82" s="404">
        <f>SUM(G83+G89)</f>
        <v>514000</v>
      </c>
      <c r="H82" s="404">
        <f>SUM(H83+H89)</f>
        <v>834000</v>
      </c>
      <c r="I82" s="404">
        <f>SUM(I83+I89)</f>
        <v>302145</v>
      </c>
      <c r="J82" s="343">
        <f t="shared" si="1"/>
        <v>36.228417266187051</v>
      </c>
    </row>
    <row r="83" spans="1:10" ht="18.95" customHeight="1" x14ac:dyDescent="0.2">
      <c r="A83" s="344" t="s">
        <v>294</v>
      </c>
      <c r="B83" s="377"/>
      <c r="C83" s="378"/>
      <c r="D83" s="345" t="s">
        <v>419</v>
      </c>
      <c r="E83" s="379"/>
      <c r="F83" s="347" t="s">
        <v>420</v>
      </c>
      <c r="G83" s="380">
        <f>SUM(G84:G88)</f>
        <v>472000</v>
      </c>
      <c r="H83" s="380">
        <f>SUM(H84:H88)</f>
        <v>787300</v>
      </c>
      <c r="I83" s="380">
        <f>SUM(I84:I88)</f>
        <v>256429</v>
      </c>
      <c r="J83" s="349">
        <f t="shared" si="1"/>
        <v>32.570684618315767</v>
      </c>
    </row>
    <row r="84" spans="1:10" ht="18.95" customHeight="1" x14ac:dyDescent="0.2">
      <c r="A84" s="350" t="s">
        <v>294</v>
      </c>
      <c r="B84" s="377"/>
      <c r="C84" s="378"/>
      <c r="D84" s="390"/>
      <c r="E84" s="391" t="s">
        <v>421</v>
      </c>
      <c r="F84" s="392" t="s">
        <v>422</v>
      </c>
      <c r="G84" s="385">
        <v>0</v>
      </c>
      <c r="H84" s="385">
        <v>6036</v>
      </c>
      <c r="I84" s="403">
        <v>10236</v>
      </c>
      <c r="J84" s="357">
        <f t="shared" si="1"/>
        <v>169.58250497017892</v>
      </c>
    </row>
    <row r="85" spans="1:10" ht="18.95" customHeight="1" x14ac:dyDescent="0.2">
      <c r="A85" s="350" t="s">
        <v>294</v>
      </c>
      <c r="B85" s="377"/>
      <c r="C85" s="378"/>
      <c r="D85" s="390"/>
      <c r="E85" s="391" t="s">
        <v>423</v>
      </c>
      <c r="F85" s="392" t="s">
        <v>424</v>
      </c>
      <c r="G85" s="385">
        <v>100000</v>
      </c>
      <c r="H85" s="385">
        <v>409264</v>
      </c>
      <c r="I85" s="403">
        <v>71670</v>
      </c>
      <c r="J85" s="357">
        <f t="shared" si="1"/>
        <v>17.511923843778099</v>
      </c>
    </row>
    <row r="86" spans="1:10" ht="18.95" customHeight="1" x14ac:dyDescent="0.2">
      <c r="A86" s="350" t="s">
        <v>294</v>
      </c>
      <c r="B86" s="377"/>
      <c r="C86" s="378"/>
      <c r="D86" s="390"/>
      <c r="E86" s="391" t="s">
        <v>425</v>
      </c>
      <c r="F86" s="392" t="s">
        <v>426</v>
      </c>
      <c r="G86" s="385">
        <v>20697</v>
      </c>
      <c r="H86" s="385">
        <v>20797</v>
      </c>
      <c r="I86" s="403">
        <v>4820</v>
      </c>
      <c r="J86" s="357">
        <f t="shared" si="1"/>
        <v>23.176419675914794</v>
      </c>
    </row>
    <row r="87" spans="1:10" ht="18.75" customHeight="1" x14ac:dyDescent="0.2">
      <c r="A87" s="350" t="s">
        <v>294</v>
      </c>
      <c r="B87" s="377"/>
      <c r="C87" s="378"/>
      <c r="D87" s="390"/>
      <c r="E87" s="391" t="s">
        <v>427</v>
      </c>
      <c r="F87" s="392" t="s">
        <v>428</v>
      </c>
      <c r="G87" s="385">
        <v>351303</v>
      </c>
      <c r="H87" s="385">
        <v>351203</v>
      </c>
      <c r="I87" s="403">
        <v>169703</v>
      </c>
      <c r="J87" s="357">
        <f t="shared" si="1"/>
        <v>48.320487011785204</v>
      </c>
    </row>
    <row r="88" spans="1:10" ht="18.95" hidden="1" customHeight="1" x14ac:dyDescent="0.2">
      <c r="A88" s="350" t="s">
        <v>429</v>
      </c>
      <c r="B88" s="377"/>
      <c r="C88" s="378"/>
      <c r="D88" s="390"/>
      <c r="E88" s="391" t="s">
        <v>430</v>
      </c>
      <c r="F88" s="392" t="s">
        <v>431</v>
      </c>
      <c r="G88" s="385">
        <v>0</v>
      </c>
      <c r="H88" s="385">
        <v>0</v>
      </c>
      <c r="I88" s="385">
        <v>0</v>
      </c>
      <c r="J88" s="357" t="e">
        <f t="shared" si="1"/>
        <v>#DIV/0!</v>
      </c>
    </row>
    <row r="89" spans="1:10" ht="18.95" customHeight="1" x14ac:dyDescent="0.2">
      <c r="A89" s="344" t="s">
        <v>294</v>
      </c>
      <c r="B89" s="377"/>
      <c r="C89" s="378"/>
      <c r="D89" s="345" t="s">
        <v>432</v>
      </c>
      <c r="E89" s="391"/>
      <c r="F89" s="347" t="s">
        <v>433</v>
      </c>
      <c r="G89" s="380">
        <f>SUM(G90)</f>
        <v>42000</v>
      </c>
      <c r="H89" s="380">
        <f>SUM(H90)</f>
        <v>46700</v>
      </c>
      <c r="I89" s="380">
        <f>SUM(I90)</f>
        <v>45716</v>
      </c>
      <c r="J89" s="349">
        <f t="shared" si="1"/>
        <v>97.892933618843685</v>
      </c>
    </row>
    <row r="90" spans="1:10" ht="18.95" customHeight="1" x14ac:dyDescent="0.2">
      <c r="A90" s="350" t="s">
        <v>294</v>
      </c>
      <c r="B90" s="377"/>
      <c r="C90" s="378"/>
      <c r="D90" s="390"/>
      <c r="E90" s="391" t="s">
        <v>434</v>
      </c>
      <c r="F90" s="392" t="s">
        <v>435</v>
      </c>
      <c r="G90" s="385">
        <v>42000</v>
      </c>
      <c r="H90" s="385">
        <v>46700</v>
      </c>
      <c r="I90" s="385">
        <v>45716</v>
      </c>
      <c r="J90" s="357">
        <f t="shared" si="1"/>
        <v>97.892933618843685</v>
      </c>
    </row>
    <row r="91" spans="1:10" ht="15" thickBot="1" x14ac:dyDescent="0.25">
      <c r="A91" s="405"/>
      <c r="B91" s="406"/>
      <c r="C91" s="407"/>
      <c r="D91" s="407"/>
      <c r="E91" s="408"/>
      <c r="F91" s="409"/>
      <c r="G91" s="410"/>
      <c r="H91" s="411"/>
      <c r="I91" s="410"/>
      <c r="J91" s="412"/>
    </row>
    <row r="92" spans="1:10" x14ac:dyDescent="0.2">
      <c r="B92" s="413"/>
      <c r="C92" s="413"/>
      <c r="D92" s="413"/>
      <c r="E92" s="413"/>
      <c r="F92" s="413"/>
    </row>
    <row r="93" spans="1:10" x14ac:dyDescent="0.2">
      <c r="B93" s="413"/>
      <c r="C93" s="413"/>
      <c r="D93" s="413"/>
      <c r="E93" s="413"/>
      <c r="F93" s="413"/>
      <c r="I93" s="415"/>
    </row>
    <row r="94" spans="1:10" x14ac:dyDescent="0.2">
      <c r="B94" s="413"/>
      <c r="C94" s="413"/>
      <c r="D94" s="413"/>
      <c r="E94" s="413"/>
      <c r="F94" s="413"/>
      <c r="I94" s="415"/>
    </row>
    <row r="95" spans="1:10" x14ac:dyDescent="0.2">
      <c r="B95" s="413"/>
      <c r="C95" s="413"/>
      <c r="D95" s="413"/>
      <c r="E95" s="413"/>
      <c r="F95" s="413"/>
    </row>
    <row r="96" spans="1:10" x14ac:dyDescent="0.2">
      <c r="B96" s="413"/>
      <c r="C96" s="413"/>
      <c r="D96" s="413"/>
      <c r="E96" s="413"/>
      <c r="F96" s="413"/>
    </row>
    <row r="97" spans="2:6" x14ac:dyDescent="0.2">
      <c r="B97" s="413"/>
      <c r="C97" s="413"/>
      <c r="D97" s="413"/>
      <c r="E97" s="413"/>
      <c r="F97" s="413"/>
    </row>
    <row r="98" spans="2:6" x14ac:dyDescent="0.2">
      <c r="B98" s="413"/>
      <c r="C98" s="413"/>
      <c r="D98" s="413"/>
      <c r="E98" s="413"/>
      <c r="F98" s="413"/>
    </row>
    <row r="99" spans="2:6" x14ac:dyDescent="0.2">
      <c r="B99" s="413"/>
      <c r="C99" s="413"/>
      <c r="D99" s="413"/>
      <c r="E99" s="413"/>
      <c r="F99" s="413"/>
    </row>
    <row r="100" spans="2:6" x14ac:dyDescent="0.2">
      <c r="B100" s="413"/>
      <c r="C100" s="413"/>
      <c r="D100" s="413"/>
      <c r="E100" s="413"/>
      <c r="F100" s="413"/>
    </row>
    <row r="101" spans="2:6" x14ac:dyDescent="0.2">
      <c r="B101" s="413"/>
      <c r="C101" s="413"/>
      <c r="D101" s="413"/>
      <c r="E101" s="413"/>
      <c r="F101" s="413"/>
    </row>
    <row r="102" spans="2:6" x14ac:dyDescent="0.2">
      <c r="B102" s="413"/>
      <c r="C102" s="413"/>
      <c r="D102" s="413"/>
      <c r="E102" s="413"/>
      <c r="F102" s="413"/>
    </row>
    <row r="103" spans="2:6" x14ac:dyDescent="0.2">
      <c r="B103" s="413"/>
      <c r="C103" s="413"/>
      <c r="D103" s="413"/>
      <c r="E103" s="413"/>
      <c r="F103" s="413"/>
    </row>
    <row r="104" spans="2:6" x14ac:dyDescent="0.2">
      <c r="B104" s="413"/>
      <c r="C104" s="413"/>
      <c r="D104" s="413"/>
      <c r="E104" s="413"/>
      <c r="F104" s="413"/>
    </row>
    <row r="105" spans="2:6" x14ac:dyDescent="0.2">
      <c r="B105" s="413"/>
      <c r="C105" s="413"/>
      <c r="D105" s="413"/>
      <c r="E105" s="413"/>
      <c r="F105" s="413"/>
    </row>
    <row r="106" spans="2:6" x14ac:dyDescent="0.2">
      <c r="B106" s="413"/>
      <c r="C106" s="413"/>
      <c r="D106" s="413"/>
      <c r="E106" s="413"/>
      <c r="F106" s="413"/>
    </row>
    <row r="107" spans="2:6" x14ac:dyDescent="0.2">
      <c r="B107" s="413"/>
      <c r="C107" s="413"/>
      <c r="D107" s="413"/>
      <c r="E107" s="413"/>
      <c r="F107" s="413"/>
    </row>
    <row r="108" spans="2:6" x14ac:dyDescent="0.2">
      <c r="B108" s="413"/>
      <c r="C108" s="413"/>
      <c r="D108" s="413"/>
      <c r="E108" s="413"/>
      <c r="F108" s="413"/>
    </row>
    <row r="109" spans="2:6" x14ac:dyDescent="0.2">
      <c r="B109" s="413"/>
      <c r="C109" s="413"/>
      <c r="D109" s="413"/>
      <c r="E109" s="413"/>
      <c r="F109" s="413"/>
    </row>
    <row r="110" spans="2:6" x14ac:dyDescent="0.2">
      <c r="B110" s="413"/>
      <c r="C110" s="413"/>
      <c r="D110" s="413"/>
      <c r="E110" s="413"/>
      <c r="F110" s="413"/>
    </row>
    <row r="111" spans="2:6" x14ac:dyDescent="0.2">
      <c r="B111" s="413"/>
      <c r="C111" s="413"/>
      <c r="D111" s="413"/>
      <c r="E111" s="413"/>
      <c r="F111" s="413"/>
    </row>
    <row r="112" spans="2:6" x14ac:dyDescent="0.2">
      <c r="B112" s="413"/>
      <c r="C112" s="413"/>
      <c r="D112" s="413"/>
      <c r="E112" s="413"/>
      <c r="F112" s="413"/>
    </row>
    <row r="113" spans="2:6" x14ac:dyDescent="0.2">
      <c r="B113" s="413"/>
      <c r="C113" s="413"/>
      <c r="D113" s="413"/>
      <c r="E113" s="413"/>
      <c r="F113" s="413"/>
    </row>
    <row r="114" spans="2:6" x14ac:dyDescent="0.2">
      <c r="B114" s="413"/>
      <c r="C114" s="413"/>
      <c r="D114" s="413"/>
      <c r="E114" s="413"/>
      <c r="F114" s="413"/>
    </row>
    <row r="115" spans="2:6" x14ac:dyDescent="0.2">
      <c r="B115" s="413"/>
      <c r="C115" s="413"/>
      <c r="D115" s="413"/>
      <c r="E115" s="413"/>
      <c r="F115" s="413"/>
    </row>
    <row r="116" spans="2:6" x14ac:dyDescent="0.2">
      <c r="B116" s="413"/>
      <c r="C116" s="413"/>
      <c r="D116" s="413"/>
      <c r="E116" s="413"/>
      <c r="F116" s="413"/>
    </row>
    <row r="117" spans="2:6" x14ac:dyDescent="0.2">
      <c r="B117" s="413"/>
      <c r="C117" s="413"/>
      <c r="D117" s="413"/>
      <c r="E117" s="413"/>
      <c r="F117" s="413"/>
    </row>
    <row r="118" spans="2:6" x14ac:dyDescent="0.2">
      <c r="B118" s="413"/>
      <c r="C118" s="413"/>
      <c r="D118" s="413"/>
      <c r="E118" s="413"/>
      <c r="F118" s="413"/>
    </row>
    <row r="119" spans="2:6" x14ac:dyDescent="0.2">
      <c r="B119" s="413"/>
      <c r="C119" s="413"/>
      <c r="D119" s="413"/>
      <c r="E119" s="413"/>
      <c r="F119" s="413"/>
    </row>
    <row r="120" spans="2:6" x14ac:dyDescent="0.2">
      <c r="B120" s="413"/>
      <c r="C120" s="413"/>
      <c r="D120" s="413"/>
      <c r="E120" s="413"/>
      <c r="F120" s="413"/>
    </row>
    <row r="121" spans="2:6" x14ac:dyDescent="0.2">
      <c r="B121" s="413"/>
      <c r="C121" s="413"/>
      <c r="D121" s="413"/>
      <c r="E121" s="413"/>
      <c r="F121" s="413"/>
    </row>
    <row r="122" spans="2:6" x14ac:dyDescent="0.2">
      <c r="B122" s="413"/>
      <c r="C122" s="413"/>
      <c r="D122" s="413"/>
      <c r="E122" s="413"/>
      <c r="F122" s="413"/>
    </row>
    <row r="123" spans="2:6" x14ac:dyDescent="0.2">
      <c r="B123" s="413"/>
      <c r="C123" s="413"/>
      <c r="D123" s="413"/>
      <c r="E123" s="413"/>
      <c r="F123" s="413"/>
    </row>
    <row r="124" spans="2:6" x14ac:dyDescent="0.2">
      <c r="B124" s="413"/>
      <c r="C124" s="413"/>
      <c r="D124" s="413"/>
      <c r="E124" s="413"/>
      <c r="F124" s="413"/>
    </row>
    <row r="125" spans="2:6" x14ac:dyDescent="0.2">
      <c r="B125" s="413"/>
      <c r="C125" s="413"/>
      <c r="D125" s="413"/>
      <c r="E125" s="413"/>
      <c r="F125" s="413"/>
    </row>
    <row r="126" spans="2:6" x14ac:dyDescent="0.2">
      <c r="B126" s="413"/>
      <c r="C126" s="413"/>
      <c r="D126" s="413"/>
      <c r="E126" s="413"/>
      <c r="F126" s="413"/>
    </row>
    <row r="127" spans="2:6" x14ac:dyDescent="0.2">
      <c r="B127" s="413"/>
      <c r="C127" s="413"/>
      <c r="D127" s="413"/>
      <c r="E127" s="413"/>
      <c r="F127" s="413"/>
    </row>
    <row r="128" spans="2:6" x14ac:dyDescent="0.2">
      <c r="B128" s="413"/>
      <c r="C128" s="413"/>
      <c r="D128" s="413"/>
      <c r="E128" s="413"/>
      <c r="F128" s="413"/>
    </row>
    <row r="129" spans="2:6" x14ac:dyDescent="0.2">
      <c r="B129" s="413"/>
      <c r="C129" s="413"/>
      <c r="D129" s="413"/>
      <c r="E129" s="413"/>
      <c r="F129" s="413"/>
    </row>
    <row r="130" spans="2:6" x14ac:dyDescent="0.2">
      <c r="B130" s="413"/>
      <c r="C130" s="413"/>
      <c r="D130" s="413"/>
      <c r="E130" s="413"/>
      <c r="F130" s="413"/>
    </row>
    <row r="131" spans="2:6" x14ac:dyDescent="0.2">
      <c r="B131" s="413"/>
      <c r="C131" s="413"/>
      <c r="D131" s="413"/>
      <c r="E131" s="413"/>
      <c r="F131" s="413"/>
    </row>
    <row r="132" spans="2:6" x14ac:dyDescent="0.2">
      <c r="B132" s="413"/>
      <c r="C132" s="413"/>
      <c r="D132" s="413"/>
      <c r="E132" s="413"/>
      <c r="F132" s="413"/>
    </row>
    <row r="133" spans="2:6" x14ac:dyDescent="0.2">
      <c r="B133" s="413"/>
      <c r="C133" s="413"/>
      <c r="D133" s="413"/>
      <c r="E133" s="413"/>
      <c r="F133" s="413"/>
    </row>
    <row r="134" spans="2:6" x14ac:dyDescent="0.2">
      <c r="B134" s="413"/>
      <c r="C134" s="413"/>
      <c r="D134" s="413"/>
      <c r="E134" s="413"/>
      <c r="F134" s="413"/>
    </row>
    <row r="135" spans="2:6" x14ac:dyDescent="0.2">
      <c r="B135" s="413"/>
      <c r="C135" s="413"/>
      <c r="D135" s="413"/>
      <c r="E135" s="413"/>
      <c r="F135" s="413"/>
    </row>
    <row r="136" spans="2:6" x14ac:dyDescent="0.2">
      <c r="B136" s="413"/>
      <c r="C136" s="413"/>
      <c r="D136" s="413"/>
      <c r="E136" s="413"/>
      <c r="F136" s="413"/>
    </row>
    <row r="137" spans="2:6" x14ac:dyDescent="0.2">
      <c r="B137" s="413"/>
      <c r="C137" s="413"/>
      <c r="D137" s="413"/>
      <c r="E137" s="413"/>
      <c r="F137" s="413"/>
    </row>
    <row r="138" spans="2:6" x14ac:dyDescent="0.2">
      <c r="B138" s="413"/>
      <c r="C138" s="413"/>
      <c r="D138" s="413"/>
      <c r="E138" s="413"/>
      <c r="F138" s="413"/>
    </row>
    <row r="139" spans="2:6" x14ac:dyDescent="0.2">
      <c r="B139" s="413"/>
      <c r="C139" s="413"/>
      <c r="D139" s="413"/>
      <c r="E139" s="413"/>
      <c r="F139" s="413"/>
    </row>
    <row r="140" spans="2:6" x14ac:dyDescent="0.2">
      <c r="B140" s="413"/>
      <c r="C140" s="413"/>
      <c r="D140" s="413"/>
      <c r="E140" s="413"/>
      <c r="F140" s="413"/>
    </row>
    <row r="141" spans="2:6" x14ac:dyDescent="0.2">
      <c r="B141" s="413"/>
      <c r="C141" s="413"/>
      <c r="D141" s="413"/>
      <c r="E141" s="413"/>
      <c r="F141" s="413"/>
    </row>
    <row r="142" spans="2:6" x14ac:dyDescent="0.2">
      <c r="B142" s="413"/>
      <c r="C142" s="413"/>
      <c r="D142" s="413"/>
      <c r="E142" s="413"/>
      <c r="F142" s="413"/>
    </row>
    <row r="143" spans="2:6" x14ac:dyDescent="0.2">
      <c r="B143" s="413"/>
      <c r="C143" s="413"/>
      <c r="D143" s="413"/>
      <c r="E143" s="413"/>
      <c r="F143" s="413"/>
    </row>
    <row r="144" spans="2:6" x14ac:dyDescent="0.2">
      <c r="B144" s="413"/>
      <c r="C144" s="413"/>
      <c r="D144" s="413"/>
      <c r="E144" s="413"/>
      <c r="F144" s="413"/>
    </row>
    <row r="145" spans="2:6" x14ac:dyDescent="0.2">
      <c r="B145" s="413"/>
      <c r="C145" s="413"/>
      <c r="D145" s="413"/>
      <c r="E145" s="413"/>
      <c r="F145" s="413"/>
    </row>
    <row r="146" spans="2:6" x14ac:dyDescent="0.2">
      <c r="B146" s="413"/>
      <c r="C146" s="413"/>
      <c r="D146" s="413"/>
      <c r="E146" s="413"/>
      <c r="F146" s="413"/>
    </row>
    <row r="147" spans="2:6" x14ac:dyDescent="0.2">
      <c r="B147" s="413"/>
      <c r="C147" s="413"/>
      <c r="D147" s="413"/>
      <c r="E147" s="413"/>
      <c r="F147" s="413"/>
    </row>
    <row r="148" spans="2:6" x14ac:dyDescent="0.2">
      <c r="B148" s="413"/>
      <c r="C148" s="413"/>
      <c r="D148" s="413"/>
      <c r="E148" s="413"/>
      <c r="F148" s="413"/>
    </row>
    <row r="149" spans="2:6" x14ac:dyDescent="0.2">
      <c r="B149" s="413"/>
      <c r="C149" s="413"/>
      <c r="D149" s="413"/>
      <c r="E149" s="413"/>
      <c r="F149" s="413"/>
    </row>
    <row r="150" spans="2:6" x14ac:dyDescent="0.2">
      <c r="B150" s="413"/>
      <c r="C150" s="413"/>
      <c r="D150" s="413"/>
      <c r="E150" s="413"/>
      <c r="F150" s="413"/>
    </row>
    <row r="151" spans="2:6" x14ac:dyDescent="0.2">
      <c r="B151" s="413"/>
      <c r="C151" s="413"/>
      <c r="D151" s="413"/>
      <c r="E151" s="413"/>
      <c r="F151" s="413"/>
    </row>
    <row r="152" spans="2:6" x14ac:dyDescent="0.2">
      <c r="B152" s="413"/>
      <c r="C152" s="413"/>
      <c r="D152" s="413"/>
      <c r="E152" s="413"/>
      <c r="F152" s="413"/>
    </row>
    <row r="153" spans="2:6" x14ac:dyDescent="0.2">
      <c r="B153" s="413"/>
      <c r="C153" s="413"/>
      <c r="D153" s="413"/>
      <c r="E153" s="413"/>
      <c r="F153" s="413"/>
    </row>
    <row r="154" spans="2:6" x14ac:dyDescent="0.2">
      <c r="B154" s="413"/>
      <c r="C154" s="413"/>
      <c r="D154" s="413"/>
      <c r="E154" s="413"/>
      <c r="F154" s="413"/>
    </row>
    <row r="155" spans="2:6" x14ac:dyDescent="0.2">
      <c r="B155" s="413"/>
      <c r="C155" s="413"/>
      <c r="D155" s="413"/>
      <c r="E155" s="413"/>
      <c r="F155" s="413"/>
    </row>
    <row r="156" spans="2:6" x14ac:dyDescent="0.2">
      <c r="B156" s="413"/>
      <c r="C156" s="413"/>
      <c r="D156" s="413"/>
      <c r="E156" s="413"/>
      <c r="F156" s="413"/>
    </row>
    <row r="157" spans="2:6" x14ac:dyDescent="0.2">
      <c r="B157" s="413"/>
      <c r="C157" s="413"/>
      <c r="D157" s="413"/>
      <c r="E157" s="413"/>
      <c r="F157" s="413"/>
    </row>
    <row r="158" spans="2:6" x14ac:dyDescent="0.2">
      <c r="B158" s="413"/>
      <c r="C158" s="413"/>
      <c r="D158" s="413"/>
      <c r="E158" s="413"/>
      <c r="F158" s="413"/>
    </row>
    <row r="159" spans="2:6" x14ac:dyDescent="0.2">
      <c r="B159" s="413"/>
      <c r="C159" s="413"/>
      <c r="D159" s="413"/>
      <c r="E159" s="413"/>
      <c r="F159" s="413"/>
    </row>
    <row r="160" spans="2:6" x14ac:dyDescent="0.2">
      <c r="B160" s="413"/>
      <c r="C160" s="413"/>
      <c r="D160" s="413"/>
      <c r="E160" s="413"/>
      <c r="F160" s="413"/>
    </row>
    <row r="161" spans="2:6" x14ac:dyDescent="0.2">
      <c r="B161" s="413"/>
      <c r="C161" s="413"/>
      <c r="D161" s="413"/>
      <c r="E161" s="413"/>
      <c r="F161" s="413"/>
    </row>
    <row r="162" spans="2:6" x14ac:dyDescent="0.2">
      <c r="B162" s="413"/>
      <c r="C162" s="413"/>
      <c r="D162" s="413"/>
      <c r="E162" s="413"/>
      <c r="F162" s="413"/>
    </row>
    <row r="163" spans="2:6" x14ac:dyDescent="0.2">
      <c r="B163" s="413"/>
      <c r="C163" s="413"/>
      <c r="D163" s="413"/>
      <c r="E163" s="413"/>
      <c r="F163" s="413"/>
    </row>
    <row r="164" spans="2:6" x14ac:dyDescent="0.2">
      <c r="B164" s="413"/>
      <c r="C164" s="413"/>
      <c r="D164" s="413"/>
      <c r="E164" s="413"/>
      <c r="F164" s="413"/>
    </row>
    <row r="165" spans="2:6" x14ac:dyDescent="0.2">
      <c r="B165" s="413"/>
      <c r="C165" s="413"/>
      <c r="D165" s="413"/>
      <c r="E165" s="413"/>
      <c r="F165" s="413"/>
    </row>
    <row r="166" spans="2:6" x14ac:dyDescent="0.2">
      <c r="B166" s="413"/>
      <c r="C166" s="413"/>
      <c r="D166" s="413"/>
      <c r="E166" s="413"/>
      <c r="F166" s="413"/>
    </row>
    <row r="167" spans="2:6" x14ac:dyDescent="0.2">
      <c r="B167" s="413"/>
      <c r="C167" s="413"/>
      <c r="D167" s="413"/>
      <c r="E167" s="413"/>
      <c r="F167" s="413"/>
    </row>
    <row r="168" spans="2:6" x14ac:dyDescent="0.2">
      <c r="B168" s="413"/>
      <c r="C168" s="413"/>
      <c r="D168" s="413"/>
      <c r="E168" s="413"/>
      <c r="F168" s="413"/>
    </row>
    <row r="169" spans="2:6" x14ac:dyDescent="0.2">
      <c r="B169" s="413"/>
      <c r="C169" s="413"/>
      <c r="D169" s="413"/>
      <c r="E169" s="413"/>
      <c r="F169" s="413"/>
    </row>
    <row r="170" spans="2:6" x14ac:dyDescent="0.2">
      <c r="B170" s="413"/>
      <c r="C170" s="413"/>
      <c r="D170" s="413"/>
      <c r="E170" s="413"/>
      <c r="F170" s="413"/>
    </row>
    <row r="171" spans="2:6" x14ac:dyDescent="0.2">
      <c r="B171" s="413"/>
      <c r="C171" s="413"/>
      <c r="D171" s="413"/>
      <c r="E171" s="413"/>
      <c r="F171" s="413"/>
    </row>
    <row r="172" spans="2:6" x14ac:dyDescent="0.2">
      <c r="B172" s="413"/>
      <c r="C172" s="413"/>
      <c r="D172" s="413"/>
      <c r="E172" s="413"/>
      <c r="F172" s="413"/>
    </row>
    <row r="173" spans="2:6" x14ac:dyDescent="0.2">
      <c r="B173" s="413"/>
      <c r="C173" s="413"/>
      <c r="D173" s="413"/>
      <c r="E173" s="413"/>
      <c r="F173" s="413"/>
    </row>
    <row r="174" spans="2:6" x14ac:dyDescent="0.2">
      <c r="B174" s="413"/>
      <c r="C174" s="413"/>
      <c r="D174" s="413"/>
      <c r="E174" s="413"/>
      <c r="F174" s="413"/>
    </row>
    <row r="175" spans="2:6" x14ac:dyDescent="0.2">
      <c r="B175" s="413"/>
      <c r="C175" s="413"/>
      <c r="D175" s="413"/>
      <c r="E175" s="413"/>
      <c r="F175" s="413"/>
    </row>
    <row r="176" spans="2:6" x14ac:dyDescent="0.2">
      <c r="B176" s="413"/>
      <c r="C176" s="413"/>
      <c r="D176" s="413"/>
      <c r="E176" s="413"/>
      <c r="F176" s="413"/>
    </row>
    <row r="177" spans="2:6" x14ac:dyDescent="0.2">
      <c r="B177" s="413"/>
      <c r="C177" s="413"/>
      <c r="D177" s="413"/>
      <c r="E177" s="413"/>
      <c r="F177" s="413"/>
    </row>
    <row r="178" spans="2:6" x14ac:dyDescent="0.2">
      <c r="B178" s="413"/>
      <c r="C178" s="413"/>
      <c r="D178" s="413"/>
      <c r="E178" s="413"/>
      <c r="F178" s="413"/>
    </row>
    <row r="179" spans="2:6" x14ac:dyDescent="0.2">
      <c r="B179" s="413"/>
      <c r="C179" s="413"/>
      <c r="D179" s="413"/>
      <c r="E179" s="413"/>
      <c r="F179" s="413"/>
    </row>
    <row r="180" spans="2:6" x14ac:dyDescent="0.2">
      <c r="B180" s="413"/>
      <c r="C180" s="413"/>
      <c r="D180" s="413"/>
      <c r="E180" s="413"/>
      <c r="F180" s="413"/>
    </row>
    <row r="181" spans="2:6" x14ac:dyDescent="0.2">
      <c r="B181" s="413"/>
      <c r="C181" s="413"/>
      <c r="D181" s="413"/>
      <c r="E181" s="413"/>
      <c r="F181" s="413"/>
    </row>
    <row r="182" spans="2:6" x14ac:dyDescent="0.2">
      <c r="B182" s="413"/>
      <c r="C182" s="413"/>
      <c r="D182" s="413"/>
      <c r="E182" s="413"/>
      <c r="F182" s="413"/>
    </row>
    <row r="183" spans="2:6" x14ac:dyDescent="0.2">
      <c r="B183" s="413"/>
      <c r="C183" s="413"/>
      <c r="D183" s="413"/>
      <c r="E183" s="413"/>
      <c r="F183" s="413"/>
    </row>
    <row r="184" spans="2:6" x14ac:dyDescent="0.2">
      <c r="B184" s="413"/>
      <c r="C184" s="413"/>
      <c r="D184" s="413"/>
      <c r="E184" s="413"/>
      <c r="F184" s="413"/>
    </row>
    <row r="185" spans="2:6" x14ac:dyDescent="0.2">
      <c r="B185" s="413"/>
      <c r="C185" s="413"/>
      <c r="D185" s="413"/>
      <c r="E185" s="413"/>
      <c r="F185" s="413"/>
    </row>
    <row r="186" spans="2:6" x14ac:dyDescent="0.2">
      <c r="B186" s="413"/>
      <c r="C186" s="413"/>
      <c r="D186" s="413"/>
      <c r="E186" s="413"/>
      <c r="F186" s="413"/>
    </row>
    <row r="187" spans="2:6" x14ac:dyDescent="0.2">
      <c r="B187" s="413"/>
      <c r="C187" s="413"/>
      <c r="D187" s="413"/>
      <c r="E187" s="413"/>
      <c r="F187" s="413"/>
    </row>
    <row r="188" spans="2:6" x14ac:dyDescent="0.2">
      <c r="B188" s="413"/>
      <c r="C188" s="413"/>
      <c r="D188" s="413"/>
      <c r="E188" s="413"/>
      <c r="F188" s="413"/>
    </row>
    <row r="189" spans="2:6" x14ac:dyDescent="0.2">
      <c r="B189" s="413"/>
      <c r="C189" s="413"/>
      <c r="D189" s="413"/>
      <c r="E189" s="413"/>
      <c r="F189" s="413"/>
    </row>
    <row r="190" spans="2:6" x14ac:dyDescent="0.2">
      <c r="B190" s="413"/>
      <c r="C190" s="413"/>
      <c r="D190" s="413"/>
      <c r="E190" s="413"/>
      <c r="F190" s="413"/>
    </row>
    <row r="191" spans="2:6" x14ac:dyDescent="0.2">
      <c r="B191" s="413"/>
      <c r="C191" s="413"/>
      <c r="D191" s="413"/>
      <c r="E191" s="413"/>
      <c r="F191" s="413"/>
    </row>
    <row r="192" spans="2:6" x14ac:dyDescent="0.2">
      <c r="B192" s="413"/>
      <c r="C192" s="413"/>
      <c r="D192" s="413"/>
      <c r="E192" s="413"/>
      <c r="F192" s="413"/>
    </row>
    <row r="193" spans="2:6" x14ac:dyDescent="0.2">
      <c r="B193" s="413"/>
      <c r="C193" s="413"/>
      <c r="D193" s="413"/>
      <c r="E193" s="413"/>
      <c r="F193" s="413"/>
    </row>
    <row r="194" spans="2:6" x14ac:dyDescent="0.2">
      <c r="B194" s="413"/>
      <c r="C194" s="413"/>
      <c r="D194" s="413"/>
      <c r="E194" s="413"/>
      <c r="F194" s="413"/>
    </row>
    <row r="195" spans="2:6" x14ac:dyDescent="0.2">
      <c r="B195" s="413"/>
      <c r="C195" s="413"/>
      <c r="D195" s="413"/>
      <c r="E195" s="413"/>
      <c r="F195" s="413"/>
    </row>
    <row r="196" spans="2:6" x14ac:dyDescent="0.2">
      <c r="B196" s="413"/>
      <c r="C196" s="413"/>
      <c r="D196" s="413"/>
      <c r="E196" s="413"/>
      <c r="F196" s="413"/>
    </row>
    <row r="197" spans="2:6" x14ac:dyDescent="0.2">
      <c r="B197" s="413"/>
      <c r="C197" s="413"/>
      <c r="D197" s="413"/>
      <c r="E197" s="413"/>
      <c r="F197" s="413"/>
    </row>
    <row r="198" spans="2:6" x14ac:dyDescent="0.2">
      <c r="B198" s="413"/>
      <c r="C198" s="413"/>
      <c r="D198" s="413"/>
      <c r="E198" s="413"/>
      <c r="F198" s="413"/>
    </row>
    <row r="199" spans="2:6" x14ac:dyDescent="0.2">
      <c r="B199" s="413"/>
      <c r="C199" s="413"/>
      <c r="D199" s="413"/>
      <c r="E199" s="413"/>
      <c r="F199" s="413"/>
    </row>
    <row r="200" spans="2:6" x14ac:dyDescent="0.2">
      <c r="B200" s="413"/>
      <c r="C200" s="413"/>
      <c r="D200" s="413"/>
      <c r="E200" s="413"/>
      <c r="F200" s="413"/>
    </row>
    <row r="201" spans="2:6" x14ac:dyDescent="0.2">
      <c r="B201" s="413"/>
      <c r="C201" s="413"/>
      <c r="D201" s="413"/>
      <c r="E201" s="413"/>
      <c r="F201" s="413"/>
    </row>
    <row r="202" spans="2:6" x14ac:dyDescent="0.2">
      <c r="B202" s="413"/>
      <c r="C202" s="413"/>
      <c r="D202" s="413"/>
      <c r="E202" s="413"/>
      <c r="F202" s="413"/>
    </row>
    <row r="203" spans="2:6" x14ac:dyDescent="0.2">
      <c r="B203" s="413"/>
      <c r="C203" s="413"/>
      <c r="D203" s="413"/>
      <c r="E203" s="413"/>
      <c r="F203" s="413"/>
    </row>
    <row r="204" spans="2:6" x14ac:dyDescent="0.2">
      <c r="B204" s="413"/>
      <c r="C204" s="413"/>
      <c r="D204" s="413"/>
      <c r="E204" s="413"/>
      <c r="F204" s="413"/>
    </row>
    <row r="205" spans="2:6" x14ac:dyDescent="0.2">
      <c r="B205" s="413"/>
      <c r="C205" s="413"/>
      <c r="D205" s="413"/>
      <c r="E205" s="413"/>
      <c r="F205" s="413"/>
    </row>
    <row r="206" spans="2:6" x14ac:dyDescent="0.2">
      <c r="B206" s="413"/>
      <c r="C206" s="413"/>
      <c r="D206" s="413"/>
      <c r="E206" s="413"/>
      <c r="F206" s="413"/>
    </row>
    <row r="207" spans="2:6" x14ac:dyDescent="0.2">
      <c r="B207" s="413"/>
      <c r="C207" s="413"/>
      <c r="D207" s="413"/>
      <c r="E207" s="413"/>
      <c r="F207" s="413"/>
    </row>
    <row r="208" spans="2:6" x14ac:dyDescent="0.2">
      <c r="B208" s="413"/>
      <c r="C208" s="413"/>
      <c r="D208" s="413"/>
      <c r="E208" s="413"/>
      <c r="F208" s="413"/>
    </row>
    <row r="209" spans="2:6" x14ac:dyDescent="0.2">
      <c r="B209" s="413"/>
      <c r="C209" s="413"/>
      <c r="D209" s="413"/>
      <c r="E209" s="413"/>
      <c r="F209" s="413"/>
    </row>
    <row r="210" spans="2:6" x14ac:dyDescent="0.2">
      <c r="B210" s="413"/>
      <c r="C210" s="413"/>
      <c r="D210" s="413"/>
      <c r="E210" s="413"/>
      <c r="F210" s="413"/>
    </row>
    <row r="211" spans="2:6" x14ac:dyDescent="0.2">
      <c r="B211" s="413"/>
      <c r="C211" s="413"/>
      <c r="D211" s="413"/>
      <c r="E211" s="413"/>
      <c r="F211" s="413"/>
    </row>
    <row r="212" spans="2:6" x14ac:dyDescent="0.2">
      <c r="B212" s="413"/>
      <c r="C212" s="413"/>
      <c r="D212" s="413"/>
      <c r="E212" s="413"/>
      <c r="F212" s="413"/>
    </row>
    <row r="213" spans="2:6" x14ac:dyDescent="0.2">
      <c r="B213" s="413"/>
      <c r="C213" s="413"/>
      <c r="D213" s="413"/>
      <c r="E213" s="413"/>
      <c r="F213" s="413"/>
    </row>
    <row r="214" spans="2:6" x14ac:dyDescent="0.2">
      <c r="B214" s="413"/>
      <c r="C214" s="413"/>
      <c r="D214" s="413"/>
      <c r="E214" s="413"/>
      <c r="F214" s="413"/>
    </row>
    <row r="215" spans="2:6" x14ac:dyDescent="0.2">
      <c r="B215" s="413"/>
      <c r="C215" s="413"/>
      <c r="D215" s="413"/>
      <c r="E215" s="413"/>
      <c r="F215" s="413"/>
    </row>
    <row r="216" spans="2:6" x14ac:dyDescent="0.2">
      <c r="B216" s="413"/>
      <c r="C216" s="413"/>
      <c r="D216" s="413"/>
      <c r="E216" s="413"/>
      <c r="F216" s="413"/>
    </row>
    <row r="217" spans="2:6" x14ac:dyDescent="0.2">
      <c r="B217" s="413"/>
      <c r="C217" s="413"/>
      <c r="D217" s="413"/>
      <c r="E217" s="413"/>
      <c r="F217" s="413"/>
    </row>
    <row r="218" spans="2:6" x14ac:dyDescent="0.2">
      <c r="B218" s="413"/>
      <c r="C218" s="413"/>
      <c r="D218" s="413"/>
      <c r="E218" s="413"/>
      <c r="F218" s="413"/>
    </row>
    <row r="219" spans="2:6" x14ac:dyDescent="0.2">
      <c r="B219" s="413"/>
      <c r="C219" s="413"/>
      <c r="D219" s="413"/>
      <c r="E219" s="413"/>
      <c r="F219" s="413"/>
    </row>
    <row r="220" spans="2:6" x14ac:dyDescent="0.2">
      <c r="B220" s="413"/>
      <c r="C220" s="413"/>
      <c r="D220" s="413"/>
      <c r="E220" s="413"/>
      <c r="F220" s="413"/>
    </row>
    <row r="221" spans="2:6" x14ac:dyDescent="0.2">
      <c r="B221" s="413"/>
      <c r="C221" s="413"/>
      <c r="D221" s="413"/>
      <c r="E221" s="413"/>
      <c r="F221" s="413"/>
    </row>
    <row r="222" spans="2:6" x14ac:dyDescent="0.2">
      <c r="B222" s="413"/>
      <c r="C222" s="413"/>
      <c r="D222" s="413"/>
      <c r="E222" s="413"/>
      <c r="F222" s="413"/>
    </row>
    <row r="223" spans="2:6" x14ac:dyDescent="0.2">
      <c r="B223" s="413"/>
      <c r="C223" s="413"/>
      <c r="D223" s="413"/>
      <c r="E223" s="413"/>
      <c r="F223" s="413"/>
    </row>
    <row r="224" spans="2:6" x14ac:dyDescent="0.2">
      <c r="B224" s="413"/>
      <c r="C224" s="413"/>
      <c r="D224" s="413"/>
      <c r="E224" s="413"/>
      <c r="F224" s="413"/>
    </row>
    <row r="225" spans="2:6" x14ac:dyDescent="0.2">
      <c r="B225" s="413"/>
      <c r="C225" s="413"/>
      <c r="D225" s="413"/>
      <c r="E225" s="413"/>
      <c r="F225" s="413"/>
    </row>
    <row r="226" spans="2:6" x14ac:dyDescent="0.2">
      <c r="B226" s="413"/>
      <c r="C226" s="413"/>
      <c r="D226" s="413"/>
      <c r="E226" s="413"/>
      <c r="F226" s="413"/>
    </row>
    <row r="227" spans="2:6" x14ac:dyDescent="0.2">
      <c r="B227" s="413"/>
      <c r="C227" s="413"/>
      <c r="D227" s="413"/>
      <c r="E227" s="413"/>
      <c r="F227" s="413"/>
    </row>
    <row r="228" spans="2:6" x14ac:dyDescent="0.2">
      <c r="B228" s="413"/>
      <c r="C228" s="413"/>
      <c r="D228" s="413"/>
      <c r="E228" s="413"/>
      <c r="F228" s="413"/>
    </row>
    <row r="229" spans="2:6" x14ac:dyDescent="0.2">
      <c r="B229" s="413"/>
      <c r="C229" s="413"/>
      <c r="D229" s="413"/>
      <c r="E229" s="413"/>
      <c r="F229" s="413"/>
    </row>
    <row r="230" spans="2:6" x14ac:dyDescent="0.2">
      <c r="B230" s="413"/>
      <c r="C230" s="413"/>
      <c r="D230" s="413"/>
      <c r="E230" s="413"/>
      <c r="F230" s="413"/>
    </row>
    <row r="231" spans="2:6" x14ac:dyDescent="0.2">
      <c r="B231" s="413"/>
      <c r="C231" s="413"/>
      <c r="D231" s="413"/>
      <c r="E231" s="413"/>
      <c r="F231" s="413"/>
    </row>
    <row r="232" spans="2:6" x14ac:dyDescent="0.2">
      <c r="B232" s="413"/>
      <c r="C232" s="413"/>
      <c r="D232" s="413"/>
      <c r="E232" s="413"/>
      <c r="F232" s="413"/>
    </row>
    <row r="233" spans="2:6" x14ac:dyDescent="0.2">
      <c r="B233" s="413"/>
      <c r="C233" s="413"/>
      <c r="D233" s="413"/>
      <c r="E233" s="413"/>
      <c r="F233" s="413"/>
    </row>
    <row r="234" spans="2:6" x14ac:dyDescent="0.2">
      <c r="B234" s="413"/>
      <c r="C234" s="413"/>
      <c r="D234" s="413"/>
      <c r="E234" s="413"/>
      <c r="F234" s="413"/>
    </row>
    <row r="235" spans="2:6" x14ac:dyDescent="0.2">
      <c r="B235" s="413"/>
      <c r="C235" s="413"/>
      <c r="D235" s="413"/>
      <c r="E235" s="413"/>
      <c r="F235" s="413"/>
    </row>
    <row r="236" spans="2:6" x14ac:dyDescent="0.2">
      <c r="B236" s="413"/>
      <c r="C236" s="413"/>
      <c r="D236" s="413"/>
      <c r="E236" s="413"/>
      <c r="F236" s="413"/>
    </row>
    <row r="237" spans="2:6" x14ac:dyDescent="0.2">
      <c r="B237" s="413"/>
      <c r="C237" s="413"/>
      <c r="D237" s="413"/>
      <c r="E237" s="413"/>
      <c r="F237" s="413"/>
    </row>
    <row r="238" spans="2:6" x14ac:dyDescent="0.2">
      <c r="B238" s="413"/>
      <c r="C238" s="413"/>
      <c r="D238" s="413"/>
      <c r="E238" s="413"/>
      <c r="F238" s="413"/>
    </row>
    <row r="239" spans="2:6" x14ac:dyDescent="0.2">
      <c r="B239" s="413"/>
      <c r="C239" s="413"/>
      <c r="D239" s="413"/>
      <c r="E239" s="413"/>
      <c r="F239" s="413"/>
    </row>
    <row r="240" spans="2:6" x14ac:dyDescent="0.2">
      <c r="B240" s="413"/>
      <c r="C240" s="413"/>
      <c r="D240" s="413"/>
      <c r="E240" s="413"/>
      <c r="F240" s="413"/>
    </row>
    <row r="241" spans="2:6" x14ac:dyDescent="0.2">
      <c r="B241" s="413"/>
      <c r="C241" s="413"/>
      <c r="D241" s="413"/>
      <c r="E241" s="413"/>
      <c r="F241" s="413"/>
    </row>
    <row r="242" spans="2:6" x14ac:dyDescent="0.2">
      <c r="B242" s="413"/>
      <c r="C242" s="413"/>
      <c r="D242" s="413"/>
      <c r="E242" s="413"/>
      <c r="F242" s="413"/>
    </row>
    <row r="243" spans="2:6" x14ac:dyDescent="0.2">
      <c r="B243" s="413"/>
      <c r="C243" s="413"/>
      <c r="D243" s="413"/>
      <c r="E243" s="413"/>
      <c r="F243" s="413"/>
    </row>
    <row r="244" spans="2:6" x14ac:dyDescent="0.2">
      <c r="B244" s="413"/>
      <c r="C244" s="413"/>
      <c r="D244" s="413"/>
      <c r="E244" s="413"/>
      <c r="F244" s="413"/>
    </row>
    <row r="245" spans="2:6" x14ac:dyDescent="0.2">
      <c r="B245" s="413"/>
      <c r="C245" s="413"/>
      <c r="D245" s="413"/>
      <c r="E245" s="413"/>
      <c r="F245" s="413"/>
    </row>
    <row r="246" spans="2:6" x14ac:dyDescent="0.2">
      <c r="B246" s="413"/>
      <c r="C246" s="413"/>
      <c r="D246" s="413"/>
      <c r="E246" s="413"/>
      <c r="F246" s="413"/>
    </row>
    <row r="247" spans="2:6" x14ac:dyDescent="0.2">
      <c r="B247" s="413"/>
      <c r="C247" s="413"/>
      <c r="D247" s="413"/>
      <c r="E247" s="413"/>
      <c r="F247" s="413"/>
    </row>
    <row r="248" spans="2:6" x14ac:dyDescent="0.2">
      <c r="B248" s="413"/>
      <c r="C248" s="413"/>
      <c r="D248" s="413"/>
      <c r="E248" s="413"/>
      <c r="F248" s="413"/>
    </row>
    <row r="249" spans="2:6" x14ac:dyDescent="0.2">
      <c r="B249" s="413"/>
      <c r="C249" s="413"/>
      <c r="D249" s="413"/>
      <c r="E249" s="413"/>
      <c r="F249" s="413"/>
    </row>
    <row r="250" spans="2:6" x14ac:dyDescent="0.2">
      <c r="B250" s="413"/>
      <c r="C250" s="413"/>
      <c r="D250" s="413"/>
      <c r="E250" s="413"/>
      <c r="F250" s="413"/>
    </row>
    <row r="251" spans="2:6" x14ac:dyDescent="0.2">
      <c r="B251" s="413"/>
      <c r="C251" s="413"/>
      <c r="D251" s="413"/>
      <c r="E251" s="413"/>
      <c r="F251" s="413"/>
    </row>
    <row r="252" spans="2:6" x14ac:dyDescent="0.2">
      <c r="B252" s="413"/>
      <c r="C252" s="413"/>
      <c r="D252" s="413"/>
      <c r="E252" s="413"/>
      <c r="F252" s="413"/>
    </row>
    <row r="253" spans="2:6" x14ac:dyDescent="0.2">
      <c r="B253" s="413"/>
      <c r="C253" s="413"/>
      <c r="D253" s="413"/>
      <c r="E253" s="413"/>
      <c r="F253" s="413"/>
    </row>
    <row r="254" spans="2:6" x14ac:dyDescent="0.2">
      <c r="B254" s="413"/>
      <c r="C254" s="413"/>
      <c r="D254" s="413"/>
      <c r="E254" s="413"/>
      <c r="F254" s="413"/>
    </row>
    <row r="255" spans="2:6" x14ac:dyDescent="0.2">
      <c r="B255" s="413"/>
      <c r="C255" s="413"/>
      <c r="D255" s="413"/>
      <c r="E255" s="413"/>
      <c r="F255" s="413"/>
    </row>
    <row r="256" spans="2:6" x14ac:dyDescent="0.2">
      <c r="B256" s="413"/>
      <c r="C256" s="413"/>
      <c r="D256" s="413"/>
      <c r="E256" s="413"/>
      <c r="F256" s="413"/>
    </row>
    <row r="257" spans="2:6" x14ac:dyDescent="0.2">
      <c r="B257" s="413"/>
      <c r="C257" s="413"/>
      <c r="D257" s="413"/>
      <c r="E257" s="413"/>
      <c r="F257" s="413"/>
    </row>
    <row r="258" spans="2:6" x14ac:dyDescent="0.2">
      <c r="B258" s="413"/>
      <c r="C258" s="413"/>
      <c r="D258" s="413"/>
      <c r="E258" s="413"/>
      <c r="F258" s="413"/>
    </row>
    <row r="259" spans="2:6" x14ac:dyDescent="0.2">
      <c r="B259" s="413"/>
      <c r="C259" s="413"/>
      <c r="D259" s="413"/>
      <c r="E259" s="413"/>
      <c r="F259" s="413"/>
    </row>
    <row r="260" spans="2:6" x14ac:dyDescent="0.2">
      <c r="B260" s="413"/>
      <c r="C260" s="413"/>
      <c r="D260" s="413"/>
      <c r="E260" s="413"/>
      <c r="F260" s="413"/>
    </row>
    <row r="261" spans="2:6" x14ac:dyDescent="0.2">
      <c r="B261" s="413"/>
      <c r="C261" s="413"/>
      <c r="D261" s="413"/>
      <c r="E261" s="413"/>
      <c r="F261" s="413"/>
    </row>
    <row r="262" spans="2:6" x14ac:dyDescent="0.2">
      <c r="B262" s="413"/>
      <c r="C262" s="413"/>
      <c r="D262" s="413"/>
      <c r="E262" s="413"/>
      <c r="F262" s="413"/>
    </row>
    <row r="263" spans="2:6" x14ac:dyDescent="0.2">
      <c r="B263" s="413"/>
      <c r="C263" s="413"/>
      <c r="D263" s="413"/>
      <c r="E263" s="413"/>
      <c r="F263" s="413"/>
    </row>
    <row r="264" spans="2:6" x14ac:dyDescent="0.2">
      <c r="B264" s="413"/>
      <c r="C264" s="413"/>
      <c r="D264" s="413"/>
      <c r="E264" s="413"/>
      <c r="F264" s="413"/>
    </row>
    <row r="265" spans="2:6" x14ac:dyDescent="0.2">
      <c r="B265" s="413"/>
      <c r="C265" s="413"/>
      <c r="D265" s="413"/>
      <c r="E265" s="413"/>
      <c r="F265" s="413"/>
    </row>
    <row r="266" spans="2:6" x14ac:dyDescent="0.2">
      <c r="B266" s="413"/>
      <c r="C266" s="413"/>
      <c r="D266" s="413"/>
      <c r="E266" s="413"/>
      <c r="F266" s="413"/>
    </row>
    <row r="267" spans="2:6" x14ac:dyDescent="0.2">
      <c r="B267" s="413"/>
      <c r="C267" s="413"/>
      <c r="D267" s="413"/>
      <c r="E267" s="413"/>
      <c r="F267" s="413"/>
    </row>
    <row r="268" spans="2:6" x14ac:dyDescent="0.2">
      <c r="B268" s="413"/>
      <c r="C268" s="413"/>
      <c r="D268" s="413"/>
      <c r="E268" s="413"/>
      <c r="F268" s="413"/>
    </row>
    <row r="269" spans="2:6" x14ac:dyDescent="0.2">
      <c r="B269" s="413"/>
      <c r="C269" s="413"/>
      <c r="D269" s="413"/>
      <c r="E269" s="413"/>
      <c r="F269" s="413"/>
    </row>
    <row r="270" spans="2:6" x14ac:dyDescent="0.2">
      <c r="B270" s="413"/>
      <c r="C270" s="413"/>
      <c r="D270" s="413"/>
      <c r="E270" s="413"/>
      <c r="F270" s="413"/>
    </row>
    <row r="271" spans="2:6" x14ac:dyDescent="0.2">
      <c r="B271" s="413"/>
      <c r="C271" s="413"/>
      <c r="D271" s="413"/>
      <c r="E271" s="413"/>
      <c r="F271" s="413"/>
    </row>
    <row r="272" spans="2:6" x14ac:dyDescent="0.2">
      <c r="B272" s="413"/>
      <c r="C272" s="413"/>
      <c r="D272" s="413"/>
      <c r="E272" s="413"/>
      <c r="F272" s="413"/>
    </row>
    <row r="273" spans="2:6" x14ac:dyDescent="0.2">
      <c r="B273" s="413"/>
      <c r="C273" s="413"/>
      <c r="D273" s="413"/>
      <c r="E273" s="413"/>
      <c r="F273" s="413"/>
    </row>
    <row r="274" spans="2:6" x14ac:dyDescent="0.2">
      <c r="B274" s="413"/>
      <c r="C274" s="413"/>
      <c r="D274" s="413"/>
      <c r="E274" s="413"/>
      <c r="F274" s="413"/>
    </row>
    <row r="275" spans="2:6" x14ac:dyDescent="0.2">
      <c r="B275" s="413"/>
      <c r="C275" s="413"/>
      <c r="D275" s="413"/>
      <c r="E275" s="413"/>
      <c r="F275" s="413"/>
    </row>
    <row r="276" spans="2:6" x14ac:dyDescent="0.2">
      <c r="B276" s="413"/>
      <c r="C276" s="413"/>
      <c r="D276" s="413"/>
      <c r="E276" s="413"/>
      <c r="F276" s="413"/>
    </row>
    <row r="277" spans="2:6" x14ac:dyDescent="0.2">
      <c r="B277" s="413"/>
      <c r="C277" s="413"/>
      <c r="D277" s="413"/>
      <c r="E277" s="413"/>
      <c r="F277" s="413"/>
    </row>
    <row r="278" spans="2:6" x14ac:dyDescent="0.2">
      <c r="B278" s="413"/>
      <c r="C278" s="413"/>
      <c r="D278" s="413"/>
      <c r="E278" s="413"/>
      <c r="F278" s="413"/>
    </row>
    <row r="279" spans="2:6" x14ac:dyDescent="0.2">
      <c r="B279" s="413"/>
      <c r="C279" s="413"/>
      <c r="D279" s="413"/>
      <c r="E279" s="413"/>
      <c r="F279" s="413"/>
    </row>
    <row r="280" spans="2:6" x14ac:dyDescent="0.2">
      <c r="B280" s="413"/>
      <c r="C280" s="413"/>
      <c r="D280" s="413"/>
      <c r="E280" s="413"/>
      <c r="F280" s="413"/>
    </row>
    <row r="281" spans="2:6" x14ac:dyDescent="0.2">
      <c r="B281" s="413"/>
      <c r="C281" s="413"/>
      <c r="D281" s="413"/>
      <c r="E281" s="413"/>
      <c r="F281" s="413"/>
    </row>
    <row r="282" spans="2:6" x14ac:dyDescent="0.2">
      <c r="B282" s="413"/>
      <c r="C282" s="413"/>
      <c r="D282" s="413"/>
      <c r="E282" s="413"/>
      <c r="F282" s="413"/>
    </row>
    <row r="283" spans="2:6" x14ac:dyDescent="0.2">
      <c r="B283" s="413"/>
      <c r="C283" s="413"/>
      <c r="D283" s="413"/>
      <c r="E283" s="413"/>
      <c r="F283" s="413"/>
    </row>
    <row r="284" spans="2:6" x14ac:dyDescent="0.2">
      <c r="B284" s="413"/>
      <c r="C284" s="413"/>
      <c r="D284" s="413"/>
      <c r="E284" s="413"/>
      <c r="F284" s="413"/>
    </row>
    <row r="285" spans="2:6" x14ac:dyDescent="0.2">
      <c r="B285" s="413"/>
      <c r="C285" s="413"/>
      <c r="D285" s="413"/>
      <c r="E285" s="413"/>
      <c r="F285" s="413"/>
    </row>
    <row r="286" spans="2:6" x14ac:dyDescent="0.2">
      <c r="B286" s="413"/>
      <c r="C286" s="413"/>
      <c r="D286" s="413"/>
      <c r="E286" s="413"/>
      <c r="F286" s="413"/>
    </row>
    <row r="287" spans="2:6" x14ac:dyDescent="0.2">
      <c r="B287" s="413"/>
      <c r="C287" s="413"/>
      <c r="D287" s="413"/>
      <c r="E287" s="413"/>
      <c r="F287" s="413"/>
    </row>
    <row r="288" spans="2:6" x14ac:dyDescent="0.2">
      <c r="B288" s="413"/>
      <c r="C288" s="413"/>
      <c r="D288" s="413"/>
      <c r="E288" s="413"/>
      <c r="F288" s="413"/>
    </row>
    <row r="289" spans="2:6" x14ac:dyDescent="0.2">
      <c r="B289" s="413"/>
      <c r="C289" s="413"/>
      <c r="D289" s="413"/>
      <c r="E289" s="413"/>
      <c r="F289" s="413"/>
    </row>
    <row r="290" spans="2:6" x14ac:dyDescent="0.2">
      <c r="B290" s="413"/>
      <c r="C290" s="413"/>
      <c r="D290" s="413"/>
      <c r="E290" s="413"/>
      <c r="F290" s="413"/>
    </row>
    <row r="291" spans="2:6" x14ac:dyDescent="0.2">
      <c r="B291" s="413"/>
      <c r="C291" s="413"/>
      <c r="D291" s="413"/>
      <c r="E291" s="413"/>
      <c r="F291" s="413"/>
    </row>
    <row r="292" spans="2:6" x14ac:dyDescent="0.2">
      <c r="B292" s="413"/>
      <c r="C292" s="413"/>
      <c r="D292" s="413"/>
      <c r="E292" s="413"/>
      <c r="F292" s="413"/>
    </row>
    <row r="293" spans="2:6" x14ac:dyDescent="0.2">
      <c r="B293" s="413"/>
      <c r="C293" s="413"/>
      <c r="D293" s="413"/>
      <c r="E293" s="413"/>
      <c r="F293" s="413"/>
    </row>
    <row r="294" spans="2:6" x14ac:dyDescent="0.2">
      <c r="B294" s="413"/>
      <c r="C294" s="413"/>
      <c r="D294" s="413"/>
      <c r="E294" s="413"/>
      <c r="F294" s="413"/>
    </row>
    <row r="295" spans="2:6" x14ac:dyDescent="0.2">
      <c r="B295" s="413"/>
      <c r="C295" s="413"/>
      <c r="D295" s="413"/>
      <c r="E295" s="413"/>
      <c r="F295" s="413"/>
    </row>
    <row r="296" spans="2:6" x14ac:dyDescent="0.2">
      <c r="B296" s="413"/>
      <c r="C296" s="413"/>
      <c r="D296" s="413"/>
      <c r="E296" s="413"/>
      <c r="F296" s="413"/>
    </row>
    <row r="297" spans="2:6" x14ac:dyDescent="0.2">
      <c r="B297" s="413"/>
      <c r="C297" s="413"/>
      <c r="D297" s="413"/>
      <c r="E297" s="413"/>
      <c r="F297" s="413"/>
    </row>
    <row r="298" spans="2:6" x14ac:dyDescent="0.2">
      <c r="B298" s="413"/>
      <c r="C298" s="413"/>
      <c r="D298" s="413"/>
      <c r="E298" s="413"/>
      <c r="F298" s="413"/>
    </row>
    <row r="299" spans="2:6" x14ac:dyDescent="0.2">
      <c r="B299" s="413"/>
      <c r="C299" s="413"/>
      <c r="D299" s="413"/>
      <c r="E299" s="413"/>
      <c r="F299" s="413"/>
    </row>
    <row r="300" spans="2:6" x14ac:dyDescent="0.2">
      <c r="B300" s="413"/>
      <c r="C300" s="413"/>
      <c r="D300" s="413"/>
      <c r="E300" s="413"/>
      <c r="F300" s="413"/>
    </row>
    <row r="301" spans="2:6" x14ac:dyDescent="0.2">
      <c r="B301" s="413"/>
      <c r="C301" s="413"/>
      <c r="D301" s="413"/>
      <c r="E301" s="413"/>
      <c r="F301" s="413"/>
    </row>
    <row r="302" spans="2:6" x14ac:dyDescent="0.2">
      <c r="B302" s="413"/>
      <c r="C302" s="413"/>
      <c r="D302" s="413"/>
      <c r="E302" s="413"/>
      <c r="F302" s="413"/>
    </row>
    <row r="303" spans="2:6" x14ac:dyDescent="0.2">
      <c r="B303" s="413"/>
      <c r="C303" s="413"/>
      <c r="D303" s="413"/>
      <c r="E303" s="413"/>
      <c r="F303" s="413"/>
    </row>
    <row r="304" spans="2:6" x14ac:dyDescent="0.2">
      <c r="B304" s="413"/>
      <c r="C304" s="413"/>
      <c r="D304" s="413"/>
      <c r="E304" s="413"/>
      <c r="F304" s="413"/>
    </row>
    <row r="305" spans="2:6" x14ac:dyDescent="0.2">
      <c r="B305" s="413"/>
      <c r="C305" s="413"/>
      <c r="D305" s="413"/>
      <c r="E305" s="413"/>
      <c r="F305" s="413"/>
    </row>
    <row r="306" spans="2:6" x14ac:dyDescent="0.2">
      <c r="B306" s="413"/>
      <c r="C306" s="413"/>
      <c r="D306" s="413"/>
      <c r="E306" s="413"/>
      <c r="F306" s="413"/>
    </row>
    <row r="307" spans="2:6" x14ac:dyDescent="0.2">
      <c r="B307" s="413"/>
      <c r="C307" s="413"/>
      <c r="D307" s="413"/>
      <c r="E307" s="413"/>
      <c r="F307" s="413"/>
    </row>
    <row r="308" spans="2:6" x14ac:dyDescent="0.2">
      <c r="B308" s="413"/>
      <c r="C308" s="413"/>
      <c r="D308" s="413"/>
      <c r="E308" s="413"/>
      <c r="F308" s="413"/>
    </row>
    <row r="309" spans="2:6" x14ac:dyDescent="0.2">
      <c r="B309" s="413"/>
      <c r="C309" s="413"/>
      <c r="D309" s="413"/>
      <c r="E309" s="413"/>
      <c r="F309" s="413"/>
    </row>
    <row r="310" spans="2:6" x14ac:dyDescent="0.2">
      <c r="B310" s="413"/>
      <c r="C310" s="413"/>
      <c r="D310" s="413"/>
      <c r="E310" s="413"/>
      <c r="F310" s="413"/>
    </row>
    <row r="311" spans="2:6" x14ac:dyDescent="0.2">
      <c r="B311" s="413"/>
      <c r="C311" s="413"/>
      <c r="D311" s="413"/>
      <c r="E311" s="413"/>
      <c r="F311" s="413"/>
    </row>
    <row r="312" spans="2:6" x14ac:dyDescent="0.2">
      <c r="B312" s="413"/>
      <c r="C312" s="413"/>
      <c r="D312" s="413"/>
      <c r="E312" s="413"/>
      <c r="F312" s="413"/>
    </row>
    <row r="313" spans="2:6" x14ac:dyDescent="0.2">
      <c r="B313" s="413"/>
      <c r="C313" s="413"/>
      <c r="D313" s="413"/>
      <c r="E313" s="413"/>
      <c r="F313" s="413"/>
    </row>
    <row r="314" spans="2:6" x14ac:dyDescent="0.2">
      <c r="B314" s="413"/>
      <c r="C314" s="413"/>
      <c r="D314" s="413"/>
      <c r="E314" s="413"/>
      <c r="F314" s="413"/>
    </row>
    <row r="315" spans="2:6" x14ac:dyDescent="0.2">
      <c r="B315" s="413"/>
      <c r="C315" s="413"/>
      <c r="D315" s="413"/>
      <c r="E315" s="413"/>
      <c r="F315" s="413"/>
    </row>
    <row r="316" spans="2:6" x14ac:dyDescent="0.2">
      <c r="B316" s="413"/>
      <c r="C316" s="413"/>
      <c r="D316" s="413"/>
      <c r="E316" s="413"/>
      <c r="F316" s="413"/>
    </row>
    <row r="317" spans="2:6" x14ac:dyDescent="0.2">
      <c r="B317" s="413"/>
      <c r="C317" s="413"/>
      <c r="D317" s="413"/>
      <c r="E317" s="413"/>
      <c r="F317" s="413"/>
    </row>
    <row r="318" spans="2:6" x14ac:dyDescent="0.2">
      <c r="B318" s="413"/>
      <c r="C318" s="413"/>
      <c r="D318" s="413"/>
      <c r="E318" s="413"/>
      <c r="F318" s="413"/>
    </row>
    <row r="319" spans="2:6" x14ac:dyDescent="0.2">
      <c r="B319" s="413"/>
      <c r="C319" s="413"/>
      <c r="D319" s="413"/>
      <c r="E319" s="413"/>
      <c r="F319" s="413"/>
    </row>
    <row r="320" spans="2:6" x14ac:dyDescent="0.2">
      <c r="B320" s="413"/>
      <c r="C320" s="413"/>
      <c r="D320" s="413"/>
      <c r="E320" s="413"/>
      <c r="F320" s="413"/>
    </row>
    <row r="321" spans="2:6" x14ac:dyDescent="0.2">
      <c r="B321" s="413"/>
      <c r="C321" s="413"/>
      <c r="D321" s="413"/>
      <c r="E321" s="413"/>
      <c r="F321" s="413"/>
    </row>
    <row r="322" spans="2:6" x14ac:dyDescent="0.2">
      <c r="B322" s="413"/>
      <c r="C322" s="413"/>
      <c r="D322" s="413"/>
      <c r="E322" s="413"/>
      <c r="F322" s="413"/>
    </row>
    <row r="323" spans="2:6" x14ac:dyDescent="0.2">
      <c r="B323" s="413"/>
      <c r="C323" s="413"/>
      <c r="D323" s="413"/>
      <c r="E323" s="413"/>
      <c r="F323" s="413"/>
    </row>
    <row r="324" spans="2:6" x14ac:dyDescent="0.2">
      <c r="B324" s="413"/>
      <c r="C324" s="413"/>
      <c r="D324" s="413"/>
      <c r="E324" s="413"/>
      <c r="F324" s="413"/>
    </row>
    <row r="325" spans="2:6" x14ac:dyDescent="0.2">
      <c r="B325" s="413"/>
      <c r="C325" s="413"/>
      <c r="D325" s="413"/>
      <c r="E325" s="413"/>
      <c r="F325" s="413"/>
    </row>
    <row r="326" spans="2:6" x14ac:dyDescent="0.2">
      <c r="B326" s="413"/>
      <c r="C326" s="413"/>
      <c r="D326" s="413"/>
      <c r="E326" s="413"/>
      <c r="F326" s="413"/>
    </row>
    <row r="327" spans="2:6" x14ac:dyDescent="0.2">
      <c r="B327" s="413"/>
      <c r="C327" s="413"/>
      <c r="D327" s="413"/>
      <c r="E327" s="413"/>
      <c r="F327" s="413"/>
    </row>
    <row r="328" spans="2:6" x14ac:dyDescent="0.2">
      <c r="B328" s="413"/>
      <c r="C328" s="413"/>
      <c r="D328" s="413"/>
      <c r="E328" s="413"/>
      <c r="F328" s="413"/>
    </row>
    <row r="329" spans="2:6" x14ac:dyDescent="0.2">
      <c r="B329" s="413"/>
      <c r="C329" s="413"/>
      <c r="D329" s="413"/>
      <c r="E329" s="413"/>
      <c r="F329" s="413"/>
    </row>
    <row r="330" spans="2:6" x14ac:dyDescent="0.2">
      <c r="B330" s="413"/>
      <c r="C330" s="413"/>
      <c r="D330" s="413"/>
      <c r="E330" s="413"/>
      <c r="F330" s="413"/>
    </row>
    <row r="331" spans="2:6" x14ac:dyDescent="0.2">
      <c r="B331" s="413"/>
      <c r="C331" s="413"/>
      <c r="D331" s="413"/>
      <c r="E331" s="413"/>
      <c r="F331" s="413"/>
    </row>
    <row r="332" spans="2:6" x14ac:dyDescent="0.2">
      <c r="B332" s="413"/>
      <c r="C332" s="413"/>
      <c r="D332" s="413"/>
      <c r="E332" s="413"/>
      <c r="F332" s="413"/>
    </row>
    <row r="333" spans="2:6" x14ac:dyDescent="0.2">
      <c r="B333" s="413"/>
      <c r="C333" s="413"/>
      <c r="D333" s="413"/>
      <c r="E333" s="413"/>
      <c r="F333" s="413"/>
    </row>
    <row r="334" spans="2:6" x14ac:dyDescent="0.2">
      <c r="B334" s="413"/>
      <c r="C334" s="413"/>
      <c r="D334" s="413"/>
      <c r="E334" s="413"/>
      <c r="F334" s="413"/>
    </row>
    <row r="335" spans="2:6" x14ac:dyDescent="0.2">
      <c r="B335" s="413"/>
      <c r="C335" s="413"/>
      <c r="D335" s="413"/>
      <c r="E335" s="413"/>
      <c r="F335" s="413"/>
    </row>
    <row r="336" spans="2:6" x14ac:dyDescent="0.2">
      <c r="B336" s="413"/>
      <c r="C336" s="413"/>
      <c r="D336" s="413"/>
      <c r="E336" s="413"/>
      <c r="F336" s="413"/>
    </row>
    <row r="337" spans="2:6" x14ac:dyDescent="0.2">
      <c r="B337" s="413"/>
      <c r="C337" s="413"/>
      <c r="D337" s="413"/>
      <c r="E337" s="413"/>
      <c r="F337" s="413"/>
    </row>
    <row r="338" spans="2:6" x14ac:dyDescent="0.2">
      <c r="B338" s="413"/>
      <c r="C338" s="413"/>
      <c r="D338" s="413"/>
      <c r="E338" s="413"/>
      <c r="F338" s="413"/>
    </row>
    <row r="339" spans="2:6" x14ac:dyDescent="0.2">
      <c r="B339" s="413"/>
      <c r="C339" s="413"/>
      <c r="D339" s="413"/>
      <c r="E339" s="413"/>
      <c r="F339" s="413"/>
    </row>
    <row r="340" spans="2:6" x14ac:dyDescent="0.2">
      <c r="B340" s="413"/>
      <c r="C340" s="413"/>
      <c r="D340" s="413"/>
      <c r="E340" s="413"/>
      <c r="F340" s="413"/>
    </row>
    <row r="341" spans="2:6" x14ac:dyDescent="0.2">
      <c r="B341" s="413"/>
      <c r="C341" s="413"/>
      <c r="D341" s="413"/>
      <c r="E341" s="413"/>
      <c r="F341" s="413"/>
    </row>
    <row r="342" spans="2:6" x14ac:dyDescent="0.2">
      <c r="B342" s="413"/>
      <c r="C342" s="413"/>
      <c r="D342" s="413"/>
      <c r="E342" s="413"/>
      <c r="F342" s="413"/>
    </row>
    <row r="343" spans="2:6" x14ac:dyDescent="0.2">
      <c r="B343" s="413"/>
      <c r="C343" s="413"/>
      <c r="D343" s="413"/>
      <c r="E343" s="413"/>
      <c r="F343" s="413"/>
    </row>
    <row r="344" spans="2:6" x14ac:dyDescent="0.2">
      <c r="B344" s="413"/>
      <c r="C344" s="413"/>
      <c r="D344" s="413"/>
      <c r="E344" s="413"/>
      <c r="F344" s="413"/>
    </row>
    <row r="345" spans="2:6" x14ac:dyDescent="0.2">
      <c r="B345" s="413"/>
      <c r="C345" s="413"/>
      <c r="D345" s="413"/>
      <c r="E345" s="413"/>
      <c r="F345" s="413"/>
    </row>
    <row r="346" spans="2:6" x14ac:dyDescent="0.2">
      <c r="B346" s="413"/>
      <c r="C346" s="413"/>
      <c r="D346" s="413"/>
      <c r="E346" s="413"/>
      <c r="F346" s="413"/>
    </row>
    <row r="347" spans="2:6" x14ac:dyDescent="0.2">
      <c r="B347" s="413"/>
      <c r="C347" s="413"/>
      <c r="D347" s="413"/>
      <c r="E347" s="413"/>
      <c r="F347" s="413"/>
    </row>
    <row r="348" spans="2:6" x14ac:dyDescent="0.2">
      <c r="B348" s="413"/>
      <c r="C348" s="413"/>
      <c r="D348" s="413"/>
      <c r="E348" s="413"/>
      <c r="F348" s="413"/>
    </row>
    <row r="349" spans="2:6" x14ac:dyDescent="0.2">
      <c r="B349" s="413"/>
      <c r="C349" s="413"/>
      <c r="D349" s="413"/>
      <c r="E349" s="413"/>
      <c r="F349" s="413"/>
    </row>
    <row r="350" spans="2:6" x14ac:dyDescent="0.2">
      <c r="B350" s="413"/>
      <c r="C350" s="413"/>
      <c r="D350" s="413"/>
      <c r="E350" s="413"/>
      <c r="F350" s="413"/>
    </row>
    <row r="351" spans="2:6" x14ac:dyDescent="0.2">
      <c r="B351" s="413"/>
      <c r="C351" s="413"/>
      <c r="D351" s="413"/>
      <c r="E351" s="413"/>
      <c r="F351" s="413"/>
    </row>
    <row r="352" spans="2:6" x14ac:dyDescent="0.2">
      <c r="B352" s="413"/>
      <c r="C352" s="413"/>
      <c r="D352" s="413"/>
      <c r="E352" s="413"/>
      <c r="F352" s="413"/>
    </row>
    <row r="353" spans="2:6" x14ac:dyDescent="0.2">
      <c r="B353" s="413"/>
      <c r="C353" s="413"/>
      <c r="D353" s="413"/>
      <c r="E353" s="413"/>
      <c r="F353" s="413"/>
    </row>
    <row r="354" spans="2:6" x14ac:dyDescent="0.2">
      <c r="B354" s="413"/>
      <c r="C354" s="413"/>
      <c r="D354" s="413"/>
      <c r="E354" s="413"/>
      <c r="F354" s="413"/>
    </row>
    <row r="355" spans="2:6" x14ac:dyDescent="0.2">
      <c r="B355" s="413"/>
      <c r="C355" s="413"/>
      <c r="D355" s="413"/>
      <c r="E355" s="413"/>
      <c r="F355" s="413"/>
    </row>
    <row r="356" spans="2:6" x14ac:dyDescent="0.2">
      <c r="B356" s="413"/>
      <c r="C356" s="413"/>
      <c r="D356" s="413"/>
      <c r="E356" s="413"/>
      <c r="F356" s="413"/>
    </row>
    <row r="357" spans="2:6" x14ac:dyDescent="0.2">
      <c r="B357" s="413"/>
      <c r="C357" s="413"/>
      <c r="D357" s="413"/>
      <c r="E357" s="413"/>
      <c r="F357" s="413"/>
    </row>
    <row r="358" spans="2:6" x14ac:dyDescent="0.2">
      <c r="B358" s="413"/>
      <c r="C358" s="413"/>
      <c r="D358" s="413"/>
      <c r="E358" s="413"/>
      <c r="F358" s="413"/>
    </row>
    <row r="359" spans="2:6" x14ac:dyDescent="0.2">
      <c r="B359" s="413"/>
      <c r="C359" s="413"/>
      <c r="D359" s="413"/>
      <c r="E359" s="413"/>
      <c r="F359" s="413"/>
    </row>
    <row r="360" spans="2:6" x14ac:dyDescent="0.2">
      <c r="B360" s="413"/>
      <c r="C360" s="413"/>
      <c r="D360" s="413"/>
      <c r="E360" s="413"/>
      <c r="F360" s="413"/>
    </row>
    <row r="361" spans="2:6" x14ac:dyDescent="0.2">
      <c r="B361" s="413"/>
      <c r="C361" s="413"/>
      <c r="D361" s="413"/>
      <c r="E361" s="413"/>
      <c r="F361" s="413"/>
    </row>
    <row r="362" spans="2:6" x14ac:dyDescent="0.2">
      <c r="B362" s="413"/>
      <c r="C362" s="413"/>
      <c r="D362" s="413"/>
      <c r="E362" s="413"/>
      <c r="F362" s="413"/>
    </row>
    <row r="363" spans="2:6" x14ac:dyDescent="0.2">
      <c r="B363" s="413"/>
      <c r="C363" s="413"/>
      <c r="D363" s="413"/>
      <c r="E363" s="413"/>
      <c r="F363" s="413"/>
    </row>
    <row r="364" spans="2:6" x14ac:dyDescent="0.2">
      <c r="B364" s="413"/>
      <c r="C364" s="413"/>
      <c r="D364" s="413"/>
      <c r="E364" s="413"/>
      <c r="F364" s="413"/>
    </row>
    <row r="365" spans="2:6" x14ac:dyDescent="0.2">
      <c r="B365" s="413"/>
      <c r="C365" s="413"/>
      <c r="D365" s="413"/>
      <c r="E365" s="413"/>
      <c r="F365" s="413"/>
    </row>
    <row r="366" spans="2:6" x14ac:dyDescent="0.2">
      <c r="B366" s="413"/>
      <c r="C366" s="413"/>
      <c r="D366" s="413"/>
      <c r="E366" s="413"/>
      <c r="F366" s="413"/>
    </row>
    <row r="367" spans="2:6" x14ac:dyDescent="0.2">
      <c r="B367" s="413"/>
      <c r="C367" s="413"/>
      <c r="D367" s="413"/>
      <c r="E367" s="413"/>
      <c r="F367" s="413"/>
    </row>
    <row r="368" spans="2:6" x14ac:dyDescent="0.2">
      <c r="B368" s="413"/>
      <c r="C368" s="413"/>
      <c r="D368" s="413"/>
      <c r="E368" s="413"/>
      <c r="F368" s="413"/>
    </row>
    <row r="369" spans="2:6" x14ac:dyDescent="0.2">
      <c r="B369" s="413"/>
      <c r="C369" s="413"/>
      <c r="D369" s="413"/>
      <c r="E369" s="413"/>
      <c r="F369" s="413"/>
    </row>
    <row r="370" spans="2:6" x14ac:dyDescent="0.2">
      <c r="B370" s="413"/>
      <c r="C370" s="413"/>
      <c r="D370" s="413"/>
      <c r="E370" s="413"/>
      <c r="F370" s="413"/>
    </row>
    <row r="371" spans="2:6" x14ac:dyDescent="0.2">
      <c r="B371" s="413"/>
      <c r="C371" s="413"/>
      <c r="D371" s="413"/>
      <c r="E371" s="413"/>
      <c r="F371" s="413"/>
    </row>
    <row r="372" spans="2:6" x14ac:dyDescent="0.2">
      <c r="B372" s="413"/>
      <c r="C372" s="413"/>
      <c r="D372" s="413"/>
      <c r="E372" s="413"/>
      <c r="F372" s="413"/>
    </row>
    <row r="373" spans="2:6" x14ac:dyDescent="0.2">
      <c r="B373" s="413"/>
      <c r="C373" s="413"/>
      <c r="D373" s="413"/>
      <c r="E373" s="413"/>
      <c r="F373" s="413"/>
    </row>
    <row r="374" spans="2:6" x14ac:dyDescent="0.2">
      <c r="B374" s="413"/>
      <c r="C374" s="413"/>
      <c r="D374" s="413"/>
      <c r="E374" s="413"/>
      <c r="F374" s="413"/>
    </row>
    <row r="375" spans="2:6" x14ac:dyDescent="0.2">
      <c r="B375" s="413"/>
      <c r="C375" s="413"/>
      <c r="D375" s="413"/>
      <c r="E375" s="413"/>
      <c r="F375" s="413"/>
    </row>
    <row r="376" spans="2:6" x14ac:dyDescent="0.2">
      <c r="B376" s="413"/>
      <c r="C376" s="413"/>
      <c r="D376" s="413"/>
      <c r="E376" s="413"/>
      <c r="F376" s="413"/>
    </row>
    <row r="377" spans="2:6" x14ac:dyDescent="0.2">
      <c r="B377" s="413"/>
      <c r="C377" s="413"/>
      <c r="D377" s="413"/>
      <c r="E377" s="413"/>
      <c r="F377" s="413"/>
    </row>
    <row r="378" spans="2:6" x14ac:dyDescent="0.2">
      <c r="B378" s="413"/>
      <c r="C378" s="413"/>
      <c r="D378" s="413"/>
      <c r="E378" s="413"/>
      <c r="F378" s="413"/>
    </row>
    <row r="379" spans="2:6" x14ac:dyDescent="0.2">
      <c r="B379" s="413"/>
      <c r="C379" s="413"/>
      <c r="D379" s="413"/>
      <c r="E379" s="413"/>
      <c r="F379" s="413"/>
    </row>
    <row r="380" spans="2:6" x14ac:dyDescent="0.2">
      <c r="B380" s="413"/>
      <c r="C380" s="413"/>
      <c r="D380" s="413"/>
      <c r="E380" s="413"/>
      <c r="F380" s="413"/>
    </row>
    <row r="381" spans="2:6" x14ac:dyDescent="0.2">
      <c r="B381" s="413"/>
      <c r="C381" s="413"/>
      <c r="D381" s="413"/>
      <c r="E381" s="413"/>
      <c r="F381" s="413"/>
    </row>
    <row r="382" spans="2:6" x14ac:dyDescent="0.2">
      <c r="B382" s="413"/>
      <c r="C382" s="413"/>
      <c r="D382" s="413"/>
      <c r="E382" s="413"/>
      <c r="F382" s="413"/>
    </row>
    <row r="383" spans="2:6" x14ac:dyDescent="0.2">
      <c r="B383" s="413"/>
      <c r="C383" s="413"/>
      <c r="D383" s="413"/>
      <c r="E383" s="413"/>
      <c r="F383" s="413"/>
    </row>
    <row r="384" spans="2:6" x14ac:dyDescent="0.2">
      <c r="B384" s="413"/>
      <c r="C384" s="413"/>
      <c r="D384" s="413"/>
      <c r="E384" s="413"/>
      <c r="F384" s="413"/>
    </row>
    <row r="385" spans="2:6" x14ac:dyDescent="0.2">
      <c r="B385" s="413"/>
      <c r="C385" s="413"/>
      <c r="D385" s="413"/>
      <c r="E385" s="413"/>
      <c r="F385" s="413"/>
    </row>
    <row r="386" spans="2:6" x14ac:dyDescent="0.2">
      <c r="B386" s="413"/>
      <c r="C386" s="413"/>
      <c r="D386" s="413"/>
      <c r="E386" s="413"/>
      <c r="F386" s="413"/>
    </row>
    <row r="387" spans="2:6" x14ac:dyDescent="0.2">
      <c r="B387" s="413"/>
      <c r="C387" s="413"/>
      <c r="D387" s="413"/>
      <c r="E387" s="413"/>
      <c r="F387" s="413"/>
    </row>
    <row r="388" spans="2:6" x14ac:dyDescent="0.2">
      <c r="B388" s="413"/>
      <c r="C388" s="413"/>
      <c r="D388" s="413"/>
      <c r="E388" s="413"/>
      <c r="F388" s="413"/>
    </row>
    <row r="389" spans="2:6" x14ac:dyDescent="0.2">
      <c r="B389" s="413"/>
      <c r="C389" s="413"/>
      <c r="D389" s="413"/>
      <c r="E389" s="413"/>
      <c r="F389" s="413"/>
    </row>
    <row r="390" spans="2:6" x14ac:dyDescent="0.2">
      <c r="B390" s="413"/>
      <c r="C390" s="413"/>
      <c r="D390" s="413"/>
      <c r="E390" s="413"/>
      <c r="F390" s="413"/>
    </row>
    <row r="391" spans="2:6" x14ac:dyDescent="0.2">
      <c r="B391" s="413"/>
      <c r="C391" s="413"/>
      <c r="D391" s="413"/>
      <c r="E391" s="413"/>
      <c r="F391" s="413"/>
    </row>
    <row r="392" spans="2:6" x14ac:dyDescent="0.2">
      <c r="B392" s="413"/>
      <c r="C392" s="413"/>
      <c r="D392" s="413"/>
      <c r="E392" s="413"/>
      <c r="F392" s="413"/>
    </row>
    <row r="393" spans="2:6" x14ac:dyDescent="0.2">
      <c r="B393" s="413"/>
      <c r="C393" s="413"/>
      <c r="D393" s="413"/>
      <c r="E393" s="413"/>
      <c r="F393" s="413"/>
    </row>
    <row r="394" spans="2:6" x14ac:dyDescent="0.2">
      <c r="B394" s="413"/>
      <c r="C394" s="413"/>
      <c r="D394" s="413"/>
      <c r="E394" s="413"/>
      <c r="F394" s="413"/>
    </row>
    <row r="395" spans="2:6" x14ac:dyDescent="0.2">
      <c r="B395" s="413"/>
      <c r="C395" s="413"/>
      <c r="D395" s="413"/>
      <c r="E395" s="413"/>
      <c r="F395" s="413"/>
    </row>
    <row r="396" spans="2:6" x14ac:dyDescent="0.2">
      <c r="B396" s="413"/>
      <c r="C396" s="413"/>
      <c r="D396" s="413"/>
      <c r="E396" s="413"/>
      <c r="F396" s="413"/>
    </row>
    <row r="397" spans="2:6" x14ac:dyDescent="0.2">
      <c r="B397" s="413"/>
      <c r="C397" s="413"/>
      <c r="D397" s="413"/>
      <c r="E397" s="413"/>
      <c r="F397" s="413"/>
    </row>
    <row r="398" spans="2:6" x14ac:dyDescent="0.2">
      <c r="B398" s="413"/>
      <c r="C398" s="413"/>
      <c r="D398" s="413"/>
      <c r="E398" s="413"/>
      <c r="F398" s="413"/>
    </row>
    <row r="399" spans="2:6" x14ac:dyDescent="0.2">
      <c r="B399" s="413"/>
      <c r="C399" s="413"/>
      <c r="D399" s="413"/>
      <c r="E399" s="413"/>
      <c r="F399" s="413"/>
    </row>
    <row r="400" spans="2:6" x14ac:dyDescent="0.2">
      <c r="B400" s="413"/>
      <c r="C400" s="413"/>
      <c r="D400" s="413"/>
      <c r="E400" s="413"/>
      <c r="F400" s="413"/>
    </row>
    <row r="401" spans="2:6" x14ac:dyDescent="0.2">
      <c r="B401" s="413"/>
      <c r="C401" s="413"/>
      <c r="D401" s="413"/>
      <c r="E401" s="413"/>
      <c r="F401" s="413"/>
    </row>
    <row r="402" spans="2:6" x14ac:dyDescent="0.2">
      <c r="B402" s="413"/>
      <c r="C402" s="413"/>
      <c r="D402" s="413"/>
      <c r="E402" s="413"/>
      <c r="F402" s="413"/>
    </row>
    <row r="403" spans="2:6" x14ac:dyDescent="0.2">
      <c r="B403" s="413"/>
      <c r="C403" s="413"/>
      <c r="D403" s="413"/>
      <c r="E403" s="413"/>
      <c r="F403" s="413"/>
    </row>
    <row r="404" spans="2:6" x14ac:dyDescent="0.2">
      <c r="B404" s="413"/>
      <c r="C404" s="413"/>
      <c r="D404" s="413"/>
      <c r="E404" s="413"/>
      <c r="F404" s="413"/>
    </row>
    <row r="405" spans="2:6" x14ac:dyDescent="0.2">
      <c r="B405" s="413"/>
      <c r="C405" s="413"/>
      <c r="D405" s="413"/>
      <c r="E405" s="413"/>
      <c r="F405" s="413"/>
    </row>
    <row r="406" spans="2:6" x14ac:dyDescent="0.2">
      <c r="B406" s="413"/>
      <c r="C406" s="413"/>
      <c r="D406" s="413"/>
      <c r="E406" s="413"/>
      <c r="F406" s="413"/>
    </row>
    <row r="407" spans="2:6" x14ac:dyDescent="0.2">
      <c r="B407" s="413"/>
      <c r="C407" s="413"/>
      <c r="D407" s="413"/>
      <c r="E407" s="413"/>
      <c r="F407" s="413"/>
    </row>
    <row r="408" spans="2:6" x14ac:dyDescent="0.2">
      <c r="B408" s="413"/>
      <c r="C408" s="413"/>
      <c r="D408" s="413"/>
      <c r="E408" s="413"/>
      <c r="F408" s="413"/>
    </row>
    <row r="409" spans="2:6" x14ac:dyDescent="0.2">
      <c r="B409" s="413"/>
      <c r="C409" s="413"/>
      <c r="D409" s="413"/>
      <c r="E409" s="413"/>
      <c r="F409" s="413"/>
    </row>
    <row r="410" spans="2:6" x14ac:dyDescent="0.2">
      <c r="B410" s="413"/>
      <c r="C410" s="413"/>
      <c r="D410" s="413"/>
      <c r="E410" s="413"/>
      <c r="F410" s="413"/>
    </row>
    <row r="411" spans="2:6" x14ac:dyDescent="0.2">
      <c r="B411" s="413"/>
      <c r="C411" s="413"/>
      <c r="D411" s="413"/>
      <c r="E411" s="413"/>
      <c r="F411" s="413"/>
    </row>
    <row r="412" spans="2:6" x14ac:dyDescent="0.2">
      <c r="B412" s="413"/>
      <c r="C412" s="413"/>
      <c r="D412" s="413"/>
      <c r="E412" s="413"/>
      <c r="F412" s="413"/>
    </row>
    <row r="413" spans="2:6" x14ac:dyDescent="0.2">
      <c r="B413" s="413"/>
      <c r="C413" s="413"/>
      <c r="D413" s="413"/>
      <c r="E413" s="413"/>
      <c r="F413" s="413"/>
    </row>
    <row r="414" spans="2:6" x14ac:dyDescent="0.2">
      <c r="B414" s="413"/>
      <c r="C414" s="413"/>
      <c r="D414" s="413"/>
      <c r="E414" s="413"/>
      <c r="F414" s="413"/>
    </row>
    <row r="415" spans="2:6" x14ac:dyDescent="0.2">
      <c r="B415" s="413"/>
      <c r="C415" s="413"/>
      <c r="D415" s="413"/>
      <c r="E415" s="413"/>
      <c r="F415" s="413"/>
    </row>
    <row r="416" spans="2:6" x14ac:dyDescent="0.2">
      <c r="B416" s="413"/>
      <c r="C416" s="413"/>
      <c r="D416" s="413"/>
      <c r="E416" s="413"/>
      <c r="F416" s="413"/>
    </row>
    <row r="417" spans="2:6" x14ac:dyDescent="0.2">
      <c r="B417" s="413"/>
      <c r="C417" s="413"/>
      <c r="D417" s="413"/>
      <c r="E417" s="413"/>
      <c r="F417" s="413"/>
    </row>
    <row r="418" spans="2:6" x14ac:dyDescent="0.2">
      <c r="B418" s="413"/>
      <c r="C418" s="413"/>
      <c r="D418" s="413"/>
      <c r="E418" s="413"/>
      <c r="F418" s="413"/>
    </row>
    <row r="419" spans="2:6" x14ac:dyDescent="0.2">
      <c r="B419" s="413"/>
      <c r="C419" s="413"/>
      <c r="D419" s="413"/>
      <c r="E419" s="413"/>
      <c r="F419" s="413"/>
    </row>
    <row r="420" spans="2:6" x14ac:dyDescent="0.2">
      <c r="B420" s="413"/>
      <c r="C420" s="413"/>
      <c r="D420" s="413"/>
      <c r="E420" s="413"/>
      <c r="F420" s="413"/>
    </row>
    <row r="421" spans="2:6" x14ac:dyDescent="0.2">
      <c r="B421" s="413"/>
      <c r="C421" s="413"/>
      <c r="D421" s="413"/>
      <c r="E421" s="413"/>
      <c r="F421" s="413"/>
    </row>
    <row r="422" spans="2:6" x14ac:dyDescent="0.2">
      <c r="B422" s="413"/>
      <c r="C422" s="413"/>
      <c r="D422" s="413"/>
      <c r="E422" s="413"/>
      <c r="F422" s="413"/>
    </row>
    <row r="423" spans="2:6" x14ac:dyDescent="0.2">
      <c r="B423" s="413"/>
      <c r="C423" s="413"/>
      <c r="D423" s="413"/>
      <c r="E423" s="413"/>
      <c r="F423" s="413"/>
    </row>
    <row r="424" spans="2:6" x14ac:dyDescent="0.2">
      <c r="B424" s="413"/>
      <c r="C424" s="413"/>
      <c r="D424" s="413"/>
      <c r="E424" s="413"/>
      <c r="F424" s="413"/>
    </row>
    <row r="425" spans="2:6" x14ac:dyDescent="0.2">
      <c r="B425" s="413"/>
      <c r="C425" s="413"/>
      <c r="D425" s="413"/>
      <c r="E425" s="413"/>
      <c r="F425" s="413"/>
    </row>
    <row r="426" spans="2:6" x14ac:dyDescent="0.2">
      <c r="B426" s="413"/>
      <c r="C426" s="413"/>
      <c r="D426" s="413"/>
      <c r="E426" s="413"/>
      <c r="F426" s="413"/>
    </row>
    <row r="427" spans="2:6" x14ac:dyDescent="0.2">
      <c r="B427" s="413"/>
      <c r="C427" s="413"/>
      <c r="D427" s="413"/>
      <c r="E427" s="413"/>
      <c r="F427" s="413"/>
    </row>
    <row r="428" spans="2:6" x14ac:dyDescent="0.2">
      <c r="B428" s="413"/>
      <c r="C428" s="413"/>
      <c r="D428" s="413"/>
      <c r="E428" s="413"/>
      <c r="F428" s="413"/>
    </row>
    <row r="429" spans="2:6" x14ac:dyDescent="0.2">
      <c r="B429" s="413"/>
      <c r="C429" s="413"/>
      <c r="D429" s="413"/>
      <c r="E429" s="413"/>
      <c r="F429" s="413"/>
    </row>
    <row r="430" spans="2:6" x14ac:dyDescent="0.2">
      <c r="B430" s="413"/>
      <c r="C430" s="413"/>
      <c r="D430" s="413"/>
      <c r="E430" s="413"/>
      <c r="F430" s="413"/>
    </row>
    <row r="431" spans="2:6" x14ac:dyDescent="0.2">
      <c r="B431" s="413"/>
      <c r="C431" s="413"/>
      <c r="D431" s="413"/>
      <c r="E431" s="413"/>
      <c r="F431" s="413"/>
    </row>
    <row r="432" spans="2:6" x14ac:dyDescent="0.2">
      <c r="B432" s="413"/>
      <c r="C432" s="413"/>
      <c r="D432" s="413"/>
      <c r="E432" s="413"/>
      <c r="F432" s="413"/>
    </row>
    <row r="433" spans="2:6" x14ac:dyDescent="0.2">
      <c r="B433" s="413"/>
      <c r="C433" s="413"/>
      <c r="D433" s="413"/>
      <c r="E433" s="413"/>
      <c r="F433" s="413"/>
    </row>
    <row r="434" spans="2:6" x14ac:dyDescent="0.2">
      <c r="B434" s="413"/>
      <c r="C434" s="413"/>
      <c r="D434" s="413"/>
      <c r="E434" s="413"/>
      <c r="F434" s="413"/>
    </row>
    <row r="435" spans="2:6" x14ac:dyDescent="0.2">
      <c r="B435" s="413"/>
      <c r="C435" s="413"/>
      <c r="D435" s="413"/>
      <c r="E435" s="413"/>
      <c r="F435" s="413"/>
    </row>
    <row r="436" spans="2:6" x14ac:dyDescent="0.2">
      <c r="B436" s="413"/>
      <c r="C436" s="413"/>
      <c r="D436" s="413"/>
      <c r="E436" s="413"/>
      <c r="F436" s="413"/>
    </row>
    <row r="437" spans="2:6" x14ac:dyDescent="0.2">
      <c r="B437" s="413"/>
      <c r="C437" s="413"/>
      <c r="D437" s="413"/>
      <c r="E437" s="413"/>
      <c r="F437" s="413"/>
    </row>
    <row r="438" spans="2:6" x14ac:dyDescent="0.2">
      <c r="B438" s="413"/>
      <c r="C438" s="413"/>
      <c r="D438" s="413"/>
      <c r="E438" s="413"/>
      <c r="F438" s="413"/>
    </row>
    <row r="439" spans="2:6" x14ac:dyDescent="0.2">
      <c r="B439" s="413"/>
      <c r="C439" s="413"/>
      <c r="D439" s="413"/>
      <c r="E439" s="413"/>
      <c r="F439" s="413"/>
    </row>
    <row r="440" spans="2:6" x14ac:dyDescent="0.2">
      <c r="B440" s="413"/>
      <c r="C440" s="413"/>
      <c r="D440" s="413"/>
      <c r="E440" s="413"/>
      <c r="F440" s="413"/>
    </row>
    <row r="441" spans="2:6" x14ac:dyDescent="0.2">
      <c r="B441" s="413"/>
      <c r="C441" s="413"/>
      <c r="D441" s="413"/>
      <c r="E441" s="413"/>
      <c r="F441" s="413"/>
    </row>
    <row r="442" spans="2:6" x14ac:dyDescent="0.2">
      <c r="B442" s="413"/>
      <c r="C442" s="413"/>
      <c r="D442" s="413"/>
      <c r="E442" s="413"/>
      <c r="F442" s="413"/>
    </row>
    <row r="443" spans="2:6" x14ac:dyDescent="0.2">
      <c r="B443" s="413"/>
      <c r="C443" s="413"/>
      <c r="D443" s="413"/>
      <c r="E443" s="413"/>
      <c r="F443" s="413"/>
    </row>
    <row r="444" spans="2:6" x14ac:dyDescent="0.2">
      <c r="B444" s="413"/>
      <c r="C444" s="413"/>
      <c r="D444" s="413"/>
      <c r="E444" s="413"/>
      <c r="F444" s="413"/>
    </row>
    <row r="445" spans="2:6" x14ac:dyDescent="0.2">
      <c r="B445" s="413"/>
      <c r="C445" s="413"/>
      <c r="D445" s="413"/>
      <c r="E445" s="413"/>
      <c r="F445" s="413"/>
    </row>
    <row r="446" spans="2:6" x14ac:dyDescent="0.2">
      <c r="B446" s="413"/>
      <c r="C446" s="413"/>
      <c r="D446" s="413"/>
      <c r="E446" s="413"/>
      <c r="F446" s="413"/>
    </row>
    <row r="447" spans="2:6" x14ac:dyDescent="0.2">
      <c r="B447" s="413"/>
      <c r="C447" s="413"/>
      <c r="D447" s="413"/>
      <c r="E447" s="413"/>
      <c r="F447" s="413"/>
    </row>
    <row r="448" spans="2:6" x14ac:dyDescent="0.2">
      <c r="B448" s="413"/>
      <c r="C448" s="413"/>
      <c r="D448" s="413"/>
      <c r="E448" s="413"/>
      <c r="F448" s="413"/>
    </row>
    <row r="449" spans="2:6" x14ac:dyDescent="0.2">
      <c r="B449" s="413"/>
      <c r="C449" s="413"/>
      <c r="D449" s="413"/>
      <c r="E449" s="413"/>
      <c r="F449" s="413"/>
    </row>
    <row r="450" spans="2:6" x14ac:dyDescent="0.2">
      <c r="B450" s="413"/>
      <c r="C450" s="413"/>
      <c r="D450" s="413"/>
      <c r="E450" s="413"/>
      <c r="F450" s="413"/>
    </row>
    <row r="451" spans="2:6" x14ac:dyDescent="0.2">
      <c r="B451" s="413"/>
      <c r="C451" s="413"/>
      <c r="D451" s="413"/>
      <c r="E451" s="413"/>
      <c r="F451" s="413"/>
    </row>
    <row r="452" spans="2:6" x14ac:dyDescent="0.2">
      <c r="B452" s="413"/>
      <c r="C452" s="413"/>
      <c r="D452" s="413"/>
      <c r="E452" s="413"/>
      <c r="F452" s="413"/>
    </row>
    <row r="453" spans="2:6" x14ac:dyDescent="0.2">
      <c r="B453" s="413"/>
      <c r="C453" s="413"/>
      <c r="D453" s="413"/>
      <c r="E453" s="413"/>
      <c r="F453" s="413"/>
    </row>
    <row r="454" spans="2:6" x14ac:dyDescent="0.2">
      <c r="B454" s="413"/>
      <c r="C454" s="413"/>
      <c r="D454" s="413"/>
      <c r="E454" s="413"/>
      <c r="F454" s="413"/>
    </row>
    <row r="455" spans="2:6" x14ac:dyDescent="0.2">
      <c r="B455" s="413"/>
      <c r="C455" s="413"/>
      <c r="D455" s="413"/>
      <c r="E455" s="413"/>
      <c r="F455" s="413"/>
    </row>
    <row r="456" spans="2:6" x14ac:dyDescent="0.2">
      <c r="B456" s="413"/>
      <c r="C456" s="413"/>
      <c r="D456" s="413"/>
      <c r="E456" s="413"/>
      <c r="F456" s="413"/>
    </row>
    <row r="457" spans="2:6" x14ac:dyDescent="0.2">
      <c r="B457" s="413"/>
      <c r="C457" s="413"/>
      <c r="D457" s="413"/>
      <c r="E457" s="413"/>
      <c r="F457" s="413"/>
    </row>
    <row r="458" spans="2:6" x14ac:dyDescent="0.2">
      <c r="B458" s="413"/>
      <c r="C458" s="413"/>
      <c r="D458" s="413"/>
      <c r="E458" s="413"/>
      <c r="F458" s="413"/>
    </row>
    <row r="459" spans="2:6" x14ac:dyDescent="0.2">
      <c r="B459" s="413"/>
      <c r="C459" s="413"/>
      <c r="D459" s="413"/>
      <c r="E459" s="413"/>
      <c r="F459" s="413"/>
    </row>
    <row r="460" spans="2:6" x14ac:dyDescent="0.2">
      <c r="B460" s="413"/>
      <c r="C460" s="413"/>
      <c r="D460" s="413"/>
      <c r="E460" s="413"/>
      <c r="F460" s="413"/>
    </row>
    <row r="461" spans="2:6" x14ac:dyDescent="0.2">
      <c r="B461" s="413"/>
      <c r="C461" s="413"/>
      <c r="D461" s="413"/>
      <c r="E461" s="413"/>
      <c r="F461" s="413"/>
    </row>
    <row r="462" spans="2:6" x14ac:dyDescent="0.2">
      <c r="B462" s="413"/>
      <c r="C462" s="413"/>
      <c r="D462" s="413"/>
      <c r="E462" s="413"/>
      <c r="F462" s="413"/>
    </row>
    <row r="463" spans="2:6" x14ac:dyDescent="0.2">
      <c r="B463" s="413"/>
      <c r="C463" s="413"/>
      <c r="D463" s="413"/>
      <c r="E463" s="413"/>
      <c r="F463" s="413"/>
    </row>
    <row r="464" spans="2:6" x14ac:dyDescent="0.2">
      <c r="B464" s="413"/>
      <c r="C464" s="413"/>
      <c r="D464" s="413"/>
      <c r="E464" s="413"/>
      <c r="F464" s="413"/>
    </row>
    <row r="465" spans="2:6" x14ac:dyDescent="0.2">
      <c r="B465" s="413"/>
      <c r="C465" s="413"/>
      <c r="D465" s="413"/>
      <c r="E465" s="413"/>
      <c r="F465" s="413"/>
    </row>
    <row r="466" spans="2:6" x14ac:dyDescent="0.2">
      <c r="B466" s="413"/>
      <c r="C466" s="413"/>
      <c r="D466" s="413"/>
      <c r="E466" s="413"/>
      <c r="F466" s="413"/>
    </row>
    <row r="467" spans="2:6" x14ac:dyDescent="0.2">
      <c r="B467" s="413"/>
      <c r="C467" s="413"/>
      <c r="D467" s="413"/>
      <c r="E467" s="413"/>
      <c r="F467" s="413"/>
    </row>
    <row r="468" spans="2:6" x14ac:dyDescent="0.2">
      <c r="B468" s="413"/>
      <c r="C468" s="413"/>
      <c r="D468" s="413"/>
      <c r="E468" s="413"/>
      <c r="F468" s="413"/>
    </row>
    <row r="469" spans="2:6" x14ac:dyDescent="0.2">
      <c r="B469" s="413"/>
      <c r="C469" s="413"/>
      <c r="D469" s="413"/>
      <c r="E469" s="413"/>
      <c r="F469" s="413"/>
    </row>
    <row r="470" spans="2:6" x14ac:dyDescent="0.2">
      <c r="B470" s="413"/>
      <c r="C470" s="413"/>
      <c r="D470" s="413"/>
      <c r="E470" s="413"/>
      <c r="F470" s="413"/>
    </row>
    <row r="471" spans="2:6" x14ac:dyDescent="0.2">
      <c r="B471" s="413"/>
      <c r="C471" s="413"/>
      <c r="D471" s="413"/>
      <c r="E471" s="413"/>
      <c r="F471" s="413"/>
    </row>
    <row r="472" spans="2:6" x14ac:dyDescent="0.2">
      <c r="B472" s="413"/>
      <c r="C472" s="413"/>
      <c r="D472" s="413"/>
      <c r="E472" s="413"/>
      <c r="F472" s="413"/>
    </row>
    <row r="473" spans="2:6" x14ac:dyDescent="0.2">
      <c r="B473" s="413"/>
      <c r="C473" s="413"/>
      <c r="D473" s="413"/>
      <c r="E473" s="413"/>
      <c r="F473" s="413"/>
    </row>
    <row r="474" spans="2:6" x14ac:dyDescent="0.2">
      <c r="B474" s="413"/>
      <c r="C474" s="413"/>
      <c r="D474" s="413"/>
      <c r="E474" s="413"/>
      <c r="F474" s="413"/>
    </row>
    <row r="475" spans="2:6" x14ac:dyDescent="0.2">
      <c r="B475" s="413"/>
      <c r="C475" s="413"/>
      <c r="D475" s="413"/>
      <c r="E475" s="413"/>
      <c r="F475" s="413"/>
    </row>
    <row r="476" spans="2:6" x14ac:dyDescent="0.2">
      <c r="B476" s="413"/>
      <c r="C476" s="413"/>
      <c r="D476" s="413"/>
      <c r="E476" s="413"/>
      <c r="F476" s="413"/>
    </row>
    <row r="477" spans="2:6" x14ac:dyDescent="0.2">
      <c r="B477" s="413"/>
      <c r="C477" s="413"/>
      <c r="D477" s="413"/>
      <c r="E477" s="413"/>
      <c r="F477" s="413"/>
    </row>
    <row r="478" spans="2:6" x14ac:dyDescent="0.2">
      <c r="B478" s="413"/>
      <c r="C478" s="413"/>
      <c r="D478" s="413"/>
      <c r="E478" s="413"/>
      <c r="F478" s="413"/>
    </row>
    <row r="479" spans="2:6" x14ac:dyDescent="0.2">
      <c r="B479" s="413"/>
      <c r="C479" s="413"/>
      <c r="D479" s="413"/>
      <c r="E479" s="413"/>
      <c r="F479" s="413"/>
    </row>
    <row r="480" spans="2:6" x14ac:dyDescent="0.2">
      <c r="B480" s="413"/>
      <c r="C480" s="413"/>
      <c r="D480" s="413"/>
      <c r="E480" s="413"/>
      <c r="F480" s="413"/>
    </row>
    <row r="481" spans="2:6" x14ac:dyDescent="0.2">
      <c r="B481" s="413"/>
      <c r="C481" s="413"/>
      <c r="D481" s="413"/>
      <c r="E481" s="413"/>
      <c r="F481" s="413"/>
    </row>
    <row r="482" spans="2:6" x14ac:dyDescent="0.2">
      <c r="B482" s="413"/>
      <c r="C482" s="413"/>
      <c r="D482" s="413"/>
      <c r="E482" s="413"/>
      <c r="F482" s="413"/>
    </row>
    <row r="483" spans="2:6" x14ac:dyDescent="0.2">
      <c r="B483" s="413"/>
      <c r="C483" s="413"/>
      <c r="D483" s="413"/>
      <c r="E483" s="413"/>
      <c r="F483" s="413"/>
    </row>
    <row r="484" spans="2:6" x14ac:dyDescent="0.2">
      <c r="B484" s="413"/>
      <c r="C484" s="413"/>
      <c r="D484" s="413"/>
      <c r="E484" s="413"/>
      <c r="F484" s="413"/>
    </row>
    <row r="485" spans="2:6" x14ac:dyDescent="0.2">
      <c r="B485" s="413"/>
      <c r="C485" s="413"/>
      <c r="D485" s="413"/>
      <c r="E485" s="413"/>
      <c r="F485" s="413"/>
    </row>
    <row r="486" spans="2:6" x14ac:dyDescent="0.2">
      <c r="B486" s="413"/>
      <c r="C486" s="413"/>
      <c r="D486" s="413"/>
      <c r="E486" s="413"/>
      <c r="F486" s="413"/>
    </row>
    <row r="487" spans="2:6" x14ac:dyDescent="0.2">
      <c r="B487" s="413"/>
      <c r="C487" s="413"/>
      <c r="D487" s="413"/>
      <c r="E487" s="413"/>
      <c r="F487" s="413"/>
    </row>
    <row r="488" spans="2:6" x14ac:dyDescent="0.2">
      <c r="B488" s="413"/>
      <c r="C488" s="413"/>
      <c r="D488" s="413"/>
      <c r="E488" s="413"/>
      <c r="F488" s="413"/>
    </row>
    <row r="489" spans="2:6" x14ac:dyDescent="0.2">
      <c r="B489" s="413"/>
      <c r="C489" s="413"/>
      <c r="D489" s="413"/>
      <c r="E489" s="413"/>
      <c r="F489" s="413"/>
    </row>
    <row r="490" spans="2:6" x14ac:dyDescent="0.2">
      <c r="B490" s="413"/>
      <c r="C490" s="413"/>
      <c r="D490" s="413"/>
      <c r="E490" s="413"/>
      <c r="F490" s="413"/>
    </row>
    <row r="491" spans="2:6" x14ac:dyDescent="0.2">
      <c r="B491" s="413"/>
      <c r="C491" s="413"/>
      <c r="D491" s="413"/>
      <c r="E491" s="413"/>
      <c r="F491" s="413"/>
    </row>
    <row r="492" spans="2:6" x14ac:dyDescent="0.2">
      <c r="B492" s="413"/>
      <c r="C492" s="413"/>
      <c r="D492" s="413"/>
      <c r="E492" s="413"/>
      <c r="F492" s="413"/>
    </row>
    <row r="493" spans="2:6" x14ac:dyDescent="0.2">
      <c r="B493" s="413"/>
      <c r="C493" s="413"/>
      <c r="D493" s="413"/>
      <c r="E493" s="413"/>
      <c r="F493" s="413"/>
    </row>
    <row r="494" spans="2:6" x14ac:dyDescent="0.2">
      <c r="B494" s="413"/>
      <c r="C494" s="413"/>
      <c r="D494" s="413"/>
      <c r="E494" s="413"/>
      <c r="F494" s="413"/>
    </row>
    <row r="495" spans="2:6" x14ac:dyDescent="0.2">
      <c r="B495" s="413"/>
      <c r="C495" s="413"/>
      <c r="D495" s="413"/>
      <c r="E495" s="413"/>
      <c r="F495" s="413"/>
    </row>
    <row r="496" spans="2:6" x14ac:dyDescent="0.2">
      <c r="B496" s="413"/>
      <c r="C496" s="413"/>
      <c r="D496" s="413"/>
      <c r="E496" s="413"/>
      <c r="F496" s="413"/>
    </row>
    <row r="497" spans="2:6" x14ac:dyDescent="0.2">
      <c r="B497" s="413"/>
      <c r="C497" s="413"/>
      <c r="D497" s="413"/>
      <c r="E497" s="413"/>
      <c r="F497" s="413"/>
    </row>
    <row r="498" spans="2:6" x14ac:dyDescent="0.2">
      <c r="B498" s="413"/>
      <c r="C498" s="413"/>
      <c r="D498" s="413"/>
      <c r="E498" s="413"/>
      <c r="F498" s="413"/>
    </row>
    <row r="499" spans="2:6" x14ac:dyDescent="0.2">
      <c r="B499" s="413"/>
      <c r="C499" s="413"/>
      <c r="D499" s="413"/>
      <c r="E499" s="413"/>
      <c r="F499" s="413"/>
    </row>
    <row r="500" spans="2:6" x14ac:dyDescent="0.2">
      <c r="B500" s="413"/>
      <c r="C500" s="413"/>
      <c r="D500" s="413"/>
      <c r="E500" s="413"/>
      <c r="F500" s="413"/>
    </row>
    <row r="501" spans="2:6" x14ac:dyDescent="0.2">
      <c r="B501" s="413"/>
      <c r="C501" s="413"/>
      <c r="D501" s="413"/>
      <c r="E501" s="413"/>
      <c r="F501" s="413"/>
    </row>
    <row r="502" spans="2:6" x14ac:dyDescent="0.2">
      <c r="B502" s="413"/>
      <c r="C502" s="413"/>
      <c r="D502" s="413"/>
      <c r="E502" s="413"/>
      <c r="F502" s="413"/>
    </row>
    <row r="503" spans="2:6" x14ac:dyDescent="0.2">
      <c r="B503" s="413"/>
      <c r="C503" s="413"/>
      <c r="D503" s="413"/>
      <c r="E503" s="413"/>
      <c r="F503" s="413"/>
    </row>
    <row r="504" spans="2:6" x14ac:dyDescent="0.2">
      <c r="B504" s="413"/>
      <c r="C504" s="413"/>
      <c r="D504" s="413"/>
      <c r="E504" s="413"/>
      <c r="F504" s="413"/>
    </row>
    <row r="505" spans="2:6" x14ac:dyDescent="0.2">
      <c r="B505" s="413"/>
      <c r="C505" s="413"/>
      <c r="D505" s="413"/>
      <c r="E505" s="413"/>
      <c r="F505" s="413"/>
    </row>
    <row r="506" spans="2:6" x14ac:dyDescent="0.2">
      <c r="B506" s="413"/>
      <c r="C506" s="413"/>
      <c r="D506" s="413"/>
      <c r="E506" s="413"/>
      <c r="F506" s="413"/>
    </row>
    <row r="507" spans="2:6" x14ac:dyDescent="0.2">
      <c r="B507" s="413"/>
      <c r="C507" s="413"/>
      <c r="D507" s="413"/>
      <c r="E507" s="413"/>
      <c r="F507" s="413"/>
    </row>
    <row r="508" spans="2:6" x14ac:dyDescent="0.2">
      <c r="B508" s="413"/>
      <c r="C508" s="413"/>
      <c r="D508" s="413"/>
      <c r="E508" s="413"/>
      <c r="F508" s="413"/>
    </row>
    <row r="509" spans="2:6" x14ac:dyDescent="0.2">
      <c r="B509" s="413"/>
      <c r="C509" s="413"/>
      <c r="D509" s="413"/>
      <c r="E509" s="413"/>
      <c r="F509" s="413"/>
    </row>
    <row r="510" spans="2:6" x14ac:dyDescent="0.2">
      <c r="B510" s="413"/>
      <c r="C510" s="413"/>
      <c r="D510" s="413"/>
      <c r="E510" s="413"/>
      <c r="F510" s="413"/>
    </row>
    <row r="511" spans="2:6" x14ac:dyDescent="0.2">
      <c r="B511" s="413"/>
      <c r="C511" s="413"/>
      <c r="D511" s="413"/>
      <c r="E511" s="413"/>
      <c r="F511" s="413"/>
    </row>
    <row r="512" spans="2:6" x14ac:dyDescent="0.2">
      <c r="B512" s="413"/>
      <c r="C512" s="413"/>
      <c r="D512" s="413"/>
      <c r="E512" s="413"/>
      <c r="F512" s="413"/>
    </row>
    <row r="513" spans="2:6" x14ac:dyDescent="0.2">
      <c r="B513" s="413"/>
      <c r="C513" s="413"/>
      <c r="D513" s="413"/>
      <c r="E513" s="413"/>
      <c r="F513" s="413"/>
    </row>
    <row r="514" spans="2:6" x14ac:dyDescent="0.2">
      <c r="B514" s="413"/>
      <c r="C514" s="413"/>
      <c r="D514" s="413"/>
      <c r="E514" s="413"/>
      <c r="F514" s="413"/>
    </row>
    <row r="515" spans="2:6" x14ac:dyDescent="0.2">
      <c r="B515" s="413"/>
      <c r="C515" s="413"/>
      <c r="D515" s="413"/>
      <c r="E515" s="413"/>
      <c r="F515" s="413"/>
    </row>
    <row r="516" spans="2:6" x14ac:dyDescent="0.2">
      <c r="B516" s="413"/>
      <c r="C516" s="413"/>
      <c r="D516" s="413"/>
      <c r="E516" s="413"/>
      <c r="F516" s="413"/>
    </row>
    <row r="517" spans="2:6" x14ac:dyDescent="0.2">
      <c r="B517" s="413"/>
      <c r="C517" s="413"/>
      <c r="D517" s="413"/>
      <c r="E517" s="413"/>
      <c r="F517" s="413"/>
    </row>
    <row r="518" spans="2:6" x14ac:dyDescent="0.2">
      <c r="B518" s="413"/>
      <c r="C518" s="413"/>
      <c r="D518" s="413"/>
      <c r="E518" s="413"/>
      <c r="F518" s="413"/>
    </row>
    <row r="519" spans="2:6" x14ac:dyDescent="0.2">
      <c r="B519" s="413"/>
      <c r="C519" s="413"/>
      <c r="D519" s="413"/>
      <c r="E519" s="413"/>
      <c r="F519" s="413"/>
    </row>
    <row r="520" spans="2:6" x14ac:dyDescent="0.2">
      <c r="B520" s="413"/>
      <c r="C520" s="413"/>
      <c r="D520" s="413"/>
      <c r="E520" s="413"/>
      <c r="F520" s="413"/>
    </row>
    <row r="521" spans="2:6" x14ac:dyDescent="0.2">
      <c r="B521" s="413"/>
      <c r="C521" s="413"/>
      <c r="D521" s="413"/>
      <c r="E521" s="413"/>
      <c r="F521" s="413"/>
    </row>
    <row r="522" spans="2:6" x14ac:dyDescent="0.2">
      <c r="B522" s="413"/>
      <c r="C522" s="413"/>
      <c r="D522" s="413"/>
      <c r="E522" s="413"/>
      <c r="F522" s="413"/>
    </row>
    <row r="523" spans="2:6" x14ac:dyDescent="0.2">
      <c r="B523" s="413"/>
      <c r="C523" s="413"/>
      <c r="D523" s="413"/>
      <c r="E523" s="413"/>
      <c r="F523" s="413"/>
    </row>
    <row r="524" spans="2:6" x14ac:dyDescent="0.2">
      <c r="B524" s="413"/>
      <c r="C524" s="413"/>
      <c r="D524" s="413"/>
      <c r="E524" s="413"/>
      <c r="F524" s="413"/>
    </row>
    <row r="525" spans="2:6" x14ac:dyDescent="0.2">
      <c r="B525" s="413"/>
      <c r="C525" s="413"/>
      <c r="D525" s="413"/>
      <c r="E525" s="413"/>
      <c r="F525" s="413"/>
    </row>
    <row r="526" spans="2:6" x14ac:dyDescent="0.2">
      <c r="B526" s="413"/>
      <c r="C526" s="413"/>
      <c r="D526" s="413"/>
      <c r="E526" s="413"/>
      <c r="F526" s="413"/>
    </row>
    <row r="527" spans="2:6" x14ac:dyDescent="0.2">
      <c r="B527" s="413"/>
      <c r="C527" s="413"/>
      <c r="D527" s="413"/>
      <c r="E527" s="413"/>
      <c r="F527" s="413"/>
    </row>
    <row r="528" spans="2:6" x14ac:dyDescent="0.2">
      <c r="B528" s="413"/>
      <c r="C528" s="413"/>
      <c r="D528" s="413"/>
      <c r="E528" s="413"/>
      <c r="F528" s="413"/>
    </row>
    <row r="529" spans="2:6" x14ac:dyDescent="0.2">
      <c r="B529" s="413"/>
      <c r="C529" s="413"/>
      <c r="D529" s="413"/>
      <c r="E529" s="413"/>
      <c r="F529" s="413"/>
    </row>
    <row r="530" spans="2:6" x14ac:dyDescent="0.2">
      <c r="B530" s="413"/>
      <c r="C530" s="413"/>
      <c r="D530" s="413"/>
      <c r="E530" s="413"/>
      <c r="F530" s="413"/>
    </row>
    <row r="531" spans="2:6" x14ac:dyDescent="0.2">
      <c r="B531" s="413"/>
      <c r="C531" s="413"/>
      <c r="D531" s="413"/>
      <c r="E531" s="413"/>
      <c r="F531" s="413"/>
    </row>
    <row r="532" spans="2:6" x14ac:dyDescent="0.2">
      <c r="B532" s="413"/>
      <c r="C532" s="413"/>
      <c r="D532" s="413"/>
      <c r="E532" s="413"/>
      <c r="F532" s="413"/>
    </row>
    <row r="533" spans="2:6" x14ac:dyDescent="0.2">
      <c r="B533" s="413"/>
      <c r="C533" s="413"/>
      <c r="D533" s="413"/>
      <c r="E533" s="413"/>
      <c r="F533" s="413"/>
    </row>
    <row r="534" spans="2:6" x14ac:dyDescent="0.2">
      <c r="B534" s="413"/>
      <c r="C534" s="413"/>
      <c r="D534" s="413"/>
      <c r="E534" s="413"/>
      <c r="F534" s="413"/>
    </row>
    <row r="535" spans="2:6" x14ac:dyDescent="0.2">
      <c r="B535" s="413"/>
      <c r="C535" s="413"/>
      <c r="D535" s="413"/>
      <c r="E535" s="413"/>
      <c r="F535" s="413"/>
    </row>
    <row r="536" spans="2:6" x14ac:dyDescent="0.2">
      <c r="B536" s="413"/>
      <c r="C536" s="413"/>
      <c r="D536" s="413"/>
      <c r="E536" s="413"/>
      <c r="F536" s="413"/>
    </row>
    <row r="537" spans="2:6" x14ac:dyDescent="0.2">
      <c r="B537" s="413"/>
      <c r="C537" s="413"/>
      <c r="D537" s="413"/>
      <c r="E537" s="413"/>
      <c r="F537" s="413"/>
    </row>
    <row r="538" spans="2:6" x14ac:dyDescent="0.2">
      <c r="B538" s="413"/>
      <c r="C538" s="413"/>
      <c r="D538" s="413"/>
      <c r="E538" s="413"/>
      <c r="F538" s="413"/>
    </row>
    <row r="539" spans="2:6" x14ac:dyDescent="0.2">
      <c r="B539" s="413"/>
      <c r="C539" s="413"/>
      <c r="D539" s="413"/>
      <c r="E539" s="413"/>
      <c r="F539" s="413"/>
    </row>
    <row r="540" spans="2:6" x14ac:dyDescent="0.2">
      <c r="B540" s="413"/>
      <c r="C540" s="413"/>
      <c r="D540" s="413"/>
      <c r="E540" s="413"/>
      <c r="F540" s="413"/>
    </row>
    <row r="541" spans="2:6" x14ac:dyDescent="0.2">
      <c r="B541" s="413"/>
      <c r="C541" s="413"/>
      <c r="D541" s="413"/>
      <c r="E541" s="413"/>
      <c r="F541" s="413"/>
    </row>
    <row r="542" spans="2:6" x14ac:dyDescent="0.2">
      <c r="B542" s="413"/>
      <c r="C542" s="413"/>
      <c r="D542" s="413"/>
      <c r="E542" s="413"/>
      <c r="F542" s="413"/>
    </row>
    <row r="543" spans="2:6" x14ac:dyDescent="0.2">
      <c r="B543" s="413"/>
      <c r="C543" s="413"/>
      <c r="D543" s="413"/>
      <c r="E543" s="413"/>
      <c r="F543" s="413"/>
    </row>
    <row r="544" spans="2:6" x14ac:dyDescent="0.2">
      <c r="B544" s="413"/>
      <c r="C544" s="413"/>
      <c r="D544" s="413"/>
      <c r="E544" s="413"/>
      <c r="F544" s="413"/>
    </row>
    <row r="545" spans="2:6" x14ac:dyDescent="0.2">
      <c r="B545" s="413"/>
      <c r="C545" s="413"/>
      <c r="D545" s="413"/>
      <c r="E545" s="413"/>
      <c r="F545" s="413"/>
    </row>
    <row r="546" spans="2:6" x14ac:dyDescent="0.2">
      <c r="B546" s="413"/>
      <c r="C546" s="413"/>
      <c r="D546" s="413"/>
      <c r="E546" s="413"/>
      <c r="F546" s="413"/>
    </row>
    <row r="547" spans="2:6" x14ac:dyDescent="0.2">
      <c r="B547" s="413"/>
      <c r="C547" s="413"/>
      <c r="D547" s="413"/>
      <c r="E547" s="413"/>
      <c r="F547" s="413"/>
    </row>
    <row r="548" spans="2:6" x14ac:dyDescent="0.2">
      <c r="B548" s="413"/>
      <c r="C548" s="413"/>
      <c r="D548" s="413"/>
      <c r="E548" s="413"/>
      <c r="F548" s="413"/>
    </row>
    <row r="549" spans="2:6" x14ac:dyDescent="0.2">
      <c r="B549" s="413"/>
      <c r="C549" s="413"/>
      <c r="D549" s="413"/>
      <c r="E549" s="413"/>
      <c r="F549" s="413"/>
    </row>
    <row r="550" spans="2:6" x14ac:dyDescent="0.2">
      <c r="B550" s="413"/>
      <c r="C550" s="413"/>
      <c r="D550" s="413"/>
      <c r="E550" s="413"/>
      <c r="F550" s="413"/>
    </row>
    <row r="551" spans="2:6" x14ac:dyDescent="0.2">
      <c r="B551" s="413"/>
      <c r="C551" s="413"/>
      <c r="D551" s="413"/>
      <c r="E551" s="413"/>
      <c r="F551" s="413"/>
    </row>
    <row r="552" spans="2:6" x14ac:dyDescent="0.2">
      <c r="B552" s="413"/>
      <c r="C552" s="413"/>
      <c r="D552" s="413"/>
      <c r="E552" s="413"/>
      <c r="F552" s="413"/>
    </row>
    <row r="553" spans="2:6" x14ac:dyDescent="0.2">
      <c r="B553" s="413"/>
      <c r="C553" s="413"/>
      <c r="D553" s="413"/>
      <c r="E553" s="413"/>
      <c r="F553" s="413"/>
    </row>
    <row r="554" spans="2:6" x14ac:dyDescent="0.2">
      <c r="B554" s="413"/>
      <c r="C554" s="413"/>
      <c r="D554" s="413"/>
      <c r="E554" s="413"/>
      <c r="F554" s="413"/>
    </row>
    <row r="555" spans="2:6" x14ac:dyDescent="0.2">
      <c r="B555" s="413"/>
      <c r="C555" s="413"/>
      <c r="D555" s="413"/>
      <c r="E555" s="413"/>
      <c r="F555" s="413"/>
    </row>
    <row r="556" spans="2:6" x14ac:dyDescent="0.2">
      <c r="B556" s="413"/>
      <c r="C556" s="413"/>
      <c r="D556" s="413"/>
      <c r="E556" s="413"/>
      <c r="F556" s="413"/>
    </row>
    <row r="557" spans="2:6" x14ac:dyDescent="0.2">
      <c r="B557" s="413"/>
      <c r="C557" s="413"/>
      <c r="D557" s="413"/>
      <c r="E557" s="413"/>
      <c r="F557" s="413"/>
    </row>
    <row r="558" spans="2:6" x14ac:dyDescent="0.2">
      <c r="B558" s="413"/>
      <c r="C558" s="413"/>
      <c r="D558" s="413"/>
      <c r="E558" s="413"/>
      <c r="F558" s="413"/>
    </row>
    <row r="559" spans="2:6" x14ac:dyDescent="0.2">
      <c r="B559" s="413"/>
      <c r="C559" s="413"/>
      <c r="D559" s="413"/>
      <c r="E559" s="413"/>
      <c r="F559" s="413"/>
    </row>
    <row r="560" spans="2:6" x14ac:dyDescent="0.2">
      <c r="B560" s="413"/>
      <c r="C560" s="413"/>
      <c r="D560" s="413"/>
      <c r="E560" s="413"/>
      <c r="F560" s="413"/>
    </row>
    <row r="561" spans="2:6" x14ac:dyDescent="0.2">
      <c r="B561" s="413"/>
      <c r="C561" s="413"/>
      <c r="D561" s="413"/>
      <c r="E561" s="413"/>
      <c r="F561" s="413"/>
    </row>
    <row r="562" spans="2:6" x14ac:dyDescent="0.2">
      <c r="B562" s="413"/>
      <c r="C562" s="413"/>
      <c r="D562" s="413"/>
      <c r="E562" s="413"/>
      <c r="F562" s="413"/>
    </row>
    <row r="563" spans="2:6" x14ac:dyDescent="0.2">
      <c r="B563" s="413"/>
      <c r="C563" s="413"/>
      <c r="D563" s="413"/>
      <c r="E563" s="413"/>
      <c r="F563" s="413"/>
    </row>
    <row r="564" spans="2:6" x14ac:dyDescent="0.2">
      <c r="B564" s="413"/>
      <c r="C564" s="413"/>
      <c r="D564" s="413"/>
      <c r="E564" s="413"/>
      <c r="F564" s="413"/>
    </row>
    <row r="565" spans="2:6" x14ac:dyDescent="0.2">
      <c r="B565" s="413"/>
      <c r="C565" s="413"/>
      <c r="D565" s="413"/>
      <c r="E565" s="413"/>
      <c r="F565" s="413"/>
    </row>
    <row r="566" spans="2:6" x14ac:dyDescent="0.2">
      <c r="B566" s="413"/>
      <c r="C566" s="413"/>
      <c r="D566" s="413"/>
      <c r="E566" s="413"/>
      <c r="F566" s="413"/>
    </row>
    <row r="567" spans="2:6" x14ac:dyDescent="0.2">
      <c r="B567" s="413"/>
      <c r="C567" s="413"/>
      <c r="D567" s="413"/>
      <c r="E567" s="413"/>
      <c r="F567" s="413"/>
    </row>
    <row r="568" spans="2:6" x14ac:dyDescent="0.2">
      <c r="B568" s="413"/>
      <c r="C568" s="413"/>
      <c r="D568" s="413"/>
      <c r="E568" s="413"/>
      <c r="F568" s="413"/>
    </row>
    <row r="569" spans="2:6" x14ac:dyDescent="0.2">
      <c r="B569" s="413"/>
      <c r="C569" s="413"/>
      <c r="D569" s="413"/>
      <c r="E569" s="413"/>
      <c r="F569" s="413"/>
    </row>
    <row r="570" spans="2:6" x14ac:dyDescent="0.2">
      <c r="B570" s="413"/>
      <c r="C570" s="413"/>
      <c r="D570" s="413"/>
      <c r="E570" s="413"/>
      <c r="F570" s="413"/>
    </row>
    <row r="571" spans="2:6" x14ac:dyDescent="0.2">
      <c r="B571" s="413"/>
      <c r="C571" s="413"/>
      <c r="D571" s="413"/>
      <c r="E571" s="413"/>
      <c r="F571" s="413"/>
    </row>
    <row r="572" spans="2:6" x14ac:dyDescent="0.2">
      <c r="B572" s="413"/>
      <c r="C572" s="413"/>
      <c r="D572" s="413"/>
      <c r="E572" s="413"/>
      <c r="F572" s="413"/>
    </row>
    <row r="573" spans="2:6" x14ac:dyDescent="0.2">
      <c r="B573" s="413"/>
      <c r="C573" s="413"/>
      <c r="D573" s="413"/>
      <c r="E573" s="413"/>
      <c r="F573" s="413"/>
    </row>
    <row r="574" spans="2:6" x14ac:dyDescent="0.2">
      <c r="B574" s="413"/>
      <c r="C574" s="413"/>
      <c r="D574" s="413"/>
      <c r="E574" s="413"/>
      <c r="F574" s="413"/>
    </row>
    <row r="575" spans="2:6" x14ac:dyDescent="0.2">
      <c r="B575" s="413"/>
      <c r="C575" s="413"/>
      <c r="D575" s="413"/>
      <c r="E575" s="413"/>
      <c r="F575" s="413"/>
    </row>
    <row r="576" spans="2:6" x14ac:dyDescent="0.2">
      <c r="B576" s="413"/>
      <c r="C576" s="413"/>
      <c r="D576" s="413"/>
      <c r="E576" s="413"/>
      <c r="F576" s="413"/>
    </row>
    <row r="577" spans="2:6" x14ac:dyDescent="0.2">
      <c r="B577" s="413"/>
      <c r="C577" s="413"/>
      <c r="D577" s="413"/>
      <c r="E577" s="413"/>
      <c r="F577" s="413"/>
    </row>
    <row r="578" spans="2:6" x14ac:dyDescent="0.2">
      <c r="B578" s="413"/>
      <c r="C578" s="413"/>
      <c r="D578" s="413"/>
      <c r="E578" s="413"/>
      <c r="F578" s="413"/>
    </row>
    <row r="579" spans="2:6" x14ac:dyDescent="0.2">
      <c r="B579" s="413"/>
      <c r="C579" s="413"/>
      <c r="D579" s="413"/>
      <c r="E579" s="413"/>
      <c r="F579" s="413"/>
    </row>
    <row r="580" spans="2:6" x14ac:dyDescent="0.2">
      <c r="B580" s="413"/>
      <c r="C580" s="413"/>
      <c r="D580" s="413"/>
      <c r="E580" s="413"/>
      <c r="F580" s="413"/>
    </row>
    <row r="581" spans="2:6" x14ac:dyDescent="0.2">
      <c r="B581" s="413"/>
      <c r="C581" s="413"/>
      <c r="D581" s="413"/>
      <c r="E581" s="413"/>
      <c r="F581" s="413"/>
    </row>
    <row r="582" spans="2:6" x14ac:dyDescent="0.2">
      <c r="B582" s="413"/>
      <c r="C582" s="413"/>
      <c r="D582" s="413"/>
      <c r="E582" s="413"/>
      <c r="F582" s="413"/>
    </row>
    <row r="583" spans="2:6" x14ac:dyDescent="0.2">
      <c r="B583" s="413"/>
      <c r="C583" s="413"/>
      <c r="D583" s="413"/>
      <c r="E583" s="413"/>
      <c r="F583" s="413"/>
    </row>
    <row r="584" spans="2:6" x14ac:dyDescent="0.2">
      <c r="B584" s="413"/>
      <c r="C584" s="413"/>
      <c r="D584" s="413"/>
      <c r="E584" s="413"/>
      <c r="F584" s="413"/>
    </row>
    <row r="585" spans="2:6" x14ac:dyDescent="0.2">
      <c r="B585" s="413"/>
      <c r="C585" s="413"/>
      <c r="D585" s="413"/>
      <c r="E585" s="413"/>
      <c r="F585" s="413"/>
    </row>
    <row r="586" spans="2:6" x14ac:dyDescent="0.2">
      <c r="B586" s="413"/>
      <c r="C586" s="413"/>
      <c r="D586" s="413"/>
      <c r="E586" s="413"/>
      <c r="F586" s="413"/>
    </row>
    <row r="587" spans="2:6" x14ac:dyDescent="0.2">
      <c r="B587" s="413"/>
      <c r="C587" s="413"/>
      <c r="D587" s="413"/>
      <c r="E587" s="413"/>
      <c r="F587" s="413"/>
    </row>
    <row r="588" spans="2:6" x14ac:dyDescent="0.2">
      <c r="B588" s="413"/>
      <c r="C588" s="413"/>
      <c r="D588" s="413"/>
      <c r="E588" s="413"/>
      <c r="F588" s="413"/>
    </row>
    <row r="589" spans="2:6" x14ac:dyDescent="0.2">
      <c r="B589" s="413"/>
      <c r="C589" s="413"/>
      <c r="D589" s="413"/>
      <c r="E589" s="413"/>
      <c r="F589" s="413"/>
    </row>
    <row r="590" spans="2:6" x14ac:dyDescent="0.2">
      <c r="B590" s="413"/>
      <c r="C590" s="413"/>
      <c r="D590" s="413"/>
      <c r="E590" s="413"/>
      <c r="F590" s="413"/>
    </row>
    <row r="591" spans="2:6" x14ac:dyDescent="0.2">
      <c r="B591" s="413"/>
      <c r="C591" s="413"/>
      <c r="D591" s="413"/>
      <c r="E591" s="413"/>
      <c r="F591" s="413"/>
    </row>
    <row r="592" spans="2:6" x14ac:dyDescent="0.2">
      <c r="B592" s="413"/>
      <c r="C592" s="413"/>
      <c r="D592" s="413"/>
      <c r="E592" s="413"/>
      <c r="F592" s="413"/>
    </row>
  </sheetData>
  <printOptions horizontalCentered="1"/>
  <pageMargins left="0" right="0" top="0.39370078740157483" bottom="0" header="0" footer="0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5"/>
  <sheetViews>
    <sheetView topLeftCell="A13" workbookViewId="0">
      <selection activeCell="L54" sqref="L54"/>
    </sheetView>
  </sheetViews>
  <sheetFormatPr defaultRowHeight="15" x14ac:dyDescent="0.25"/>
  <cols>
    <col min="1" max="16384" width="9.140625" style="205"/>
  </cols>
  <sheetData>
    <row r="2" spans="2:26" ht="15.75" x14ac:dyDescent="0.25"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725"/>
      <c r="N2" s="725"/>
      <c r="O2" s="725"/>
      <c r="P2" s="725"/>
      <c r="Q2" s="725"/>
      <c r="R2" s="725"/>
      <c r="S2" s="725"/>
      <c r="T2" s="725"/>
      <c r="U2" s="725"/>
      <c r="V2" s="725"/>
      <c r="W2" s="725"/>
    </row>
    <row r="3" spans="2:26" ht="15.75" x14ac:dyDescent="0.25">
      <c r="B3" s="725"/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</row>
    <row r="4" spans="2:26" ht="15.75" x14ac:dyDescent="0.25">
      <c r="E4" s="725"/>
      <c r="F4" s="725"/>
      <c r="G4" s="725"/>
      <c r="H4" s="725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</row>
    <row r="5" spans="2:26" ht="15.75" x14ac:dyDescent="0.25">
      <c r="E5" s="725"/>
      <c r="F5" s="725"/>
      <c r="G5" s="725"/>
      <c r="H5" s="725"/>
      <c r="I5" s="725"/>
      <c r="J5" s="725"/>
      <c r="K5" s="725"/>
      <c r="L5" s="725"/>
      <c r="M5" s="725"/>
      <c r="N5" s="725"/>
      <c r="O5" s="725"/>
      <c r="P5" s="725"/>
      <c r="Q5" s="725"/>
      <c r="R5" s="725"/>
      <c r="S5" s="725"/>
      <c r="T5" s="725"/>
      <c r="U5" s="725"/>
      <c r="V5" s="725"/>
      <c r="W5" s="725"/>
      <c r="X5" s="725"/>
      <c r="Y5" s="725"/>
      <c r="Z5" s="725"/>
    </row>
  </sheetData>
  <mergeCells count="4">
    <mergeCell ref="B2:W2"/>
    <mergeCell ref="B3:W3"/>
    <mergeCell ref="E4:Z4"/>
    <mergeCell ref="E5:Z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9"/>
  <sheetViews>
    <sheetView zoomScale="75" workbookViewId="0">
      <selection activeCell="L54" sqref="L54"/>
    </sheetView>
  </sheetViews>
  <sheetFormatPr defaultRowHeight="12.75" x14ac:dyDescent="0.2"/>
  <cols>
    <col min="1" max="1" width="15.85546875" style="283" customWidth="1"/>
    <col min="2" max="3" width="10.5703125" style="283" customWidth="1"/>
    <col min="4" max="4" width="9.85546875" style="283" customWidth="1"/>
    <col min="5" max="5" width="9.28515625" style="283" customWidth="1"/>
    <col min="6" max="6" width="73.7109375" style="283" customWidth="1"/>
    <col min="7" max="7" width="22.7109375" style="283" customWidth="1"/>
    <col min="8" max="8" width="22" style="283" customWidth="1"/>
    <col min="9" max="9" width="22.7109375" style="283" customWidth="1"/>
    <col min="10" max="10" width="14" style="283" customWidth="1"/>
    <col min="11" max="12" width="9.140625" style="283"/>
    <col min="13" max="13" width="11.42578125" style="283" bestFit="1" customWidth="1"/>
    <col min="14" max="16384" width="9.140625" style="283"/>
  </cols>
  <sheetData>
    <row r="1" spans="1:10" ht="15" x14ac:dyDescent="0.2">
      <c r="G1" s="284"/>
      <c r="H1" s="284"/>
      <c r="J1" s="284"/>
    </row>
    <row r="3" spans="1:10" ht="23.25" x14ac:dyDescent="0.35">
      <c r="A3" s="286" t="s">
        <v>436</v>
      </c>
      <c r="B3" s="287"/>
      <c r="C3" s="287"/>
      <c r="D3" s="287"/>
      <c r="E3" s="287"/>
      <c r="F3" s="287"/>
      <c r="G3" s="287"/>
      <c r="H3" s="287"/>
      <c r="I3" s="289"/>
      <c r="J3" s="289"/>
    </row>
    <row r="4" spans="1:10" ht="24.75" customHeight="1" x14ac:dyDescent="0.25">
      <c r="A4" s="286" t="s">
        <v>437</v>
      </c>
      <c r="B4" s="286"/>
      <c r="C4" s="286"/>
      <c r="D4" s="286"/>
      <c r="E4" s="290"/>
      <c r="F4" s="290"/>
      <c r="G4" s="289"/>
      <c r="H4" s="289"/>
      <c r="I4" s="289"/>
    </row>
    <row r="5" spans="1:10" ht="15.75" thickBot="1" x14ac:dyDescent="0.25">
      <c r="B5" s="292"/>
      <c r="C5" s="292"/>
      <c r="G5" s="293"/>
      <c r="H5" s="293"/>
      <c r="I5" s="284"/>
      <c r="J5" s="295" t="s">
        <v>199</v>
      </c>
    </row>
    <row r="6" spans="1:10" ht="24" customHeight="1" x14ac:dyDescent="0.25">
      <c r="A6" s="296" t="s">
        <v>266</v>
      </c>
      <c r="B6" s="297" t="s">
        <v>267</v>
      </c>
      <c r="C6" s="298"/>
      <c r="D6" s="298"/>
      <c r="E6" s="299"/>
      <c r="F6" s="300" t="s">
        <v>268</v>
      </c>
      <c r="G6" s="300" t="s">
        <v>269</v>
      </c>
      <c r="H6" s="301" t="s">
        <v>270</v>
      </c>
      <c r="I6" s="300" t="s">
        <v>253</v>
      </c>
      <c r="J6" s="300" t="s">
        <v>271</v>
      </c>
    </row>
    <row r="7" spans="1:10" ht="17.25" customHeight="1" x14ac:dyDescent="0.25">
      <c r="A7" s="302" t="s">
        <v>272</v>
      </c>
      <c r="B7" s="303" t="s">
        <v>273</v>
      </c>
      <c r="C7" s="304" t="s">
        <v>274</v>
      </c>
      <c r="D7" s="305" t="s">
        <v>275</v>
      </c>
      <c r="E7" s="306" t="s">
        <v>276</v>
      </c>
      <c r="F7" s="307"/>
      <c r="G7" s="308" t="s">
        <v>277</v>
      </c>
      <c r="H7" s="309" t="s">
        <v>278</v>
      </c>
      <c r="I7" s="308" t="s">
        <v>279</v>
      </c>
      <c r="J7" s="308" t="s">
        <v>280</v>
      </c>
    </row>
    <row r="8" spans="1:10" ht="15" x14ac:dyDescent="0.25">
      <c r="A8" s="310" t="s">
        <v>281</v>
      </c>
      <c r="B8" s="311" t="s">
        <v>282</v>
      </c>
      <c r="C8" s="304"/>
      <c r="D8" s="304"/>
      <c r="E8" s="312" t="s">
        <v>283</v>
      </c>
      <c r="F8" s="313"/>
      <c r="G8" s="308" t="s">
        <v>261</v>
      </c>
      <c r="H8" s="308" t="s">
        <v>284</v>
      </c>
      <c r="I8" s="314" t="s">
        <v>285</v>
      </c>
      <c r="J8" s="315" t="s">
        <v>286</v>
      </c>
    </row>
    <row r="9" spans="1:10" ht="15.75" thickBot="1" x14ac:dyDescent="0.3">
      <c r="A9" s="310" t="s">
        <v>287</v>
      </c>
      <c r="B9" s="316"/>
      <c r="C9" s="317"/>
      <c r="D9" s="317"/>
      <c r="E9" s="318"/>
      <c r="F9" s="319"/>
      <c r="G9" s="314"/>
      <c r="H9" s="320"/>
      <c r="I9" s="321" t="s">
        <v>288</v>
      </c>
      <c r="J9" s="322"/>
    </row>
    <row r="10" spans="1:10" ht="15" thickBot="1" x14ac:dyDescent="0.25">
      <c r="A10" s="323" t="s">
        <v>0</v>
      </c>
      <c r="B10" s="324" t="s">
        <v>289</v>
      </c>
      <c r="C10" s="325" t="s">
        <v>290</v>
      </c>
      <c r="D10" s="325" t="s">
        <v>291</v>
      </c>
      <c r="E10" s="326" t="s">
        <v>292</v>
      </c>
      <c r="F10" s="326" t="s">
        <v>293</v>
      </c>
      <c r="G10" s="326">
        <v>1</v>
      </c>
      <c r="H10" s="326">
        <v>2</v>
      </c>
      <c r="I10" s="326">
        <v>3</v>
      </c>
      <c r="J10" s="326">
        <v>4</v>
      </c>
    </row>
    <row r="11" spans="1:10" ht="30.75" customHeight="1" x14ac:dyDescent="0.25">
      <c r="A11" s="328" t="s">
        <v>294</v>
      </c>
      <c r="B11" s="329" t="s">
        <v>438</v>
      </c>
      <c r="C11" s="330"/>
      <c r="D11" s="331"/>
      <c r="E11" s="332"/>
      <c r="F11" s="333" t="s">
        <v>439</v>
      </c>
      <c r="G11" s="416">
        <f>SUM(G12)</f>
        <v>1056600</v>
      </c>
      <c r="H11" s="416">
        <f>SUM(H12)</f>
        <v>4694949</v>
      </c>
      <c r="I11" s="416">
        <f>SUM(I12)</f>
        <v>760213</v>
      </c>
      <c r="J11" s="417">
        <f>SUM($I11/H11)*100</f>
        <v>16.192146070170306</v>
      </c>
    </row>
    <row r="12" spans="1:10" ht="18.75" customHeight="1" x14ac:dyDescent="0.25">
      <c r="A12" s="337" t="s">
        <v>294</v>
      </c>
      <c r="B12" s="418"/>
      <c r="C12" s="359" t="s">
        <v>440</v>
      </c>
      <c r="D12" s="419"/>
      <c r="E12" s="420"/>
      <c r="F12" s="421" t="s">
        <v>441</v>
      </c>
      <c r="G12" s="404">
        <f>SUM(G13+G17+G19+G25+G27+G28)</f>
        <v>1056600</v>
      </c>
      <c r="H12" s="404">
        <f>SUM(H13+H17+H19+H25+H27+H28)</f>
        <v>4694949</v>
      </c>
      <c r="I12" s="404">
        <f>SUM(I13+I17+I19+I25+I27+I28)</f>
        <v>760213</v>
      </c>
      <c r="J12" s="343">
        <f>SUM($I12/H12)*100</f>
        <v>16.192146070170306</v>
      </c>
    </row>
    <row r="13" spans="1:10" ht="18.75" customHeight="1" x14ac:dyDescent="0.2">
      <c r="A13" s="344" t="s">
        <v>294</v>
      </c>
      <c r="B13" s="422"/>
      <c r="C13" s="423"/>
      <c r="D13" s="364" t="s">
        <v>442</v>
      </c>
      <c r="E13" s="365"/>
      <c r="F13" s="424" t="s">
        <v>443</v>
      </c>
      <c r="G13" s="380">
        <f>SUM(G14:G16)</f>
        <v>0</v>
      </c>
      <c r="H13" s="380">
        <f>SUM(H14:H16)</f>
        <v>0</v>
      </c>
      <c r="I13" s="380">
        <f>SUM(I14:I16)</f>
        <v>0</v>
      </c>
      <c r="J13" s="349">
        <v>0</v>
      </c>
    </row>
    <row r="14" spans="1:10" ht="18.75" customHeight="1" x14ac:dyDescent="0.2">
      <c r="A14" s="344"/>
      <c r="B14" s="422"/>
      <c r="C14" s="423"/>
      <c r="D14" s="364"/>
      <c r="E14" s="425" t="s">
        <v>444</v>
      </c>
      <c r="F14" s="426" t="s">
        <v>445</v>
      </c>
      <c r="G14" s="385">
        <v>0</v>
      </c>
      <c r="H14" s="385">
        <v>0</v>
      </c>
      <c r="I14" s="385">
        <v>0</v>
      </c>
      <c r="J14" s="357">
        <v>0</v>
      </c>
    </row>
    <row r="15" spans="1:10" ht="18.75" customHeight="1" x14ac:dyDescent="0.2">
      <c r="A15" s="350" t="s">
        <v>294</v>
      </c>
      <c r="B15" s="427"/>
      <c r="C15" s="428"/>
      <c r="D15" s="353"/>
      <c r="E15" s="429" t="s">
        <v>446</v>
      </c>
      <c r="F15" s="367" t="s">
        <v>447</v>
      </c>
      <c r="G15" s="385">
        <v>0</v>
      </c>
      <c r="H15" s="385">
        <v>0</v>
      </c>
      <c r="I15" s="385">
        <v>0</v>
      </c>
      <c r="J15" s="357">
        <v>0</v>
      </c>
    </row>
    <row r="16" spans="1:10" ht="18.75" customHeight="1" x14ac:dyDescent="0.2">
      <c r="A16" s="350" t="s">
        <v>294</v>
      </c>
      <c r="B16" s="427"/>
      <c r="C16" s="428"/>
      <c r="D16" s="353"/>
      <c r="E16" s="429" t="s">
        <v>448</v>
      </c>
      <c r="F16" s="367" t="s">
        <v>449</v>
      </c>
      <c r="G16" s="385">
        <v>0</v>
      </c>
      <c r="H16" s="385">
        <v>0</v>
      </c>
      <c r="I16" s="385">
        <v>0</v>
      </c>
      <c r="J16" s="357">
        <v>0</v>
      </c>
    </row>
    <row r="17" spans="1:10" ht="18.75" customHeight="1" x14ac:dyDescent="0.2">
      <c r="A17" s="344" t="s">
        <v>294</v>
      </c>
      <c r="B17" s="422"/>
      <c r="C17" s="423"/>
      <c r="D17" s="364" t="s">
        <v>450</v>
      </c>
      <c r="E17" s="365"/>
      <c r="F17" s="371" t="s">
        <v>451</v>
      </c>
      <c r="G17" s="380">
        <f>SUM(G18)</f>
        <v>0</v>
      </c>
      <c r="H17" s="380">
        <f>SUM(H18)</f>
        <v>0</v>
      </c>
      <c r="I17" s="380">
        <f>SUM(I18)</f>
        <v>0</v>
      </c>
      <c r="J17" s="349">
        <v>0</v>
      </c>
    </row>
    <row r="18" spans="1:10" ht="18.75" customHeight="1" x14ac:dyDescent="0.2">
      <c r="A18" s="350" t="s">
        <v>294</v>
      </c>
      <c r="B18" s="427"/>
      <c r="C18" s="428"/>
      <c r="D18" s="353"/>
      <c r="E18" s="429" t="s">
        <v>452</v>
      </c>
      <c r="F18" s="367" t="s">
        <v>379</v>
      </c>
      <c r="G18" s="385">
        <v>0</v>
      </c>
      <c r="H18" s="385">
        <v>0</v>
      </c>
      <c r="I18" s="385">
        <v>0</v>
      </c>
      <c r="J18" s="357">
        <v>0</v>
      </c>
    </row>
    <row r="19" spans="1:10" ht="18.75" customHeight="1" x14ac:dyDescent="0.2">
      <c r="A19" s="344" t="s">
        <v>294</v>
      </c>
      <c r="B19" s="422"/>
      <c r="C19" s="423"/>
      <c r="D19" s="364" t="s">
        <v>453</v>
      </c>
      <c r="E19" s="365"/>
      <c r="F19" s="366" t="s">
        <v>454</v>
      </c>
      <c r="G19" s="380">
        <f>SUM(G20:G24)</f>
        <v>603900</v>
      </c>
      <c r="H19" s="380">
        <f>SUM(H20:H24)</f>
        <v>2102269</v>
      </c>
      <c r="I19" s="380">
        <f>SUM(I20:I24)</f>
        <v>408241</v>
      </c>
      <c r="J19" s="349">
        <f>SUM($I19/H19)*100</f>
        <v>19.419065780830142</v>
      </c>
    </row>
    <row r="20" spans="1:10" ht="18.75" customHeight="1" x14ac:dyDescent="0.2">
      <c r="A20" s="350" t="s">
        <v>294</v>
      </c>
      <c r="B20" s="358"/>
      <c r="C20" s="430"/>
      <c r="D20" s="353"/>
      <c r="E20" s="429" t="s">
        <v>455</v>
      </c>
      <c r="F20" s="431" t="s">
        <v>456</v>
      </c>
      <c r="G20" s="385">
        <v>0</v>
      </c>
      <c r="H20" s="385">
        <v>0</v>
      </c>
      <c r="I20" s="385"/>
      <c r="J20" s="357">
        <v>0</v>
      </c>
    </row>
    <row r="21" spans="1:10" ht="18.75" customHeight="1" x14ac:dyDescent="0.2">
      <c r="A21" s="350" t="s">
        <v>294</v>
      </c>
      <c r="B21" s="358"/>
      <c r="C21" s="430"/>
      <c r="D21" s="353"/>
      <c r="E21" s="429" t="s">
        <v>457</v>
      </c>
      <c r="F21" s="431" t="s">
        <v>376</v>
      </c>
      <c r="G21" s="385">
        <v>600000</v>
      </c>
      <c r="H21" s="385">
        <v>1404369</v>
      </c>
      <c r="I21" s="385">
        <v>404368</v>
      </c>
      <c r="J21" s="357">
        <f t="shared" ref="J21:J26" si="0">SUM($I21/H21)*100</f>
        <v>28.793572059764923</v>
      </c>
    </row>
    <row r="22" spans="1:10" ht="18.75" customHeight="1" x14ac:dyDescent="0.2">
      <c r="A22" s="350" t="s">
        <v>294</v>
      </c>
      <c r="B22" s="358"/>
      <c r="C22" s="430"/>
      <c r="D22" s="353"/>
      <c r="E22" s="429" t="s">
        <v>458</v>
      </c>
      <c r="F22" s="431" t="s">
        <v>377</v>
      </c>
      <c r="G22" s="385">
        <v>0</v>
      </c>
      <c r="H22" s="385">
        <v>500000</v>
      </c>
      <c r="I22" s="385"/>
      <c r="J22" s="357">
        <f t="shared" si="0"/>
        <v>0</v>
      </c>
    </row>
    <row r="23" spans="1:10" ht="18.75" customHeight="1" x14ac:dyDescent="0.2">
      <c r="A23" s="350" t="s">
        <v>294</v>
      </c>
      <c r="B23" s="358"/>
      <c r="C23" s="430"/>
      <c r="D23" s="353"/>
      <c r="E23" s="429" t="s">
        <v>459</v>
      </c>
      <c r="F23" s="432" t="s">
        <v>378</v>
      </c>
      <c r="G23" s="385">
        <v>3900</v>
      </c>
      <c r="H23" s="385">
        <v>10900</v>
      </c>
      <c r="I23" s="385">
        <v>3873</v>
      </c>
      <c r="J23" s="357">
        <f t="shared" si="0"/>
        <v>35.532110091743121</v>
      </c>
    </row>
    <row r="24" spans="1:10" ht="18.75" customHeight="1" x14ac:dyDescent="0.2">
      <c r="A24" s="350" t="s">
        <v>294</v>
      </c>
      <c r="B24" s="358"/>
      <c r="C24" s="430"/>
      <c r="D24" s="353"/>
      <c r="E24" s="429" t="s">
        <v>460</v>
      </c>
      <c r="F24" s="432" t="s">
        <v>461</v>
      </c>
      <c r="G24" s="385">
        <v>0</v>
      </c>
      <c r="H24" s="385">
        <v>187000</v>
      </c>
      <c r="I24" s="385"/>
      <c r="J24" s="357">
        <f t="shared" si="0"/>
        <v>0</v>
      </c>
    </row>
    <row r="25" spans="1:10" ht="18.75" customHeight="1" x14ac:dyDescent="0.2">
      <c r="A25" s="344" t="s">
        <v>294</v>
      </c>
      <c r="B25" s="422"/>
      <c r="C25" s="423"/>
      <c r="D25" s="364" t="s">
        <v>462</v>
      </c>
      <c r="E25" s="365"/>
      <c r="F25" s="371" t="s">
        <v>463</v>
      </c>
      <c r="G25" s="380">
        <f>SUM(G26)</f>
        <v>420600</v>
      </c>
      <c r="H25" s="380">
        <f>SUM(H26)</f>
        <v>819600</v>
      </c>
      <c r="I25" s="380">
        <f>SUM(I26)</f>
        <v>325092</v>
      </c>
      <c r="J25" s="349">
        <f t="shared" si="0"/>
        <v>39.664714494875547</v>
      </c>
    </row>
    <row r="26" spans="1:10" ht="18.75" customHeight="1" x14ac:dyDescent="0.2">
      <c r="A26" s="350" t="s">
        <v>294</v>
      </c>
      <c r="B26" s="377"/>
      <c r="C26" s="433"/>
      <c r="D26" s="434"/>
      <c r="E26" s="435" t="s">
        <v>464</v>
      </c>
      <c r="F26" s="436" t="s">
        <v>465</v>
      </c>
      <c r="G26" s="385">
        <v>420600</v>
      </c>
      <c r="H26" s="385">
        <v>819600</v>
      </c>
      <c r="I26" s="385">
        <v>325092</v>
      </c>
      <c r="J26" s="357">
        <f t="shared" si="0"/>
        <v>39.664714494875547</v>
      </c>
    </row>
    <row r="27" spans="1:10" ht="18.75" customHeight="1" x14ac:dyDescent="0.2">
      <c r="A27" s="344" t="s">
        <v>294</v>
      </c>
      <c r="B27" s="422"/>
      <c r="C27" s="423"/>
      <c r="D27" s="364" t="s">
        <v>466</v>
      </c>
      <c r="E27" s="370"/>
      <c r="F27" s="437" t="s">
        <v>467</v>
      </c>
      <c r="G27" s="380">
        <v>32100</v>
      </c>
      <c r="H27" s="380">
        <v>252080</v>
      </c>
      <c r="I27" s="380">
        <v>26750</v>
      </c>
      <c r="J27" s="349">
        <f>SUM(I27/H27)*100</f>
        <v>10.611710568073628</v>
      </c>
    </row>
    <row r="28" spans="1:10" ht="18.75" customHeight="1" x14ac:dyDescent="0.2">
      <c r="A28" s="344" t="s">
        <v>294</v>
      </c>
      <c r="B28" s="422"/>
      <c r="C28" s="423"/>
      <c r="D28" s="364" t="s">
        <v>468</v>
      </c>
      <c r="E28" s="370"/>
      <c r="F28" s="438" t="s">
        <v>469</v>
      </c>
      <c r="G28" s="380">
        <f>SUM(G29:G31)</f>
        <v>0</v>
      </c>
      <c r="H28" s="380">
        <f>SUM(H29:H31)</f>
        <v>1521000</v>
      </c>
      <c r="I28" s="380">
        <f>SUM(I29:I31)</f>
        <v>130</v>
      </c>
      <c r="J28" s="349">
        <f>SUM($I28/H28)*100</f>
        <v>8.5470085470085479E-3</v>
      </c>
    </row>
    <row r="29" spans="1:10" ht="18.75" customHeight="1" x14ac:dyDescent="0.2">
      <c r="A29" s="350" t="s">
        <v>294</v>
      </c>
      <c r="B29" s="377"/>
      <c r="C29" s="433"/>
      <c r="D29" s="434"/>
      <c r="E29" s="435" t="s">
        <v>470</v>
      </c>
      <c r="F29" s="436" t="s">
        <v>471</v>
      </c>
      <c r="G29" s="385">
        <v>0</v>
      </c>
      <c r="H29" s="385">
        <v>0</v>
      </c>
      <c r="I29" s="385">
        <v>0</v>
      </c>
      <c r="J29" s="357">
        <v>0</v>
      </c>
    </row>
    <row r="30" spans="1:10" ht="18.75" customHeight="1" x14ac:dyDescent="0.2">
      <c r="A30" s="350" t="s">
        <v>294</v>
      </c>
      <c r="B30" s="377"/>
      <c r="C30" s="433"/>
      <c r="D30" s="434"/>
      <c r="E30" s="435" t="s">
        <v>472</v>
      </c>
      <c r="F30" s="436" t="s">
        <v>473</v>
      </c>
      <c r="G30" s="385">
        <v>0</v>
      </c>
      <c r="H30" s="385">
        <v>1331000</v>
      </c>
      <c r="I30" s="385">
        <v>130</v>
      </c>
      <c r="J30" s="357">
        <f>SUM($I30/H30)*100</f>
        <v>9.7670924117205116E-3</v>
      </c>
    </row>
    <row r="31" spans="1:10" ht="18.75" customHeight="1" x14ac:dyDescent="0.2">
      <c r="A31" s="350" t="s">
        <v>294</v>
      </c>
      <c r="B31" s="377"/>
      <c r="C31" s="433"/>
      <c r="D31" s="434"/>
      <c r="E31" s="435" t="s">
        <v>474</v>
      </c>
      <c r="F31" s="436" t="s">
        <v>475</v>
      </c>
      <c r="G31" s="385">
        <v>0</v>
      </c>
      <c r="H31" s="385">
        <v>190000</v>
      </c>
      <c r="I31" s="385">
        <v>0</v>
      </c>
      <c r="J31" s="357">
        <f>SUM($I31/H31)*100</f>
        <v>0</v>
      </c>
    </row>
    <row r="32" spans="1:10" ht="15" thickBot="1" x14ac:dyDescent="0.25">
      <c r="A32" s="405"/>
      <c r="B32" s="406"/>
      <c r="C32" s="407"/>
      <c r="D32" s="407"/>
      <c r="E32" s="408"/>
      <c r="F32" s="409"/>
      <c r="G32" s="410"/>
      <c r="H32" s="410"/>
      <c r="I32" s="410"/>
      <c r="J32" s="412"/>
    </row>
    <row r="33" spans="2:8" x14ac:dyDescent="0.2">
      <c r="B33" s="413"/>
      <c r="C33" s="413"/>
      <c r="D33" s="413"/>
      <c r="E33" s="413"/>
      <c r="F33" s="413"/>
    </row>
    <row r="34" spans="2:8" x14ac:dyDescent="0.2">
      <c r="B34" s="413"/>
      <c r="C34" s="413"/>
      <c r="D34" s="413"/>
      <c r="E34" s="413"/>
      <c r="F34" s="413"/>
    </row>
    <row r="35" spans="2:8" x14ac:dyDescent="0.2">
      <c r="B35" s="413"/>
      <c r="C35" s="413"/>
      <c r="D35" s="413"/>
      <c r="E35" s="413"/>
      <c r="F35" s="413"/>
    </row>
    <row r="36" spans="2:8" x14ac:dyDescent="0.2">
      <c r="B36" s="413"/>
      <c r="C36" s="413"/>
      <c r="D36" s="413"/>
      <c r="E36" s="413"/>
      <c r="F36" s="413"/>
    </row>
    <row r="37" spans="2:8" x14ac:dyDescent="0.2">
      <c r="B37" s="413"/>
      <c r="C37" s="413"/>
      <c r="D37" s="413"/>
      <c r="E37" s="413"/>
      <c r="F37" s="413"/>
      <c r="H37" s="415"/>
    </row>
    <row r="38" spans="2:8" x14ac:dyDescent="0.2">
      <c r="B38" s="413"/>
      <c r="C38" s="413"/>
      <c r="D38" s="413"/>
      <c r="E38" s="413"/>
      <c r="F38" s="413"/>
    </row>
    <row r="39" spans="2:8" x14ac:dyDescent="0.2">
      <c r="B39" s="413"/>
      <c r="C39" s="413"/>
      <c r="D39" s="413"/>
      <c r="E39" s="413"/>
      <c r="F39" s="413"/>
    </row>
    <row r="40" spans="2:8" x14ac:dyDescent="0.2">
      <c r="B40" s="413"/>
      <c r="C40" s="413"/>
      <c r="D40" s="413"/>
      <c r="E40" s="413"/>
      <c r="F40" s="413"/>
    </row>
    <row r="41" spans="2:8" x14ac:dyDescent="0.2">
      <c r="B41" s="413"/>
      <c r="C41" s="413"/>
      <c r="D41" s="413"/>
      <c r="E41" s="413"/>
      <c r="F41" s="413"/>
    </row>
    <row r="42" spans="2:8" x14ac:dyDescent="0.2">
      <c r="B42" s="413"/>
      <c r="C42" s="413"/>
      <c r="D42" s="413"/>
      <c r="E42" s="413"/>
      <c r="F42" s="413"/>
    </row>
    <row r="43" spans="2:8" x14ac:dyDescent="0.2">
      <c r="B43" s="413"/>
      <c r="C43" s="413"/>
      <c r="D43" s="413"/>
      <c r="E43" s="413"/>
      <c r="F43" s="413"/>
    </row>
    <row r="44" spans="2:8" x14ac:dyDescent="0.2">
      <c r="B44" s="413"/>
      <c r="C44" s="413"/>
      <c r="D44" s="413"/>
      <c r="E44" s="413"/>
      <c r="F44" s="413"/>
    </row>
    <row r="45" spans="2:8" x14ac:dyDescent="0.2">
      <c r="B45" s="413"/>
      <c r="C45" s="413"/>
      <c r="D45" s="413"/>
      <c r="E45" s="413"/>
      <c r="F45" s="413"/>
    </row>
    <row r="46" spans="2:8" x14ac:dyDescent="0.2">
      <c r="B46" s="413"/>
      <c r="C46" s="413"/>
      <c r="D46" s="413"/>
      <c r="E46" s="413"/>
      <c r="F46" s="413"/>
    </row>
    <row r="47" spans="2:8" x14ac:dyDescent="0.2">
      <c r="B47" s="413"/>
      <c r="C47" s="413"/>
      <c r="D47" s="413"/>
      <c r="E47" s="413"/>
      <c r="F47" s="413"/>
    </row>
    <row r="48" spans="2:8" x14ac:dyDescent="0.2">
      <c r="B48" s="413"/>
      <c r="C48" s="413"/>
      <c r="D48" s="413"/>
      <c r="E48" s="413"/>
      <c r="F48" s="413"/>
    </row>
    <row r="49" spans="2:6" x14ac:dyDescent="0.2">
      <c r="B49" s="413"/>
      <c r="C49" s="413"/>
      <c r="D49" s="413"/>
      <c r="E49" s="413"/>
      <c r="F49" s="413"/>
    </row>
    <row r="50" spans="2:6" x14ac:dyDescent="0.2">
      <c r="B50" s="413"/>
      <c r="C50" s="413"/>
      <c r="D50" s="413"/>
      <c r="E50" s="413"/>
      <c r="F50" s="413"/>
    </row>
    <row r="51" spans="2:6" x14ac:dyDescent="0.2">
      <c r="B51" s="413"/>
      <c r="C51" s="413"/>
      <c r="D51" s="413"/>
      <c r="E51" s="413"/>
      <c r="F51" s="413"/>
    </row>
    <row r="52" spans="2:6" x14ac:dyDescent="0.2">
      <c r="B52" s="413"/>
      <c r="C52" s="413"/>
      <c r="D52" s="413"/>
      <c r="E52" s="413"/>
      <c r="F52" s="413"/>
    </row>
    <row r="53" spans="2:6" x14ac:dyDescent="0.2">
      <c r="B53" s="413"/>
      <c r="C53" s="413"/>
      <c r="D53" s="413"/>
      <c r="E53" s="413"/>
      <c r="F53" s="413"/>
    </row>
    <row r="54" spans="2:6" x14ac:dyDescent="0.2">
      <c r="B54" s="413"/>
      <c r="C54" s="413"/>
      <c r="D54" s="413"/>
      <c r="E54" s="413"/>
      <c r="F54" s="413"/>
    </row>
    <row r="55" spans="2:6" x14ac:dyDescent="0.2">
      <c r="B55" s="413"/>
      <c r="C55" s="413"/>
      <c r="D55" s="413"/>
      <c r="E55" s="413"/>
      <c r="F55" s="413"/>
    </row>
    <row r="56" spans="2:6" x14ac:dyDescent="0.2">
      <c r="B56" s="413"/>
      <c r="C56" s="413"/>
      <c r="D56" s="413"/>
      <c r="E56" s="413"/>
      <c r="F56" s="413"/>
    </row>
    <row r="57" spans="2:6" x14ac:dyDescent="0.2">
      <c r="B57" s="413"/>
      <c r="C57" s="413"/>
      <c r="D57" s="413"/>
      <c r="E57" s="413"/>
      <c r="F57" s="413"/>
    </row>
    <row r="58" spans="2:6" x14ac:dyDescent="0.2">
      <c r="B58" s="413"/>
      <c r="C58" s="413"/>
      <c r="D58" s="413"/>
      <c r="E58" s="413"/>
      <c r="F58" s="413"/>
    </row>
    <row r="59" spans="2:6" x14ac:dyDescent="0.2">
      <c r="B59" s="413"/>
      <c r="C59" s="413"/>
      <c r="D59" s="413"/>
      <c r="E59" s="413"/>
      <c r="F59" s="413"/>
    </row>
    <row r="60" spans="2:6" x14ac:dyDescent="0.2">
      <c r="B60" s="413"/>
      <c r="C60" s="413"/>
      <c r="D60" s="413"/>
      <c r="E60" s="413"/>
      <c r="F60" s="413"/>
    </row>
    <row r="61" spans="2:6" x14ac:dyDescent="0.2">
      <c r="B61" s="413"/>
      <c r="C61" s="413"/>
      <c r="D61" s="413"/>
      <c r="E61" s="413"/>
      <c r="F61" s="413"/>
    </row>
    <row r="62" spans="2:6" x14ac:dyDescent="0.2">
      <c r="B62" s="413"/>
      <c r="C62" s="413"/>
      <c r="D62" s="413"/>
      <c r="E62" s="413"/>
      <c r="F62" s="413"/>
    </row>
    <row r="63" spans="2:6" x14ac:dyDescent="0.2">
      <c r="B63" s="413"/>
      <c r="C63" s="413"/>
      <c r="D63" s="413"/>
      <c r="E63" s="413"/>
      <c r="F63" s="413"/>
    </row>
    <row r="64" spans="2:6" x14ac:dyDescent="0.2">
      <c r="B64" s="413"/>
      <c r="C64" s="413"/>
      <c r="D64" s="413"/>
      <c r="E64" s="413"/>
      <c r="F64" s="413"/>
    </row>
    <row r="65" spans="2:6" x14ac:dyDescent="0.2">
      <c r="B65" s="413"/>
      <c r="C65" s="413"/>
      <c r="D65" s="413"/>
      <c r="E65" s="413"/>
      <c r="F65" s="413"/>
    </row>
    <row r="66" spans="2:6" x14ac:dyDescent="0.2">
      <c r="B66" s="413"/>
      <c r="C66" s="413"/>
      <c r="D66" s="413"/>
      <c r="E66" s="413"/>
      <c r="F66" s="413"/>
    </row>
    <row r="67" spans="2:6" x14ac:dyDescent="0.2">
      <c r="B67" s="413"/>
      <c r="C67" s="413"/>
      <c r="D67" s="413"/>
      <c r="E67" s="413"/>
      <c r="F67" s="413"/>
    </row>
    <row r="68" spans="2:6" x14ac:dyDescent="0.2">
      <c r="B68" s="413"/>
      <c r="C68" s="413"/>
      <c r="D68" s="413"/>
      <c r="E68" s="413"/>
      <c r="F68" s="413"/>
    </row>
    <row r="69" spans="2:6" x14ac:dyDescent="0.2">
      <c r="B69" s="413"/>
      <c r="C69" s="413"/>
      <c r="D69" s="413"/>
      <c r="E69" s="413"/>
      <c r="F69" s="413"/>
    </row>
    <row r="70" spans="2:6" x14ac:dyDescent="0.2">
      <c r="B70" s="413"/>
      <c r="C70" s="413"/>
      <c r="D70" s="413"/>
      <c r="E70" s="413"/>
      <c r="F70" s="413"/>
    </row>
    <row r="71" spans="2:6" x14ac:dyDescent="0.2">
      <c r="B71" s="413"/>
      <c r="C71" s="413"/>
      <c r="D71" s="413"/>
      <c r="E71" s="413"/>
      <c r="F71" s="413"/>
    </row>
    <row r="72" spans="2:6" x14ac:dyDescent="0.2">
      <c r="B72" s="413"/>
      <c r="C72" s="413"/>
      <c r="D72" s="413"/>
      <c r="E72" s="413"/>
      <c r="F72" s="413"/>
    </row>
    <row r="73" spans="2:6" x14ac:dyDescent="0.2">
      <c r="B73" s="413"/>
      <c r="C73" s="413"/>
      <c r="D73" s="413"/>
      <c r="E73" s="413"/>
      <c r="F73" s="413"/>
    </row>
    <row r="74" spans="2:6" x14ac:dyDescent="0.2">
      <c r="B74" s="413"/>
      <c r="C74" s="413"/>
      <c r="D74" s="413"/>
      <c r="E74" s="413"/>
      <c r="F74" s="413"/>
    </row>
    <row r="75" spans="2:6" x14ac:dyDescent="0.2">
      <c r="B75" s="413"/>
      <c r="C75" s="413"/>
      <c r="D75" s="413"/>
      <c r="E75" s="413"/>
      <c r="F75" s="413"/>
    </row>
    <row r="76" spans="2:6" x14ac:dyDescent="0.2">
      <c r="B76" s="413"/>
      <c r="C76" s="413"/>
      <c r="D76" s="413"/>
      <c r="E76" s="413"/>
      <c r="F76" s="413"/>
    </row>
    <row r="77" spans="2:6" x14ac:dyDescent="0.2">
      <c r="B77" s="413"/>
      <c r="C77" s="413"/>
      <c r="D77" s="413"/>
      <c r="E77" s="413"/>
      <c r="F77" s="413"/>
    </row>
    <row r="78" spans="2:6" x14ac:dyDescent="0.2">
      <c r="B78" s="413"/>
      <c r="C78" s="413"/>
      <c r="D78" s="413"/>
      <c r="E78" s="413"/>
      <c r="F78" s="413"/>
    </row>
    <row r="79" spans="2:6" x14ac:dyDescent="0.2">
      <c r="B79" s="413"/>
      <c r="C79" s="413"/>
      <c r="D79" s="413"/>
      <c r="E79" s="413"/>
      <c r="F79" s="413"/>
    </row>
    <row r="80" spans="2:6" x14ac:dyDescent="0.2">
      <c r="B80" s="413"/>
      <c r="C80" s="413"/>
      <c r="D80" s="413"/>
      <c r="E80" s="413"/>
      <c r="F80" s="413"/>
    </row>
    <row r="81" spans="2:6" x14ac:dyDescent="0.2">
      <c r="B81" s="413"/>
      <c r="C81" s="413"/>
      <c r="D81" s="413"/>
      <c r="E81" s="413"/>
      <c r="F81" s="413"/>
    </row>
    <row r="82" spans="2:6" x14ac:dyDescent="0.2">
      <c r="B82" s="413"/>
      <c r="C82" s="413"/>
      <c r="D82" s="413"/>
      <c r="E82" s="413"/>
      <c r="F82" s="413"/>
    </row>
    <row r="83" spans="2:6" x14ac:dyDescent="0.2">
      <c r="B83" s="413"/>
      <c r="C83" s="413"/>
      <c r="D83" s="413"/>
      <c r="E83" s="413"/>
      <c r="F83" s="413"/>
    </row>
    <row r="84" spans="2:6" x14ac:dyDescent="0.2">
      <c r="B84" s="413"/>
      <c r="C84" s="413"/>
      <c r="D84" s="413"/>
      <c r="E84" s="413"/>
      <c r="F84" s="413"/>
    </row>
    <row r="85" spans="2:6" x14ac:dyDescent="0.2">
      <c r="B85" s="413"/>
      <c r="C85" s="413"/>
      <c r="D85" s="413"/>
      <c r="E85" s="413"/>
      <c r="F85" s="413"/>
    </row>
    <row r="86" spans="2:6" x14ac:dyDescent="0.2">
      <c r="B86" s="413"/>
      <c r="C86" s="413"/>
      <c r="D86" s="413"/>
      <c r="E86" s="413"/>
      <c r="F86" s="413"/>
    </row>
    <row r="87" spans="2:6" x14ac:dyDescent="0.2">
      <c r="B87" s="413"/>
      <c r="C87" s="413"/>
      <c r="D87" s="413"/>
      <c r="E87" s="413"/>
      <c r="F87" s="413"/>
    </row>
    <row r="88" spans="2:6" x14ac:dyDescent="0.2">
      <c r="B88" s="413"/>
      <c r="C88" s="413"/>
      <c r="D88" s="413"/>
      <c r="E88" s="413"/>
      <c r="F88" s="413"/>
    </row>
    <row r="89" spans="2:6" x14ac:dyDescent="0.2">
      <c r="B89" s="413"/>
      <c r="C89" s="413"/>
      <c r="D89" s="413"/>
      <c r="E89" s="413"/>
      <c r="F89" s="413"/>
    </row>
    <row r="90" spans="2:6" x14ac:dyDescent="0.2">
      <c r="B90" s="413"/>
      <c r="C90" s="413"/>
      <c r="D90" s="413"/>
      <c r="E90" s="413"/>
      <c r="F90" s="413"/>
    </row>
    <row r="91" spans="2:6" x14ac:dyDescent="0.2">
      <c r="B91" s="413"/>
      <c r="C91" s="413"/>
      <c r="D91" s="413"/>
      <c r="E91" s="413"/>
      <c r="F91" s="413"/>
    </row>
    <row r="92" spans="2:6" x14ac:dyDescent="0.2">
      <c r="B92" s="413"/>
      <c r="C92" s="413"/>
      <c r="D92" s="413"/>
      <c r="E92" s="413"/>
      <c r="F92" s="413"/>
    </row>
    <row r="93" spans="2:6" x14ac:dyDescent="0.2">
      <c r="B93" s="413"/>
      <c r="C93" s="413"/>
      <c r="D93" s="413"/>
      <c r="E93" s="413"/>
      <c r="F93" s="413"/>
    </row>
    <row r="94" spans="2:6" x14ac:dyDescent="0.2">
      <c r="B94" s="413"/>
      <c r="C94" s="413"/>
      <c r="D94" s="413"/>
      <c r="E94" s="413"/>
      <c r="F94" s="413"/>
    </row>
    <row r="95" spans="2:6" x14ac:dyDescent="0.2">
      <c r="B95" s="413"/>
      <c r="C95" s="413"/>
      <c r="D95" s="413"/>
      <c r="E95" s="413"/>
      <c r="F95" s="413"/>
    </row>
    <row r="96" spans="2:6" x14ac:dyDescent="0.2">
      <c r="B96" s="413"/>
      <c r="C96" s="413"/>
      <c r="D96" s="413"/>
      <c r="E96" s="413"/>
      <c r="F96" s="413"/>
    </row>
    <row r="97" spans="2:6" x14ac:dyDescent="0.2">
      <c r="B97" s="413"/>
      <c r="C97" s="413"/>
      <c r="D97" s="413"/>
      <c r="E97" s="413"/>
      <c r="F97" s="413"/>
    </row>
    <row r="98" spans="2:6" x14ac:dyDescent="0.2">
      <c r="B98" s="413"/>
      <c r="C98" s="413"/>
      <c r="D98" s="413"/>
      <c r="E98" s="413"/>
      <c r="F98" s="413"/>
    </row>
    <row r="99" spans="2:6" x14ac:dyDescent="0.2">
      <c r="B99" s="413"/>
      <c r="C99" s="413"/>
      <c r="D99" s="413"/>
      <c r="E99" s="413"/>
      <c r="F99" s="413"/>
    </row>
    <row r="100" spans="2:6" x14ac:dyDescent="0.2">
      <c r="B100" s="413"/>
      <c r="C100" s="413"/>
      <c r="D100" s="413"/>
      <c r="E100" s="413"/>
      <c r="F100" s="413"/>
    </row>
    <row r="101" spans="2:6" x14ac:dyDescent="0.2">
      <c r="B101" s="413"/>
      <c r="C101" s="413"/>
      <c r="D101" s="413"/>
      <c r="E101" s="413"/>
      <c r="F101" s="413"/>
    </row>
    <row r="102" spans="2:6" x14ac:dyDescent="0.2">
      <c r="B102" s="413"/>
      <c r="C102" s="413"/>
      <c r="D102" s="413"/>
      <c r="E102" s="413"/>
      <c r="F102" s="413"/>
    </row>
    <row r="103" spans="2:6" x14ac:dyDescent="0.2">
      <c r="B103" s="413"/>
      <c r="C103" s="413"/>
      <c r="D103" s="413"/>
      <c r="E103" s="413"/>
      <c r="F103" s="413"/>
    </row>
    <row r="104" spans="2:6" x14ac:dyDescent="0.2">
      <c r="B104" s="413"/>
      <c r="C104" s="413"/>
      <c r="D104" s="413"/>
      <c r="E104" s="413"/>
      <c r="F104" s="413"/>
    </row>
    <row r="105" spans="2:6" x14ac:dyDescent="0.2">
      <c r="B105" s="413"/>
      <c r="C105" s="413"/>
      <c r="D105" s="413"/>
      <c r="E105" s="413"/>
      <c r="F105" s="413"/>
    </row>
    <row r="106" spans="2:6" x14ac:dyDescent="0.2">
      <c r="B106" s="413"/>
      <c r="C106" s="413"/>
      <c r="D106" s="413"/>
      <c r="E106" s="413"/>
      <c r="F106" s="413"/>
    </row>
    <row r="107" spans="2:6" x14ac:dyDescent="0.2">
      <c r="B107" s="413"/>
      <c r="C107" s="413"/>
      <c r="D107" s="413"/>
      <c r="E107" s="413"/>
      <c r="F107" s="413"/>
    </row>
    <row r="108" spans="2:6" x14ac:dyDescent="0.2">
      <c r="B108" s="413"/>
      <c r="C108" s="413"/>
      <c r="D108" s="413"/>
      <c r="E108" s="413"/>
      <c r="F108" s="413"/>
    </row>
    <row r="109" spans="2:6" x14ac:dyDescent="0.2">
      <c r="B109" s="413"/>
      <c r="C109" s="413"/>
      <c r="D109" s="413"/>
      <c r="E109" s="413"/>
      <c r="F109" s="413"/>
    </row>
    <row r="110" spans="2:6" x14ac:dyDescent="0.2">
      <c r="B110" s="413"/>
      <c r="C110" s="413"/>
      <c r="D110" s="413"/>
      <c r="E110" s="413"/>
      <c r="F110" s="413"/>
    </row>
    <row r="111" spans="2:6" x14ac:dyDescent="0.2">
      <c r="B111" s="413"/>
      <c r="C111" s="413"/>
      <c r="D111" s="413"/>
      <c r="E111" s="413"/>
      <c r="F111" s="413"/>
    </row>
    <row r="112" spans="2:6" x14ac:dyDescent="0.2">
      <c r="B112" s="413"/>
      <c r="C112" s="413"/>
      <c r="D112" s="413"/>
      <c r="E112" s="413"/>
      <c r="F112" s="413"/>
    </row>
    <row r="113" spans="2:6" x14ac:dyDescent="0.2">
      <c r="B113" s="413"/>
      <c r="C113" s="413"/>
      <c r="D113" s="413"/>
      <c r="E113" s="413"/>
      <c r="F113" s="413"/>
    </row>
    <row r="114" spans="2:6" x14ac:dyDescent="0.2">
      <c r="B114" s="413"/>
      <c r="C114" s="413"/>
      <c r="D114" s="413"/>
      <c r="E114" s="413"/>
      <c r="F114" s="413"/>
    </row>
    <row r="115" spans="2:6" x14ac:dyDescent="0.2">
      <c r="B115" s="413"/>
      <c r="C115" s="413"/>
      <c r="D115" s="413"/>
      <c r="E115" s="413"/>
      <c r="F115" s="413"/>
    </row>
    <row r="116" spans="2:6" x14ac:dyDescent="0.2">
      <c r="B116" s="413"/>
      <c r="C116" s="413"/>
      <c r="D116" s="413"/>
      <c r="E116" s="413"/>
      <c r="F116" s="413"/>
    </row>
    <row r="117" spans="2:6" x14ac:dyDescent="0.2">
      <c r="B117" s="413"/>
      <c r="C117" s="413"/>
      <c r="D117" s="413"/>
      <c r="E117" s="413"/>
      <c r="F117" s="413"/>
    </row>
    <row r="118" spans="2:6" x14ac:dyDescent="0.2">
      <c r="B118" s="413"/>
      <c r="C118" s="413"/>
      <c r="D118" s="413"/>
      <c r="E118" s="413"/>
      <c r="F118" s="413"/>
    </row>
    <row r="119" spans="2:6" x14ac:dyDescent="0.2">
      <c r="B119" s="413"/>
      <c r="C119" s="413"/>
      <c r="D119" s="413"/>
      <c r="E119" s="413"/>
      <c r="F119" s="413"/>
    </row>
    <row r="120" spans="2:6" x14ac:dyDescent="0.2">
      <c r="B120" s="413"/>
      <c r="C120" s="413"/>
      <c r="D120" s="413"/>
      <c r="E120" s="413"/>
      <c r="F120" s="413"/>
    </row>
    <row r="121" spans="2:6" x14ac:dyDescent="0.2">
      <c r="B121" s="413"/>
      <c r="C121" s="413"/>
      <c r="D121" s="413"/>
      <c r="E121" s="413"/>
      <c r="F121" s="413"/>
    </row>
    <row r="122" spans="2:6" x14ac:dyDescent="0.2">
      <c r="B122" s="413"/>
      <c r="C122" s="413"/>
      <c r="D122" s="413"/>
      <c r="E122" s="413"/>
      <c r="F122" s="413"/>
    </row>
    <row r="123" spans="2:6" x14ac:dyDescent="0.2">
      <c r="B123" s="413"/>
      <c r="C123" s="413"/>
      <c r="D123" s="413"/>
      <c r="E123" s="413"/>
      <c r="F123" s="413"/>
    </row>
    <row r="124" spans="2:6" x14ac:dyDescent="0.2">
      <c r="B124" s="413"/>
      <c r="C124" s="413"/>
      <c r="D124" s="413"/>
      <c r="E124" s="413"/>
      <c r="F124" s="413"/>
    </row>
    <row r="125" spans="2:6" x14ac:dyDescent="0.2">
      <c r="B125" s="413"/>
      <c r="C125" s="413"/>
      <c r="D125" s="413"/>
      <c r="E125" s="413"/>
      <c r="F125" s="413"/>
    </row>
    <row r="126" spans="2:6" x14ac:dyDescent="0.2">
      <c r="B126" s="413"/>
      <c r="C126" s="413"/>
      <c r="D126" s="413"/>
      <c r="E126" s="413"/>
      <c r="F126" s="413"/>
    </row>
    <row r="127" spans="2:6" x14ac:dyDescent="0.2">
      <c r="B127" s="413"/>
      <c r="C127" s="413"/>
      <c r="D127" s="413"/>
      <c r="E127" s="413"/>
      <c r="F127" s="413"/>
    </row>
    <row r="128" spans="2:6" x14ac:dyDescent="0.2">
      <c r="B128" s="413"/>
      <c r="C128" s="413"/>
      <c r="D128" s="413"/>
      <c r="E128" s="413"/>
      <c r="F128" s="413"/>
    </row>
    <row r="129" spans="2:6" x14ac:dyDescent="0.2">
      <c r="B129" s="413"/>
      <c r="C129" s="413"/>
      <c r="D129" s="413"/>
      <c r="E129" s="413"/>
      <c r="F129" s="413"/>
    </row>
    <row r="130" spans="2:6" x14ac:dyDescent="0.2">
      <c r="B130" s="413"/>
      <c r="C130" s="413"/>
      <c r="D130" s="413"/>
      <c r="E130" s="413"/>
      <c r="F130" s="413"/>
    </row>
    <row r="131" spans="2:6" x14ac:dyDescent="0.2">
      <c r="B131" s="413"/>
      <c r="C131" s="413"/>
      <c r="D131" s="413"/>
      <c r="E131" s="413"/>
      <c r="F131" s="413"/>
    </row>
    <row r="132" spans="2:6" x14ac:dyDescent="0.2">
      <c r="B132" s="413"/>
      <c r="C132" s="413"/>
      <c r="D132" s="413"/>
      <c r="E132" s="413"/>
      <c r="F132" s="413"/>
    </row>
    <row r="133" spans="2:6" x14ac:dyDescent="0.2">
      <c r="B133" s="413"/>
      <c r="C133" s="413"/>
      <c r="D133" s="413"/>
      <c r="E133" s="413"/>
      <c r="F133" s="413"/>
    </row>
    <row r="134" spans="2:6" x14ac:dyDescent="0.2">
      <c r="B134" s="413"/>
      <c r="C134" s="413"/>
      <c r="D134" s="413"/>
      <c r="E134" s="413"/>
      <c r="F134" s="413"/>
    </row>
    <row r="135" spans="2:6" x14ac:dyDescent="0.2">
      <c r="B135" s="413"/>
      <c r="C135" s="413"/>
      <c r="D135" s="413"/>
      <c r="E135" s="413"/>
      <c r="F135" s="413"/>
    </row>
    <row r="136" spans="2:6" x14ac:dyDescent="0.2">
      <c r="B136" s="413"/>
      <c r="C136" s="413"/>
      <c r="D136" s="413"/>
      <c r="E136" s="413"/>
      <c r="F136" s="413"/>
    </row>
    <row r="137" spans="2:6" x14ac:dyDescent="0.2">
      <c r="B137" s="413"/>
      <c r="C137" s="413"/>
      <c r="D137" s="413"/>
      <c r="E137" s="413"/>
      <c r="F137" s="413"/>
    </row>
    <row r="138" spans="2:6" x14ac:dyDescent="0.2">
      <c r="B138" s="413"/>
      <c r="C138" s="413"/>
      <c r="D138" s="413"/>
      <c r="E138" s="413"/>
      <c r="F138" s="413"/>
    </row>
    <row r="139" spans="2:6" x14ac:dyDescent="0.2">
      <c r="B139" s="413"/>
      <c r="C139" s="413"/>
      <c r="D139" s="413"/>
      <c r="E139" s="413"/>
      <c r="F139" s="413"/>
    </row>
    <row r="140" spans="2:6" x14ac:dyDescent="0.2">
      <c r="B140" s="413"/>
      <c r="C140" s="413"/>
      <c r="D140" s="413"/>
      <c r="E140" s="413"/>
      <c r="F140" s="413"/>
    </row>
    <row r="141" spans="2:6" x14ac:dyDescent="0.2">
      <c r="B141" s="413"/>
      <c r="C141" s="413"/>
      <c r="D141" s="413"/>
      <c r="E141" s="413"/>
      <c r="F141" s="413"/>
    </row>
    <row r="142" spans="2:6" x14ac:dyDescent="0.2">
      <c r="B142" s="413"/>
      <c r="C142" s="413"/>
      <c r="D142" s="413"/>
      <c r="E142" s="413"/>
      <c r="F142" s="413"/>
    </row>
    <row r="143" spans="2:6" x14ac:dyDescent="0.2">
      <c r="B143" s="413"/>
      <c r="C143" s="413"/>
      <c r="D143" s="413"/>
      <c r="E143" s="413"/>
      <c r="F143" s="413"/>
    </row>
    <row r="144" spans="2:6" x14ac:dyDescent="0.2">
      <c r="B144" s="413"/>
      <c r="C144" s="413"/>
      <c r="D144" s="413"/>
      <c r="E144" s="413"/>
      <c r="F144" s="413"/>
    </row>
    <row r="145" spans="2:6" x14ac:dyDescent="0.2">
      <c r="B145" s="413"/>
      <c r="C145" s="413"/>
      <c r="D145" s="413"/>
      <c r="E145" s="413"/>
      <c r="F145" s="413"/>
    </row>
    <row r="146" spans="2:6" x14ac:dyDescent="0.2">
      <c r="B146" s="413"/>
      <c r="C146" s="413"/>
      <c r="D146" s="413"/>
      <c r="E146" s="413"/>
      <c r="F146" s="413"/>
    </row>
    <row r="147" spans="2:6" x14ac:dyDescent="0.2">
      <c r="B147" s="413"/>
      <c r="C147" s="413"/>
      <c r="D147" s="413"/>
      <c r="E147" s="413"/>
      <c r="F147" s="413"/>
    </row>
    <row r="148" spans="2:6" x14ac:dyDescent="0.2">
      <c r="B148" s="413"/>
      <c r="C148" s="413"/>
      <c r="D148" s="413"/>
      <c r="E148" s="413"/>
      <c r="F148" s="413"/>
    </row>
    <row r="149" spans="2:6" x14ac:dyDescent="0.2">
      <c r="B149" s="413"/>
      <c r="C149" s="413"/>
      <c r="D149" s="413"/>
      <c r="E149" s="413"/>
      <c r="F149" s="413"/>
    </row>
    <row r="150" spans="2:6" x14ac:dyDescent="0.2">
      <c r="B150" s="413"/>
      <c r="C150" s="413"/>
      <c r="D150" s="413"/>
      <c r="E150" s="413"/>
      <c r="F150" s="413"/>
    </row>
    <row r="151" spans="2:6" x14ac:dyDescent="0.2">
      <c r="B151" s="413"/>
      <c r="C151" s="413"/>
      <c r="D151" s="413"/>
      <c r="E151" s="413"/>
      <c r="F151" s="413"/>
    </row>
    <row r="152" spans="2:6" x14ac:dyDescent="0.2">
      <c r="B152" s="413"/>
      <c r="C152" s="413"/>
      <c r="D152" s="413"/>
      <c r="E152" s="413"/>
      <c r="F152" s="413"/>
    </row>
    <row r="153" spans="2:6" x14ac:dyDescent="0.2">
      <c r="B153" s="413"/>
      <c r="C153" s="413"/>
      <c r="D153" s="413"/>
      <c r="E153" s="413"/>
      <c r="F153" s="413"/>
    </row>
    <row r="154" spans="2:6" x14ac:dyDescent="0.2">
      <c r="B154" s="413"/>
      <c r="C154" s="413"/>
      <c r="D154" s="413"/>
      <c r="E154" s="413"/>
      <c r="F154" s="413"/>
    </row>
    <row r="155" spans="2:6" x14ac:dyDescent="0.2">
      <c r="B155" s="413"/>
      <c r="C155" s="413"/>
      <c r="D155" s="413"/>
      <c r="E155" s="413"/>
      <c r="F155" s="413"/>
    </row>
    <row r="156" spans="2:6" x14ac:dyDescent="0.2">
      <c r="B156" s="413"/>
      <c r="C156" s="413"/>
      <c r="D156" s="413"/>
      <c r="E156" s="413"/>
      <c r="F156" s="413"/>
    </row>
    <row r="157" spans="2:6" x14ac:dyDescent="0.2">
      <c r="B157" s="413"/>
      <c r="C157" s="413"/>
      <c r="D157" s="413"/>
      <c r="E157" s="413"/>
      <c r="F157" s="413"/>
    </row>
    <row r="158" spans="2:6" x14ac:dyDescent="0.2">
      <c r="B158" s="413"/>
      <c r="C158" s="413"/>
      <c r="D158" s="413"/>
      <c r="E158" s="413"/>
      <c r="F158" s="413"/>
    </row>
    <row r="159" spans="2:6" x14ac:dyDescent="0.2">
      <c r="B159" s="413"/>
      <c r="C159" s="413"/>
      <c r="D159" s="413"/>
      <c r="E159" s="413"/>
      <c r="F159" s="413"/>
    </row>
    <row r="160" spans="2:6" x14ac:dyDescent="0.2">
      <c r="B160" s="413"/>
      <c r="C160" s="413"/>
      <c r="D160" s="413"/>
      <c r="E160" s="413"/>
      <c r="F160" s="413"/>
    </row>
    <row r="161" spans="2:6" x14ac:dyDescent="0.2">
      <c r="B161" s="413"/>
      <c r="C161" s="413"/>
      <c r="D161" s="413"/>
      <c r="E161" s="413"/>
      <c r="F161" s="413"/>
    </row>
    <row r="162" spans="2:6" x14ac:dyDescent="0.2">
      <c r="B162" s="413"/>
      <c r="C162" s="413"/>
      <c r="D162" s="413"/>
      <c r="E162" s="413"/>
      <c r="F162" s="413"/>
    </row>
    <row r="163" spans="2:6" x14ac:dyDescent="0.2">
      <c r="B163" s="413"/>
      <c r="C163" s="413"/>
      <c r="D163" s="413"/>
      <c r="E163" s="413"/>
      <c r="F163" s="413"/>
    </row>
    <row r="164" spans="2:6" x14ac:dyDescent="0.2">
      <c r="B164" s="413"/>
      <c r="C164" s="413"/>
      <c r="D164" s="413"/>
      <c r="E164" s="413"/>
      <c r="F164" s="413"/>
    </row>
    <row r="165" spans="2:6" x14ac:dyDescent="0.2">
      <c r="B165" s="413"/>
      <c r="C165" s="413"/>
      <c r="D165" s="413"/>
      <c r="E165" s="413"/>
      <c r="F165" s="413"/>
    </row>
    <row r="166" spans="2:6" x14ac:dyDescent="0.2">
      <c r="B166" s="413"/>
      <c r="C166" s="413"/>
      <c r="D166" s="413"/>
      <c r="E166" s="413"/>
      <c r="F166" s="413"/>
    </row>
    <row r="167" spans="2:6" x14ac:dyDescent="0.2">
      <c r="B167" s="413"/>
      <c r="C167" s="413"/>
      <c r="D167" s="413"/>
      <c r="E167" s="413"/>
      <c r="F167" s="413"/>
    </row>
    <row r="168" spans="2:6" x14ac:dyDescent="0.2">
      <c r="B168" s="413"/>
      <c r="C168" s="413"/>
      <c r="D168" s="413"/>
      <c r="E168" s="413"/>
      <c r="F168" s="413"/>
    </row>
    <row r="169" spans="2:6" x14ac:dyDescent="0.2">
      <c r="B169" s="413"/>
      <c r="C169" s="413"/>
      <c r="D169" s="413"/>
      <c r="E169" s="413"/>
      <c r="F169" s="413"/>
    </row>
    <row r="170" spans="2:6" x14ac:dyDescent="0.2">
      <c r="B170" s="413"/>
      <c r="C170" s="413"/>
      <c r="D170" s="413"/>
      <c r="E170" s="413"/>
      <c r="F170" s="413"/>
    </row>
    <row r="171" spans="2:6" x14ac:dyDescent="0.2">
      <c r="B171" s="413"/>
      <c r="C171" s="413"/>
      <c r="D171" s="413"/>
      <c r="E171" s="413"/>
      <c r="F171" s="413"/>
    </row>
    <row r="172" spans="2:6" x14ac:dyDescent="0.2">
      <c r="B172" s="413"/>
      <c r="C172" s="413"/>
      <c r="D172" s="413"/>
      <c r="E172" s="413"/>
      <c r="F172" s="413"/>
    </row>
    <row r="173" spans="2:6" x14ac:dyDescent="0.2">
      <c r="B173" s="413"/>
      <c r="C173" s="413"/>
      <c r="D173" s="413"/>
      <c r="E173" s="413"/>
      <c r="F173" s="413"/>
    </row>
    <row r="174" spans="2:6" x14ac:dyDescent="0.2">
      <c r="B174" s="413"/>
      <c r="C174" s="413"/>
      <c r="D174" s="413"/>
      <c r="E174" s="413"/>
      <c r="F174" s="413"/>
    </row>
    <row r="175" spans="2:6" x14ac:dyDescent="0.2">
      <c r="B175" s="413"/>
      <c r="C175" s="413"/>
      <c r="D175" s="413"/>
      <c r="E175" s="413"/>
      <c r="F175" s="413"/>
    </row>
    <row r="176" spans="2:6" x14ac:dyDescent="0.2">
      <c r="B176" s="413"/>
      <c r="C176" s="413"/>
      <c r="D176" s="413"/>
      <c r="E176" s="413"/>
      <c r="F176" s="413"/>
    </row>
    <row r="177" spans="2:6" x14ac:dyDescent="0.2">
      <c r="B177" s="413"/>
      <c r="C177" s="413"/>
      <c r="D177" s="413"/>
      <c r="E177" s="413"/>
      <c r="F177" s="413"/>
    </row>
    <row r="178" spans="2:6" x14ac:dyDescent="0.2">
      <c r="B178" s="413"/>
      <c r="C178" s="413"/>
      <c r="D178" s="413"/>
      <c r="E178" s="413"/>
      <c r="F178" s="413"/>
    </row>
    <row r="179" spans="2:6" x14ac:dyDescent="0.2">
      <c r="B179" s="413"/>
      <c r="C179" s="413"/>
      <c r="D179" s="413"/>
      <c r="E179" s="413"/>
      <c r="F179" s="413"/>
    </row>
    <row r="180" spans="2:6" x14ac:dyDescent="0.2">
      <c r="B180" s="413"/>
      <c r="C180" s="413"/>
      <c r="D180" s="413"/>
      <c r="E180" s="413"/>
      <c r="F180" s="413"/>
    </row>
    <row r="181" spans="2:6" x14ac:dyDescent="0.2">
      <c r="B181" s="413"/>
      <c r="C181" s="413"/>
      <c r="D181" s="413"/>
      <c r="E181" s="413"/>
      <c r="F181" s="413"/>
    </row>
    <row r="182" spans="2:6" x14ac:dyDescent="0.2">
      <c r="B182" s="413"/>
      <c r="C182" s="413"/>
      <c r="D182" s="413"/>
      <c r="E182" s="413"/>
      <c r="F182" s="413"/>
    </row>
    <row r="183" spans="2:6" x14ac:dyDescent="0.2">
      <c r="B183" s="413"/>
      <c r="C183" s="413"/>
      <c r="D183" s="413"/>
      <c r="E183" s="413"/>
      <c r="F183" s="413"/>
    </row>
    <row r="184" spans="2:6" x14ac:dyDescent="0.2">
      <c r="B184" s="413"/>
      <c r="C184" s="413"/>
      <c r="D184" s="413"/>
      <c r="E184" s="413"/>
      <c r="F184" s="413"/>
    </row>
    <row r="185" spans="2:6" x14ac:dyDescent="0.2">
      <c r="B185" s="413"/>
      <c r="C185" s="413"/>
      <c r="D185" s="413"/>
      <c r="E185" s="413"/>
      <c r="F185" s="413"/>
    </row>
    <row r="186" spans="2:6" x14ac:dyDescent="0.2">
      <c r="B186" s="413"/>
      <c r="C186" s="413"/>
      <c r="D186" s="413"/>
      <c r="E186" s="413"/>
      <c r="F186" s="413"/>
    </row>
    <row r="187" spans="2:6" x14ac:dyDescent="0.2">
      <c r="B187" s="413"/>
      <c r="C187" s="413"/>
      <c r="D187" s="413"/>
      <c r="E187" s="413"/>
      <c r="F187" s="413"/>
    </row>
    <row r="188" spans="2:6" x14ac:dyDescent="0.2">
      <c r="B188" s="413"/>
      <c r="C188" s="413"/>
      <c r="D188" s="413"/>
      <c r="E188" s="413"/>
      <c r="F188" s="413"/>
    </row>
    <row r="189" spans="2:6" x14ac:dyDescent="0.2">
      <c r="B189" s="413"/>
      <c r="C189" s="413"/>
      <c r="D189" s="413"/>
      <c r="E189" s="413"/>
      <c r="F189" s="413"/>
    </row>
    <row r="190" spans="2:6" x14ac:dyDescent="0.2">
      <c r="B190" s="413"/>
      <c r="C190" s="413"/>
      <c r="D190" s="413"/>
      <c r="E190" s="413"/>
      <c r="F190" s="413"/>
    </row>
    <row r="191" spans="2:6" x14ac:dyDescent="0.2">
      <c r="B191" s="413"/>
      <c r="C191" s="413"/>
      <c r="D191" s="413"/>
      <c r="E191" s="413"/>
      <c r="F191" s="413"/>
    </row>
    <row r="192" spans="2:6" x14ac:dyDescent="0.2">
      <c r="B192" s="413"/>
      <c r="C192" s="413"/>
      <c r="D192" s="413"/>
      <c r="E192" s="413"/>
      <c r="F192" s="413"/>
    </row>
    <row r="193" spans="2:6" x14ac:dyDescent="0.2">
      <c r="B193" s="413"/>
      <c r="C193" s="413"/>
      <c r="D193" s="413"/>
      <c r="E193" s="413"/>
      <c r="F193" s="413"/>
    </row>
    <row r="194" spans="2:6" x14ac:dyDescent="0.2">
      <c r="B194" s="413"/>
      <c r="C194" s="413"/>
      <c r="D194" s="413"/>
      <c r="E194" s="413"/>
      <c r="F194" s="413"/>
    </row>
    <row r="195" spans="2:6" x14ac:dyDescent="0.2">
      <c r="B195" s="413"/>
      <c r="C195" s="413"/>
      <c r="D195" s="413"/>
      <c r="E195" s="413"/>
      <c r="F195" s="413"/>
    </row>
    <row r="196" spans="2:6" x14ac:dyDescent="0.2">
      <c r="B196" s="413"/>
      <c r="C196" s="413"/>
      <c r="D196" s="413"/>
      <c r="E196" s="413"/>
      <c r="F196" s="413"/>
    </row>
    <row r="197" spans="2:6" x14ac:dyDescent="0.2">
      <c r="B197" s="413"/>
      <c r="C197" s="413"/>
      <c r="D197" s="413"/>
      <c r="E197" s="413"/>
      <c r="F197" s="413"/>
    </row>
    <row r="198" spans="2:6" x14ac:dyDescent="0.2">
      <c r="B198" s="413"/>
      <c r="C198" s="413"/>
      <c r="D198" s="413"/>
      <c r="E198" s="413"/>
      <c r="F198" s="413"/>
    </row>
    <row r="199" spans="2:6" x14ac:dyDescent="0.2">
      <c r="B199" s="413"/>
      <c r="C199" s="413"/>
      <c r="D199" s="413"/>
      <c r="E199" s="413"/>
      <c r="F199" s="413"/>
    </row>
    <row r="200" spans="2:6" x14ac:dyDescent="0.2">
      <c r="B200" s="413"/>
      <c r="C200" s="413"/>
      <c r="D200" s="413"/>
      <c r="E200" s="413"/>
      <c r="F200" s="413"/>
    </row>
    <row r="201" spans="2:6" x14ac:dyDescent="0.2">
      <c r="B201" s="413"/>
      <c r="C201" s="413"/>
      <c r="D201" s="413"/>
      <c r="E201" s="413"/>
      <c r="F201" s="413"/>
    </row>
    <row r="202" spans="2:6" x14ac:dyDescent="0.2">
      <c r="B202" s="413"/>
      <c r="C202" s="413"/>
      <c r="D202" s="413"/>
      <c r="E202" s="413"/>
      <c r="F202" s="413"/>
    </row>
    <row r="203" spans="2:6" x14ac:dyDescent="0.2">
      <c r="B203" s="413"/>
      <c r="C203" s="413"/>
      <c r="D203" s="413"/>
      <c r="E203" s="413"/>
      <c r="F203" s="413"/>
    </row>
    <row r="204" spans="2:6" x14ac:dyDescent="0.2">
      <c r="B204" s="413"/>
      <c r="C204" s="413"/>
      <c r="D204" s="413"/>
      <c r="E204" s="413"/>
      <c r="F204" s="413"/>
    </row>
    <row r="205" spans="2:6" x14ac:dyDescent="0.2">
      <c r="B205" s="413"/>
      <c r="C205" s="413"/>
      <c r="D205" s="413"/>
      <c r="E205" s="413"/>
      <c r="F205" s="413"/>
    </row>
    <row r="206" spans="2:6" x14ac:dyDescent="0.2">
      <c r="B206" s="413"/>
      <c r="C206" s="413"/>
      <c r="D206" s="413"/>
      <c r="E206" s="413"/>
      <c r="F206" s="413"/>
    </row>
    <row r="207" spans="2:6" x14ac:dyDescent="0.2">
      <c r="B207" s="413"/>
      <c r="C207" s="413"/>
      <c r="D207" s="413"/>
      <c r="E207" s="413"/>
      <c r="F207" s="413"/>
    </row>
    <row r="208" spans="2:6" x14ac:dyDescent="0.2">
      <c r="B208" s="413"/>
      <c r="C208" s="413"/>
      <c r="D208" s="413"/>
      <c r="E208" s="413"/>
      <c r="F208" s="413"/>
    </row>
    <row r="209" spans="2:6" x14ac:dyDescent="0.2">
      <c r="B209" s="413"/>
      <c r="C209" s="413"/>
      <c r="D209" s="413"/>
      <c r="E209" s="413"/>
      <c r="F209" s="413"/>
    </row>
    <row r="210" spans="2:6" x14ac:dyDescent="0.2">
      <c r="B210" s="413"/>
      <c r="C210" s="413"/>
      <c r="D210" s="413"/>
      <c r="E210" s="413"/>
      <c r="F210" s="413"/>
    </row>
    <row r="211" spans="2:6" x14ac:dyDescent="0.2">
      <c r="B211" s="413"/>
      <c r="C211" s="413"/>
      <c r="D211" s="413"/>
      <c r="E211" s="413"/>
      <c r="F211" s="413"/>
    </row>
    <row r="212" spans="2:6" x14ac:dyDescent="0.2">
      <c r="B212" s="413"/>
      <c r="C212" s="413"/>
      <c r="D212" s="413"/>
      <c r="E212" s="413"/>
      <c r="F212" s="413"/>
    </row>
    <row r="213" spans="2:6" x14ac:dyDescent="0.2">
      <c r="B213" s="413"/>
      <c r="C213" s="413"/>
      <c r="D213" s="413"/>
      <c r="E213" s="413"/>
      <c r="F213" s="413"/>
    </row>
    <row r="214" spans="2:6" x14ac:dyDescent="0.2">
      <c r="B214" s="413"/>
      <c r="C214" s="413"/>
      <c r="D214" s="413"/>
      <c r="E214" s="413"/>
      <c r="F214" s="413"/>
    </row>
    <row r="215" spans="2:6" x14ac:dyDescent="0.2">
      <c r="B215" s="413"/>
      <c r="C215" s="413"/>
      <c r="D215" s="413"/>
      <c r="E215" s="413"/>
      <c r="F215" s="413"/>
    </row>
    <row r="216" spans="2:6" x14ac:dyDescent="0.2">
      <c r="B216" s="413"/>
      <c r="C216" s="413"/>
      <c r="D216" s="413"/>
      <c r="E216" s="413"/>
      <c r="F216" s="413"/>
    </row>
    <row r="217" spans="2:6" x14ac:dyDescent="0.2">
      <c r="B217" s="413"/>
      <c r="C217" s="413"/>
      <c r="D217" s="413"/>
      <c r="E217" s="413"/>
      <c r="F217" s="413"/>
    </row>
    <row r="218" spans="2:6" x14ac:dyDescent="0.2">
      <c r="B218" s="413"/>
      <c r="C218" s="413"/>
      <c r="D218" s="413"/>
      <c r="E218" s="413"/>
      <c r="F218" s="413"/>
    </row>
    <row r="219" spans="2:6" x14ac:dyDescent="0.2">
      <c r="B219" s="413"/>
      <c r="C219" s="413"/>
      <c r="D219" s="413"/>
      <c r="E219" s="413"/>
      <c r="F219" s="413"/>
    </row>
    <row r="220" spans="2:6" x14ac:dyDescent="0.2">
      <c r="B220" s="413"/>
      <c r="C220" s="413"/>
      <c r="D220" s="413"/>
      <c r="E220" s="413"/>
      <c r="F220" s="413"/>
    </row>
    <row r="221" spans="2:6" x14ac:dyDescent="0.2">
      <c r="B221" s="413"/>
      <c r="C221" s="413"/>
      <c r="D221" s="413"/>
      <c r="E221" s="413"/>
      <c r="F221" s="413"/>
    </row>
    <row r="222" spans="2:6" x14ac:dyDescent="0.2">
      <c r="B222" s="413"/>
      <c r="C222" s="413"/>
      <c r="D222" s="413"/>
      <c r="E222" s="413"/>
      <c r="F222" s="413"/>
    </row>
    <row r="223" spans="2:6" x14ac:dyDescent="0.2">
      <c r="B223" s="413"/>
      <c r="C223" s="413"/>
      <c r="D223" s="413"/>
      <c r="E223" s="413"/>
      <c r="F223" s="413"/>
    </row>
    <row r="224" spans="2:6" x14ac:dyDescent="0.2">
      <c r="B224" s="413"/>
      <c r="C224" s="413"/>
      <c r="D224" s="413"/>
      <c r="E224" s="413"/>
      <c r="F224" s="413"/>
    </row>
    <row r="225" spans="2:6" x14ac:dyDescent="0.2">
      <c r="B225" s="413"/>
      <c r="C225" s="413"/>
      <c r="D225" s="413"/>
      <c r="E225" s="413"/>
      <c r="F225" s="413"/>
    </row>
    <row r="226" spans="2:6" x14ac:dyDescent="0.2">
      <c r="B226" s="413"/>
      <c r="C226" s="413"/>
      <c r="D226" s="413"/>
      <c r="E226" s="413"/>
      <c r="F226" s="413"/>
    </row>
    <row r="227" spans="2:6" x14ac:dyDescent="0.2">
      <c r="B227" s="413"/>
      <c r="C227" s="413"/>
      <c r="D227" s="413"/>
      <c r="E227" s="413"/>
      <c r="F227" s="413"/>
    </row>
    <row r="228" spans="2:6" x14ac:dyDescent="0.2">
      <c r="B228" s="413"/>
      <c r="C228" s="413"/>
      <c r="D228" s="413"/>
      <c r="E228" s="413"/>
      <c r="F228" s="413"/>
    </row>
    <row r="229" spans="2:6" x14ac:dyDescent="0.2">
      <c r="B229" s="413"/>
      <c r="C229" s="413"/>
      <c r="D229" s="413"/>
      <c r="E229" s="413"/>
      <c r="F229" s="413"/>
    </row>
    <row r="230" spans="2:6" x14ac:dyDescent="0.2">
      <c r="B230" s="413"/>
      <c r="C230" s="413"/>
      <c r="D230" s="413"/>
      <c r="E230" s="413"/>
      <c r="F230" s="413"/>
    </row>
    <row r="231" spans="2:6" x14ac:dyDescent="0.2">
      <c r="B231" s="413"/>
      <c r="C231" s="413"/>
      <c r="D231" s="413"/>
      <c r="E231" s="413"/>
      <c r="F231" s="413"/>
    </row>
    <row r="232" spans="2:6" x14ac:dyDescent="0.2">
      <c r="B232" s="413"/>
      <c r="C232" s="413"/>
      <c r="D232" s="413"/>
      <c r="E232" s="413"/>
      <c r="F232" s="413"/>
    </row>
    <row r="233" spans="2:6" x14ac:dyDescent="0.2">
      <c r="B233" s="413"/>
      <c r="C233" s="413"/>
      <c r="D233" s="413"/>
      <c r="E233" s="413"/>
      <c r="F233" s="413"/>
    </row>
    <row r="234" spans="2:6" x14ac:dyDescent="0.2">
      <c r="B234" s="413"/>
      <c r="C234" s="413"/>
      <c r="D234" s="413"/>
      <c r="E234" s="413"/>
      <c r="F234" s="413"/>
    </row>
    <row r="235" spans="2:6" x14ac:dyDescent="0.2">
      <c r="B235" s="413"/>
      <c r="C235" s="413"/>
      <c r="D235" s="413"/>
      <c r="E235" s="413"/>
      <c r="F235" s="413"/>
    </row>
    <row r="236" spans="2:6" x14ac:dyDescent="0.2">
      <c r="B236" s="413"/>
      <c r="C236" s="413"/>
      <c r="D236" s="413"/>
      <c r="E236" s="413"/>
      <c r="F236" s="413"/>
    </row>
    <row r="237" spans="2:6" x14ac:dyDescent="0.2">
      <c r="B237" s="413"/>
      <c r="C237" s="413"/>
      <c r="D237" s="413"/>
      <c r="E237" s="413"/>
      <c r="F237" s="413"/>
    </row>
    <row r="238" spans="2:6" x14ac:dyDescent="0.2">
      <c r="B238" s="413"/>
      <c r="C238" s="413"/>
      <c r="D238" s="413"/>
      <c r="E238" s="413"/>
      <c r="F238" s="413"/>
    </row>
    <row r="239" spans="2:6" x14ac:dyDescent="0.2">
      <c r="B239" s="413"/>
      <c r="C239" s="413"/>
      <c r="D239" s="413"/>
      <c r="E239" s="413"/>
      <c r="F239" s="413"/>
    </row>
    <row r="240" spans="2:6" x14ac:dyDescent="0.2">
      <c r="B240" s="413"/>
      <c r="C240" s="413"/>
      <c r="D240" s="413"/>
      <c r="E240" s="413"/>
      <c r="F240" s="413"/>
    </row>
    <row r="241" spans="2:6" x14ac:dyDescent="0.2">
      <c r="B241" s="413"/>
      <c r="C241" s="413"/>
      <c r="D241" s="413"/>
      <c r="E241" s="413"/>
      <c r="F241" s="413"/>
    </row>
    <row r="242" spans="2:6" x14ac:dyDescent="0.2">
      <c r="B242" s="413"/>
      <c r="C242" s="413"/>
      <c r="D242" s="413"/>
      <c r="E242" s="413"/>
      <c r="F242" s="413"/>
    </row>
    <row r="243" spans="2:6" x14ac:dyDescent="0.2">
      <c r="B243" s="413"/>
      <c r="C243" s="413"/>
      <c r="D243" s="413"/>
      <c r="E243" s="413"/>
      <c r="F243" s="413"/>
    </row>
    <row r="244" spans="2:6" x14ac:dyDescent="0.2">
      <c r="B244" s="413"/>
      <c r="C244" s="413"/>
      <c r="D244" s="413"/>
      <c r="E244" s="413"/>
      <c r="F244" s="413"/>
    </row>
    <row r="245" spans="2:6" x14ac:dyDescent="0.2">
      <c r="B245" s="413"/>
      <c r="C245" s="413"/>
      <c r="D245" s="413"/>
      <c r="E245" s="413"/>
      <c r="F245" s="413"/>
    </row>
    <row r="246" spans="2:6" x14ac:dyDescent="0.2">
      <c r="B246" s="413"/>
      <c r="C246" s="413"/>
      <c r="D246" s="413"/>
      <c r="E246" s="413"/>
      <c r="F246" s="413"/>
    </row>
    <row r="247" spans="2:6" x14ac:dyDescent="0.2">
      <c r="B247" s="413"/>
      <c r="C247" s="413"/>
      <c r="D247" s="413"/>
      <c r="E247" s="413"/>
      <c r="F247" s="413"/>
    </row>
    <row r="248" spans="2:6" x14ac:dyDescent="0.2">
      <c r="B248" s="413"/>
      <c r="C248" s="413"/>
      <c r="D248" s="413"/>
      <c r="E248" s="413"/>
      <c r="F248" s="413"/>
    </row>
    <row r="249" spans="2:6" x14ac:dyDescent="0.2">
      <c r="B249" s="413"/>
      <c r="C249" s="413"/>
      <c r="D249" s="413"/>
      <c r="E249" s="413"/>
      <c r="F249" s="413"/>
    </row>
    <row r="250" spans="2:6" x14ac:dyDescent="0.2">
      <c r="B250" s="413"/>
      <c r="C250" s="413"/>
      <c r="D250" s="413"/>
      <c r="E250" s="413"/>
      <c r="F250" s="413"/>
    </row>
    <row r="251" spans="2:6" x14ac:dyDescent="0.2">
      <c r="B251" s="413"/>
      <c r="C251" s="413"/>
      <c r="D251" s="413"/>
      <c r="E251" s="413"/>
      <c r="F251" s="413"/>
    </row>
    <row r="252" spans="2:6" x14ac:dyDescent="0.2">
      <c r="B252" s="413"/>
      <c r="C252" s="413"/>
      <c r="D252" s="413"/>
      <c r="E252" s="413"/>
      <c r="F252" s="413"/>
    </row>
    <row r="253" spans="2:6" x14ac:dyDescent="0.2">
      <c r="B253" s="413"/>
      <c r="C253" s="413"/>
      <c r="D253" s="413"/>
      <c r="E253" s="413"/>
      <c r="F253" s="413"/>
    </row>
    <row r="254" spans="2:6" x14ac:dyDescent="0.2">
      <c r="B254" s="413"/>
      <c r="C254" s="413"/>
      <c r="D254" s="413"/>
      <c r="E254" s="413"/>
      <c r="F254" s="413"/>
    </row>
    <row r="255" spans="2:6" x14ac:dyDescent="0.2">
      <c r="B255" s="413"/>
      <c r="C255" s="413"/>
      <c r="D255" s="413"/>
      <c r="E255" s="413"/>
      <c r="F255" s="413"/>
    </row>
    <row r="256" spans="2:6" x14ac:dyDescent="0.2">
      <c r="B256" s="413"/>
      <c r="C256" s="413"/>
      <c r="D256" s="413"/>
      <c r="E256" s="413"/>
      <c r="F256" s="413"/>
    </row>
    <row r="257" spans="2:6" x14ac:dyDescent="0.2">
      <c r="B257" s="413"/>
      <c r="C257" s="413"/>
      <c r="D257" s="413"/>
      <c r="E257" s="413"/>
      <c r="F257" s="413"/>
    </row>
    <row r="258" spans="2:6" x14ac:dyDescent="0.2">
      <c r="B258" s="413"/>
      <c r="C258" s="413"/>
      <c r="D258" s="413"/>
      <c r="E258" s="413"/>
      <c r="F258" s="413"/>
    </row>
    <row r="259" spans="2:6" x14ac:dyDescent="0.2">
      <c r="B259" s="413"/>
      <c r="C259" s="413"/>
      <c r="D259" s="413"/>
      <c r="E259" s="413"/>
      <c r="F259" s="413"/>
    </row>
    <row r="260" spans="2:6" x14ac:dyDescent="0.2">
      <c r="B260" s="413"/>
      <c r="C260" s="413"/>
      <c r="D260" s="413"/>
      <c r="E260" s="413"/>
      <c r="F260" s="413"/>
    </row>
    <row r="261" spans="2:6" x14ac:dyDescent="0.2">
      <c r="B261" s="413"/>
      <c r="C261" s="413"/>
      <c r="D261" s="413"/>
      <c r="E261" s="413"/>
      <c r="F261" s="413"/>
    </row>
    <row r="262" spans="2:6" x14ac:dyDescent="0.2">
      <c r="B262" s="413"/>
      <c r="C262" s="413"/>
      <c r="D262" s="413"/>
      <c r="E262" s="413"/>
      <c r="F262" s="413"/>
    </row>
    <row r="263" spans="2:6" x14ac:dyDescent="0.2">
      <c r="B263" s="413"/>
      <c r="C263" s="413"/>
      <c r="D263" s="413"/>
      <c r="E263" s="413"/>
      <c r="F263" s="413"/>
    </row>
    <row r="264" spans="2:6" x14ac:dyDescent="0.2">
      <c r="B264" s="413"/>
      <c r="C264" s="413"/>
      <c r="D264" s="413"/>
      <c r="E264" s="413"/>
      <c r="F264" s="413"/>
    </row>
    <row r="265" spans="2:6" x14ac:dyDescent="0.2">
      <c r="B265" s="413"/>
      <c r="C265" s="413"/>
      <c r="D265" s="413"/>
      <c r="E265" s="413"/>
      <c r="F265" s="413"/>
    </row>
    <row r="266" spans="2:6" x14ac:dyDescent="0.2">
      <c r="B266" s="413"/>
      <c r="C266" s="413"/>
      <c r="D266" s="413"/>
      <c r="E266" s="413"/>
      <c r="F266" s="413"/>
    </row>
    <row r="267" spans="2:6" x14ac:dyDescent="0.2">
      <c r="B267" s="413"/>
      <c r="C267" s="413"/>
      <c r="D267" s="413"/>
      <c r="E267" s="413"/>
      <c r="F267" s="413"/>
    </row>
    <row r="268" spans="2:6" x14ac:dyDescent="0.2">
      <c r="B268" s="413"/>
      <c r="C268" s="413"/>
      <c r="D268" s="413"/>
      <c r="E268" s="413"/>
      <c r="F268" s="413"/>
    </row>
    <row r="269" spans="2:6" x14ac:dyDescent="0.2">
      <c r="B269" s="413"/>
      <c r="C269" s="413"/>
      <c r="D269" s="413"/>
      <c r="E269" s="413"/>
      <c r="F269" s="413"/>
    </row>
    <row r="270" spans="2:6" x14ac:dyDescent="0.2">
      <c r="B270" s="413"/>
      <c r="C270" s="413"/>
      <c r="D270" s="413"/>
      <c r="E270" s="413"/>
      <c r="F270" s="413"/>
    </row>
    <row r="271" spans="2:6" x14ac:dyDescent="0.2">
      <c r="B271" s="413"/>
      <c r="C271" s="413"/>
      <c r="D271" s="413"/>
      <c r="E271" s="413"/>
      <c r="F271" s="413"/>
    </row>
    <row r="272" spans="2:6" x14ac:dyDescent="0.2">
      <c r="B272" s="413"/>
      <c r="C272" s="413"/>
      <c r="D272" s="413"/>
      <c r="E272" s="413"/>
      <c r="F272" s="413"/>
    </row>
    <row r="273" spans="2:6" x14ac:dyDescent="0.2">
      <c r="B273" s="413"/>
      <c r="C273" s="413"/>
      <c r="D273" s="413"/>
      <c r="E273" s="413"/>
      <c r="F273" s="413"/>
    </row>
    <row r="274" spans="2:6" x14ac:dyDescent="0.2">
      <c r="B274" s="413"/>
      <c r="C274" s="413"/>
      <c r="D274" s="413"/>
      <c r="E274" s="413"/>
      <c r="F274" s="413"/>
    </row>
    <row r="275" spans="2:6" x14ac:dyDescent="0.2">
      <c r="B275" s="413"/>
      <c r="C275" s="413"/>
      <c r="D275" s="413"/>
      <c r="E275" s="413"/>
      <c r="F275" s="413"/>
    </row>
    <row r="276" spans="2:6" x14ac:dyDescent="0.2">
      <c r="B276" s="413"/>
      <c r="C276" s="413"/>
      <c r="D276" s="413"/>
      <c r="E276" s="413"/>
      <c r="F276" s="413"/>
    </row>
    <row r="277" spans="2:6" x14ac:dyDescent="0.2">
      <c r="B277" s="413"/>
      <c r="C277" s="413"/>
      <c r="D277" s="413"/>
      <c r="E277" s="413"/>
      <c r="F277" s="413"/>
    </row>
    <row r="278" spans="2:6" x14ac:dyDescent="0.2">
      <c r="B278" s="413"/>
      <c r="C278" s="413"/>
      <c r="D278" s="413"/>
      <c r="E278" s="413"/>
      <c r="F278" s="413"/>
    </row>
    <row r="279" spans="2:6" x14ac:dyDescent="0.2">
      <c r="B279" s="413"/>
      <c r="C279" s="413"/>
      <c r="D279" s="413"/>
      <c r="E279" s="413"/>
      <c r="F279" s="413"/>
    </row>
    <row r="280" spans="2:6" x14ac:dyDescent="0.2">
      <c r="B280" s="413"/>
      <c r="C280" s="413"/>
      <c r="D280" s="413"/>
      <c r="E280" s="413"/>
      <c r="F280" s="413"/>
    </row>
    <row r="281" spans="2:6" x14ac:dyDescent="0.2">
      <c r="B281" s="413"/>
      <c r="C281" s="413"/>
      <c r="D281" s="413"/>
      <c r="E281" s="413"/>
      <c r="F281" s="413"/>
    </row>
    <row r="282" spans="2:6" x14ac:dyDescent="0.2">
      <c r="B282" s="413"/>
      <c r="C282" s="413"/>
      <c r="D282" s="413"/>
      <c r="E282" s="413"/>
      <c r="F282" s="413"/>
    </row>
    <row r="283" spans="2:6" x14ac:dyDescent="0.2">
      <c r="B283" s="413"/>
      <c r="C283" s="413"/>
      <c r="D283" s="413"/>
      <c r="E283" s="413"/>
      <c r="F283" s="413"/>
    </row>
    <row r="284" spans="2:6" x14ac:dyDescent="0.2">
      <c r="B284" s="413"/>
      <c r="C284" s="413"/>
      <c r="D284" s="413"/>
      <c r="E284" s="413"/>
      <c r="F284" s="413"/>
    </row>
    <row r="285" spans="2:6" x14ac:dyDescent="0.2">
      <c r="B285" s="413"/>
      <c r="C285" s="413"/>
      <c r="D285" s="413"/>
      <c r="E285" s="413"/>
      <c r="F285" s="413"/>
    </row>
    <row r="286" spans="2:6" x14ac:dyDescent="0.2">
      <c r="B286" s="413"/>
      <c r="C286" s="413"/>
      <c r="D286" s="413"/>
      <c r="E286" s="413"/>
      <c r="F286" s="413"/>
    </row>
    <row r="287" spans="2:6" x14ac:dyDescent="0.2">
      <c r="B287" s="413"/>
      <c r="C287" s="413"/>
      <c r="D287" s="413"/>
      <c r="E287" s="413"/>
      <c r="F287" s="413"/>
    </row>
    <row r="288" spans="2:6" x14ac:dyDescent="0.2">
      <c r="B288" s="413"/>
      <c r="C288" s="413"/>
      <c r="D288" s="413"/>
      <c r="E288" s="413"/>
      <c r="F288" s="413"/>
    </row>
    <row r="289" spans="2:6" x14ac:dyDescent="0.2">
      <c r="B289" s="413"/>
      <c r="C289" s="413"/>
      <c r="D289" s="413"/>
      <c r="E289" s="413"/>
      <c r="F289" s="413"/>
    </row>
    <row r="290" spans="2:6" x14ac:dyDescent="0.2">
      <c r="B290" s="413"/>
      <c r="C290" s="413"/>
      <c r="D290" s="413"/>
      <c r="E290" s="413"/>
      <c r="F290" s="413"/>
    </row>
    <row r="291" spans="2:6" x14ac:dyDescent="0.2">
      <c r="B291" s="413"/>
      <c r="C291" s="413"/>
      <c r="D291" s="413"/>
      <c r="E291" s="413"/>
      <c r="F291" s="413"/>
    </row>
    <row r="292" spans="2:6" x14ac:dyDescent="0.2">
      <c r="B292" s="413"/>
      <c r="C292" s="413"/>
      <c r="D292" s="413"/>
      <c r="E292" s="413"/>
      <c r="F292" s="413"/>
    </row>
    <row r="293" spans="2:6" x14ac:dyDescent="0.2">
      <c r="B293" s="413"/>
      <c r="C293" s="413"/>
      <c r="D293" s="413"/>
      <c r="E293" s="413"/>
      <c r="F293" s="413"/>
    </row>
    <row r="294" spans="2:6" x14ac:dyDescent="0.2">
      <c r="B294" s="413"/>
      <c r="C294" s="413"/>
      <c r="D294" s="413"/>
      <c r="E294" s="413"/>
      <c r="F294" s="413"/>
    </row>
    <row r="295" spans="2:6" x14ac:dyDescent="0.2">
      <c r="B295" s="413"/>
      <c r="C295" s="413"/>
      <c r="D295" s="413"/>
      <c r="E295" s="413"/>
      <c r="F295" s="413"/>
    </row>
    <row r="296" spans="2:6" x14ac:dyDescent="0.2">
      <c r="B296" s="413"/>
      <c r="C296" s="413"/>
      <c r="D296" s="413"/>
      <c r="E296" s="413"/>
      <c r="F296" s="413"/>
    </row>
    <row r="297" spans="2:6" x14ac:dyDescent="0.2">
      <c r="B297" s="413"/>
      <c r="C297" s="413"/>
      <c r="D297" s="413"/>
      <c r="E297" s="413"/>
      <c r="F297" s="413"/>
    </row>
    <row r="298" spans="2:6" x14ac:dyDescent="0.2">
      <c r="B298" s="413"/>
      <c r="C298" s="413"/>
      <c r="D298" s="413"/>
      <c r="E298" s="413"/>
      <c r="F298" s="413"/>
    </row>
    <row r="299" spans="2:6" x14ac:dyDescent="0.2">
      <c r="B299" s="413"/>
      <c r="C299" s="413"/>
      <c r="D299" s="413"/>
      <c r="E299" s="413"/>
      <c r="F299" s="413"/>
    </row>
    <row r="300" spans="2:6" x14ac:dyDescent="0.2">
      <c r="B300" s="413"/>
      <c r="C300" s="413"/>
      <c r="D300" s="413"/>
      <c r="E300" s="413"/>
      <c r="F300" s="413"/>
    </row>
    <row r="301" spans="2:6" x14ac:dyDescent="0.2">
      <c r="B301" s="413"/>
      <c r="C301" s="413"/>
      <c r="D301" s="413"/>
      <c r="E301" s="413"/>
      <c r="F301" s="413"/>
    </row>
    <row r="302" spans="2:6" x14ac:dyDescent="0.2">
      <c r="B302" s="413"/>
      <c r="C302" s="413"/>
      <c r="D302" s="413"/>
      <c r="E302" s="413"/>
      <c r="F302" s="413"/>
    </row>
    <row r="303" spans="2:6" x14ac:dyDescent="0.2">
      <c r="B303" s="413"/>
      <c r="C303" s="413"/>
      <c r="D303" s="413"/>
      <c r="E303" s="413"/>
      <c r="F303" s="413"/>
    </row>
    <row r="304" spans="2:6" x14ac:dyDescent="0.2">
      <c r="B304" s="413"/>
      <c r="C304" s="413"/>
      <c r="D304" s="413"/>
      <c r="E304" s="413"/>
      <c r="F304" s="413"/>
    </row>
    <row r="305" spans="2:6" x14ac:dyDescent="0.2">
      <c r="B305" s="413"/>
      <c r="C305" s="413"/>
      <c r="D305" s="413"/>
      <c r="E305" s="413"/>
      <c r="F305" s="413"/>
    </row>
    <row r="306" spans="2:6" x14ac:dyDescent="0.2">
      <c r="B306" s="413"/>
      <c r="C306" s="413"/>
      <c r="D306" s="413"/>
      <c r="E306" s="413"/>
      <c r="F306" s="413"/>
    </row>
    <row r="307" spans="2:6" x14ac:dyDescent="0.2">
      <c r="B307" s="413"/>
      <c r="C307" s="413"/>
      <c r="D307" s="413"/>
      <c r="E307" s="413"/>
      <c r="F307" s="413"/>
    </row>
    <row r="308" spans="2:6" x14ac:dyDescent="0.2">
      <c r="B308" s="413"/>
      <c r="C308" s="413"/>
      <c r="D308" s="413"/>
      <c r="E308" s="413"/>
      <c r="F308" s="413"/>
    </row>
    <row r="309" spans="2:6" x14ac:dyDescent="0.2">
      <c r="B309" s="413"/>
      <c r="C309" s="413"/>
      <c r="D309" s="413"/>
      <c r="E309" s="413"/>
      <c r="F309" s="413"/>
    </row>
    <row r="310" spans="2:6" x14ac:dyDescent="0.2">
      <c r="B310" s="413"/>
      <c r="C310" s="413"/>
      <c r="D310" s="413"/>
      <c r="E310" s="413"/>
      <c r="F310" s="413"/>
    </row>
    <row r="311" spans="2:6" x14ac:dyDescent="0.2">
      <c r="B311" s="413"/>
      <c r="C311" s="413"/>
      <c r="D311" s="413"/>
      <c r="E311" s="413"/>
      <c r="F311" s="413"/>
    </row>
    <row r="312" spans="2:6" x14ac:dyDescent="0.2">
      <c r="B312" s="413"/>
      <c r="C312" s="413"/>
      <c r="D312" s="413"/>
      <c r="E312" s="413"/>
      <c r="F312" s="413"/>
    </row>
    <row r="313" spans="2:6" x14ac:dyDescent="0.2">
      <c r="B313" s="413"/>
      <c r="C313" s="413"/>
      <c r="D313" s="413"/>
      <c r="E313" s="413"/>
      <c r="F313" s="413"/>
    </row>
    <row r="314" spans="2:6" x14ac:dyDescent="0.2">
      <c r="B314" s="413"/>
      <c r="C314" s="413"/>
      <c r="D314" s="413"/>
      <c r="E314" s="413"/>
      <c r="F314" s="413"/>
    </row>
    <row r="315" spans="2:6" x14ac:dyDescent="0.2">
      <c r="B315" s="413"/>
      <c r="C315" s="413"/>
      <c r="D315" s="413"/>
      <c r="E315" s="413"/>
      <c r="F315" s="413"/>
    </row>
    <row r="316" spans="2:6" x14ac:dyDescent="0.2">
      <c r="B316" s="413"/>
      <c r="C316" s="413"/>
      <c r="D316" s="413"/>
      <c r="E316" s="413"/>
      <c r="F316" s="413"/>
    </row>
    <row r="317" spans="2:6" x14ac:dyDescent="0.2">
      <c r="B317" s="413"/>
      <c r="C317" s="413"/>
      <c r="D317" s="413"/>
      <c r="E317" s="413"/>
      <c r="F317" s="413"/>
    </row>
    <row r="318" spans="2:6" x14ac:dyDescent="0.2">
      <c r="B318" s="413"/>
      <c r="C318" s="413"/>
      <c r="D318" s="413"/>
      <c r="E318" s="413"/>
      <c r="F318" s="413"/>
    </row>
    <row r="319" spans="2:6" x14ac:dyDescent="0.2">
      <c r="B319" s="413"/>
      <c r="C319" s="413"/>
      <c r="D319" s="413"/>
      <c r="E319" s="413"/>
      <c r="F319" s="413"/>
    </row>
    <row r="320" spans="2:6" x14ac:dyDescent="0.2">
      <c r="B320" s="413"/>
      <c r="C320" s="413"/>
      <c r="D320" s="413"/>
      <c r="E320" s="413"/>
      <c r="F320" s="413"/>
    </row>
    <row r="321" spans="2:6" x14ac:dyDescent="0.2">
      <c r="B321" s="413"/>
      <c r="C321" s="413"/>
      <c r="D321" s="413"/>
      <c r="E321" s="413"/>
      <c r="F321" s="413"/>
    </row>
    <row r="322" spans="2:6" x14ac:dyDescent="0.2">
      <c r="B322" s="413"/>
      <c r="C322" s="413"/>
      <c r="D322" s="413"/>
      <c r="E322" s="413"/>
      <c r="F322" s="413"/>
    </row>
    <row r="323" spans="2:6" x14ac:dyDescent="0.2">
      <c r="B323" s="413"/>
      <c r="C323" s="413"/>
      <c r="D323" s="413"/>
      <c r="E323" s="413"/>
      <c r="F323" s="413"/>
    </row>
    <row r="324" spans="2:6" x14ac:dyDescent="0.2">
      <c r="B324" s="413"/>
      <c r="C324" s="413"/>
      <c r="D324" s="413"/>
      <c r="E324" s="413"/>
      <c r="F324" s="413"/>
    </row>
    <row r="325" spans="2:6" x14ac:dyDescent="0.2">
      <c r="B325" s="413"/>
      <c r="C325" s="413"/>
      <c r="D325" s="413"/>
      <c r="E325" s="413"/>
      <c r="F325" s="413"/>
    </row>
    <row r="326" spans="2:6" x14ac:dyDescent="0.2">
      <c r="B326" s="413"/>
      <c r="C326" s="413"/>
      <c r="D326" s="413"/>
      <c r="E326" s="413"/>
      <c r="F326" s="413"/>
    </row>
    <row r="327" spans="2:6" x14ac:dyDescent="0.2">
      <c r="B327" s="413"/>
      <c r="C327" s="413"/>
      <c r="D327" s="413"/>
      <c r="E327" s="413"/>
      <c r="F327" s="413"/>
    </row>
    <row r="328" spans="2:6" x14ac:dyDescent="0.2">
      <c r="B328" s="413"/>
      <c r="C328" s="413"/>
      <c r="D328" s="413"/>
      <c r="E328" s="413"/>
      <c r="F328" s="413"/>
    </row>
    <row r="329" spans="2:6" x14ac:dyDescent="0.2">
      <c r="B329" s="413"/>
      <c r="C329" s="413"/>
      <c r="D329" s="413"/>
      <c r="E329" s="413"/>
      <c r="F329" s="413"/>
    </row>
    <row r="330" spans="2:6" x14ac:dyDescent="0.2">
      <c r="B330" s="413"/>
      <c r="C330" s="413"/>
      <c r="D330" s="413"/>
      <c r="E330" s="413"/>
      <c r="F330" s="413"/>
    </row>
    <row r="331" spans="2:6" x14ac:dyDescent="0.2">
      <c r="B331" s="413"/>
      <c r="C331" s="413"/>
      <c r="D331" s="413"/>
      <c r="E331" s="413"/>
      <c r="F331" s="413"/>
    </row>
    <row r="332" spans="2:6" x14ac:dyDescent="0.2">
      <c r="B332" s="413"/>
      <c r="C332" s="413"/>
      <c r="D332" s="413"/>
      <c r="E332" s="413"/>
      <c r="F332" s="413"/>
    </row>
    <row r="333" spans="2:6" x14ac:dyDescent="0.2">
      <c r="B333" s="413"/>
      <c r="C333" s="413"/>
      <c r="D333" s="413"/>
      <c r="E333" s="413"/>
      <c r="F333" s="413"/>
    </row>
    <row r="334" spans="2:6" x14ac:dyDescent="0.2">
      <c r="B334" s="413"/>
      <c r="C334" s="413"/>
      <c r="D334" s="413"/>
      <c r="E334" s="413"/>
      <c r="F334" s="413"/>
    </row>
    <row r="335" spans="2:6" x14ac:dyDescent="0.2">
      <c r="B335" s="413"/>
      <c r="C335" s="413"/>
      <c r="D335" s="413"/>
      <c r="E335" s="413"/>
      <c r="F335" s="413"/>
    </row>
    <row r="336" spans="2:6" x14ac:dyDescent="0.2">
      <c r="B336" s="413"/>
      <c r="C336" s="413"/>
      <c r="D336" s="413"/>
      <c r="E336" s="413"/>
      <c r="F336" s="413"/>
    </row>
    <row r="337" spans="2:6" x14ac:dyDescent="0.2">
      <c r="B337" s="413"/>
      <c r="C337" s="413"/>
      <c r="D337" s="413"/>
      <c r="E337" s="413"/>
      <c r="F337" s="413"/>
    </row>
    <row r="338" spans="2:6" x14ac:dyDescent="0.2">
      <c r="B338" s="413"/>
      <c r="C338" s="413"/>
      <c r="D338" s="413"/>
      <c r="E338" s="413"/>
      <c r="F338" s="413"/>
    </row>
    <row r="339" spans="2:6" x14ac:dyDescent="0.2">
      <c r="B339" s="413"/>
      <c r="C339" s="413"/>
      <c r="D339" s="413"/>
      <c r="E339" s="413"/>
      <c r="F339" s="413"/>
    </row>
    <row r="340" spans="2:6" x14ac:dyDescent="0.2">
      <c r="B340" s="413"/>
      <c r="C340" s="413"/>
      <c r="D340" s="413"/>
      <c r="E340" s="413"/>
      <c r="F340" s="413"/>
    </row>
    <row r="341" spans="2:6" x14ac:dyDescent="0.2">
      <c r="B341" s="413"/>
      <c r="C341" s="413"/>
      <c r="D341" s="413"/>
      <c r="E341" s="413"/>
      <c r="F341" s="413"/>
    </row>
    <row r="342" spans="2:6" x14ac:dyDescent="0.2">
      <c r="B342" s="413"/>
      <c r="C342" s="413"/>
      <c r="D342" s="413"/>
      <c r="E342" s="413"/>
      <c r="F342" s="413"/>
    </row>
    <row r="343" spans="2:6" x14ac:dyDescent="0.2">
      <c r="B343" s="413"/>
      <c r="C343" s="413"/>
      <c r="D343" s="413"/>
      <c r="E343" s="413"/>
      <c r="F343" s="413"/>
    </row>
    <row r="344" spans="2:6" x14ac:dyDescent="0.2">
      <c r="B344" s="413"/>
      <c r="C344" s="413"/>
      <c r="D344" s="413"/>
      <c r="E344" s="413"/>
      <c r="F344" s="413"/>
    </row>
    <row r="345" spans="2:6" x14ac:dyDescent="0.2">
      <c r="B345" s="413"/>
      <c r="C345" s="413"/>
      <c r="D345" s="413"/>
      <c r="E345" s="413"/>
      <c r="F345" s="413"/>
    </row>
    <row r="346" spans="2:6" x14ac:dyDescent="0.2">
      <c r="B346" s="413"/>
      <c r="C346" s="413"/>
      <c r="D346" s="413"/>
      <c r="E346" s="413"/>
      <c r="F346" s="413"/>
    </row>
    <row r="347" spans="2:6" x14ac:dyDescent="0.2">
      <c r="B347" s="413"/>
      <c r="C347" s="413"/>
      <c r="D347" s="413"/>
      <c r="E347" s="413"/>
      <c r="F347" s="413"/>
    </row>
    <row r="348" spans="2:6" x14ac:dyDescent="0.2">
      <c r="B348" s="413"/>
      <c r="C348" s="413"/>
      <c r="D348" s="413"/>
      <c r="E348" s="413"/>
      <c r="F348" s="413"/>
    </row>
    <row r="349" spans="2:6" x14ac:dyDescent="0.2">
      <c r="B349" s="413"/>
      <c r="C349" s="413"/>
      <c r="D349" s="413"/>
      <c r="E349" s="413"/>
      <c r="F349" s="413"/>
    </row>
    <row r="350" spans="2:6" x14ac:dyDescent="0.2">
      <c r="B350" s="413"/>
      <c r="C350" s="413"/>
      <c r="D350" s="413"/>
      <c r="E350" s="413"/>
      <c r="F350" s="413"/>
    </row>
    <row r="351" spans="2:6" x14ac:dyDescent="0.2">
      <c r="B351" s="413"/>
      <c r="C351" s="413"/>
      <c r="D351" s="413"/>
      <c r="E351" s="413"/>
      <c r="F351" s="413"/>
    </row>
    <row r="352" spans="2:6" x14ac:dyDescent="0.2">
      <c r="B352" s="413"/>
      <c r="C352" s="413"/>
      <c r="D352" s="413"/>
      <c r="E352" s="413"/>
      <c r="F352" s="413"/>
    </row>
    <row r="353" spans="2:6" x14ac:dyDescent="0.2">
      <c r="B353" s="413"/>
      <c r="C353" s="413"/>
      <c r="D353" s="413"/>
      <c r="E353" s="413"/>
      <c r="F353" s="413"/>
    </row>
    <row r="354" spans="2:6" x14ac:dyDescent="0.2">
      <c r="B354" s="413"/>
      <c r="C354" s="413"/>
      <c r="D354" s="413"/>
      <c r="E354" s="413"/>
      <c r="F354" s="413"/>
    </row>
    <row r="355" spans="2:6" x14ac:dyDescent="0.2">
      <c r="B355" s="413"/>
      <c r="C355" s="413"/>
      <c r="D355" s="413"/>
      <c r="E355" s="413"/>
      <c r="F355" s="413"/>
    </row>
    <row r="356" spans="2:6" x14ac:dyDescent="0.2">
      <c r="B356" s="413"/>
      <c r="C356" s="413"/>
      <c r="D356" s="413"/>
      <c r="E356" s="413"/>
      <c r="F356" s="413"/>
    </row>
    <row r="357" spans="2:6" x14ac:dyDescent="0.2">
      <c r="B357" s="413"/>
      <c r="C357" s="413"/>
      <c r="D357" s="413"/>
      <c r="E357" s="413"/>
      <c r="F357" s="413"/>
    </row>
    <row r="358" spans="2:6" x14ac:dyDescent="0.2">
      <c r="B358" s="413"/>
      <c r="C358" s="413"/>
      <c r="D358" s="413"/>
      <c r="E358" s="413"/>
      <c r="F358" s="413"/>
    </row>
    <row r="359" spans="2:6" x14ac:dyDescent="0.2">
      <c r="B359" s="413"/>
      <c r="C359" s="413"/>
      <c r="D359" s="413"/>
      <c r="E359" s="413"/>
      <c r="F359" s="413"/>
    </row>
    <row r="360" spans="2:6" x14ac:dyDescent="0.2">
      <c r="B360" s="413"/>
      <c r="C360" s="413"/>
      <c r="D360" s="413"/>
      <c r="E360" s="413"/>
      <c r="F360" s="413"/>
    </row>
    <row r="361" spans="2:6" x14ac:dyDescent="0.2">
      <c r="B361" s="413"/>
      <c r="C361" s="413"/>
      <c r="D361" s="413"/>
      <c r="E361" s="413"/>
      <c r="F361" s="413"/>
    </row>
    <row r="362" spans="2:6" x14ac:dyDescent="0.2">
      <c r="B362" s="413"/>
      <c r="C362" s="413"/>
      <c r="D362" s="413"/>
      <c r="E362" s="413"/>
      <c r="F362" s="413"/>
    </row>
    <row r="363" spans="2:6" x14ac:dyDescent="0.2">
      <c r="B363" s="413"/>
      <c r="C363" s="413"/>
      <c r="D363" s="413"/>
      <c r="E363" s="413"/>
      <c r="F363" s="413"/>
    </row>
    <row r="364" spans="2:6" x14ac:dyDescent="0.2">
      <c r="B364" s="413"/>
      <c r="C364" s="413"/>
      <c r="D364" s="413"/>
      <c r="E364" s="413"/>
      <c r="F364" s="413"/>
    </row>
    <row r="365" spans="2:6" x14ac:dyDescent="0.2">
      <c r="B365" s="413"/>
      <c r="C365" s="413"/>
      <c r="D365" s="413"/>
      <c r="E365" s="413"/>
      <c r="F365" s="413"/>
    </row>
    <row r="366" spans="2:6" x14ac:dyDescent="0.2">
      <c r="B366" s="413"/>
      <c r="C366" s="413"/>
      <c r="D366" s="413"/>
      <c r="E366" s="413"/>
      <c r="F366" s="413"/>
    </row>
    <row r="367" spans="2:6" x14ac:dyDescent="0.2">
      <c r="B367" s="413"/>
      <c r="C367" s="413"/>
      <c r="D367" s="413"/>
      <c r="E367" s="413"/>
      <c r="F367" s="413"/>
    </row>
    <row r="368" spans="2:6" x14ac:dyDescent="0.2">
      <c r="B368" s="413"/>
      <c r="C368" s="413"/>
      <c r="D368" s="413"/>
      <c r="E368" s="413"/>
      <c r="F368" s="413"/>
    </row>
    <row r="369" spans="2:6" x14ac:dyDescent="0.2">
      <c r="B369" s="413"/>
      <c r="C369" s="413"/>
      <c r="D369" s="413"/>
      <c r="E369" s="413"/>
      <c r="F369" s="413"/>
    </row>
    <row r="370" spans="2:6" x14ac:dyDescent="0.2">
      <c r="B370" s="413"/>
      <c r="C370" s="413"/>
      <c r="D370" s="413"/>
      <c r="E370" s="413"/>
      <c r="F370" s="413"/>
    </row>
    <row r="371" spans="2:6" x14ac:dyDescent="0.2">
      <c r="B371" s="413"/>
      <c r="C371" s="413"/>
      <c r="D371" s="413"/>
      <c r="E371" s="413"/>
      <c r="F371" s="413"/>
    </row>
    <row r="372" spans="2:6" x14ac:dyDescent="0.2">
      <c r="B372" s="413"/>
      <c r="C372" s="413"/>
      <c r="D372" s="413"/>
      <c r="E372" s="413"/>
      <c r="F372" s="413"/>
    </row>
    <row r="373" spans="2:6" x14ac:dyDescent="0.2">
      <c r="B373" s="413"/>
      <c r="C373" s="413"/>
      <c r="D373" s="413"/>
      <c r="E373" s="413"/>
      <c r="F373" s="413"/>
    </row>
    <row r="374" spans="2:6" x14ac:dyDescent="0.2">
      <c r="B374" s="413"/>
      <c r="C374" s="413"/>
      <c r="D374" s="413"/>
      <c r="E374" s="413"/>
      <c r="F374" s="413"/>
    </row>
    <row r="375" spans="2:6" x14ac:dyDescent="0.2">
      <c r="B375" s="413"/>
      <c r="C375" s="413"/>
      <c r="D375" s="413"/>
      <c r="E375" s="413"/>
      <c r="F375" s="413"/>
    </row>
    <row r="376" spans="2:6" x14ac:dyDescent="0.2">
      <c r="B376" s="413"/>
      <c r="C376" s="413"/>
      <c r="D376" s="413"/>
      <c r="E376" s="413"/>
      <c r="F376" s="413"/>
    </row>
    <row r="377" spans="2:6" x14ac:dyDescent="0.2">
      <c r="B377" s="413"/>
      <c r="C377" s="413"/>
      <c r="D377" s="413"/>
      <c r="E377" s="413"/>
      <c r="F377" s="413"/>
    </row>
    <row r="378" spans="2:6" x14ac:dyDescent="0.2">
      <c r="B378" s="413"/>
      <c r="C378" s="413"/>
      <c r="D378" s="413"/>
      <c r="E378" s="413"/>
      <c r="F378" s="413"/>
    </row>
    <row r="379" spans="2:6" x14ac:dyDescent="0.2">
      <c r="B379" s="413"/>
      <c r="C379" s="413"/>
      <c r="D379" s="413"/>
      <c r="E379" s="413"/>
      <c r="F379" s="413"/>
    </row>
    <row r="380" spans="2:6" x14ac:dyDescent="0.2">
      <c r="B380" s="413"/>
      <c r="C380" s="413"/>
      <c r="D380" s="413"/>
      <c r="E380" s="413"/>
      <c r="F380" s="413"/>
    </row>
    <row r="381" spans="2:6" x14ac:dyDescent="0.2">
      <c r="B381" s="413"/>
      <c r="C381" s="413"/>
      <c r="D381" s="413"/>
      <c r="E381" s="413"/>
      <c r="F381" s="413"/>
    </row>
    <row r="382" spans="2:6" x14ac:dyDescent="0.2">
      <c r="B382" s="413"/>
      <c r="C382" s="413"/>
      <c r="D382" s="413"/>
      <c r="E382" s="413"/>
      <c r="F382" s="413"/>
    </row>
    <row r="383" spans="2:6" x14ac:dyDescent="0.2">
      <c r="B383" s="413"/>
      <c r="C383" s="413"/>
      <c r="D383" s="413"/>
      <c r="E383" s="413"/>
      <c r="F383" s="413"/>
    </row>
    <row r="384" spans="2:6" x14ac:dyDescent="0.2">
      <c r="B384" s="413"/>
      <c r="C384" s="413"/>
      <c r="D384" s="413"/>
      <c r="E384" s="413"/>
      <c r="F384" s="413"/>
    </row>
    <row r="385" spans="2:6" x14ac:dyDescent="0.2">
      <c r="B385" s="413"/>
      <c r="C385" s="413"/>
      <c r="D385" s="413"/>
      <c r="E385" s="413"/>
      <c r="F385" s="413"/>
    </row>
    <row r="386" spans="2:6" x14ac:dyDescent="0.2">
      <c r="B386" s="413"/>
      <c r="C386" s="413"/>
      <c r="D386" s="413"/>
      <c r="E386" s="413"/>
      <c r="F386" s="413"/>
    </row>
    <row r="387" spans="2:6" x14ac:dyDescent="0.2">
      <c r="B387" s="413"/>
      <c r="C387" s="413"/>
      <c r="D387" s="413"/>
      <c r="E387" s="413"/>
      <c r="F387" s="413"/>
    </row>
    <row r="388" spans="2:6" x14ac:dyDescent="0.2">
      <c r="B388" s="413"/>
      <c r="C388" s="413"/>
      <c r="D388" s="413"/>
      <c r="E388" s="413"/>
      <c r="F388" s="413"/>
    </row>
    <row r="389" spans="2:6" x14ac:dyDescent="0.2">
      <c r="B389" s="413"/>
      <c r="C389" s="413"/>
      <c r="D389" s="413"/>
      <c r="E389" s="413"/>
      <c r="F389" s="413"/>
    </row>
    <row r="390" spans="2:6" x14ac:dyDescent="0.2">
      <c r="B390" s="413"/>
      <c r="C390" s="413"/>
      <c r="D390" s="413"/>
      <c r="E390" s="413"/>
      <c r="F390" s="413"/>
    </row>
    <row r="391" spans="2:6" x14ac:dyDescent="0.2">
      <c r="B391" s="413"/>
      <c r="C391" s="413"/>
      <c r="D391" s="413"/>
      <c r="E391" s="413"/>
      <c r="F391" s="413"/>
    </row>
    <row r="392" spans="2:6" x14ac:dyDescent="0.2">
      <c r="B392" s="413"/>
      <c r="C392" s="413"/>
      <c r="D392" s="413"/>
      <c r="E392" s="413"/>
      <c r="F392" s="413"/>
    </row>
    <row r="393" spans="2:6" x14ac:dyDescent="0.2">
      <c r="B393" s="413"/>
      <c r="C393" s="413"/>
      <c r="D393" s="413"/>
      <c r="E393" s="413"/>
      <c r="F393" s="413"/>
    </row>
    <row r="394" spans="2:6" x14ac:dyDescent="0.2">
      <c r="B394" s="413"/>
      <c r="C394" s="413"/>
      <c r="D394" s="413"/>
      <c r="E394" s="413"/>
      <c r="F394" s="413"/>
    </row>
    <row r="395" spans="2:6" x14ac:dyDescent="0.2">
      <c r="B395" s="413"/>
      <c r="C395" s="413"/>
      <c r="D395" s="413"/>
      <c r="E395" s="413"/>
      <c r="F395" s="413"/>
    </row>
    <row r="396" spans="2:6" x14ac:dyDescent="0.2">
      <c r="B396" s="413"/>
      <c r="C396" s="413"/>
      <c r="D396" s="413"/>
      <c r="E396" s="413"/>
      <c r="F396" s="413"/>
    </row>
    <row r="397" spans="2:6" x14ac:dyDescent="0.2">
      <c r="B397" s="413"/>
      <c r="C397" s="413"/>
      <c r="D397" s="413"/>
      <c r="E397" s="413"/>
      <c r="F397" s="413"/>
    </row>
    <row r="398" spans="2:6" x14ac:dyDescent="0.2">
      <c r="B398" s="413"/>
      <c r="C398" s="413"/>
      <c r="D398" s="413"/>
      <c r="E398" s="413"/>
      <c r="F398" s="413"/>
    </row>
    <row r="399" spans="2:6" x14ac:dyDescent="0.2">
      <c r="B399" s="413"/>
      <c r="C399" s="413"/>
      <c r="D399" s="413"/>
      <c r="E399" s="413"/>
      <c r="F399" s="413"/>
    </row>
    <row r="400" spans="2:6" x14ac:dyDescent="0.2">
      <c r="B400" s="413"/>
      <c r="C400" s="413"/>
      <c r="D400" s="413"/>
      <c r="E400" s="413"/>
      <c r="F400" s="413"/>
    </row>
    <row r="401" spans="2:6" x14ac:dyDescent="0.2">
      <c r="B401" s="413"/>
      <c r="C401" s="413"/>
      <c r="D401" s="413"/>
      <c r="E401" s="413"/>
      <c r="F401" s="413"/>
    </row>
    <row r="402" spans="2:6" x14ac:dyDescent="0.2">
      <c r="B402" s="413"/>
      <c r="C402" s="413"/>
      <c r="D402" s="413"/>
      <c r="E402" s="413"/>
      <c r="F402" s="413"/>
    </row>
    <row r="403" spans="2:6" x14ac:dyDescent="0.2">
      <c r="B403" s="413"/>
      <c r="C403" s="413"/>
      <c r="D403" s="413"/>
      <c r="E403" s="413"/>
      <c r="F403" s="413"/>
    </row>
    <row r="404" spans="2:6" x14ac:dyDescent="0.2">
      <c r="B404" s="413"/>
      <c r="C404" s="413"/>
      <c r="D404" s="413"/>
      <c r="E404" s="413"/>
      <c r="F404" s="413"/>
    </row>
    <row r="405" spans="2:6" x14ac:dyDescent="0.2">
      <c r="B405" s="413"/>
      <c r="C405" s="413"/>
      <c r="D405" s="413"/>
      <c r="E405" s="413"/>
      <c r="F405" s="413"/>
    </row>
    <row r="406" spans="2:6" x14ac:dyDescent="0.2">
      <c r="B406" s="413"/>
      <c r="C406" s="413"/>
      <c r="D406" s="413"/>
      <c r="E406" s="413"/>
      <c r="F406" s="413"/>
    </row>
    <row r="407" spans="2:6" x14ac:dyDescent="0.2">
      <c r="B407" s="413"/>
      <c r="C407" s="413"/>
      <c r="D407" s="413"/>
      <c r="E407" s="413"/>
      <c r="F407" s="413"/>
    </row>
    <row r="408" spans="2:6" x14ac:dyDescent="0.2">
      <c r="B408" s="413"/>
      <c r="C408" s="413"/>
      <c r="D408" s="413"/>
      <c r="E408" s="413"/>
      <c r="F408" s="413"/>
    </row>
    <row r="409" spans="2:6" x14ac:dyDescent="0.2">
      <c r="B409" s="413"/>
      <c r="C409" s="413"/>
      <c r="D409" s="413"/>
      <c r="E409" s="413"/>
      <c r="F409" s="413"/>
    </row>
    <row r="410" spans="2:6" x14ac:dyDescent="0.2">
      <c r="B410" s="413"/>
      <c r="C410" s="413"/>
      <c r="D410" s="413"/>
      <c r="E410" s="413"/>
      <c r="F410" s="413"/>
    </row>
    <row r="411" spans="2:6" x14ac:dyDescent="0.2">
      <c r="B411" s="413"/>
      <c r="C411" s="413"/>
      <c r="D411" s="413"/>
      <c r="E411" s="413"/>
      <c r="F411" s="413"/>
    </row>
    <row r="412" spans="2:6" x14ac:dyDescent="0.2">
      <c r="B412" s="413"/>
      <c r="C412" s="413"/>
      <c r="D412" s="413"/>
      <c r="E412" s="413"/>
      <c r="F412" s="413"/>
    </row>
    <row r="413" spans="2:6" x14ac:dyDescent="0.2">
      <c r="B413" s="413"/>
      <c r="C413" s="413"/>
      <c r="D413" s="413"/>
      <c r="E413" s="413"/>
      <c r="F413" s="413"/>
    </row>
    <row r="414" spans="2:6" x14ac:dyDescent="0.2">
      <c r="B414" s="413"/>
      <c r="C414" s="413"/>
      <c r="D414" s="413"/>
      <c r="E414" s="413"/>
      <c r="F414" s="413"/>
    </row>
    <row r="415" spans="2:6" x14ac:dyDescent="0.2">
      <c r="B415" s="413"/>
      <c r="C415" s="413"/>
      <c r="D415" s="413"/>
      <c r="E415" s="413"/>
      <c r="F415" s="413"/>
    </row>
    <row r="416" spans="2:6" x14ac:dyDescent="0.2">
      <c r="B416" s="413"/>
      <c r="C416" s="413"/>
      <c r="D416" s="413"/>
      <c r="E416" s="413"/>
      <c r="F416" s="413"/>
    </row>
    <row r="417" spans="2:6" x14ac:dyDescent="0.2">
      <c r="B417" s="413"/>
      <c r="C417" s="413"/>
      <c r="D417" s="413"/>
      <c r="E417" s="413"/>
      <c r="F417" s="413"/>
    </row>
    <row r="418" spans="2:6" x14ac:dyDescent="0.2">
      <c r="B418" s="413"/>
      <c r="C418" s="413"/>
      <c r="D418" s="413"/>
      <c r="E418" s="413"/>
      <c r="F418" s="413"/>
    </row>
    <row r="419" spans="2:6" x14ac:dyDescent="0.2">
      <c r="B419" s="413"/>
      <c r="C419" s="413"/>
      <c r="D419" s="413"/>
      <c r="E419" s="413"/>
      <c r="F419" s="413"/>
    </row>
    <row r="420" spans="2:6" x14ac:dyDescent="0.2">
      <c r="B420" s="413"/>
      <c r="C420" s="413"/>
      <c r="D420" s="413"/>
      <c r="E420" s="413"/>
      <c r="F420" s="413"/>
    </row>
    <row r="421" spans="2:6" x14ac:dyDescent="0.2">
      <c r="B421" s="413"/>
      <c r="C421" s="413"/>
      <c r="D421" s="413"/>
      <c r="E421" s="413"/>
      <c r="F421" s="413"/>
    </row>
    <row r="422" spans="2:6" x14ac:dyDescent="0.2">
      <c r="B422" s="413"/>
      <c r="C422" s="413"/>
      <c r="D422" s="413"/>
      <c r="E422" s="413"/>
      <c r="F422" s="413"/>
    </row>
    <row r="423" spans="2:6" x14ac:dyDescent="0.2">
      <c r="B423" s="413"/>
      <c r="C423" s="413"/>
      <c r="D423" s="413"/>
      <c r="E423" s="413"/>
      <c r="F423" s="413"/>
    </row>
    <row r="424" spans="2:6" x14ac:dyDescent="0.2">
      <c r="B424" s="413"/>
      <c r="C424" s="413"/>
      <c r="D424" s="413"/>
      <c r="E424" s="413"/>
      <c r="F424" s="413"/>
    </row>
    <row r="425" spans="2:6" x14ac:dyDescent="0.2">
      <c r="B425" s="413"/>
      <c r="C425" s="413"/>
      <c r="D425" s="413"/>
      <c r="E425" s="413"/>
      <c r="F425" s="413"/>
    </row>
    <row r="426" spans="2:6" x14ac:dyDescent="0.2">
      <c r="B426" s="413"/>
      <c r="C426" s="413"/>
      <c r="D426" s="413"/>
      <c r="E426" s="413"/>
      <c r="F426" s="413"/>
    </row>
    <row r="427" spans="2:6" x14ac:dyDescent="0.2">
      <c r="B427" s="413"/>
      <c r="C427" s="413"/>
      <c r="D427" s="413"/>
      <c r="E427" s="413"/>
      <c r="F427" s="413"/>
    </row>
    <row r="428" spans="2:6" x14ac:dyDescent="0.2">
      <c r="B428" s="413"/>
      <c r="C428" s="413"/>
      <c r="D428" s="413"/>
      <c r="E428" s="413"/>
      <c r="F428" s="413"/>
    </row>
    <row r="429" spans="2:6" x14ac:dyDescent="0.2">
      <c r="B429" s="413"/>
      <c r="C429" s="413"/>
      <c r="D429" s="413"/>
      <c r="E429" s="413"/>
      <c r="F429" s="413"/>
    </row>
    <row r="430" spans="2:6" x14ac:dyDescent="0.2">
      <c r="B430" s="413"/>
      <c r="C430" s="413"/>
      <c r="D430" s="413"/>
      <c r="E430" s="413"/>
      <c r="F430" s="413"/>
    </row>
    <row r="431" spans="2:6" x14ac:dyDescent="0.2">
      <c r="B431" s="413"/>
      <c r="C431" s="413"/>
      <c r="D431" s="413"/>
      <c r="E431" s="413"/>
      <c r="F431" s="413"/>
    </row>
    <row r="432" spans="2:6" x14ac:dyDescent="0.2">
      <c r="B432" s="413"/>
      <c r="C432" s="413"/>
      <c r="D432" s="413"/>
      <c r="E432" s="413"/>
      <c r="F432" s="413"/>
    </row>
    <row r="433" spans="2:6" x14ac:dyDescent="0.2">
      <c r="B433" s="413"/>
      <c r="C433" s="413"/>
      <c r="D433" s="413"/>
      <c r="E433" s="413"/>
      <c r="F433" s="413"/>
    </row>
    <row r="434" spans="2:6" x14ac:dyDescent="0.2">
      <c r="B434" s="413"/>
      <c r="C434" s="413"/>
      <c r="D434" s="413"/>
      <c r="E434" s="413"/>
      <c r="F434" s="413"/>
    </row>
    <row r="435" spans="2:6" x14ac:dyDescent="0.2">
      <c r="B435" s="413"/>
      <c r="C435" s="413"/>
      <c r="D435" s="413"/>
      <c r="E435" s="413"/>
      <c r="F435" s="413"/>
    </row>
    <row r="436" spans="2:6" x14ac:dyDescent="0.2">
      <c r="B436" s="413"/>
      <c r="C436" s="413"/>
      <c r="D436" s="413"/>
      <c r="E436" s="413"/>
      <c r="F436" s="413"/>
    </row>
    <row r="437" spans="2:6" x14ac:dyDescent="0.2">
      <c r="B437" s="413"/>
      <c r="C437" s="413"/>
      <c r="D437" s="413"/>
      <c r="E437" s="413"/>
      <c r="F437" s="413"/>
    </row>
    <row r="438" spans="2:6" x14ac:dyDescent="0.2">
      <c r="B438" s="413"/>
      <c r="C438" s="413"/>
      <c r="D438" s="413"/>
      <c r="E438" s="413"/>
      <c r="F438" s="413"/>
    </row>
    <row r="439" spans="2:6" x14ac:dyDescent="0.2">
      <c r="B439" s="413"/>
      <c r="C439" s="413"/>
      <c r="D439" s="413"/>
      <c r="E439" s="413"/>
      <c r="F439" s="413"/>
    </row>
    <row r="440" spans="2:6" x14ac:dyDescent="0.2">
      <c r="B440" s="413"/>
      <c r="C440" s="413"/>
      <c r="D440" s="413"/>
      <c r="E440" s="413"/>
      <c r="F440" s="413"/>
    </row>
    <row r="441" spans="2:6" x14ac:dyDescent="0.2">
      <c r="B441" s="413"/>
      <c r="C441" s="413"/>
      <c r="D441" s="413"/>
      <c r="E441" s="413"/>
      <c r="F441" s="413"/>
    </row>
    <row r="442" spans="2:6" x14ac:dyDescent="0.2">
      <c r="B442" s="413"/>
      <c r="C442" s="413"/>
      <c r="D442" s="413"/>
      <c r="E442" s="413"/>
      <c r="F442" s="413"/>
    </row>
    <row r="443" spans="2:6" x14ac:dyDescent="0.2">
      <c r="B443" s="413"/>
      <c r="C443" s="413"/>
      <c r="D443" s="413"/>
      <c r="E443" s="413"/>
      <c r="F443" s="413"/>
    </row>
    <row r="444" spans="2:6" x14ac:dyDescent="0.2">
      <c r="B444" s="413"/>
      <c r="C444" s="413"/>
      <c r="D444" s="413"/>
      <c r="E444" s="413"/>
      <c r="F444" s="413"/>
    </row>
    <row r="445" spans="2:6" x14ac:dyDescent="0.2">
      <c r="B445" s="413"/>
      <c r="C445" s="413"/>
      <c r="D445" s="413"/>
      <c r="E445" s="413"/>
      <c r="F445" s="413"/>
    </row>
    <row r="446" spans="2:6" x14ac:dyDescent="0.2">
      <c r="B446" s="413"/>
      <c r="C446" s="413"/>
      <c r="D446" s="413"/>
      <c r="E446" s="413"/>
      <c r="F446" s="413"/>
    </row>
    <row r="447" spans="2:6" x14ac:dyDescent="0.2">
      <c r="B447" s="413"/>
      <c r="C447" s="413"/>
      <c r="D447" s="413"/>
      <c r="E447" s="413"/>
      <c r="F447" s="413"/>
    </row>
    <row r="448" spans="2:6" x14ac:dyDescent="0.2">
      <c r="B448" s="413"/>
      <c r="C448" s="413"/>
      <c r="D448" s="413"/>
      <c r="E448" s="413"/>
      <c r="F448" s="413"/>
    </row>
    <row r="449" spans="2:6" x14ac:dyDescent="0.2">
      <c r="B449" s="413"/>
      <c r="C449" s="413"/>
      <c r="D449" s="413"/>
      <c r="E449" s="413"/>
      <c r="F449" s="413"/>
    </row>
    <row r="450" spans="2:6" x14ac:dyDescent="0.2">
      <c r="B450" s="413"/>
      <c r="C450" s="413"/>
      <c r="D450" s="413"/>
      <c r="E450" s="413"/>
      <c r="F450" s="413"/>
    </row>
    <row r="451" spans="2:6" x14ac:dyDescent="0.2">
      <c r="B451" s="413"/>
      <c r="C451" s="413"/>
      <c r="D451" s="413"/>
      <c r="E451" s="413"/>
      <c r="F451" s="413"/>
    </row>
    <row r="452" spans="2:6" x14ac:dyDescent="0.2">
      <c r="B452" s="413"/>
      <c r="C452" s="413"/>
      <c r="D452" s="413"/>
      <c r="E452" s="413"/>
      <c r="F452" s="413"/>
    </row>
    <row r="453" spans="2:6" x14ac:dyDescent="0.2">
      <c r="B453" s="413"/>
      <c r="C453" s="413"/>
      <c r="D453" s="413"/>
      <c r="E453" s="413"/>
      <c r="F453" s="413"/>
    </row>
    <row r="454" spans="2:6" x14ac:dyDescent="0.2">
      <c r="B454" s="413"/>
      <c r="C454" s="413"/>
      <c r="D454" s="413"/>
      <c r="E454" s="413"/>
      <c r="F454" s="413"/>
    </row>
    <row r="455" spans="2:6" x14ac:dyDescent="0.2">
      <c r="B455" s="413"/>
      <c r="C455" s="413"/>
      <c r="D455" s="413"/>
      <c r="E455" s="413"/>
      <c r="F455" s="413"/>
    </row>
    <row r="456" spans="2:6" x14ac:dyDescent="0.2">
      <c r="B456" s="413"/>
      <c r="C456" s="413"/>
      <c r="D456" s="413"/>
      <c r="E456" s="413"/>
      <c r="F456" s="413"/>
    </row>
    <row r="457" spans="2:6" x14ac:dyDescent="0.2">
      <c r="B457" s="413"/>
      <c r="C457" s="413"/>
      <c r="D457" s="413"/>
      <c r="E457" s="413"/>
      <c r="F457" s="413"/>
    </row>
    <row r="458" spans="2:6" x14ac:dyDescent="0.2">
      <c r="B458" s="413"/>
      <c r="C458" s="413"/>
      <c r="D458" s="413"/>
      <c r="E458" s="413"/>
      <c r="F458" s="413"/>
    </row>
    <row r="459" spans="2:6" x14ac:dyDescent="0.2">
      <c r="B459" s="413"/>
      <c r="C459" s="413"/>
      <c r="D459" s="413"/>
      <c r="E459" s="413"/>
      <c r="F459" s="413"/>
    </row>
    <row r="460" spans="2:6" x14ac:dyDescent="0.2">
      <c r="B460" s="413"/>
      <c r="C460" s="413"/>
      <c r="D460" s="413"/>
      <c r="E460" s="413"/>
      <c r="F460" s="413"/>
    </row>
    <row r="461" spans="2:6" x14ac:dyDescent="0.2">
      <c r="B461" s="413"/>
      <c r="C461" s="413"/>
      <c r="D461" s="413"/>
      <c r="E461" s="413"/>
      <c r="F461" s="413"/>
    </row>
    <row r="462" spans="2:6" x14ac:dyDescent="0.2">
      <c r="B462" s="413"/>
      <c r="C462" s="413"/>
      <c r="D462" s="413"/>
      <c r="E462" s="413"/>
      <c r="F462" s="413"/>
    </row>
    <row r="463" spans="2:6" x14ac:dyDescent="0.2">
      <c r="B463" s="413"/>
      <c r="C463" s="413"/>
      <c r="D463" s="413"/>
      <c r="E463" s="413"/>
      <c r="F463" s="413"/>
    </row>
    <row r="464" spans="2:6" x14ac:dyDescent="0.2">
      <c r="B464" s="413"/>
      <c r="C464" s="413"/>
      <c r="D464" s="413"/>
      <c r="E464" s="413"/>
      <c r="F464" s="413"/>
    </row>
    <row r="465" spans="2:6" x14ac:dyDescent="0.2">
      <c r="B465" s="413"/>
      <c r="C465" s="413"/>
      <c r="D465" s="413"/>
      <c r="E465" s="413"/>
      <c r="F465" s="413"/>
    </row>
    <row r="466" spans="2:6" x14ac:dyDescent="0.2">
      <c r="B466" s="413"/>
      <c r="C466" s="413"/>
      <c r="D466" s="413"/>
      <c r="E466" s="413"/>
      <c r="F466" s="413"/>
    </row>
    <row r="467" spans="2:6" x14ac:dyDescent="0.2">
      <c r="B467" s="413"/>
      <c r="C467" s="413"/>
      <c r="D467" s="413"/>
      <c r="E467" s="413"/>
      <c r="F467" s="413"/>
    </row>
    <row r="468" spans="2:6" x14ac:dyDescent="0.2">
      <c r="B468" s="413"/>
      <c r="C468" s="413"/>
      <c r="D468" s="413"/>
      <c r="E468" s="413"/>
      <c r="F468" s="413"/>
    </row>
    <row r="469" spans="2:6" x14ac:dyDescent="0.2">
      <c r="B469" s="413"/>
      <c r="C469" s="413"/>
      <c r="D469" s="413"/>
      <c r="E469" s="413"/>
      <c r="F469" s="413"/>
    </row>
    <row r="470" spans="2:6" x14ac:dyDescent="0.2">
      <c r="B470" s="413"/>
      <c r="C470" s="413"/>
      <c r="D470" s="413"/>
      <c r="E470" s="413"/>
      <c r="F470" s="413"/>
    </row>
    <row r="471" spans="2:6" x14ac:dyDescent="0.2">
      <c r="B471" s="413"/>
      <c r="C471" s="413"/>
      <c r="D471" s="413"/>
      <c r="E471" s="413"/>
      <c r="F471" s="413"/>
    </row>
    <row r="472" spans="2:6" x14ac:dyDescent="0.2">
      <c r="B472" s="413"/>
      <c r="C472" s="413"/>
      <c r="D472" s="413"/>
      <c r="E472" s="413"/>
      <c r="F472" s="413"/>
    </row>
    <row r="473" spans="2:6" x14ac:dyDescent="0.2">
      <c r="B473" s="413"/>
      <c r="C473" s="413"/>
      <c r="D473" s="413"/>
      <c r="E473" s="413"/>
      <c r="F473" s="413"/>
    </row>
    <row r="474" spans="2:6" x14ac:dyDescent="0.2">
      <c r="B474" s="413"/>
      <c r="C474" s="413"/>
      <c r="D474" s="413"/>
      <c r="E474" s="413"/>
      <c r="F474" s="413"/>
    </row>
    <row r="475" spans="2:6" x14ac:dyDescent="0.2">
      <c r="B475" s="413"/>
      <c r="C475" s="413"/>
      <c r="D475" s="413"/>
      <c r="E475" s="413"/>
      <c r="F475" s="413"/>
    </row>
    <row r="476" spans="2:6" x14ac:dyDescent="0.2">
      <c r="B476" s="413"/>
      <c r="C476" s="413"/>
      <c r="D476" s="413"/>
      <c r="E476" s="413"/>
      <c r="F476" s="413"/>
    </row>
    <row r="477" spans="2:6" x14ac:dyDescent="0.2">
      <c r="B477" s="413"/>
      <c r="C477" s="413"/>
      <c r="D477" s="413"/>
      <c r="E477" s="413"/>
      <c r="F477" s="413"/>
    </row>
    <row r="478" spans="2:6" x14ac:dyDescent="0.2">
      <c r="B478" s="413"/>
      <c r="C478" s="413"/>
      <c r="D478" s="413"/>
      <c r="E478" s="413"/>
      <c r="F478" s="413"/>
    </row>
    <row r="479" spans="2:6" x14ac:dyDescent="0.2">
      <c r="B479" s="413"/>
      <c r="C479" s="413"/>
      <c r="D479" s="413"/>
      <c r="E479" s="413"/>
      <c r="F479" s="413"/>
    </row>
    <row r="480" spans="2:6" x14ac:dyDescent="0.2">
      <c r="B480" s="413"/>
      <c r="C480" s="413"/>
      <c r="D480" s="413"/>
      <c r="E480" s="413"/>
      <c r="F480" s="413"/>
    </row>
    <row r="481" spans="2:6" x14ac:dyDescent="0.2">
      <c r="B481" s="413"/>
      <c r="C481" s="413"/>
      <c r="D481" s="413"/>
      <c r="E481" s="413"/>
      <c r="F481" s="413"/>
    </row>
    <row r="482" spans="2:6" x14ac:dyDescent="0.2">
      <c r="B482" s="413"/>
      <c r="C482" s="413"/>
      <c r="D482" s="413"/>
      <c r="E482" s="413"/>
      <c r="F482" s="413"/>
    </row>
    <row r="483" spans="2:6" x14ac:dyDescent="0.2">
      <c r="B483" s="413"/>
      <c r="C483" s="413"/>
      <c r="D483" s="413"/>
      <c r="E483" s="413"/>
      <c r="F483" s="413"/>
    </row>
    <row r="484" spans="2:6" x14ac:dyDescent="0.2">
      <c r="B484" s="413"/>
      <c r="C484" s="413"/>
      <c r="D484" s="413"/>
      <c r="E484" s="413"/>
      <c r="F484" s="413"/>
    </row>
    <row r="485" spans="2:6" x14ac:dyDescent="0.2">
      <c r="B485" s="413"/>
      <c r="C485" s="413"/>
      <c r="D485" s="413"/>
      <c r="E485" s="413"/>
      <c r="F485" s="413"/>
    </row>
    <row r="486" spans="2:6" x14ac:dyDescent="0.2">
      <c r="B486" s="413"/>
      <c r="C486" s="413"/>
      <c r="D486" s="413"/>
      <c r="E486" s="413"/>
      <c r="F486" s="413"/>
    </row>
    <row r="487" spans="2:6" x14ac:dyDescent="0.2">
      <c r="B487" s="413"/>
      <c r="C487" s="413"/>
      <c r="D487" s="413"/>
      <c r="E487" s="413"/>
      <c r="F487" s="413"/>
    </row>
    <row r="488" spans="2:6" x14ac:dyDescent="0.2">
      <c r="B488" s="413"/>
      <c r="C488" s="413"/>
      <c r="D488" s="413"/>
      <c r="E488" s="413"/>
      <c r="F488" s="413"/>
    </row>
    <row r="489" spans="2:6" x14ac:dyDescent="0.2">
      <c r="B489" s="413"/>
      <c r="C489" s="413"/>
      <c r="D489" s="413"/>
      <c r="E489" s="413"/>
      <c r="F489" s="413"/>
    </row>
    <row r="490" spans="2:6" x14ac:dyDescent="0.2">
      <c r="B490" s="413"/>
      <c r="C490" s="413"/>
      <c r="D490" s="413"/>
      <c r="E490" s="413"/>
      <c r="F490" s="413"/>
    </row>
    <row r="491" spans="2:6" x14ac:dyDescent="0.2">
      <c r="B491" s="413"/>
      <c r="C491" s="413"/>
      <c r="D491" s="413"/>
      <c r="E491" s="413"/>
      <c r="F491" s="413"/>
    </row>
    <row r="492" spans="2:6" x14ac:dyDescent="0.2">
      <c r="B492" s="413"/>
      <c r="C492" s="413"/>
      <c r="D492" s="413"/>
      <c r="E492" s="413"/>
      <c r="F492" s="413"/>
    </row>
    <row r="493" spans="2:6" x14ac:dyDescent="0.2">
      <c r="B493" s="413"/>
      <c r="C493" s="413"/>
      <c r="D493" s="413"/>
      <c r="E493" s="413"/>
      <c r="F493" s="413"/>
    </row>
    <row r="494" spans="2:6" x14ac:dyDescent="0.2">
      <c r="B494" s="413"/>
      <c r="C494" s="413"/>
      <c r="D494" s="413"/>
      <c r="E494" s="413"/>
      <c r="F494" s="413"/>
    </row>
    <row r="495" spans="2:6" x14ac:dyDescent="0.2">
      <c r="B495" s="413"/>
      <c r="C495" s="413"/>
      <c r="D495" s="413"/>
      <c r="E495" s="413"/>
      <c r="F495" s="413"/>
    </row>
    <row r="496" spans="2:6" x14ac:dyDescent="0.2">
      <c r="B496" s="413"/>
      <c r="C496" s="413"/>
      <c r="D496" s="413"/>
      <c r="E496" s="413"/>
      <c r="F496" s="413"/>
    </row>
    <row r="497" spans="2:6" x14ac:dyDescent="0.2">
      <c r="B497" s="413"/>
      <c r="C497" s="413"/>
      <c r="D497" s="413"/>
      <c r="E497" s="413"/>
      <c r="F497" s="413"/>
    </row>
    <row r="498" spans="2:6" x14ac:dyDescent="0.2">
      <c r="B498" s="413"/>
      <c r="C498" s="413"/>
      <c r="D498" s="413"/>
      <c r="E498" s="413"/>
      <c r="F498" s="413"/>
    </row>
    <row r="499" spans="2:6" x14ac:dyDescent="0.2">
      <c r="B499" s="413"/>
      <c r="C499" s="413"/>
      <c r="D499" s="413"/>
      <c r="E499" s="413"/>
      <c r="F499" s="413"/>
    </row>
    <row r="500" spans="2:6" x14ac:dyDescent="0.2">
      <c r="B500" s="413"/>
      <c r="C500" s="413"/>
      <c r="D500" s="413"/>
      <c r="E500" s="413"/>
      <c r="F500" s="413"/>
    </row>
    <row r="501" spans="2:6" x14ac:dyDescent="0.2">
      <c r="B501" s="413"/>
      <c r="C501" s="413"/>
      <c r="D501" s="413"/>
      <c r="E501" s="413"/>
      <c r="F501" s="413"/>
    </row>
    <row r="502" spans="2:6" x14ac:dyDescent="0.2">
      <c r="B502" s="413"/>
      <c r="C502" s="413"/>
      <c r="D502" s="413"/>
      <c r="E502" s="413"/>
      <c r="F502" s="413"/>
    </row>
    <row r="503" spans="2:6" x14ac:dyDescent="0.2">
      <c r="B503" s="413"/>
      <c r="C503" s="413"/>
      <c r="D503" s="413"/>
      <c r="E503" s="413"/>
      <c r="F503" s="413"/>
    </row>
    <row r="504" spans="2:6" x14ac:dyDescent="0.2">
      <c r="B504" s="413"/>
      <c r="C504" s="413"/>
      <c r="D504" s="413"/>
      <c r="E504" s="413"/>
      <c r="F504" s="413"/>
    </row>
    <row r="505" spans="2:6" x14ac:dyDescent="0.2">
      <c r="B505" s="413"/>
      <c r="C505" s="413"/>
      <c r="D505" s="413"/>
      <c r="E505" s="413"/>
      <c r="F505" s="413"/>
    </row>
    <row r="506" spans="2:6" x14ac:dyDescent="0.2">
      <c r="B506" s="413"/>
      <c r="C506" s="413"/>
      <c r="D506" s="413"/>
      <c r="E506" s="413"/>
      <c r="F506" s="413"/>
    </row>
    <row r="507" spans="2:6" x14ac:dyDescent="0.2">
      <c r="B507" s="413"/>
      <c r="C507" s="413"/>
      <c r="D507" s="413"/>
      <c r="E507" s="413"/>
      <c r="F507" s="413"/>
    </row>
    <row r="508" spans="2:6" x14ac:dyDescent="0.2">
      <c r="B508" s="413"/>
      <c r="C508" s="413"/>
      <c r="D508" s="413"/>
      <c r="E508" s="413"/>
      <c r="F508" s="413"/>
    </row>
    <row r="509" spans="2:6" x14ac:dyDescent="0.2">
      <c r="B509" s="413"/>
      <c r="C509" s="413"/>
      <c r="D509" s="413"/>
      <c r="E509" s="413"/>
      <c r="F509" s="413"/>
    </row>
    <row r="510" spans="2:6" x14ac:dyDescent="0.2">
      <c r="B510" s="413"/>
      <c r="C510" s="413"/>
      <c r="D510" s="413"/>
      <c r="E510" s="413"/>
      <c r="F510" s="413"/>
    </row>
    <row r="511" spans="2:6" x14ac:dyDescent="0.2">
      <c r="B511" s="413"/>
      <c r="C511" s="413"/>
      <c r="D511" s="413"/>
      <c r="E511" s="413"/>
      <c r="F511" s="413"/>
    </row>
    <row r="512" spans="2:6" x14ac:dyDescent="0.2">
      <c r="B512" s="413"/>
      <c r="C512" s="413"/>
      <c r="D512" s="413"/>
      <c r="E512" s="413"/>
      <c r="F512" s="413"/>
    </row>
    <row r="513" spans="2:6" x14ac:dyDescent="0.2">
      <c r="B513" s="413"/>
      <c r="C513" s="413"/>
      <c r="D513" s="413"/>
      <c r="E513" s="413"/>
      <c r="F513" s="413"/>
    </row>
    <row r="514" spans="2:6" x14ac:dyDescent="0.2">
      <c r="B514" s="413"/>
      <c r="C514" s="413"/>
      <c r="D514" s="413"/>
      <c r="E514" s="413"/>
      <c r="F514" s="413"/>
    </row>
    <row r="515" spans="2:6" x14ac:dyDescent="0.2">
      <c r="B515" s="413"/>
      <c r="C515" s="413"/>
      <c r="D515" s="413"/>
      <c r="E515" s="413"/>
      <c r="F515" s="413"/>
    </row>
    <row r="516" spans="2:6" x14ac:dyDescent="0.2">
      <c r="B516" s="413"/>
      <c r="C516" s="413"/>
      <c r="D516" s="413"/>
      <c r="E516" s="413"/>
      <c r="F516" s="413"/>
    </row>
    <row r="517" spans="2:6" x14ac:dyDescent="0.2">
      <c r="B517" s="413"/>
      <c r="C517" s="413"/>
      <c r="D517" s="413"/>
      <c r="E517" s="413"/>
      <c r="F517" s="413"/>
    </row>
    <row r="518" spans="2:6" x14ac:dyDescent="0.2">
      <c r="B518" s="413"/>
      <c r="C518" s="413"/>
      <c r="D518" s="413"/>
      <c r="E518" s="413"/>
      <c r="F518" s="413"/>
    </row>
    <row r="519" spans="2:6" x14ac:dyDescent="0.2">
      <c r="B519" s="413"/>
      <c r="C519" s="413"/>
      <c r="D519" s="413"/>
      <c r="E519" s="413"/>
      <c r="F519" s="413"/>
    </row>
    <row r="520" spans="2:6" x14ac:dyDescent="0.2">
      <c r="B520" s="413"/>
      <c r="C520" s="413"/>
      <c r="D520" s="413"/>
      <c r="E520" s="413"/>
      <c r="F520" s="413"/>
    </row>
    <row r="521" spans="2:6" x14ac:dyDescent="0.2">
      <c r="B521" s="413"/>
      <c r="C521" s="413"/>
      <c r="D521" s="413"/>
      <c r="E521" s="413"/>
      <c r="F521" s="413"/>
    </row>
    <row r="522" spans="2:6" x14ac:dyDescent="0.2">
      <c r="B522" s="413"/>
      <c r="C522" s="413"/>
      <c r="D522" s="413"/>
      <c r="E522" s="413"/>
      <c r="F522" s="413"/>
    </row>
    <row r="523" spans="2:6" x14ac:dyDescent="0.2">
      <c r="B523" s="413"/>
      <c r="C523" s="413"/>
      <c r="D523" s="413"/>
      <c r="E523" s="413"/>
      <c r="F523" s="413"/>
    </row>
    <row r="524" spans="2:6" x14ac:dyDescent="0.2">
      <c r="B524" s="413"/>
      <c r="C524" s="413"/>
      <c r="D524" s="413"/>
      <c r="E524" s="413"/>
      <c r="F524" s="413"/>
    </row>
    <row r="525" spans="2:6" x14ac:dyDescent="0.2">
      <c r="B525" s="413"/>
      <c r="C525" s="413"/>
      <c r="D525" s="413"/>
      <c r="E525" s="413"/>
      <c r="F525" s="413"/>
    </row>
    <row r="526" spans="2:6" x14ac:dyDescent="0.2">
      <c r="B526" s="413"/>
      <c r="C526" s="413"/>
      <c r="D526" s="413"/>
      <c r="E526" s="413"/>
      <c r="F526" s="413"/>
    </row>
    <row r="527" spans="2:6" x14ac:dyDescent="0.2">
      <c r="B527" s="413"/>
      <c r="C527" s="413"/>
      <c r="D527" s="413"/>
      <c r="E527" s="413"/>
      <c r="F527" s="413"/>
    </row>
    <row r="528" spans="2:6" x14ac:dyDescent="0.2">
      <c r="B528" s="413"/>
      <c r="C528" s="413"/>
      <c r="D528" s="413"/>
      <c r="E528" s="413"/>
      <c r="F528" s="413"/>
    </row>
    <row r="529" spans="2:6" x14ac:dyDescent="0.2">
      <c r="B529" s="413"/>
      <c r="C529" s="413"/>
      <c r="D529" s="413"/>
      <c r="E529" s="413"/>
      <c r="F529" s="413"/>
    </row>
  </sheetData>
  <printOptions horizontalCentered="1"/>
  <pageMargins left="0" right="0" top="1.1811023622047245" bottom="0" header="0" footer="0"/>
  <pageSetup paperSize="9" scale="6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9"/>
  <sheetViews>
    <sheetView zoomScale="75" workbookViewId="0">
      <selection activeCell="L54" sqref="L54"/>
    </sheetView>
  </sheetViews>
  <sheetFormatPr defaultRowHeight="12.75" x14ac:dyDescent="0.2"/>
  <cols>
    <col min="1" max="1" width="15.85546875" style="283" customWidth="1"/>
    <col min="2" max="3" width="10.5703125" style="283" customWidth="1"/>
    <col min="4" max="4" width="9.85546875" style="283" customWidth="1"/>
    <col min="5" max="5" width="9.28515625" style="283" customWidth="1"/>
    <col min="6" max="6" width="69.28515625" style="283" customWidth="1"/>
    <col min="7" max="7" width="21" style="283" customWidth="1"/>
    <col min="8" max="8" width="20.85546875" style="414" customWidth="1"/>
    <col min="9" max="9" width="21.42578125" style="283" customWidth="1"/>
    <col min="10" max="10" width="13.85546875" style="283" customWidth="1"/>
    <col min="11" max="16384" width="9.140625" style="283"/>
  </cols>
  <sheetData>
    <row r="1" spans="1:10" ht="15" x14ac:dyDescent="0.2">
      <c r="G1" s="284"/>
      <c r="H1" s="285"/>
    </row>
    <row r="3" spans="1:10" ht="23.25" x14ac:dyDescent="0.35">
      <c r="A3" s="286" t="s">
        <v>476</v>
      </c>
      <c r="B3" s="287"/>
      <c r="C3" s="287"/>
      <c r="D3" s="287"/>
      <c r="E3" s="287"/>
      <c r="F3" s="287"/>
      <c r="G3" s="287"/>
      <c r="H3" s="288"/>
      <c r="I3" s="289"/>
      <c r="J3" s="289"/>
    </row>
    <row r="4" spans="1:10" ht="24.75" customHeight="1" x14ac:dyDescent="0.25">
      <c r="A4" s="286" t="s">
        <v>437</v>
      </c>
      <c r="B4" s="286"/>
      <c r="C4" s="286"/>
      <c r="D4" s="286"/>
      <c r="E4" s="290"/>
      <c r="F4" s="290"/>
      <c r="G4" s="289"/>
      <c r="H4" s="291"/>
      <c r="I4" s="289"/>
    </row>
    <row r="5" spans="1:10" ht="15.75" thickBot="1" x14ac:dyDescent="0.25">
      <c r="B5" s="292"/>
      <c r="C5" s="292"/>
      <c r="G5" s="293"/>
      <c r="H5" s="294"/>
      <c r="I5" s="284"/>
      <c r="J5" s="295" t="s">
        <v>199</v>
      </c>
    </row>
    <row r="6" spans="1:10" ht="24" customHeight="1" x14ac:dyDescent="0.25">
      <c r="A6" s="296" t="s">
        <v>266</v>
      </c>
      <c r="B6" s="297" t="s">
        <v>267</v>
      </c>
      <c r="C6" s="298"/>
      <c r="D6" s="298"/>
      <c r="E6" s="299"/>
      <c r="F6" s="300" t="s">
        <v>268</v>
      </c>
      <c r="G6" s="300" t="s">
        <v>269</v>
      </c>
      <c r="H6" s="301" t="s">
        <v>270</v>
      </c>
      <c r="I6" s="300" t="s">
        <v>253</v>
      </c>
      <c r="J6" s="300" t="s">
        <v>271</v>
      </c>
    </row>
    <row r="7" spans="1:10" ht="17.25" customHeight="1" x14ac:dyDescent="0.25">
      <c r="A7" s="302" t="s">
        <v>272</v>
      </c>
      <c r="B7" s="303" t="s">
        <v>273</v>
      </c>
      <c r="C7" s="304" t="s">
        <v>274</v>
      </c>
      <c r="D7" s="305" t="s">
        <v>275</v>
      </c>
      <c r="E7" s="306" t="s">
        <v>276</v>
      </c>
      <c r="F7" s="307"/>
      <c r="G7" s="308" t="s">
        <v>277</v>
      </c>
      <c r="H7" s="309" t="s">
        <v>278</v>
      </c>
      <c r="I7" s="308" t="s">
        <v>279</v>
      </c>
      <c r="J7" s="308" t="s">
        <v>280</v>
      </c>
    </row>
    <row r="8" spans="1:10" ht="15" x14ac:dyDescent="0.25">
      <c r="A8" s="310" t="s">
        <v>281</v>
      </c>
      <c r="B8" s="311" t="s">
        <v>282</v>
      </c>
      <c r="C8" s="304"/>
      <c r="D8" s="304"/>
      <c r="E8" s="312" t="s">
        <v>283</v>
      </c>
      <c r="F8" s="313"/>
      <c r="G8" s="308" t="s">
        <v>261</v>
      </c>
      <c r="H8" s="309" t="s">
        <v>284</v>
      </c>
      <c r="I8" s="439" t="s">
        <v>477</v>
      </c>
      <c r="J8" s="315" t="s">
        <v>286</v>
      </c>
    </row>
    <row r="9" spans="1:10" ht="15.75" thickBot="1" x14ac:dyDescent="0.3">
      <c r="A9" s="310" t="s">
        <v>287</v>
      </c>
      <c r="B9" s="316"/>
      <c r="C9" s="317"/>
      <c r="D9" s="317"/>
      <c r="E9" s="318"/>
      <c r="F9" s="319"/>
      <c r="G9" s="314"/>
      <c r="H9" s="320"/>
      <c r="I9" s="321" t="s">
        <v>288</v>
      </c>
      <c r="J9" s="322"/>
    </row>
    <row r="10" spans="1:10" ht="15" thickBot="1" x14ac:dyDescent="0.25">
      <c r="A10" s="323" t="s">
        <v>0</v>
      </c>
      <c r="B10" s="324" t="s">
        <v>289</v>
      </c>
      <c r="C10" s="325" t="s">
        <v>290</v>
      </c>
      <c r="D10" s="325" t="s">
        <v>291</v>
      </c>
      <c r="E10" s="326" t="s">
        <v>292</v>
      </c>
      <c r="F10" s="326" t="s">
        <v>293</v>
      </c>
      <c r="G10" s="326">
        <v>1</v>
      </c>
      <c r="H10" s="327">
        <v>2</v>
      </c>
      <c r="I10" s="326">
        <v>3</v>
      </c>
      <c r="J10" s="326">
        <v>4</v>
      </c>
    </row>
    <row r="11" spans="1:10" ht="24.75" customHeight="1" x14ac:dyDescent="0.25">
      <c r="A11" s="328" t="s">
        <v>294</v>
      </c>
      <c r="B11" s="329" t="s">
        <v>295</v>
      </c>
      <c r="C11" s="330"/>
      <c r="D11" s="331"/>
      <c r="E11" s="332"/>
      <c r="F11" s="333" t="s">
        <v>225</v>
      </c>
      <c r="G11" s="334">
        <f>SUM(G12+G18+G19+G70)</f>
        <v>43332143</v>
      </c>
      <c r="H11" s="334">
        <f>SUM(H12+H18+H19+H70)</f>
        <v>62762022</v>
      </c>
      <c r="I11" s="334">
        <f>SUM(I12+I18+I19+I70)</f>
        <v>17027392</v>
      </c>
      <c r="J11" s="336">
        <f t="shared" ref="J11:J74" si="0">SUM($I11/H11)*100</f>
        <v>27.130088319971591</v>
      </c>
    </row>
    <row r="12" spans="1:10" ht="18.95" customHeight="1" x14ac:dyDescent="0.25">
      <c r="A12" s="337" t="s">
        <v>294</v>
      </c>
      <c r="B12" s="338"/>
      <c r="C12" s="339" t="s">
        <v>296</v>
      </c>
      <c r="D12" s="339"/>
      <c r="E12" s="340"/>
      <c r="F12" s="341" t="s">
        <v>297</v>
      </c>
      <c r="G12" s="342">
        <f>SUM(G13+G14+G16+G17)</f>
        <v>19687408</v>
      </c>
      <c r="H12" s="342">
        <f>SUM(H13+H14+H16+H17)</f>
        <v>22770978</v>
      </c>
      <c r="I12" s="342">
        <f>SUM(I13+I14+I16+I17)</f>
        <v>5054066</v>
      </c>
      <c r="J12" s="343">
        <f t="shared" si="0"/>
        <v>22.195208304184387</v>
      </c>
    </row>
    <row r="13" spans="1:10" ht="18.95" customHeight="1" x14ac:dyDescent="0.25">
      <c r="A13" s="344" t="s">
        <v>294</v>
      </c>
      <c r="B13" s="338"/>
      <c r="C13" s="339"/>
      <c r="D13" s="345" t="s">
        <v>298</v>
      </c>
      <c r="E13" s="346"/>
      <c r="F13" s="347" t="s">
        <v>299</v>
      </c>
      <c r="G13" s="348">
        <v>15839174</v>
      </c>
      <c r="H13" s="348">
        <v>16224494</v>
      </c>
      <c r="I13" s="348">
        <v>4753726</v>
      </c>
      <c r="J13" s="349">
        <f t="shared" si="0"/>
        <v>29.299687250647079</v>
      </c>
    </row>
    <row r="14" spans="1:10" ht="18.95" customHeight="1" x14ac:dyDescent="0.25">
      <c r="A14" s="344" t="s">
        <v>294</v>
      </c>
      <c r="B14" s="338"/>
      <c r="C14" s="339"/>
      <c r="D14" s="345" t="s">
        <v>300</v>
      </c>
      <c r="E14" s="346"/>
      <c r="F14" s="347" t="s">
        <v>301</v>
      </c>
      <c r="G14" s="348">
        <f>SUM(G15:G15)</f>
        <v>207500</v>
      </c>
      <c r="H14" s="348">
        <f>SUM(H15:H15)</f>
        <v>207500</v>
      </c>
      <c r="I14" s="348">
        <f>SUM(I15:I15)</f>
        <v>96338</v>
      </c>
      <c r="J14" s="349">
        <f t="shared" si="0"/>
        <v>46.427951807228915</v>
      </c>
    </row>
    <row r="15" spans="1:10" ht="18.95" customHeight="1" x14ac:dyDescent="0.2">
      <c r="A15" s="350" t="s">
        <v>294</v>
      </c>
      <c r="B15" s="351"/>
      <c r="C15" s="352"/>
      <c r="D15" s="353"/>
      <c r="E15" s="354" t="s">
        <v>302</v>
      </c>
      <c r="F15" s="355" t="s">
        <v>303</v>
      </c>
      <c r="G15" s="356">
        <v>207500</v>
      </c>
      <c r="H15" s="356">
        <v>207500</v>
      </c>
      <c r="I15" s="356">
        <v>96338</v>
      </c>
      <c r="J15" s="357">
        <f t="shared" si="0"/>
        <v>46.427951807228915</v>
      </c>
    </row>
    <row r="16" spans="1:10" ht="18.95" customHeight="1" x14ac:dyDescent="0.25">
      <c r="A16" s="344" t="s">
        <v>294</v>
      </c>
      <c r="B16" s="338"/>
      <c r="C16" s="339"/>
      <c r="D16" s="345" t="s">
        <v>304</v>
      </c>
      <c r="E16" s="346"/>
      <c r="F16" s="347" t="s">
        <v>305</v>
      </c>
      <c r="G16" s="348">
        <v>6000</v>
      </c>
      <c r="H16" s="348">
        <v>6000</v>
      </c>
      <c r="I16" s="348">
        <v>1774</v>
      </c>
      <c r="J16" s="349">
        <f t="shared" si="0"/>
        <v>29.56666666666667</v>
      </c>
    </row>
    <row r="17" spans="1:10" ht="18.95" customHeight="1" x14ac:dyDescent="0.25">
      <c r="A17" s="344" t="s">
        <v>294</v>
      </c>
      <c r="B17" s="338"/>
      <c r="C17" s="339"/>
      <c r="D17" s="345" t="s">
        <v>306</v>
      </c>
      <c r="E17" s="346"/>
      <c r="F17" s="347" t="s">
        <v>307</v>
      </c>
      <c r="G17" s="348">
        <v>3634734</v>
      </c>
      <c r="H17" s="348">
        <v>6332984</v>
      </c>
      <c r="I17" s="348">
        <v>202228</v>
      </c>
      <c r="J17" s="349">
        <f t="shared" si="0"/>
        <v>3.1932498171478092</v>
      </c>
    </row>
    <row r="18" spans="1:10" ht="18.95" customHeight="1" x14ac:dyDescent="0.25">
      <c r="A18" s="337" t="s">
        <v>294</v>
      </c>
      <c r="B18" s="358"/>
      <c r="C18" s="359" t="s">
        <v>308</v>
      </c>
      <c r="D18" s="359"/>
      <c r="E18" s="360"/>
      <c r="F18" s="361" t="s">
        <v>309</v>
      </c>
      <c r="G18" s="362">
        <v>7501235</v>
      </c>
      <c r="H18" s="362">
        <v>9381084</v>
      </c>
      <c r="I18" s="363">
        <v>1979832</v>
      </c>
      <c r="J18" s="343">
        <f t="shared" si="0"/>
        <v>21.104512015882175</v>
      </c>
    </row>
    <row r="19" spans="1:10" ht="18.95" customHeight="1" x14ac:dyDescent="0.25">
      <c r="A19" s="337" t="s">
        <v>294</v>
      </c>
      <c r="B19" s="358"/>
      <c r="C19" s="373" t="s">
        <v>332</v>
      </c>
      <c r="D19" s="359"/>
      <c r="E19" s="374"/>
      <c r="F19" s="361" t="s">
        <v>333</v>
      </c>
      <c r="G19" s="375">
        <f>SUM(G20+G23+G28+G38+G50+G44+G53)</f>
        <v>15846400</v>
      </c>
      <c r="H19" s="375">
        <f>SUM(H20+H23+H28+H38+H50+H44+H53)</f>
        <v>30045388</v>
      </c>
      <c r="I19" s="376">
        <f>SUM(I20+I23+I28+I38+I50+I44+I53)</f>
        <v>9863284</v>
      </c>
      <c r="J19" s="343">
        <f t="shared" si="0"/>
        <v>32.827946838296782</v>
      </c>
    </row>
    <row r="20" spans="1:10" ht="18.95" customHeight="1" x14ac:dyDescent="0.2">
      <c r="A20" s="344" t="s">
        <v>294</v>
      </c>
      <c r="B20" s="377"/>
      <c r="C20" s="378"/>
      <c r="D20" s="345" t="s">
        <v>334</v>
      </c>
      <c r="E20" s="379"/>
      <c r="F20" s="347" t="s">
        <v>335</v>
      </c>
      <c r="G20" s="380">
        <f>SUM(G21:G22)</f>
        <v>41060</v>
      </c>
      <c r="H20" s="380">
        <f>SUM(H21:H22)</f>
        <v>41060</v>
      </c>
      <c r="I20" s="380">
        <f>SUM(I21:I22)</f>
        <v>16325</v>
      </c>
      <c r="J20" s="349">
        <f t="shared" si="0"/>
        <v>39.758889430102293</v>
      </c>
    </row>
    <row r="21" spans="1:10" ht="18.95" customHeight="1" x14ac:dyDescent="0.2">
      <c r="A21" s="350" t="s">
        <v>294</v>
      </c>
      <c r="B21" s="377"/>
      <c r="C21" s="381"/>
      <c r="D21" s="382"/>
      <c r="E21" s="383">
        <v>631001</v>
      </c>
      <c r="F21" s="384" t="s">
        <v>336</v>
      </c>
      <c r="G21" s="385">
        <v>25060</v>
      </c>
      <c r="H21" s="385">
        <v>25060</v>
      </c>
      <c r="I21" s="385">
        <v>12857</v>
      </c>
      <c r="J21" s="357">
        <f t="shared" si="0"/>
        <v>51.3048683160415</v>
      </c>
    </row>
    <row r="22" spans="1:10" ht="18.95" customHeight="1" x14ac:dyDescent="0.2">
      <c r="A22" s="350" t="s">
        <v>294</v>
      </c>
      <c r="B22" s="377"/>
      <c r="C22" s="381"/>
      <c r="D22" s="382"/>
      <c r="E22" s="383">
        <v>631002</v>
      </c>
      <c r="F22" s="384" t="s">
        <v>337</v>
      </c>
      <c r="G22" s="385">
        <v>16000</v>
      </c>
      <c r="H22" s="385">
        <v>16000</v>
      </c>
      <c r="I22" s="385">
        <v>3468</v>
      </c>
      <c r="J22" s="357">
        <f t="shared" si="0"/>
        <v>21.675000000000001</v>
      </c>
    </row>
    <row r="23" spans="1:10" ht="18.95" customHeight="1" x14ac:dyDescent="0.2">
      <c r="A23" s="344" t="s">
        <v>294</v>
      </c>
      <c r="B23" s="377"/>
      <c r="C23" s="378"/>
      <c r="D23" s="345" t="s">
        <v>339</v>
      </c>
      <c r="E23" s="379"/>
      <c r="F23" s="347" t="s">
        <v>340</v>
      </c>
      <c r="G23" s="380">
        <f>SUM(G24:G27)</f>
        <v>4592207</v>
      </c>
      <c r="H23" s="380">
        <f>SUM(H24:H27)</f>
        <v>8249610</v>
      </c>
      <c r="I23" s="380">
        <f>SUM(I24:I27)</f>
        <v>2871024</v>
      </c>
      <c r="J23" s="349">
        <f t="shared" si="0"/>
        <v>34.801936091524325</v>
      </c>
    </row>
    <row r="24" spans="1:10" ht="18.95" customHeight="1" x14ac:dyDescent="0.2">
      <c r="A24" s="350" t="s">
        <v>294</v>
      </c>
      <c r="B24" s="377"/>
      <c r="C24" s="378"/>
      <c r="D24" s="386"/>
      <c r="E24" s="387">
        <v>632001</v>
      </c>
      <c r="F24" s="388" t="s">
        <v>341</v>
      </c>
      <c r="G24" s="385">
        <v>523460</v>
      </c>
      <c r="H24" s="385">
        <v>593460</v>
      </c>
      <c r="I24" s="385">
        <v>185477</v>
      </c>
      <c r="J24" s="357">
        <f t="shared" si="0"/>
        <v>31.253496444579248</v>
      </c>
    </row>
    <row r="25" spans="1:10" ht="18.95" customHeight="1" x14ac:dyDescent="0.2">
      <c r="A25" s="350" t="s">
        <v>294</v>
      </c>
      <c r="B25" s="377"/>
      <c r="C25" s="378"/>
      <c r="D25" s="386"/>
      <c r="E25" s="387">
        <v>632002</v>
      </c>
      <c r="F25" s="388" t="s">
        <v>342</v>
      </c>
      <c r="G25" s="385">
        <v>69170</v>
      </c>
      <c r="H25" s="385">
        <v>69170</v>
      </c>
      <c r="I25" s="385">
        <v>12084</v>
      </c>
      <c r="J25" s="357">
        <f t="shared" si="0"/>
        <v>17.470001445713461</v>
      </c>
    </row>
    <row r="26" spans="1:10" ht="18.95" customHeight="1" x14ac:dyDescent="0.2">
      <c r="A26" s="350" t="s">
        <v>294</v>
      </c>
      <c r="B26" s="377"/>
      <c r="C26" s="378"/>
      <c r="D26" s="386"/>
      <c r="E26" s="387">
        <v>632003</v>
      </c>
      <c r="F26" s="389" t="s">
        <v>343</v>
      </c>
      <c r="G26" s="385">
        <v>3105077</v>
      </c>
      <c r="H26" s="385">
        <v>5826980</v>
      </c>
      <c r="I26" s="385">
        <v>2233475</v>
      </c>
      <c r="J26" s="357">
        <f t="shared" si="0"/>
        <v>38.329889582596813</v>
      </c>
    </row>
    <row r="27" spans="1:10" ht="18.95" customHeight="1" x14ac:dyDescent="0.2">
      <c r="A27" s="350" t="s">
        <v>294</v>
      </c>
      <c r="B27" s="377"/>
      <c r="C27" s="378"/>
      <c r="D27" s="386"/>
      <c r="E27" s="387">
        <v>632004</v>
      </c>
      <c r="F27" s="389" t="s">
        <v>344</v>
      </c>
      <c r="G27" s="385">
        <v>894500</v>
      </c>
      <c r="H27" s="385">
        <v>1760000</v>
      </c>
      <c r="I27" s="385">
        <v>439988</v>
      </c>
      <c r="J27" s="357">
        <f t="shared" si="0"/>
        <v>24.999318181818182</v>
      </c>
    </row>
    <row r="28" spans="1:10" ht="18.95" customHeight="1" x14ac:dyDescent="0.2">
      <c r="A28" s="344" t="s">
        <v>294</v>
      </c>
      <c r="B28" s="377"/>
      <c r="C28" s="378"/>
      <c r="D28" s="345" t="s">
        <v>345</v>
      </c>
      <c r="E28" s="379"/>
      <c r="F28" s="347" t="s">
        <v>346</v>
      </c>
      <c r="G28" s="380">
        <f>SUM(G29:G37)</f>
        <v>336903</v>
      </c>
      <c r="H28" s="380">
        <f>SUM(H29:H37)</f>
        <v>947079</v>
      </c>
      <c r="I28" s="380">
        <f>SUM(I29:I37)</f>
        <v>211761</v>
      </c>
      <c r="J28" s="349">
        <f t="shared" si="0"/>
        <v>22.359380790831597</v>
      </c>
    </row>
    <row r="29" spans="1:10" ht="18.95" customHeight="1" x14ac:dyDescent="0.2">
      <c r="A29" s="350" t="s">
        <v>294</v>
      </c>
      <c r="B29" s="377"/>
      <c r="C29" s="378"/>
      <c r="D29" s="390"/>
      <c r="E29" s="391" t="s">
        <v>347</v>
      </c>
      <c r="F29" s="392" t="s">
        <v>348</v>
      </c>
      <c r="G29" s="393">
        <v>42852</v>
      </c>
      <c r="H29" s="393">
        <v>62852</v>
      </c>
      <c r="I29" s="393">
        <v>10385</v>
      </c>
      <c r="J29" s="357">
        <f t="shared" si="0"/>
        <v>16.522942786227965</v>
      </c>
    </row>
    <row r="30" spans="1:10" ht="18.95" customHeight="1" x14ac:dyDescent="0.2">
      <c r="A30" s="350" t="s">
        <v>294</v>
      </c>
      <c r="B30" s="377"/>
      <c r="C30" s="378"/>
      <c r="D30" s="390"/>
      <c r="E30" s="391" t="s">
        <v>349</v>
      </c>
      <c r="F30" s="392" t="s">
        <v>350</v>
      </c>
      <c r="G30" s="393">
        <v>0</v>
      </c>
      <c r="H30" s="393">
        <v>45000</v>
      </c>
      <c r="I30" s="393">
        <v>0</v>
      </c>
      <c r="J30" s="357">
        <f t="shared" si="0"/>
        <v>0</v>
      </c>
    </row>
    <row r="31" spans="1:10" ht="18.95" customHeight="1" x14ac:dyDescent="0.2">
      <c r="A31" s="350" t="s">
        <v>294</v>
      </c>
      <c r="B31" s="377"/>
      <c r="C31" s="378"/>
      <c r="D31" s="390"/>
      <c r="E31" s="391" t="s">
        <v>351</v>
      </c>
      <c r="F31" s="392" t="s">
        <v>352</v>
      </c>
      <c r="G31" s="393">
        <v>200</v>
      </c>
      <c r="H31" s="393">
        <v>5000</v>
      </c>
      <c r="I31" s="393">
        <v>245</v>
      </c>
      <c r="J31" s="357">
        <f t="shared" si="0"/>
        <v>4.9000000000000004</v>
      </c>
    </row>
    <row r="32" spans="1:10" ht="18.95" customHeight="1" x14ac:dyDescent="0.2">
      <c r="A32" s="350" t="s">
        <v>294</v>
      </c>
      <c r="B32" s="377"/>
      <c r="C32" s="378"/>
      <c r="D32" s="390"/>
      <c r="E32" s="391" t="s">
        <v>353</v>
      </c>
      <c r="F32" s="392" t="s">
        <v>354</v>
      </c>
      <c r="G32" s="393">
        <v>8469</v>
      </c>
      <c r="H32" s="393">
        <v>44358</v>
      </c>
      <c r="I32" s="393">
        <v>37337</v>
      </c>
      <c r="J32" s="357">
        <f t="shared" si="0"/>
        <v>84.171964470895887</v>
      </c>
    </row>
    <row r="33" spans="1:10" ht="18.95" customHeight="1" x14ac:dyDescent="0.2">
      <c r="A33" s="350" t="s">
        <v>294</v>
      </c>
      <c r="B33" s="377"/>
      <c r="C33" s="378"/>
      <c r="D33" s="390"/>
      <c r="E33" s="391" t="s">
        <v>355</v>
      </c>
      <c r="F33" s="392" t="s">
        <v>356</v>
      </c>
      <c r="G33" s="393">
        <v>248297</v>
      </c>
      <c r="H33" s="393">
        <v>721534</v>
      </c>
      <c r="I33" s="393">
        <v>158904</v>
      </c>
      <c r="J33" s="357">
        <f t="shared" si="0"/>
        <v>22.023078607522308</v>
      </c>
    </row>
    <row r="34" spans="1:10" ht="18.95" customHeight="1" x14ac:dyDescent="0.2">
      <c r="A34" s="350" t="s">
        <v>294</v>
      </c>
      <c r="B34" s="377"/>
      <c r="C34" s="378"/>
      <c r="D34" s="390"/>
      <c r="E34" s="391" t="s">
        <v>357</v>
      </c>
      <c r="F34" s="392" t="s">
        <v>358</v>
      </c>
      <c r="G34" s="393">
        <v>9160</v>
      </c>
      <c r="H34" s="393">
        <v>9160</v>
      </c>
      <c r="I34" s="393">
        <v>1393</v>
      </c>
      <c r="J34" s="357">
        <f t="shared" si="0"/>
        <v>15.207423580786026</v>
      </c>
    </row>
    <row r="35" spans="1:10" ht="18.95" customHeight="1" x14ac:dyDescent="0.2">
      <c r="A35" s="350" t="s">
        <v>294</v>
      </c>
      <c r="B35" s="377"/>
      <c r="C35" s="378"/>
      <c r="D35" s="390"/>
      <c r="E35" s="391" t="s">
        <v>359</v>
      </c>
      <c r="F35" s="392" t="s">
        <v>360</v>
      </c>
      <c r="G35" s="393">
        <v>15225</v>
      </c>
      <c r="H35" s="393">
        <v>22475</v>
      </c>
      <c r="I35" s="393">
        <v>923</v>
      </c>
      <c r="J35" s="357">
        <f t="shared" si="0"/>
        <v>4.1067853170189101</v>
      </c>
    </row>
    <row r="36" spans="1:10" ht="18.95" customHeight="1" x14ac:dyDescent="0.2">
      <c r="A36" s="350" t="s">
        <v>294</v>
      </c>
      <c r="B36" s="377"/>
      <c r="C36" s="378"/>
      <c r="D36" s="390"/>
      <c r="E36" s="391" t="s">
        <v>361</v>
      </c>
      <c r="F36" s="392" t="s">
        <v>362</v>
      </c>
      <c r="G36" s="393">
        <v>0</v>
      </c>
      <c r="H36" s="393">
        <v>24000</v>
      </c>
      <c r="I36" s="393">
        <v>0</v>
      </c>
      <c r="J36" s="357">
        <f t="shared" si="0"/>
        <v>0</v>
      </c>
    </row>
    <row r="37" spans="1:10" ht="18.95" customHeight="1" x14ac:dyDescent="0.2">
      <c r="A37" s="350" t="s">
        <v>294</v>
      </c>
      <c r="B37" s="377"/>
      <c r="C37" s="378"/>
      <c r="D37" s="390"/>
      <c r="E37" s="391" t="s">
        <v>363</v>
      </c>
      <c r="F37" s="392" t="s">
        <v>364</v>
      </c>
      <c r="G37" s="393">
        <v>12700</v>
      </c>
      <c r="H37" s="393">
        <v>12700</v>
      </c>
      <c r="I37" s="393">
        <v>2574</v>
      </c>
      <c r="J37" s="357">
        <f t="shared" si="0"/>
        <v>20.26771653543307</v>
      </c>
    </row>
    <row r="38" spans="1:10" ht="18.95" customHeight="1" x14ac:dyDescent="0.2">
      <c r="A38" s="344" t="s">
        <v>294</v>
      </c>
      <c r="B38" s="377"/>
      <c r="C38" s="378"/>
      <c r="D38" s="345" t="s">
        <v>365</v>
      </c>
      <c r="E38" s="379"/>
      <c r="F38" s="347" t="s">
        <v>366</v>
      </c>
      <c r="G38" s="380">
        <f>SUM(G39:G43)</f>
        <v>128145</v>
      </c>
      <c r="H38" s="380">
        <f>SUM(H39:H43)</f>
        <v>128145</v>
      </c>
      <c r="I38" s="380">
        <f>SUM(I39:I43)</f>
        <v>29619</v>
      </c>
      <c r="J38" s="349">
        <f t="shared" si="0"/>
        <v>23.113660306683833</v>
      </c>
    </row>
    <row r="39" spans="1:10" ht="18.95" customHeight="1" x14ac:dyDescent="0.2">
      <c r="A39" s="350" t="s">
        <v>294</v>
      </c>
      <c r="B39" s="377"/>
      <c r="C39" s="378"/>
      <c r="D39" s="386"/>
      <c r="E39" s="387">
        <v>634001</v>
      </c>
      <c r="F39" s="394" t="s">
        <v>367</v>
      </c>
      <c r="G39" s="385">
        <v>80150</v>
      </c>
      <c r="H39" s="385">
        <v>80150</v>
      </c>
      <c r="I39" s="385">
        <v>10374</v>
      </c>
      <c r="J39" s="357">
        <f t="shared" si="0"/>
        <v>12.943231441048034</v>
      </c>
    </row>
    <row r="40" spans="1:10" ht="18.95" customHeight="1" x14ac:dyDescent="0.2">
      <c r="A40" s="350" t="s">
        <v>294</v>
      </c>
      <c r="B40" s="377"/>
      <c r="C40" s="378"/>
      <c r="D40" s="386"/>
      <c r="E40" s="387">
        <v>634002</v>
      </c>
      <c r="F40" s="394" t="s">
        <v>368</v>
      </c>
      <c r="G40" s="385">
        <v>26500</v>
      </c>
      <c r="H40" s="385">
        <v>26500</v>
      </c>
      <c r="I40" s="385">
        <v>8203</v>
      </c>
      <c r="J40" s="357">
        <f t="shared" si="0"/>
        <v>30.954716981132073</v>
      </c>
    </row>
    <row r="41" spans="1:10" ht="18.95" customHeight="1" x14ac:dyDescent="0.2">
      <c r="A41" s="350" t="s">
        <v>294</v>
      </c>
      <c r="B41" s="377"/>
      <c r="C41" s="378"/>
      <c r="D41" s="395"/>
      <c r="E41" s="396" t="s">
        <v>369</v>
      </c>
      <c r="F41" s="392" t="s">
        <v>370</v>
      </c>
      <c r="G41" s="385">
        <v>14995</v>
      </c>
      <c r="H41" s="385">
        <v>14995</v>
      </c>
      <c r="I41" s="385">
        <v>9992</v>
      </c>
      <c r="J41" s="357">
        <f t="shared" si="0"/>
        <v>66.635545181727238</v>
      </c>
    </row>
    <row r="42" spans="1:10" ht="18.95" customHeight="1" x14ac:dyDescent="0.2">
      <c r="A42" s="350" t="s">
        <v>294</v>
      </c>
      <c r="B42" s="377"/>
      <c r="C42" s="378"/>
      <c r="D42" s="395"/>
      <c r="E42" s="387">
        <v>634004</v>
      </c>
      <c r="F42" s="397" t="s">
        <v>371</v>
      </c>
      <c r="G42" s="385">
        <v>5000</v>
      </c>
      <c r="H42" s="385">
        <v>5000</v>
      </c>
      <c r="I42" s="385">
        <v>0</v>
      </c>
      <c r="J42" s="357">
        <f t="shared" si="0"/>
        <v>0</v>
      </c>
    </row>
    <row r="43" spans="1:10" ht="18.95" customHeight="1" x14ac:dyDescent="0.2">
      <c r="A43" s="350" t="s">
        <v>294</v>
      </c>
      <c r="B43" s="377"/>
      <c r="C43" s="378"/>
      <c r="D43" s="395"/>
      <c r="E43" s="387">
        <v>634005</v>
      </c>
      <c r="F43" s="397" t="s">
        <v>372</v>
      </c>
      <c r="G43" s="385">
        <v>1500</v>
      </c>
      <c r="H43" s="385">
        <v>1500</v>
      </c>
      <c r="I43" s="385">
        <v>1050</v>
      </c>
      <c r="J43" s="357">
        <f t="shared" si="0"/>
        <v>70</v>
      </c>
    </row>
    <row r="44" spans="1:10" ht="18.95" customHeight="1" x14ac:dyDescent="0.2">
      <c r="A44" s="344" t="s">
        <v>294</v>
      </c>
      <c r="B44" s="377"/>
      <c r="C44" s="378"/>
      <c r="D44" s="345" t="s">
        <v>373</v>
      </c>
      <c r="E44" s="398"/>
      <c r="F44" s="347" t="s">
        <v>374</v>
      </c>
      <c r="G44" s="380">
        <f>SUM(G45:G49)</f>
        <v>7839818</v>
      </c>
      <c r="H44" s="380">
        <f>SUM(H45:H49)</f>
        <v>15292727</v>
      </c>
      <c r="I44" s="380">
        <f>SUM(I45:I49)</f>
        <v>5085246</v>
      </c>
      <c r="J44" s="349">
        <f t="shared" si="0"/>
        <v>33.252708951124283</v>
      </c>
    </row>
    <row r="45" spans="1:10" ht="18.95" customHeight="1" x14ac:dyDescent="0.2">
      <c r="A45" s="350" t="s">
        <v>294</v>
      </c>
      <c r="B45" s="377"/>
      <c r="C45" s="378"/>
      <c r="D45" s="386"/>
      <c r="E45" s="387">
        <v>635001</v>
      </c>
      <c r="F45" s="397" t="s">
        <v>375</v>
      </c>
      <c r="G45" s="385">
        <v>15200</v>
      </c>
      <c r="H45" s="385">
        <v>17700</v>
      </c>
      <c r="I45" s="385">
        <v>60</v>
      </c>
      <c r="J45" s="399">
        <f t="shared" si="0"/>
        <v>0.33898305084745761</v>
      </c>
    </row>
    <row r="46" spans="1:10" ht="18.95" customHeight="1" x14ac:dyDescent="0.2">
      <c r="A46" s="350" t="s">
        <v>294</v>
      </c>
      <c r="B46" s="377"/>
      <c r="C46" s="378"/>
      <c r="D46" s="386"/>
      <c r="E46" s="387">
        <v>635002</v>
      </c>
      <c r="F46" s="397" t="s">
        <v>376</v>
      </c>
      <c r="G46" s="385">
        <v>7779798</v>
      </c>
      <c r="H46" s="385">
        <v>15195207</v>
      </c>
      <c r="I46" s="385">
        <v>5059732</v>
      </c>
      <c r="J46" s="399">
        <f t="shared" si="0"/>
        <v>33.298210415955502</v>
      </c>
    </row>
    <row r="47" spans="1:10" ht="18.95" customHeight="1" x14ac:dyDescent="0.2">
      <c r="A47" s="350" t="s">
        <v>294</v>
      </c>
      <c r="B47" s="377"/>
      <c r="C47" s="378"/>
      <c r="D47" s="386"/>
      <c r="E47" s="387">
        <v>635003</v>
      </c>
      <c r="F47" s="397" t="s">
        <v>377</v>
      </c>
      <c r="G47" s="385">
        <v>1000</v>
      </c>
      <c r="H47" s="385">
        <v>3000</v>
      </c>
      <c r="I47" s="385">
        <v>292</v>
      </c>
      <c r="J47" s="399">
        <f t="shared" si="0"/>
        <v>9.7333333333333325</v>
      </c>
    </row>
    <row r="48" spans="1:10" ht="18.95" customHeight="1" x14ac:dyDescent="0.2">
      <c r="A48" s="350" t="s">
        <v>294</v>
      </c>
      <c r="B48" s="377"/>
      <c r="C48" s="378"/>
      <c r="D48" s="386"/>
      <c r="E48" s="387">
        <v>635004</v>
      </c>
      <c r="F48" s="397" t="s">
        <v>378</v>
      </c>
      <c r="G48" s="385">
        <v>18900</v>
      </c>
      <c r="H48" s="385">
        <v>51900</v>
      </c>
      <c r="I48" s="385">
        <v>14534</v>
      </c>
      <c r="J48" s="399">
        <f t="shared" si="0"/>
        <v>28.003853564547203</v>
      </c>
    </row>
    <row r="49" spans="1:10" ht="18.95" customHeight="1" x14ac:dyDescent="0.2">
      <c r="A49" s="350" t="s">
        <v>294</v>
      </c>
      <c r="B49" s="377"/>
      <c r="C49" s="378"/>
      <c r="D49" s="386"/>
      <c r="E49" s="387">
        <v>635006</v>
      </c>
      <c r="F49" s="394" t="s">
        <v>379</v>
      </c>
      <c r="G49" s="385">
        <v>24920</v>
      </c>
      <c r="H49" s="385">
        <v>24920</v>
      </c>
      <c r="I49" s="385">
        <v>10628</v>
      </c>
      <c r="J49" s="399">
        <f t="shared" si="0"/>
        <v>42.648475120385228</v>
      </c>
    </row>
    <row r="50" spans="1:10" ht="18.95" customHeight="1" x14ac:dyDescent="0.2">
      <c r="A50" s="344" t="s">
        <v>294</v>
      </c>
      <c r="B50" s="377"/>
      <c r="C50" s="378"/>
      <c r="D50" s="345" t="s">
        <v>380</v>
      </c>
      <c r="E50" s="379"/>
      <c r="F50" s="347" t="s">
        <v>381</v>
      </c>
      <c r="G50" s="380">
        <f>SUM(G51:G52)</f>
        <v>50990</v>
      </c>
      <c r="H50" s="380">
        <f>SUM(H51:H52)</f>
        <v>550990</v>
      </c>
      <c r="I50" s="380">
        <f>SUM(I51:I52)</f>
        <v>183525</v>
      </c>
      <c r="J50" s="349">
        <f t="shared" si="0"/>
        <v>33.308227009564604</v>
      </c>
    </row>
    <row r="51" spans="1:10" ht="18.95" customHeight="1" x14ac:dyDescent="0.2">
      <c r="A51" s="350" t="s">
        <v>294</v>
      </c>
      <c r="B51" s="377"/>
      <c r="C51" s="378"/>
      <c r="D51" s="400"/>
      <c r="E51" s="387">
        <v>636001</v>
      </c>
      <c r="F51" s="401" t="s">
        <v>382</v>
      </c>
      <c r="G51" s="385">
        <v>48990</v>
      </c>
      <c r="H51" s="385">
        <v>548990</v>
      </c>
      <c r="I51" s="385">
        <v>182933</v>
      </c>
      <c r="J51" s="357">
        <f t="shared" si="0"/>
        <v>33.321736279349352</v>
      </c>
    </row>
    <row r="52" spans="1:10" ht="18" customHeight="1" x14ac:dyDescent="0.2">
      <c r="A52" s="350" t="s">
        <v>294</v>
      </c>
      <c r="B52" s="377"/>
      <c r="C52" s="378"/>
      <c r="D52" s="400"/>
      <c r="E52" s="387">
        <v>636002</v>
      </c>
      <c r="F52" s="401" t="s">
        <v>383</v>
      </c>
      <c r="G52" s="385">
        <v>2000</v>
      </c>
      <c r="H52" s="385">
        <v>2000</v>
      </c>
      <c r="I52" s="385">
        <v>592</v>
      </c>
      <c r="J52" s="357">
        <f t="shared" si="0"/>
        <v>29.599999999999998</v>
      </c>
    </row>
    <row r="53" spans="1:10" ht="18.95" customHeight="1" x14ac:dyDescent="0.2">
      <c r="A53" s="344" t="s">
        <v>294</v>
      </c>
      <c r="B53" s="377"/>
      <c r="C53" s="378"/>
      <c r="D53" s="345" t="s">
        <v>384</v>
      </c>
      <c r="E53" s="379"/>
      <c r="F53" s="347" t="s">
        <v>385</v>
      </c>
      <c r="G53" s="380">
        <f>SUM(G54:G69)</f>
        <v>2857277</v>
      </c>
      <c r="H53" s="380">
        <f>SUM(H54:H69)</f>
        <v>4835777</v>
      </c>
      <c r="I53" s="380">
        <f>SUM(I54:I69)</f>
        <v>1465784</v>
      </c>
      <c r="J53" s="349">
        <f t="shared" si="0"/>
        <v>30.311240572094206</v>
      </c>
    </row>
    <row r="54" spans="1:10" ht="18.95" customHeight="1" x14ac:dyDescent="0.2">
      <c r="A54" s="350" t="s">
        <v>294</v>
      </c>
      <c r="B54" s="377"/>
      <c r="C54" s="378"/>
      <c r="D54" s="390"/>
      <c r="E54" s="391" t="s">
        <v>386</v>
      </c>
      <c r="F54" s="392" t="s">
        <v>387</v>
      </c>
      <c r="G54" s="385">
        <v>30050</v>
      </c>
      <c r="H54" s="385">
        <v>30050</v>
      </c>
      <c r="I54" s="385">
        <v>3300</v>
      </c>
      <c r="J54" s="399">
        <f t="shared" si="0"/>
        <v>10.981697171381031</v>
      </c>
    </row>
    <row r="55" spans="1:10" ht="18.95" customHeight="1" x14ac:dyDescent="0.2">
      <c r="A55" s="350" t="s">
        <v>294</v>
      </c>
      <c r="B55" s="377"/>
      <c r="C55" s="378"/>
      <c r="D55" s="390"/>
      <c r="E55" s="391" t="s">
        <v>388</v>
      </c>
      <c r="F55" s="392" t="s">
        <v>389</v>
      </c>
      <c r="G55" s="385">
        <v>7250</v>
      </c>
      <c r="H55" s="385">
        <v>7250</v>
      </c>
      <c r="I55" s="385">
        <v>792</v>
      </c>
      <c r="J55" s="399">
        <f t="shared" si="0"/>
        <v>10.924137931034483</v>
      </c>
    </row>
    <row r="56" spans="1:10" ht="18.95" customHeight="1" x14ac:dyDescent="0.2">
      <c r="A56" s="350" t="s">
        <v>294</v>
      </c>
      <c r="B56" s="377"/>
      <c r="C56" s="378"/>
      <c r="D56" s="390"/>
      <c r="E56" s="391" t="s">
        <v>390</v>
      </c>
      <c r="F56" s="392" t="s">
        <v>391</v>
      </c>
      <c r="G56" s="385">
        <v>411719</v>
      </c>
      <c r="H56" s="385">
        <v>1191301</v>
      </c>
      <c r="I56" s="385">
        <v>325456</v>
      </c>
      <c r="J56" s="399">
        <f t="shared" si="0"/>
        <v>27.319376043502018</v>
      </c>
    </row>
    <row r="57" spans="1:10" ht="18.95" customHeight="1" x14ac:dyDescent="0.2">
      <c r="A57" s="350" t="s">
        <v>294</v>
      </c>
      <c r="B57" s="377"/>
      <c r="C57" s="378"/>
      <c r="D57" s="390"/>
      <c r="E57" s="391" t="s">
        <v>392</v>
      </c>
      <c r="F57" s="392" t="s">
        <v>393</v>
      </c>
      <c r="G57" s="385">
        <v>194922</v>
      </c>
      <c r="H57" s="385">
        <v>270340</v>
      </c>
      <c r="I57" s="385">
        <v>64537</v>
      </c>
      <c r="J57" s="399">
        <f t="shared" si="0"/>
        <v>23.872530887031147</v>
      </c>
    </row>
    <row r="58" spans="1:10" ht="18.95" customHeight="1" x14ac:dyDescent="0.2">
      <c r="A58" s="350" t="s">
        <v>294</v>
      </c>
      <c r="B58" s="377"/>
      <c r="C58" s="378"/>
      <c r="D58" s="390"/>
      <c r="E58" s="391" t="s">
        <v>394</v>
      </c>
      <c r="F58" s="392" t="s">
        <v>335</v>
      </c>
      <c r="G58" s="385">
        <v>170</v>
      </c>
      <c r="H58" s="385">
        <v>170</v>
      </c>
      <c r="I58" s="385">
        <v>16</v>
      </c>
      <c r="J58" s="399">
        <f t="shared" si="0"/>
        <v>9.4117647058823533</v>
      </c>
    </row>
    <row r="59" spans="1:10" ht="18.95" customHeight="1" x14ac:dyDescent="0.2">
      <c r="A59" s="350" t="s">
        <v>294</v>
      </c>
      <c r="B59" s="377"/>
      <c r="C59" s="378"/>
      <c r="D59" s="390"/>
      <c r="E59" s="391" t="s">
        <v>395</v>
      </c>
      <c r="F59" s="392" t="s">
        <v>396</v>
      </c>
      <c r="G59" s="385">
        <v>1000</v>
      </c>
      <c r="H59" s="385">
        <v>4500</v>
      </c>
      <c r="I59" s="385">
        <v>0</v>
      </c>
      <c r="J59" s="399">
        <f t="shared" si="0"/>
        <v>0</v>
      </c>
    </row>
    <row r="60" spans="1:10" ht="18.95" customHeight="1" x14ac:dyDescent="0.2">
      <c r="A60" s="350" t="s">
        <v>294</v>
      </c>
      <c r="B60" s="377"/>
      <c r="C60" s="378"/>
      <c r="D60" s="390"/>
      <c r="E60" s="391" t="s">
        <v>397</v>
      </c>
      <c r="F60" s="392" t="s">
        <v>398</v>
      </c>
      <c r="G60" s="385">
        <v>741840</v>
      </c>
      <c r="H60" s="385">
        <v>1276840</v>
      </c>
      <c r="I60" s="385">
        <v>451645</v>
      </c>
      <c r="J60" s="399">
        <f t="shared" si="0"/>
        <v>35.372090473356096</v>
      </c>
    </row>
    <row r="61" spans="1:10" ht="18.95" customHeight="1" x14ac:dyDescent="0.2">
      <c r="A61" s="350" t="s">
        <v>294</v>
      </c>
      <c r="B61" s="377"/>
      <c r="C61" s="378"/>
      <c r="D61" s="390"/>
      <c r="E61" s="391" t="s">
        <v>399</v>
      </c>
      <c r="F61" s="392" t="s">
        <v>400</v>
      </c>
      <c r="G61" s="385">
        <v>360465</v>
      </c>
      <c r="H61" s="385">
        <v>395465</v>
      </c>
      <c r="I61" s="385">
        <v>106076</v>
      </c>
      <c r="J61" s="399">
        <f t="shared" si="0"/>
        <v>26.823106975332834</v>
      </c>
    </row>
    <row r="62" spans="1:10" ht="18.95" customHeight="1" x14ac:dyDescent="0.2">
      <c r="A62" s="350" t="s">
        <v>294</v>
      </c>
      <c r="B62" s="377"/>
      <c r="C62" s="378"/>
      <c r="D62" s="390"/>
      <c r="E62" s="391" t="s">
        <v>401</v>
      </c>
      <c r="F62" s="392" t="s">
        <v>402</v>
      </c>
      <c r="G62" s="385">
        <v>5630</v>
      </c>
      <c r="H62" s="385">
        <v>5630</v>
      </c>
      <c r="I62" s="385">
        <v>2814</v>
      </c>
      <c r="J62" s="399">
        <f t="shared" si="0"/>
        <v>49.982238010657191</v>
      </c>
    </row>
    <row r="63" spans="1:10" ht="18.95" customHeight="1" x14ac:dyDescent="0.2">
      <c r="A63" s="350" t="s">
        <v>294</v>
      </c>
      <c r="B63" s="377"/>
      <c r="C63" s="378"/>
      <c r="D63" s="390"/>
      <c r="E63" s="391" t="s">
        <v>403</v>
      </c>
      <c r="F63" s="392" t="s">
        <v>404</v>
      </c>
      <c r="G63" s="385">
        <v>226900</v>
      </c>
      <c r="H63" s="385">
        <v>226900</v>
      </c>
      <c r="I63" s="403">
        <v>65272</v>
      </c>
      <c r="J63" s="399">
        <f t="shared" si="0"/>
        <v>28.766857646540327</v>
      </c>
    </row>
    <row r="64" spans="1:10" ht="18.95" customHeight="1" x14ac:dyDescent="0.2">
      <c r="A64" s="350" t="s">
        <v>294</v>
      </c>
      <c r="B64" s="377"/>
      <c r="C64" s="378"/>
      <c r="D64" s="390"/>
      <c r="E64" s="391" t="s">
        <v>405</v>
      </c>
      <c r="F64" s="392" t="s">
        <v>406</v>
      </c>
      <c r="G64" s="385">
        <v>12250</v>
      </c>
      <c r="H64" s="385">
        <v>12250</v>
      </c>
      <c r="I64" s="385">
        <v>1104</v>
      </c>
      <c r="J64" s="399">
        <f t="shared" si="0"/>
        <v>9.0122448979591834</v>
      </c>
    </row>
    <row r="65" spans="1:10" ht="18.95" customHeight="1" x14ac:dyDescent="0.2">
      <c r="A65" s="350" t="s">
        <v>294</v>
      </c>
      <c r="B65" s="377"/>
      <c r="C65" s="378"/>
      <c r="D65" s="390"/>
      <c r="E65" s="391" t="s">
        <v>407</v>
      </c>
      <c r="F65" s="392" t="s">
        <v>408</v>
      </c>
      <c r="G65" s="385">
        <v>87485</v>
      </c>
      <c r="H65" s="385">
        <v>87485</v>
      </c>
      <c r="I65" s="385">
        <v>22136</v>
      </c>
      <c r="J65" s="399">
        <f t="shared" si="0"/>
        <v>25.302623306852603</v>
      </c>
    </row>
    <row r="66" spans="1:10" ht="18.95" customHeight="1" x14ac:dyDescent="0.2">
      <c r="A66" s="350" t="s">
        <v>294</v>
      </c>
      <c r="B66" s="377"/>
      <c r="C66" s="378"/>
      <c r="D66" s="390"/>
      <c r="E66" s="391" t="s">
        <v>409</v>
      </c>
      <c r="F66" s="392" t="s">
        <v>410</v>
      </c>
      <c r="G66" s="385">
        <v>70000</v>
      </c>
      <c r="H66" s="385">
        <v>70000</v>
      </c>
      <c r="I66" s="385">
        <v>24813</v>
      </c>
      <c r="J66" s="399">
        <f t="shared" si="0"/>
        <v>35.447142857142858</v>
      </c>
    </row>
    <row r="67" spans="1:10" ht="18.75" customHeight="1" x14ac:dyDescent="0.2">
      <c r="A67" s="350" t="s">
        <v>294</v>
      </c>
      <c r="B67" s="377"/>
      <c r="C67" s="378"/>
      <c r="D67" s="390"/>
      <c r="E67" s="391" t="s">
        <v>411</v>
      </c>
      <c r="F67" s="392" t="s">
        <v>412</v>
      </c>
      <c r="G67" s="385">
        <v>90000</v>
      </c>
      <c r="H67" s="385">
        <v>90000</v>
      </c>
      <c r="I67" s="385">
        <v>8397</v>
      </c>
      <c r="J67" s="399">
        <f t="shared" si="0"/>
        <v>9.33</v>
      </c>
    </row>
    <row r="68" spans="1:10" ht="18.95" customHeight="1" x14ac:dyDescent="0.2">
      <c r="A68" s="350" t="s">
        <v>294</v>
      </c>
      <c r="B68" s="377"/>
      <c r="C68" s="378"/>
      <c r="D68" s="390"/>
      <c r="E68" s="391" t="s">
        <v>413</v>
      </c>
      <c r="F68" s="392" t="s">
        <v>414</v>
      </c>
      <c r="G68" s="385">
        <v>578000</v>
      </c>
      <c r="H68" s="385">
        <v>1128000</v>
      </c>
      <c r="I68" s="385">
        <v>350150</v>
      </c>
      <c r="J68" s="399">
        <f t="shared" si="0"/>
        <v>31.041666666666668</v>
      </c>
    </row>
    <row r="69" spans="1:10" ht="18.95" customHeight="1" x14ac:dyDescent="0.2">
      <c r="A69" s="350" t="s">
        <v>294</v>
      </c>
      <c r="B69" s="377"/>
      <c r="C69" s="378"/>
      <c r="D69" s="390"/>
      <c r="E69" s="391" t="s">
        <v>415</v>
      </c>
      <c r="F69" s="392" t="s">
        <v>416</v>
      </c>
      <c r="G69" s="385">
        <v>39596</v>
      </c>
      <c r="H69" s="385">
        <v>39596</v>
      </c>
      <c r="I69" s="385">
        <v>39276</v>
      </c>
      <c r="J69" s="399">
        <f t="shared" si="0"/>
        <v>99.191837559349423</v>
      </c>
    </row>
    <row r="70" spans="1:10" ht="18.95" customHeight="1" x14ac:dyDescent="0.25">
      <c r="A70" s="337" t="s">
        <v>294</v>
      </c>
      <c r="B70" s="358"/>
      <c r="C70" s="373" t="s">
        <v>417</v>
      </c>
      <c r="D70" s="359"/>
      <c r="E70" s="374"/>
      <c r="F70" s="361" t="s">
        <v>418</v>
      </c>
      <c r="G70" s="404">
        <f>SUM(G71+G76)</f>
        <v>297100</v>
      </c>
      <c r="H70" s="404">
        <f>SUM(H71+H76)</f>
        <v>564572</v>
      </c>
      <c r="I70" s="404">
        <f>SUM(I71+I76)</f>
        <v>130210</v>
      </c>
      <c r="J70" s="343">
        <f t="shared" si="0"/>
        <v>23.063488802136838</v>
      </c>
    </row>
    <row r="71" spans="1:10" ht="18.95" customHeight="1" x14ac:dyDescent="0.2">
      <c r="A71" s="344" t="s">
        <v>294</v>
      </c>
      <c r="B71" s="377"/>
      <c r="C71" s="378"/>
      <c r="D71" s="345" t="s">
        <v>419</v>
      </c>
      <c r="E71" s="379"/>
      <c r="F71" s="347" t="s">
        <v>420</v>
      </c>
      <c r="G71" s="380">
        <f>SUM(G72:G75)</f>
        <v>255100</v>
      </c>
      <c r="H71" s="380">
        <f>SUM(H72:H75)</f>
        <v>517872</v>
      </c>
      <c r="I71" s="380">
        <f>SUM(I72:I75)</f>
        <v>84494</v>
      </c>
      <c r="J71" s="349">
        <f t="shared" si="0"/>
        <v>16.315614669261901</v>
      </c>
    </row>
    <row r="72" spans="1:10" ht="18.95" customHeight="1" x14ac:dyDescent="0.2">
      <c r="A72" s="350" t="s">
        <v>294</v>
      </c>
      <c r="B72" s="377"/>
      <c r="C72" s="378"/>
      <c r="D72" s="390"/>
      <c r="E72" s="391" t="s">
        <v>423</v>
      </c>
      <c r="F72" s="392" t="s">
        <v>424</v>
      </c>
      <c r="G72" s="385">
        <v>100000</v>
      </c>
      <c r="H72" s="385">
        <v>362772</v>
      </c>
      <c r="I72" s="403">
        <v>15239</v>
      </c>
      <c r="J72" s="357">
        <f t="shared" si="0"/>
        <v>4.2007100878788881</v>
      </c>
    </row>
    <row r="73" spans="1:10" ht="18.95" customHeight="1" x14ac:dyDescent="0.2">
      <c r="A73" s="350" t="s">
        <v>294</v>
      </c>
      <c r="B73" s="377"/>
      <c r="C73" s="378"/>
      <c r="D73" s="390"/>
      <c r="E73" s="391" t="s">
        <v>425</v>
      </c>
      <c r="F73" s="392" t="s">
        <v>426</v>
      </c>
      <c r="G73" s="385">
        <v>11000</v>
      </c>
      <c r="H73" s="385">
        <v>11000</v>
      </c>
      <c r="I73" s="403">
        <v>2279</v>
      </c>
      <c r="J73" s="357">
        <f t="shared" si="0"/>
        <v>20.718181818181819</v>
      </c>
    </row>
    <row r="74" spans="1:10" ht="18.75" customHeight="1" x14ac:dyDescent="0.2">
      <c r="A74" s="350" t="s">
        <v>294</v>
      </c>
      <c r="B74" s="377"/>
      <c r="C74" s="378"/>
      <c r="D74" s="390"/>
      <c r="E74" s="391" t="s">
        <v>427</v>
      </c>
      <c r="F74" s="392" t="s">
        <v>428</v>
      </c>
      <c r="G74" s="385">
        <v>144100</v>
      </c>
      <c r="H74" s="385">
        <v>144100</v>
      </c>
      <c r="I74" s="403">
        <v>66976</v>
      </c>
      <c r="J74" s="357">
        <f t="shared" si="0"/>
        <v>46.478834142956281</v>
      </c>
    </row>
    <row r="75" spans="1:10" ht="18.95" hidden="1" customHeight="1" x14ac:dyDescent="0.2">
      <c r="A75" s="350" t="s">
        <v>429</v>
      </c>
      <c r="B75" s="377"/>
      <c r="C75" s="378"/>
      <c r="D75" s="390"/>
      <c r="E75" s="391" t="s">
        <v>430</v>
      </c>
      <c r="F75" s="392" t="s">
        <v>431</v>
      </c>
      <c r="G75" s="385">
        <v>0</v>
      </c>
      <c r="H75" s="385">
        <v>0</v>
      </c>
      <c r="I75" s="385">
        <v>0</v>
      </c>
      <c r="J75" s="357" t="e">
        <f t="shared" ref="J75:J77" si="1">SUM($I75/H75)*100</f>
        <v>#DIV/0!</v>
      </c>
    </row>
    <row r="76" spans="1:10" ht="18.95" customHeight="1" x14ac:dyDescent="0.2">
      <c r="A76" s="344" t="s">
        <v>294</v>
      </c>
      <c r="B76" s="377"/>
      <c r="C76" s="378"/>
      <c r="D76" s="345" t="s">
        <v>432</v>
      </c>
      <c r="E76" s="391"/>
      <c r="F76" s="347" t="s">
        <v>433</v>
      </c>
      <c r="G76" s="380">
        <f>SUM(G77)</f>
        <v>42000</v>
      </c>
      <c r="H76" s="380">
        <f>SUM(H77)</f>
        <v>46700</v>
      </c>
      <c r="I76" s="380">
        <f>SUM(I77)</f>
        <v>45716</v>
      </c>
      <c r="J76" s="349">
        <f t="shared" si="1"/>
        <v>97.892933618843685</v>
      </c>
    </row>
    <row r="77" spans="1:10" ht="18.95" customHeight="1" x14ac:dyDescent="0.2">
      <c r="A77" s="350" t="s">
        <v>294</v>
      </c>
      <c r="B77" s="377"/>
      <c r="C77" s="378"/>
      <c r="D77" s="390"/>
      <c r="E77" s="391" t="s">
        <v>434</v>
      </c>
      <c r="F77" s="392" t="s">
        <v>435</v>
      </c>
      <c r="G77" s="385">
        <v>42000</v>
      </c>
      <c r="H77" s="385">
        <v>46700</v>
      </c>
      <c r="I77" s="385">
        <v>45716</v>
      </c>
      <c r="J77" s="357">
        <f t="shared" si="1"/>
        <v>97.892933618843685</v>
      </c>
    </row>
    <row r="78" spans="1:10" ht="15" thickBot="1" x14ac:dyDescent="0.25">
      <c r="A78" s="440"/>
      <c r="B78" s="406"/>
      <c r="C78" s="407"/>
      <c r="D78" s="407"/>
      <c r="E78" s="408"/>
      <c r="F78" s="409"/>
      <c r="G78" s="410"/>
      <c r="H78" s="410"/>
      <c r="I78" s="410"/>
      <c r="J78" s="412"/>
    </row>
    <row r="79" spans="1:10" x14ac:dyDescent="0.2">
      <c r="B79" s="413"/>
      <c r="C79" s="413"/>
      <c r="D79" s="413"/>
      <c r="E79" s="413"/>
      <c r="F79" s="413"/>
    </row>
    <row r="80" spans="1:10" x14ac:dyDescent="0.2">
      <c r="B80" s="413"/>
      <c r="C80" s="413"/>
      <c r="D80" s="413"/>
      <c r="E80" s="413"/>
      <c r="F80" s="413"/>
      <c r="I80" s="415"/>
    </row>
    <row r="81" spans="2:9" x14ac:dyDescent="0.2">
      <c r="B81" s="413"/>
      <c r="C81" s="413"/>
      <c r="D81" s="413"/>
      <c r="E81" s="413"/>
      <c r="F81" s="413"/>
      <c r="I81" s="415"/>
    </row>
    <row r="82" spans="2:9" x14ac:dyDescent="0.2">
      <c r="B82" s="413"/>
      <c r="C82" s="413"/>
      <c r="D82" s="413"/>
      <c r="E82" s="413"/>
      <c r="F82" s="413"/>
    </row>
    <row r="83" spans="2:9" x14ac:dyDescent="0.2">
      <c r="B83" s="413"/>
      <c r="C83" s="413"/>
      <c r="D83" s="413"/>
      <c r="E83" s="413"/>
      <c r="F83" s="413"/>
    </row>
    <row r="84" spans="2:9" x14ac:dyDescent="0.2">
      <c r="B84" s="413"/>
      <c r="C84" s="413"/>
      <c r="D84" s="413"/>
      <c r="E84" s="413"/>
      <c r="F84" s="413"/>
    </row>
    <row r="85" spans="2:9" x14ac:dyDescent="0.2">
      <c r="B85" s="413"/>
      <c r="C85" s="413"/>
      <c r="D85" s="413"/>
      <c r="E85" s="413"/>
      <c r="F85" s="413"/>
    </row>
    <row r="86" spans="2:9" x14ac:dyDescent="0.2">
      <c r="B86" s="413"/>
      <c r="C86" s="413"/>
      <c r="D86" s="413"/>
      <c r="E86" s="413"/>
      <c r="F86" s="413"/>
    </row>
    <row r="87" spans="2:9" x14ac:dyDescent="0.2">
      <c r="B87" s="413"/>
      <c r="C87" s="413"/>
      <c r="D87" s="413"/>
      <c r="E87" s="413"/>
      <c r="F87" s="413"/>
    </row>
    <row r="88" spans="2:9" x14ac:dyDescent="0.2">
      <c r="B88" s="413"/>
      <c r="C88" s="413"/>
      <c r="D88" s="413"/>
      <c r="E88" s="413"/>
      <c r="F88" s="413"/>
    </row>
    <row r="89" spans="2:9" x14ac:dyDescent="0.2">
      <c r="B89" s="413"/>
      <c r="C89" s="413"/>
      <c r="D89" s="413"/>
      <c r="E89" s="413"/>
      <c r="F89" s="413"/>
    </row>
    <row r="90" spans="2:9" x14ac:dyDescent="0.2">
      <c r="B90" s="413"/>
      <c r="C90" s="413"/>
      <c r="D90" s="413"/>
      <c r="E90" s="413"/>
      <c r="F90" s="413"/>
    </row>
    <row r="91" spans="2:9" x14ac:dyDescent="0.2">
      <c r="B91" s="413"/>
      <c r="C91" s="413"/>
      <c r="D91" s="413"/>
      <c r="E91" s="413"/>
      <c r="F91" s="413"/>
    </row>
    <row r="92" spans="2:9" x14ac:dyDescent="0.2">
      <c r="B92" s="413"/>
      <c r="C92" s="413"/>
      <c r="D92" s="413"/>
      <c r="E92" s="413"/>
      <c r="F92" s="413"/>
    </row>
    <row r="93" spans="2:9" x14ac:dyDescent="0.2">
      <c r="B93" s="413"/>
      <c r="C93" s="413"/>
      <c r="D93" s="413"/>
      <c r="E93" s="413"/>
      <c r="F93" s="413"/>
    </row>
    <row r="94" spans="2:9" x14ac:dyDescent="0.2">
      <c r="B94" s="413"/>
      <c r="C94" s="413"/>
      <c r="D94" s="413"/>
      <c r="E94" s="413"/>
      <c r="F94" s="413"/>
    </row>
    <row r="95" spans="2:9" x14ac:dyDescent="0.2">
      <c r="B95" s="413"/>
      <c r="C95" s="413"/>
      <c r="D95" s="413"/>
      <c r="E95" s="413"/>
      <c r="F95" s="413"/>
    </row>
    <row r="96" spans="2:9" x14ac:dyDescent="0.2">
      <c r="B96" s="413"/>
      <c r="C96" s="413"/>
      <c r="D96" s="413"/>
      <c r="E96" s="413"/>
      <c r="F96" s="413"/>
    </row>
    <row r="97" spans="2:6" x14ac:dyDescent="0.2">
      <c r="B97" s="413"/>
      <c r="C97" s="413"/>
      <c r="D97" s="413"/>
      <c r="E97" s="413"/>
      <c r="F97" s="413"/>
    </row>
    <row r="98" spans="2:6" x14ac:dyDescent="0.2">
      <c r="B98" s="413"/>
      <c r="C98" s="413"/>
      <c r="D98" s="413"/>
      <c r="E98" s="413"/>
      <c r="F98" s="413"/>
    </row>
    <row r="99" spans="2:6" x14ac:dyDescent="0.2">
      <c r="B99" s="413"/>
      <c r="C99" s="413"/>
      <c r="D99" s="413"/>
      <c r="E99" s="413"/>
      <c r="F99" s="413"/>
    </row>
    <row r="100" spans="2:6" x14ac:dyDescent="0.2">
      <c r="B100" s="413"/>
      <c r="C100" s="413"/>
      <c r="D100" s="413"/>
      <c r="E100" s="413"/>
      <c r="F100" s="413"/>
    </row>
    <row r="101" spans="2:6" x14ac:dyDescent="0.2">
      <c r="B101" s="413"/>
      <c r="C101" s="413"/>
      <c r="D101" s="413"/>
      <c r="E101" s="413"/>
      <c r="F101" s="413"/>
    </row>
    <row r="102" spans="2:6" x14ac:dyDescent="0.2">
      <c r="B102" s="413"/>
      <c r="C102" s="413"/>
      <c r="D102" s="413"/>
      <c r="E102" s="413"/>
      <c r="F102" s="413"/>
    </row>
    <row r="103" spans="2:6" x14ac:dyDescent="0.2">
      <c r="B103" s="413"/>
      <c r="C103" s="413"/>
      <c r="D103" s="413"/>
      <c r="E103" s="413"/>
      <c r="F103" s="413"/>
    </row>
    <row r="104" spans="2:6" x14ac:dyDescent="0.2">
      <c r="B104" s="413"/>
      <c r="C104" s="413"/>
      <c r="D104" s="413"/>
      <c r="E104" s="413"/>
      <c r="F104" s="413"/>
    </row>
    <row r="105" spans="2:6" x14ac:dyDescent="0.2">
      <c r="B105" s="413"/>
      <c r="C105" s="413"/>
      <c r="D105" s="413"/>
      <c r="E105" s="413"/>
      <c r="F105" s="413"/>
    </row>
    <row r="106" spans="2:6" x14ac:dyDescent="0.2">
      <c r="B106" s="413"/>
      <c r="C106" s="413"/>
      <c r="D106" s="413"/>
      <c r="E106" s="413"/>
      <c r="F106" s="413"/>
    </row>
    <row r="107" spans="2:6" x14ac:dyDescent="0.2">
      <c r="B107" s="413"/>
      <c r="C107" s="413"/>
      <c r="D107" s="413"/>
      <c r="E107" s="413"/>
      <c r="F107" s="413"/>
    </row>
    <row r="108" spans="2:6" x14ac:dyDescent="0.2">
      <c r="B108" s="413"/>
      <c r="C108" s="413"/>
      <c r="D108" s="413"/>
      <c r="E108" s="413"/>
      <c r="F108" s="413"/>
    </row>
    <row r="109" spans="2:6" x14ac:dyDescent="0.2">
      <c r="B109" s="413"/>
      <c r="C109" s="413"/>
      <c r="D109" s="413"/>
      <c r="E109" s="413"/>
      <c r="F109" s="413"/>
    </row>
    <row r="110" spans="2:6" x14ac:dyDescent="0.2">
      <c r="B110" s="413"/>
      <c r="C110" s="413"/>
      <c r="D110" s="413"/>
      <c r="E110" s="413"/>
      <c r="F110" s="413"/>
    </row>
    <row r="111" spans="2:6" x14ac:dyDescent="0.2">
      <c r="B111" s="413"/>
      <c r="C111" s="413"/>
      <c r="D111" s="413"/>
      <c r="E111" s="413"/>
      <c r="F111" s="413"/>
    </row>
    <row r="112" spans="2:6" x14ac:dyDescent="0.2">
      <c r="B112" s="413"/>
      <c r="C112" s="413"/>
      <c r="D112" s="413"/>
      <c r="E112" s="413"/>
      <c r="F112" s="413"/>
    </row>
    <row r="113" spans="2:6" x14ac:dyDescent="0.2">
      <c r="B113" s="413"/>
      <c r="C113" s="413"/>
      <c r="D113" s="413"/>
      <c r="E113" s="413"/>
      <c r="F113" s="413"/>
    </row>
    <row r="114" spans="2:6" x14ac:dyDescent="0.2">
      <c r="B114" s="413"/>
      <c r="C114" s="413"/>
      <c r="D114" s="413"/>
      <c r="E114" s="413"/>
      <c r="F114" s="413"/>
    </row>
    <row r="115" spans="2:6" x14ac:dyDescent="0.2">
      <c r="B115" s="413"/>
      <c r="C115" s="413"/>
      <c r="D115" s="413"/>
      <c r="E115" s="413"/>
      <c r="F115" s="413"/>
    </row>
    <row r="116" spans="2:6" x14ac:dyDescent="0.2">
      <c r="B116" s="413"/>
      <c r="C116" s="413"/>
      <c r="D116" s="413"/>
      <c r="E116" s="413"/>
      <c r="F116" s="413"/>
    </row>
    <row r="117" spans="2:6" x14ac:dyDescent="0.2">
      <c r="B117" s="413"/>
      <c r="C117" s="413"/>
      <c r="D117" s="413"/>
      <c r="E117" s="413"/>
      <c r="F117" s="413"/>
    </row>
    <row r="118" spans="2:6" x14ac:dyDescent="0.2">
      <c r="B118" s="413"/>
      <c r="C118" s="413"/>
      <c r="D118" s="413"/>
      <c r="E118" s="413"/>
      <c r="F118" s="413"/>
    </row>
    <row r="119" spans="2:6" x14ac:dyDescent="0.2">
      <c r="B119" s="413"/>
      <c r="C119" s="413"/>
      <c r="D119" s="413"/>
      <c r="E119" s="413"/>
      <c r="F119" s="413"/>
    </row>
    <row r="120" spans="2:6" x14ac:dyDescent="0.2">
      <c r="B120" s="413"/>
      <c r="C120" s="413"/>
      <c r="D120" s="413"/>
      <c r="E120" s="413"/>
      <c r="F120" s="413"/>
    </row>
    <row r="121" spans="2:6" x14ac:dyDescent="0.2">
      <c r="B121" s="413"/>
      <c r="C121" s="413"/>
      <c r="D121" s="413"/>
      <c r="E121" s="413"/>
      <c r="F121" s="413"/>
    </row>
    <row r="122" spans="2:6" x14ac:dyDescent="0.2">
      <c r="B122" s="413"/>
      <c r="C122" s="413"/>
      <c r="D122" s="413"/>
      <c r="E122" s="413"/>
      <c r="F122" s="413"/>
    </row>
    <row r="123" spans="2:6" x14ac:dyDescent="0.2">
      <c r="B123" s="413"/>
      <c r="C123" s="413"/>
      <c r="D123" s="413"/>
      <c r="E123" s="413"/>
      <c r="F123" s="413"/>
    </row>
    <row r="124" spans="2:6" x14ac:dyDescent="0.2">
      <c r="B124" s="413"/>
      <c r="C124" s="413"/>
      <c r="D124" s="413"/>
      <c r="E124" s="413"/>
      <c r="F124" s="413"/>
    </row>
    <row r="125" spans="2:6" x14ac:dyDescent="0.2">
      <c r="B125" s="413"/>
      <c r="C125" s="413"/>
      <c r="D125" s="413"/>
      <c r="E125" s="413"/>
      <c r="F125" s="413"/>
    </row>
    <row r="126" spans="2:6" x14ac:dyDescent="0.2">
      <c r="B126" s="413"/>
      <c r="C126" s="413"/>
      <c r="D126" s="413"/>
      <c r="E126" s="413"/>
      <c r="F126" s="413"/>
    </row>
    <row r="127" spans="2:6" x14ac:dyDescent="0.2">
      <c r="B127" s="413"/>
      <c r="C127" s="413"/>
      <c r="D127" s="413"/>
      <c r="E127" s="413"/>
      <c r="F127" s="413"/>
    </row>
    <row r="128" spans="2:6" x14ac:dyDescent="0.2">
      <c r="B128" s="413"/>
      <c r="C128" s="413"/>
      <c r="D128" s="413"/>
      <c r="E128" s="413"/>
      <c r="F128" s="413"/>
    </row>
    <row r="129" spans="2:6" x14ac:dyDescent="0.2">
      <c r="B129" s="413"/>
      <c r="C129" s="413"/>
      <c r="D129" s="413"/>
      <c r="E129" s="413"/>
      <c r="F129" s="413"/>
    </row>
    <row r="130" spans="2:6" x14ac:dyDescent="0.2">
      <c r="B130" s="413"/>
      <c r="C130" s="413"/>
      <c r="D130" s="413"/>
      <c r="E130" s="413"/>
      <c r="F130" s="413"/>
    </row>
    <row r="131" spans="2:6" x14ac:dyDescent="0.2">
      <c r="B131" s="413"/>
      <c r="C131" s="413"/>
      <c r="D131" s="413"/>
      <c r="E131" s="413"/>
      <c r="F131" s="413"/>
    </row>
    <row r="132" spans="2:6" x14ac:dyDescent="0.2">
      <c r="B132" s="413"/>
      <c r="C132" s="413"/>
      <c r="D132" s="413"/>
      <c r="E132" s="413"/>
      <c r="F132" s="413"/>
    </row>
    <row r="133" spans="2:6" x14ac:dyDescent="0.2">
      <c r="B133" s="413"/>
      <c r="C133" s="413"/>
      <c r="D133" s="413"/>
      <c r="E133" s="413"/>
      <c r="F133" s="413"/>
    </row>
    <row r="134" spans="2:6" x14ac:dyDescent="0.2">
      <c r="B134" s="413"/>
      <c r="C134" s="413"/>
      <c r="D134" s="413"/>
      <c r="E134" s="413"/>
      <c r="F134" s="413"/>
    </row>
    <row r="135" spans="2:6" x14ac:dyDescent="0.2">
      <c r="B135" s="413"/>
      <c r="C135" s="413"/>
      <c r="D135" s="413"/>
      <c r="E135" s="413"/>
      <c r="F135" s="413"/>
    </row>
    <row r="136" spans="2:6" x14ac:dyDescent="0.2">
      <c r="B136" s="413"/>
      <c r="C136" s="413"/>
      <c r="D136" s="413"/>
      <c r="E136" s="413"/>
      <c r="F136" s="413"/>
    </row>
    <row r="137" spans="2:6" x14ac:dyDescent="0.2">
      <c r="B137" s="413"/>
      <c r="C137" s="413"/>
      <c r="D137" s="413"/>
      <c r="E137" s="413"/>
      <c r="F137" s="413"/>
    </row>
    <row r="138" spans="2:6" x14ac:dyDescent="0.2">
      <c r="B138" s="413"/>
      <c r="C138" s="413"/>
      <c r="D138" s="413"/>
      <c r="E138" s="413"/>
      <c r="F138" s="413"/>
    </row>
    <row r="139" spans="2:6" x14ac:dyDescent="0.2">
      <c r="B139" s="413"/>
      <c r="C139" s="413"/>
      <c r="D139" s="413"/>
      <c r="E139" s="413"/>
      <c r="F139" s="413"/>
    </row>
    <row r="140" spans="2:6" x14ac:dyDescent="0.2">
      <c r="B140" s="413"/>
      <c r="C140" s="413"/>
      <c r="D140" s="413"/>
      <c r="E140" s="413"/>
      <c r="F140" s="413"/>
    </row>
    <row r="141" spans="2:6" x14ac:dyDescent="0.2">
      <c r="B141" s="413"/>
      <c r="C141" s="413"/>
      <c r="D141" s="413"/>
      <c r="E141" s="413"/>
      <c r="F141" s="413"/>
    </row>
    <row r="142" spans="2:6" x14ac:dyDescent="0.2">
      <c r="B142" s="413"/>
      <c r="C142" s="413"/>
      <c r="D142" s="413"/>
      <c r="E142" s="413"/>
      <c r="F142" s="413"/>
    </row>
    <row r="143" spans="2:6" x14ac:dyDescent="0.2">
      <c r="B143" s="413"/>
      <c r="C143" s="413"/>
      <c r="D143" s="413"/>
      <c r="E143" s="413"/>
      <c r="F143" s="413"/>
    </row>
    <row r="144" spans="2:6" x14ac:dyDescent="0.2">
      <c r="B144" s="413"/>
      <c r="C144" s="413"/>
      <c r="D144" s="413"/>
      <c r="E144" s="413"/>
      <c r="F144" s="413"/>
    </row>
    <row r="145" spans="2:6" x14ac:dyDescent="0.2">
      <c r="B145" s="413"/>
      <c r="C145" s="413"/>
      <c r="D145" s="413"/>
      <c r="E145" s="413"/>
      <c r="F145" s="413"/>
    </row>
    <row r="146" spans="2:6" x14ac:dyDescent="0.2">
      <c r="B146" s="413"/>
      <c r="C146" s="413"/>
      <c r="D146" s="413"/>
      <c r="E146" s="413"/>
      <c r="F146" s="413"/>
    </row>
    <row r="147" spans="2:6" x14ac:dyDescent="0.2">
      <c r="B147" s="413"/>
      <c r="C147" s="413"/>
      <c r="D147" s="413"/>
      <c r="E147" s="413"/>
      <c r="F147" s="413"/>
    </row>
    <row r="148" spans="2:6" x14ac:dyDescent="0.2">
      <c r="B148" s="413"/>
      <c r="C148" s="413"/>
      <c r="D148" s="413"/>
      <c r="E148" s="413"/>
      <c r="F148" s="413"/>
    </row>
    <row r="149" spans="2:6" x14ac:dyDescent="0.2">
      <c r="B149" s="413"/>
      <c r="C149" s="413"/>
      <c r="D149" s="413"/>
      <c r="E149" s="413"/>
      <c r="F149" s="413"/>
    </row>
    <row r="150" spans="2:6" x14ac:dyDescent="0.2">
      <c r="B150" s="413"/>
      <c r="C150" s="413"/>
      <c r="D150" s="413"/>
      <c r="E150" s="413"/>
      <c r="F150" s="413"/>
    </row>
    <row r="151" spans="2:6" x14ac:dyDescent="0.2">
      <c r="B151" s="413"/>
      <c r="C151" s="413"/>
      <c r="D151" s="413"/>
      <c r="E151" s="413"/>
      <c r="F151" s="413"/>
    </row>
    <row r="152" spans="2:6" x14ac:dyDescent="0.2">
      <c r="B152" s="413"/>
      <c r="C152" s="413"/>
      <c r="D152" s="413"/>
      <c r="E152" s="413"/>
      <c r="F152" s="413"/>
    </row>
    <row r="153" spans="2:6" x14ac:dyDescent="0.2">
      <c r="B153" s="413"/>
      <c r="C153" s="413"/>
      <c r="D153" s="413"/>
      <c r="E153" s="413"/>
      <c r="F153" s="413"/>
    </row>
    <row r="154" spans="2:6" x14ac:dyDescent="0.2">
      <c r="B154" s="413"/>
      <c r="C154" s="413"/>
      <c r="D154" s="413"/>
      <c r="E154" s="413"/>
      <c r="F154" s="413"/>
    </row>
    <row r="155" spans="2:6" x14ac:dyDescent="0.2">
      <c r="B155" s="413"/>
      <c r="C155" s="413"/>
      <c r="D155" s="413"/>
      <c r="E155" s="413"/>
      <c r="F155" s="413"/>
    </row>
    <row r="156" spans="2:6" x14ac:dyDescent="0.2">
      <c r="B156" s="413"/>
      <c r="C156" s="413"/>
      <c r="D156" s="413"/>
      <c r="E156" s="413"/>
      <c r="F156" s="413"/>
    </row>
    <row r="157" spans="2:6" x14ac:dyDescent="0.2">
      <c r="B157" s="413"/>
      <c r="C157" s="413"/>
      <c r="D157" s="413"/>
      <c r="E157" s="413"/>
      <c r="F157" s="413"/>
    </row>
    <row r="158" spans="2:6" x14ac:dyDescent="0.2">
      <c r="B158" s="413"/>
      <c r="C158" s="413"/>
      <c r="D158" s="413"/>
      <c r="E158" s="413"/>
      <c r="F158" s="413"/>
    </row>
    <row r="159" spans="2:6" x14ac:dyDescent="0.2">
      <c r="B159" s="413"/>
      <c r="C159" s="413"/>
      <c r="D159" s="413"/>
      <c r="E159" s="413"/>
      <c r="F159" s="413"/>
    </row>
    <row r="160" spans="2:6" x14ac:dyDescent="0.2">
      <c r="B160" s="413"/>
      <c r="C160" s="413"/>
      <c r="D160" s="413"/>
      <c r="E160" s="413"/>
      <c r="F160" s="413"/>
    </row>
    <row r="161" spans="2:6" x14ac:dyDescent="0.2">
      <c r="B161" s="413"/>
      <c r="C161" s="413"/>
      <c r="D161" s="413"/>
      <c r="E161" s="413"/>
      <c r="F161" s="413"/>
    </row>
    <row r="162" spans="2:6" x14ac:dyDescent="0.2">
      <c r="B162" s="413"/>
      <c r="C162" s="413"/>
      <c r="D162" s="413"/>
      <c r="E162" s="413"/>
      <c r="F162" s="413"/>
    </row>
    <row r="163" spans="2:6" x14ac:dyDescent="0.2">
      <c r="B163" s="413"/>
      <c r="C163" s="413"/>
      <c r="D163" s="413"/>
      <c r="E163" s="413"/>
      <c r="F163" s="413"/>
    </row>
    <row r="164" spans="2:6" x14ac:dyDescent="0.2">
      <c r="B164" s="413"/>
      <c r="C164" s="413"/>
      <c r="D164" s="413"/>
      <c r="E164" s="413"/>
      <c r="F164" s="413"/>
    </row>
    <row r="165" spans="2:6" x14ac:dyDescent="0.2">
      <c r="B165" s="413"/>
      <c r="C165" s="413"/>
      <c r="D165" s="413"/>
      <c r="E165" s="413"/>
      <c r="F165" s="413"/>
    </row>
    <row r="166" spans="2:6" x14ac:dyDescent="0.2">
      <c r="B166" s="413"/>
      <c r="C166" s="413"/>
      <c r="D166" s="413"/>
      <c r="E166" s="413"/>
      <c r="F166" s="413"/>
    </row>
    <row r="167" spans="2:6" x14ac:dyDescent="0.2">
      <c r="B167" s="413"/>
      <c r="C167" s="413"/>
      <c r="D167" s="413"/>
      <c r="E167" s="413"/>
      <c r="F167" s="413"/>
    </row>
    <row r="168" spans="2:6" x14ac:dyDescent="0.2">
      <c r="B168" s="413"/>
      <c r="C168" s="413"/>
      <c r="D168" s="413"/>
      <c r="E168" s="413"/>
      <c r="F168" s="413"/>
    </row>
    <row r="169" spans="2:6" x14ac:dyDescent="0.2">
      <c r="B169" s="413"/>
      <c r="C169" s="413"/>
      <c r="D169" s="413"/>
      <c r="E169" s="413"/>
      <c r="F169" s="413"/>
    </row>
    <row r="170" spans="2:6" x14ac:dyDescent="0.2">
      <c r="B170" s="413"/>
      <c r="C170" s="413"/>
      <c r="D170" s="413"/>
      <c r="E170" s="413"/>
      <c r="F170" s="413"/>
    </row>
    <row r="171" spans="2:6" x14ac:dyDescent="0.2">
      <c r="B171" s="413"/>
      <c r="C171" s="413"/>
      <c r="D171" s="413"/>
      <c r="E171" s="413"/>
      <c r="F171" s="413"/>
    </row>
    <row r="172" spans="2:6" x14ac:dyDescent="0.2">
      <c r="B172" s="413"/>
      <c r="C172" s="413"/>
      <c r="D172" s="413"/>
      <c r="E172" s="413"/>
      <c r="F172" s="413"/>
    </row>
    <row r="173" spans="2:6" x14ac:dyDescent="0.2">
      <c r="B173" s="413"/>
      <c r="C173" s="413"/>
      <c r="D173" s="413"/>
      <c r="E173" s="413"/>
      <c r="F173" s="413"/>
    </row>
    <row r="174" spans="2:6" x14ac:dyDescent="0.2">
      <c r="B174" s="413"/>
      <c r="C174" s="413"/>
      <c r="D174" s="413"/>
      <c r="E174" s="413"/>
      <c r="F174" s="413"/>
    </row>
    <row r="175" spans="2:6" x14ac:dyDescent="0.2">
      <c r="B175" s="413"/>
      <c r="C175" s="413"/>
      <c r="D175" s="413"/>
      <c r="E175" s="413"/>
      <c r="F175" s="413"/>
    </row>
    <row r="176" spans="2:6" x14ac:dyDescent="0.2">
      <c r="B176" s="413"/>
      <c r="C176" s="413"/>
      <c r="D176" s="413"/>
      <c r="E176" s="413"/>
      <c r="F176" s="413"/>
    </row>
    <row r="177" spans="2:6" x14ac:dyDescent="0.2">
      <c r="B177" s="413"/>
      <c r="C177" s="413"/>
      <c r="D177" s="413"/>
      <c r="E177" s="413"/>
      <c r="F177" s="413"/>
    </row>
    <row r="178" spans="2:6" x14ac:dyDescent="0.2">
      <c r="B178" s="413"/>
      <c r="C178" s="413"/>
      <c r="D178" s="413"/>
      <c r="E178" s="413"/>
      <c r="F178" s="413"/>
    </row>
    <row r="179" spans="2:6" x14ac:dyDescent="0.2">
      <c r="B179" s="413"/>
      <c r="C179" s="413"/>
      <c r="D179" s="413"/>
      <c r="E179" s="413"/>
      <c r="F179" s="413"/>
    </row>
    <row r="180" spans="2:6" x14ac:dyDescent="0.2">
      <c r="B180" s="413"/>
      <c r="C180" s="413"/>
      <c r="D180" s="413"/>
      <c r="E180" s="413"/>
      <c r="F180" s="413"/>
    </row>
    <row r="181" spans="2:6" x14ac:dyDescent="0.2">
      <c r="B181" s="413"/>
      <c r="C181" s="413"/>
      <c r="D181" s="413"/>
      <c r="E181" s="413"/>
      <c r="F181" s="413"/>
    </row>
    <row r="182" spans="2:6" x14ac:dyDescent="0.2">
      <c r="B182" s="413"/>
      <c r="C182" s="413"/>
      <c r="D182" s="413"/>
      <c r="E182" s="413"/>
      <c r="F182" s="413"/>
    </row>
    <row r="183" spans="2:6" x14ac:dyDescent="0.2">
      <c r="B183" s="413"/>
      <c r="C183" s="413"/>
      <c r="D183" s="413"/>
      <c r="E183" s="413"/>
      <c r="F183" s="413"/>
    </row>
    <row r="184" spans="2:6" x14ac:dyDescent="0.2">
      <c r="B184" s="413"/>
      <c r="C184" s="413"/>
      <c r="D184" s="413"/>
      <c r="E184" s="413"/>
      <c r="F184" s="413"/>
    </row>
    <row r="185" spans="2:6" x14ac:dyDescent="0.2">
      <c r="B185" s="413"/>
      <c r="C185" s="413"/>
      <c r="D185" s="413"/>
      <c r="E185" s="413"/>
      <c r="F185" s="413"/>
    </row>
    <row r="186" spans="2:6" x14ac:dyDescent="0.2">
      <c r="B186" s="413"/>
      <c r="C186" s="413"/>
      <c r="D186" s="413"/>
      <c r="E186" s="413"/>
      <c r="F186" s="413"/>
    </row>
    <row r="187" spans="2:6" x14ac:dyDescent="0.2">
      <c r="B187" s="413"/>
      <c r="C187" s="413"/>
      <c r="D187" s="413"/>
      <c r="E187" s="413"/>
      <c r="F187" s="413"/>
    </row>
    <row r="188" spans="2:6" x14ac:dyDescent="0.2">
      <c r="B188" s="413"/>
      <c r="C188" s="413"/>
      <c r="D188" s="413"/>
      <c r="E188" s="413"/>
      <c r="F188" s="413"/>
    </row>
    <row r="189" spans="2:6" x14ac:dyDescent="0.2">
      <c r="B189" s="413"/>
      <c r="C189" s="413"/>
      <c r="D189" s="413"/>
      <c r="E189" s="413"/>
      <c r="F189" s="413"/>
    </row>
    <row r="190" spans="2:6" x14ac:dyDescent="0.2">
      <c r="B190" s="413"/>
      <c r="C190" s="413"/>
      <c r="D190" s="413"/>
      <c r="E190" s="413"/>
      <c r="F190" s="413"/>
    </row>
    <row r="191" spans="2:6" x14ac:dyDescent="0.2">
      <c r="B191" s="413"/>
      <c r="C191" s="413"/>
      <c r="D191" s="413"/>
      <c r="E191" s="413"/>
      <c r="F191" s="413"/>
    </row>
    <row r="192" spans="2:6" x14ac:dyDescent="0.2">
      <c r="B192" s="413"/>
      <c r="C192" s="413"/>
      <c r="D192" s="413"/>
      <c r="E192" s="413"/>
      <c r="F192" s="413"/>
    </row>
    <row r="193" spans="2:6" x14ac:dyDescent="0.2">
      <c r="B193" s="413"/>
      <c r="C193" s="413"/>
      <c r="D193" s="413"/>
      <c r="E193" s="413"/>
      <c r="F193" s="413"/>
    </row>
    <row r="194" spans="2:6" x14ac:dyDescent="0.2">
      <c r="B194" s="413"/>
      <c r="C194" s="413"/>
      <c r="D194" s="413"/>
      <c r="E194" s="413"/>
      <c r="F194" s="413"/>
    </row>
    <row r="195" spans="2:6" x14ac:dyDescent="0.2">
      <c r="B195" s="413"/>
      <c r="C195" s="413"/>
      <c r="D195" s="413"/>
      <c r="E195" s="413"/>
      <c r="F195" s="413"/>
    </row>
    <row r="196" spans="2:6" x14ac:dyDescent="0.2">
      <c r="B196" s="413"/>
      <c r="C196" s="413"/>
      <c r="D196" s="413"/>
      <c r="E196" s="413"/>
      <c r="F196" s="413"/>
    </row>
    <row r="197" spans="2:6" x14ac:dyDescent="0.2">
      <c r="B197" s="413"/>
      <c r="C197" s="413"/>
      <c r="D197" s="413"/>
      <c r="E197" s="413"/>
      <c r="F197" s="413"/>
    </row>
    <row r="198" spans="2:6" x14ac:dyDescent="0.2">
      <c r="B198" s="413"/>
      <c r="C198" s="413"/>
      <c r="D198" s="413"/>
      <c r="E198" s="413"/>
      <c r="F198" s="413"/>
    </row>
    <row r="199" spans="2:6" x14ac:dyDescent="0.2">
      <c r="B199" s="413"/>
      <c r="C199" s="413"/>
      <c r="D199" s="413"/>
      <c r="E199" s="413"/>
      <c r="F199" s="413"/>
    </row>
    <row r="200" spans="2:6" x14ac:dyDescent="0.2">
      <c r="B200" s="413"/>
      <c r="C200" s="413"/>
      <c r="D200" s="413"/>
      <c r="E200" s="413"/>
      <c r="F200" s="413"/>
    </row>
    <row r="201" spans="2:6" x14ac:dyDescent="0.2">
      <c r="B201" s="413"/>
      <c r="C201" s="413"/>
      <c r="D201" s="413"/>
      <c r="E201" s="413"/>
      <c r="F201" s="413"/>
    </row>
    <row r="202" spans="2:6" x14ac:dyDescent="0.2">
      <c r="B202" s="413"/>
      <c r="C202" s="413"/>
      <c r="D202" s="413"/>
      <c r="E202" s="413"/>
      <c r="F202" s="413"/>
    </row>
    <row r="203" spans="2:6" x14ac:dyDescent="0.2">
      <c r="B203" s="413"/>
      <c r="C203" s="413"/>
      <c r="D203" s="413"/>
      <c r="E203" s="413"/>
      <c r="F203" s="413"/>
    </row>
    <row r="204" spans="2:6" x14ac:dyDescent="0.2">
      <c r="B204" s="413"/>
      <c r="C204" s="413"/>
      <c r="D204" s="413"/>
      <c r="E204" s="413"/>
      <c r="F204" s="413"/>
    </row>
    <row r="205" spans="2:6" x14ac:dyDescent="0.2">
      <c r="B205" s="413"/>
      <c r="C205" s="413"/>
      <c r="D205" s="413"/>
      <c r="E205" s="413"/>
      <c r="F205" s="413"/>
    </row>
    <row r="206" spans="2:6" x14ac:dyDescent="0.2">
      <c r="B206" s="413"/>
      <c r="C206" s="413"/>
      <c r="D206" s="413"/>
      <c r="E206" s="413"/>
      <c r="F206" s="413"/>
    </row>
    <row r="207" spans="2:6" x14ac:dyDescent="0.2">
      <c r="B207" s="413"/>
      <c r="C207" s="413"/>
      <c r="D207" s="413"/>
      <c r="E207" s="413"/>
      <c r="F207" s="413"/>
    </row>
    <row r="208" spans="2:6" x14ac:dyDescent="0.2">
      <c r="B208" s="413"/>
      <c r="C208" s="413"/>
      <c r="D208" s="413"/>
      <c r="E208" s="413"/>
      <c r="F208" s="413"/>
    </row>
    <row r="209" spans="2:6" x14ac:dyDescent="0.2">
      <c r="B209" s="413"/>
      <c r="C209" s="413"/>
      <c r="D209" s="413"/>
      <c r="E209" s="413"/>
      <c r="F209" s="413"/>
    </row>
    <row r="210" spans="2:6" x14ac:dyDescent="0.2">
      <c r="B210" s="413"/>
      <c r="C210" s="413"/>
      <c r="D210" s="413"/>
      <c r="E210" s="413"/>
      <c r="F210" s="413"/>
    </row>
    <row r="211" spans="2:6" x14ac:dyDescent="0.2">
      <c r="B211" s="413"/>
      <c r="C211" s="413"/>
      <c r="D211" s="413"/>
      <c r="E211" s="413"/>
      <c r="F211" s="413"/>
    </row>
    <row r="212" spans="2:6" x14ac:dyDescent="0.2">
      <c r="B212" s="413"/>
      <c r="C212" s="413"/>
      <c r="D212" s="413"/>
      <c r="E212" s="413"/>
      <c r="F212" s="413"/>
    </row>
    <row r="213" spans="2:6" x14ac:dyDescent="0.2">
      <c r="B213" s="413"/>
      <c r="C213" s="413"/>
      <c r="D213" s="413"/>
      <c r="E213" s="413"/>
      <c r="F213" s="413"/>
    </row>
    <row r="214" spans="2:6" x14ac:dyDescent="0.2">
      <c r="B214" s="413"/>
      <c r="C214" s="413"/>
      <c r="D214" s="413"/>
      <c r="E214" s="413"/>
      <c r="F214" s="413"/>
    </row>
    <row r="215" spans="2:6" x14ac:dyDescent="0.2">
      <c r="B215" s="413"/>
      <c r="C215" s="413"/>
      <c r="D215" s="413"/>
      <c r="E215" s="413"/>
      <c r="F215" s="413"/>
    </row>
    <row r="216" spans="2:6" x14ac:dyDescent="0.2">
      <c r="B216" s="413"/>
      <c r="C216" s="413"/>
      <c r="D216" s="413"/>
      <c r="E216" s="413"/>
      <c r="F216" s="413"/>
    </row>
    <row r="217" spans="2:6" x14ac:dyDescent="0.2">
      <c r="B217" s="413"/>
      <c r="C217" s="413"/>
      <c r="D217" s="413"/>
      <c r="E217" s="413"/>
      <c r="F217" s="413"/>
    </row>
    <row r="218" spans="2:6" x14ac:dyDescent="0.2">
      <c r="B218" s="413"/>
      <c r="C218" s="413"/>
      <c r="D218" s="413"/>
      <c r="E218" s="413"/>
      <c r="F218" s="413"/>
    </row>
    <row r="219" spans="2:6" x14ac:dyDescent="0.2">
      <c r="B219" s="413"/>
      <c r="C219" s="413"/>
      <c r="D219" s="413"/>
      <c r="E219" s="413"/>
      <c r="F219" s="413"/>
    </row>
    <row r="220" spans="2:6" x14ac:dyDescent="0.2">
      <c r="B220" s="413"/>
      <c r="C220" s="413"/>
      <c r="D220" s="413"/>
      <c r="E220" s="413"/>
      <c r="F220" s="413"/>
    </row>
    <row r="221" spans="2:6" x14ac:dyDescent="0.2">
      <c r="B221" s="413"/>
      <c r="C221" s="413"/>
      <c r="D221" s="413"/>
      <c r="E221" s="413"/>
      <c r="F221" s="413"/>
    </row>
    <row r="222" spans="2:6" x14ac:dyDescent="0.2">
      <c r="B222" s="413"/>
      <c r="C222" s="413"/>
      <c r="D222" s="413"/>
      <c r="E222" s="413"/>
      <c r="F222" s="413"/>
    </row>
    <row r="223" spans="2:6" x14ac:dyDescent="0.2">
      <c r="B223" s="413"/>
      <c r="C223" s="413"/>
      <c r="D223" s="413"/>
      <c r="E223" s="413"/>
      <c r="F223" s="413"/>
    </row>
    <row r="224" spans="2:6" x14ac:dyDescent="0.2">
      <c r="B224" s="413"/>
      <c r="C224" s="413"/>
      <c r="D224" s="413"/>
      <c r="E224" s="413"/>
      <c r="F224" s="413"/>
    </row>
    <row r="225" spans="2:6" x14ac:dyDescent="0.2">
      <c r="B225" s="413"/>
      <c r="C225" s="413"/>
      <c r="D225" s="413"/>
      <c r="E225" s="413"/>
      <c r="F225" s="413"/>
    </row>
    <row r="226" spans="2:6" x14ac:dyDescent="0.2">
      <c r="B226" s="413"/>
      <c r="C226" s="413"/>
      <c r="D226" s="413"/>
      <c r="E226" s="413"/>
      <c r="F226" s="413"/>
    </row>
    <row r="227" spans="2:6" x14ac:dyDescent="0.2">
      <c r="B227" s="413"/>
      <c r="C227" s="413"/>
      <c r="D227" s="413"/>
      <c r="E227" s="413"/>
      <c r="F227" s="413"/>
    </row>
    <row r="228" spans="2:6" x14ac:dyDescent="0.2">
      <c r="B228" s="413"/>
      <c r="C228" s="413"/>
      <c r="D228" s="413"/>
      <c r="E228" s="413"/>
      <c r="F228" s="413"/>
    </row>
    <row r="229" spans="2:6" x14ac:dyDescent="0.2">
      <c r="B229" s="413"/>
      <c r="C229" s="413"/>
      <c r="D229" s="413"/>
      <c r="E229" s="413"/>
      <c r="F229" s="413"/>
    </row>
    <row r="230" spans="2:6" x14ac:dyDescent="0.2">
      <c r="B230" s="413"/>
      <c r="C230" s="413"/>
      <c r="D230" s="413"/>
      <c r="E230" s="413"/>
      <c r="F230" s="413"/>
    </row>
    <row r="231" spans="2:6" x14ac:dyDescent="0.2">
      <c r="B231" s="413"/>
      <c r="C231" s="413"/>
      <c r="D231" s="413"/>
      <c r="E231" s="413"/>
      <c r="F231" s="413"/>
    </row>
    <row r="232" spans="2:6" x14ac:dyDescent="0.2">
      <c r="B232" s="413"/>
      <c r="C232" s="413"/>
      <c r="D232" s="413"/>
      <c r="E232" s="413"/>
      <c r="F232" s="413"/>
    </row>
    <row r="233" spans="2:6" x14ac:dyDescent="0.2">
      <c r="B233" s="413"/>
      <c r="C233" s="413"/>
      <c r="D233" s="413"/>
      <c r="E233" s="413"/>
      <c r="F233" s="413"/>
    </row>
    <row r="234" spans="2:6" x14ac:dyDescent="0.2">
      <c r="B234" s="413"/>
      <c r="C234" s="413"/>
      <c r="D234" s="413"/>
      <c r="E234" s="413"/>
      <c r="F234" s="413"/>
    </row>
    <row r="235" spans="2:6" x14ac:dyDescent="0.2">
      <c r="B235" s="413"/>
      <c r="C235" s="413"/>
      <c r="D235" s="413"/>
      <c r="E235" s="413"/>
      <c r="F235" s="413"/>
    </row>
    <row r="236" spans="2:6" x14ac:dyDescent="0.2">
      <c r="B236" s="413"/>
      <c r="C236" s="413"/>
      <c r="D236" s="413"/>
      <c r="E236" s="413"/>
      <c r="F236" s="413"/>
    </row>
    <row r="237" spans="2:6" x14ac:dyDescent="0.2">
      <c r="B237" s="413"/>
      <c r="C237" s="413"/>
      <c r="D237" s="413"/>
      <c r="E237" s="413"/>
      <c r="F237" s="413"/>
    </row>
    <row r="238" spans="2:6" x14ac:dyDescent="0.2">
      <c r="B238" s="413"/>
      <c r="C238" s="413"/>
      <c r="D238" s="413"/>
      <c r="E238" s="413"/>
      <c r="F238" s="413"/>
    </row>
    <row r="239" spans="2:6" x14ac:dyDescent="0.2">
      <c r="B239" s="413"/>
      <c r="C239" s="413"/>
      <c r="D239" s="413"/>
      <c r="E239" s="413"/>
      <c r="F239" s="413"/>
    </row>
    <row r="240" spans="2:6" x14ac:dyDescent="0.2">
      <c r="B240" s="413"/>
      <c r="C240" s="413"/>
      <c r="D240" s="413"/>
      <c r="E240" s="413"/>
      <c r="F240" s="413"/>
    </row>
    <row r="241" spans="2:6" x14ac:dyDescent="0.2">
      <c r="B241" s="413"/>
      <c r="C241" s="413"/>
      <c r="D241" s="413"/>
      <c r="E241" s="413"/>
      <c r="F241" s="413"/>
    </row>
    <row r="242" spans="2:6" x14ac:dyDescent="0.2">
      <c r="B242" s="413"/>
      <c r="C242" s="413"/>
      <c r="D242" s="413"/>
      <c r="E242" s="413"/>
      <c r="F242" s="413"/>
    </row>
    <row r="243" spans="2:6" x14ac:dyDescent="0.2">
      <c r="B243" s="413"/>
      <c r="C243" s="413"/>
      <c r="D243" s="413"/>
      <c r="E243" s="413"/>
      <c r="F243" s="413"/>
    </row>
    <row r="244" spans="2:6" x14ac:dyDescent="0.2">
      <c r="B244" s="413"/>
      <c r="C244" s="413"/>
      <c r="D244" s="413"/>
      <c r="E244" s="413"/>
      <c r="F244" s="413"/>
    </row>
    <row r="245" spans="2:6" x14ac:dyDescent="0.2">
      <c r="B245" s="413"/>
      <c r="C245" s="413"/>
      <c r="D245" s="413"/>
      <c r="E245" s="413"/>
      <c r="F245" s="413"/>
    </row>
    <row r="246" spans="2:6" x14ac:dyDescent="0.2">
      <c r="B246" s="413"/>
      <c r="C246" s="413"/>
      <c r="D246" s="413"/>
      <c r="E246" s="413"/>
      <c r="F246" s="413"/>
    </row>
    <row r="247" spans="2:6" x14ac:dyDescent="0.2">
      <c r="B247" s="413"/>
      <c r="C247" s="413"/>
      <c r="D247" s="413"/>
      <c r="E247" s="413"/>
      <c r="F247" s="413"/>
    </row>
    <row r="248" spans="2:6" x14ac:dyDescent="0.2">
      <c r="B248" s="413"/>
      <c r="C248" s="413"/>
      <c r="D248" s="413"/>
      <c r="E248" s="413"/>
      <c r="F248" s="413"/>
    </row>
    <row r="249" spans="2:6" x14ac:dyDescent="0.2">
      <c r="B249" s="413"/>
      <c r="C249" s="413"/>
      <c r="D249" s="413"/>
      <c r="E249" s="413"/>
      <c r="F249" s="413"/>
    </row>
    <row r="250" spans="2:6" x14ac:dyDescent="0.2">
      <c r="B250" s="413"/>
      <c r="C250" s="413"/>
      <c r="D250" s="413"/>
      <c r="E250" s="413"/>
      <c r="F250" s="413"/>
    </row>
    <row r="251" spans="2:6" x14ac:dyDescent="0.2">
      <c r="B251" s="413"/>
      <c r="C251" s="413"/>
      <c r="D251" s="413"/>
      <c r="E251" s="413"/>
      <c r="F251" s="413"/>
    </row>
    <row r="252" spans="2:6" x14ac:dyDescent="0.2">
      <c r="B252" s="413"/>
      <c r="C252" s="413"/>
      <c r="D252" s="413"/>
      <c r="E252" s="413"/>
      <c r="F252" s="413"/>
    </row>
    <row r="253" spans="2:6" x14ac:dyDescent="0.2">
      <c r="B253" s="413"/>
      <c r="C253" s="413"/>
      <c r="D253" s="413"/>
      <c r="E253" s="413"/>
      <c r="F253" s="413"/>
    </row>
    <row r="254" spans="2:6" x14ac:dyDescent="0.2">
      <c r="B254" s="413"/>
      <c r="C254" s="413"/>
      <c r="D254" s="413"/>
      <c r="E254" s="413"/>
      <c r="F254" s="413"/>
    </row>
    <row r="255" spans="2:6" x14ac:dyDescent="0.2">
      <c r="B255" s="413"/>
      <c r="C255" s="413"/>
      <c r="D255" s="413"/>
      <c r="E255" s="413"/>
      <c r="F255" s="413"/>
    </row>
    <row r="256" spans="2:6" x14ac:dyDescent="0.2">
      <c r="B256" s="413"/>
      <c r="C256" s="413"/>
      <c r="D256" s="413"/>
      <c r="E256" s="413"/>
      <c r="F256" s="413"/>
    </row>
    <row r="257" spans="2:6" x14ac:dyDescent="0.2">
      <c r="B257" s="413"/>
      <c r="C257" s="413"/>
      <c r="D257" s="413"/>
      <c r="E257" s="413"/>
      <c r="F257" s="413"/>
    </row>
    <row r="258" spans="2:6" x14ac:dyDescent="0.2">
      <c r="B258" s="413"/>
      <c r="C258" s="413"/>
      <c r="D258" s="413"/>
      <c r="E258" s="413"/>
      <c r="F258" s="413"/>
    </row>
    <row r="259" spans="2:6" x14ac:dyDescent="0.2">
      <c r="B259" s="413"/>
      <c r="C259" s="413"/>
      <c r="D259" s="413"/>
      <c r="E259" s="413"/>
      <c r="F259" s="413"/>
    </row>
    <row r="260" spans="2:6" x14ac:dyDescent="0.2">
      <c r="B260" s="413"/>
      <c r="C260" s="413"/>
      <c r="D260" s="413"/>
      <c r="E260" s="413"/>
      <c r="F260" s="413"/>
    </row>
    <row r="261" spans="2:6" x14ac:dyDescent="0.2">
      <c r="B261" s="413"/>
      <c r="C261" s="413"/>
      <c r="D261" s="413"/>
      <c r="E261" s="413"/>
      <c r="F261" s="413"/>
    </row>
    <row r="262" spans="2:6" x14ac:dyDescent="0.2">
      <c r="B262" s="413"/>
      <c r="C262" s="413"/>
      <c r="D262" s="413"/>
      <c r="E262" s="413"/>
      <c r="F262" s="413"/>
    </row>
    <row r="263" spans="2:6" x14ac:dyDescent="0.2">
      <c r="B263" s="413"/>
      <c r="C263" s="413"/>
      <c r="D263" s="413"/>
      <c r="E263" s="413"/>
      <c r="F263" s="413"/>
    </row>
    <row r="264" spans="2:6" x14ac:dyDescent="0.2">
      <c r="B264" s="413"/>
      <c r="C264" s="413"/>
      <c r="D264" s="413"/>
      <c r="E264" s="413"/>
      <c r="F264" s="413"/>
    </row>
    <row r="265" spans="2:6" x14ac:dyDescent="0.2">
      <c r="B265" s="413"/>
      <c r="C265" s="413"/>
      <c r="D265" s="413"/>
      <c r="E265" s="413"/>
      <c r="F265" s="413"/>
    </row>
    <row r="266" spans="2:6" x14ac:dyDescent="0.2">
      <c r="B266" s="413"/>
      <c r="C266" s="413"/>
      <c r="D266" s="413"/>
      <c r="E266" s="413"/>
      <c r="F266" s="413"/>
    </row>
    <row r="267" spans="2:6" x14ac:dyDescent="0.2">
      <c r="B267" s="413"/>
      <c r="C267" s="413"/>
      <c r="D267" s="413"/>
      <c r="E267" s="413"/>
      <c r="F267" s="413"/>
    </row>
    <row r="268" spans="2:6" x14ac:dyDescent="0.2">
      <c r="B268" s="413"/>
      <c r="C268" s="413"/>
      <c r="D268" s="413"/>
      <c r="E268" s="413"/>
      <c r="F268" s="413"/>
    </row>
    <row r="269" spans="2:6" x14ac:dyDescent="0.2">
      <c r="B269" s="413"/>
      <c r="C269" s="413"/>
      <c r="D269" s="413"/>
      <c r="E269" s="413"/>
      <c r="F269" s="413"/>
    </row>
    <row r="270" spans="2:6" x14ac:dyDescent="0.2">
      <c r="B270" s="413"/>
      <c r="C270" s="413"/>
      <c r="D270" s="413"/>
      <c r="E270" s="413"/>
      <c r="F270" s="413"/>
    </row>
    <row r="271" spans="2:6" x14ac:dyDescent="0.2">
      <c r="B271" s="413"/>
      <c r="C271" s="413"/>
      <c r="D271" s="413"/>
      <c r="E271" s="413"/>
      <c r="F271" s="413"/>
    </row>
    <row r="272" spans="2:6" x14ac:dyDescent="0.2">
      <c r="B272" s="413"/>
      <c r="C272" s="413"/>
      <c r="D272" s="413"/>
      <c r="E272" s="413"/>
      <c r="F272" s="413"/>
    </row>
    <row r="273" spans="2:6" x14ac:dyDescent="0.2">
      <c r="B273" s="413"/>
      <c r="C273" s="413"/>
      <c r="D273" s="413"/>
      <c r="E273" s="413"/>
      <c r="F273" s="413"/>
    </row>
    <row r="274" spans="2:6" x14ac:dyDescent="0.2">
      <c r="B274" s="413"/>
      <c r="C274" s="413"/>
      <c r="D274" s="413"/>
      <c r="E274" s="413"/>
      <c r="F274" s="413"/>
    </row>
    <row r="275" spans="2:6" x14ac:dyDescent="0.2">
      <c r="B275" s="413"/>
      <c r="C275" s="413"/>
      <c r="D275" s="413"/>
      <c r="E275" s="413"/>
      <c r="F275" s="413"/>
    </row>
    <row r="276" spans="2:6" x14ac:dyDescent="0.2">
      <c r="B276" s="413"/>
      <c r="C276" s="413"/>
      <c r="D276" s="413"/>
      <c r="E276" s="413"/>
      <c r="F276" s="413"/>
    </row>
    <row r="277" spans="2:6" x14ac:dyDescent="0.2">
      <c r="B277" s="413"/>
      <c r="C277" s="413"/>
      <c r="D277" s="413"/>
      <c r="E277" s="413"/>
      <c r="F277" s="413"/>
    </row>
    <row r="278" spans="2:6" x14ac:dyDescent="0.2">
      <c r="B278" s="413"/>
      <c r="C278" s="413"/>
      <c r="D278" s="413"/>
      <c r="E278" s="413"/>
      <c r="F278" s="413"/>
    </row>
    <row r="279" spans="2:6" x14ac:dyDescent="0.2">
      <c r="B279" s="413"/>
      <c r="C279" s="413"/>
      <c r="D279" s="413"/>
      <c r="E279" s="413"/>
      <c r="F279" s="413"/>
    </row>
    <row r="280" spans="2:6" x14ac:dyDescent="0.2">
      <c r="B280" s="413"/>
      <c r="C280" s="413"/>
      <c r="D280" s="413"/>
      <c r="E280" s="413"/>
      <c r="F280" s="413"/>
    </row>
    <row r="281" spans="2:6" x14ac:dyDescent="0.2">
      <c r="B281" s="413"/>
      <c r="C281" s="413"/>
      <c r="D281" s="413"/>
      <c r="E281" s="413"/>
      <c r="F281" s="413"/>
    </row>
    <row r="282" spans="2:6" x14ac:dyDescent="0.2">
      <c r="B282" s="413"/>
      <c r="C282" s="413"/>
      <c r="D282" s="413"/>
      <c r="E282" s="413"/>
      <c r="F282" s="413"/>
    </row>
    <row r="283" spans="2:6" x14ac:dyDescent="0.2">
      <c r="B283" s="413"/>
      <c r="C283" s="413"/>
      <c r="D283" s="413"/>
      <c r="E283" s="413"/>
      <c r="F283" s="413"/>
    </row>
    <row r="284" spans="2:6" x14ac:dyDescent="0.2">
      <c r="B284" s="413"/>
      <c r="C284" s="413"/>
      <c r="D284" s="413"/>
      <c r="E284" s="413"/>
      <c r="F284" s="413"/>
    </row>
    <row r="285" spans="2:6" x14ac:dyDescent="0.2">
      <c r="B285" s="413"/>
      <c r="C285" s="413"/>
      <c r="D285" s="413"/>
      <c r="E285" s="413"/>
      <c r="F285" s="413"/>
    </row>
    <row r="286" spans="2:6" x14ac:dyDescent="0.2">
      <c r="B286" s="413"/>
      <c r="C286" s="413"/>
      <c r="D286" s="413"/>
      <c r="E286" s="413"/>
      <c r="F286" s="413"/>
    </row>
    <row r="287" spans="2:6" x14ac:dyDescent="0.2">
      <c r="B287" s="413"/>
      <c r="C287" s="413"/>
      <c r="D287" s="413"/>
      <c r="E287" s="413"/>
      <c r="F287" s="413"/>
    </row>
    <row r="288" spans="2:6" x14ac:dyDescent="0.2">
      <c r="B288" s="413"/>
      <c r="C288" s="413"/>
      <c r="D288" s="413"/>
      <c r="E288" s="413"/>
      <c r="F288" s="413"/>
    </row>
    <row r="289" spans="2:6" x14ac:dyDescent="0.2">
      <c r="B289" s="413"/>
      <c r="C289" s="413"/>
      <c r="D289" s="413"/>
      <c r="E289" s="413"/>
      <c r="F289" s="413"/>
    </row>
    <row r="290" spans="2:6" x14ac:dyDescent="0.2">
      <c r="B290" s="413"/>
      <c r="C290" s="413"/>
      <c r="D290" s="413"/>
      <c r="E290" s="413"/>
      <c r="F290" s="413"/>
    </row>
    <row r="291" spans="2:6" x14ac:dyDescent="0.2">
      <c r="B291" s="413"/>
      <c r="C291" s="413"/>
      <c r="D291" s="413"/>
      <c r="E291" s="413"/>
      <c r="F291" s="413"/>
    </row>
    <row r="292" spans="2:6" x14ac:dyDescent="0.2">
      <c r="B292" s="413"/>
      <c r="C292" s="413"/>
      <c r="D292" s="413"/>
      <c r="E292" s="413"/>
      <c r="F292" s="413"/>
    </row>
    <row r="293" spans="2:6" x14ac:dyDescent="0.2">
      <c r="B293" s="413"/>
      <c r="C293" s="413"/>
      <c r="D293" s="413"/>
      <c r="E293" s="413"/>
      <c r="F293" s="413"/>
    </row>
    <row r="294" spans="2:6" x14ac:dyDescent="0.2">
      <c r="B294" s="413"/>
      <c r="C294" s="413"/>
      <c r="D294" s="413"/>
      <c r="E294" s="413"/>
      <c r="F294" s="413"/>
    </row>
    <row r="295" spans="2:6" x14ac:dyDescent="0.2">
      <c r="B295" s="413"/>
      <c r="C295" s="413"/>
      <c r="D295" s="413"/>
      <c r="E295" s="413"/>
      <c r="F295" s="413"/>
    </row>
    <row r="296" spans="2:6" x14ac:dyDescent="0.2">
      <c r="B296" s="413"/>
      <c r="C296" s="413"/>
      <c r="D296" s="413"/>
      <c r="E296" s="413"/>
      <c r="F296" s="413"/>
    </row>
    <row r="297" spans="2:6" x14ac:dyDescent="0.2">
      <c r="B297" s="413"/>
      <c r="C297" s="413"/>
      <c r="D297" s="413"/>
      <c r="E297" s="413"/>
      <c r="F297" s="413"/>
    </row>
    <row r="298" spans="2:6" x14ac:dyDescent="0.2">
      <c r="B298" s="413"/>
      <c r="C298" s="413"/>
      <c r="D298" s="413"/>
      <c r="E298" s="413"/>
      <c r="F298" s="413"/>
    </row>
    <row r="299" spans="2:6" x14ac:dyDescent="0.2">
      <c r="B299" s="413"/>
      <c r="C299" s="413"/>
      <c r="D299" s="413"/>
      <c r="E299" s="413"/>
      <c r="F299" s="413"/>
    </row>
    <row r="300" spans="2:6" x14ac:dyDescent="0.2">
      <c r="B300" s="413"/>
      <c r="C300" s="413"/>
      <c r="D300" s="413"/>
      <c r="E300" s="413"/>
      <c r="F300" s="413"/>
    </row>
    <row r="301" spans="2:6" x14ac:dyDescent="0.2">
      <c r="B301" s="413"/>
      <c r="C301" s="413"/>
      <c r="D301" s="413"/>
      <c r="E301" s="413"/>
      <c r="F301" s="413"/>
    </row>
    <row r="302" spans="2:6" x14ac:dyDescent="0.2">
      <c r="B302" s="413"/>
      <c r="C302" s="413"/>
      <c r="D302" s="413"/>
      <c r="E302" s="413"/>
      <c r="F302" s="413"/>
    </row>
    <row r="303" spans="2:6" x14ac:dyDescent="0.2">
      <c r="B303" s="413"/>
      <c r="C303" s="413"/>
      <c r="D303" s="413"/>
      <c r="E303" s="413"/>
      <c r="F303" s="413"/>
    </row>
    <row r="304" spans="2:6" x14ac:dyDescent="0.2">
      <c r="B304" s="413"/>
      <c r="C304" s="413"/>
      <c r="D304" s="413"/>
      <c r="E304" s="413"/>
      <c r="F304" s="413"/>
    </row>
    <row r="305" spans="2:6" x14ac:dyDescent="0.2">
      <c r="B305" s="413"/>
      <c r="C305" s="413"/>
      <c r="D305" s="413"/>
      <c r="E305" s="413"/>
      <c r="F305" s="413"/>
    </row>
    <row r="306" spans="2:6" x14ac:dyDescent="0.2">
      <c r="B306" s="413"/>
      <c r="C306" s="413"/>
      <c r="D306" s="413"/>
      <c r="E306" s="413"/>
      <c r="F306" s="413"/>
    </row>
    <row r="307" spans="2:6" x14ac:dyDescent="0.2">
      <c r="B307" s="413"/>
      <c r="C307" s="413"/>
      <c r="D307" s="413"/>
      <c r="E307" s="413"/>
      <c r="F307" s="413"/>
    </row>
    <row r="308" spans="2:6" x14ac:dyDescent="0.2">
      <c r="B308" s="413"/>
      <c r="C308" s="413"/>
      <c r="D308" s="413"/>
      <c r="E308" s="413"/>
      <c r="F308" s="413"/>
    </row>
    <row r="309" spans="2:6" x14ac:dyDescent="0.2">
      <c r="B309" s="413"/>
      <c r="C309" s="413"/>
      <c r="D309" s="413"/>
      <c r="E309" s="413"/>
      <c r="F309" s="413"/>
    </row>
    <row r="310" spans="2:6" x14ac:dyDescent="0.2">
      <c r="B310" s="413"/>
      <c r="C310" s="413"/>
      <c r="D310" s="413"/>
      <c r="E310" s="413"/>
      <c r="F310" s="413"/>
    </row>
    <row r="311" spans="2:6" x14ac:dyDescent="0.2">
      <c r="B311" s="413"/>
      <c r="C311" s="413"/>
      <c r="D311" s="413"/>
      <c r="E311" s="413"/>
      <c r="F311" s="413"/>
    </row>
    <row r="312" spans="2:6" x14ac:dyDescent="0.2">
      <c r="B312" s="413"/>
      <c r="C312" s="413"/>
      <c r="D312" s="413"/>
      <c r="E312" s="413"/>
      <c r="F312" s="413"/>
    </row>
    <row r="313" spans="2:6" x14ac:dyDescent="0.2">
      <c r="B313" s="413"/>
      <c r="C313" s="413"/>
      <c r="D313" s="413"/>
      <c r="E313" s="413"/>
      <c r="F313" s="413"/>
    </row>
    <row r="314" spans="2:6" x14ac:dyDescent="0.2">
      <c r="B314" s="413"/>
      <c r="C314" s="413"/>
      <c r="D314" s="413"/>
      <c r="E314" s="413"/>
      <c r="F314" s="413"/>
    </row>
    <row r="315" spans="2:6" x14ac:dyDescent="0.2">
      <c r="B315" s="413"/>
      <c r="C315" s="413"/>
      <c r="D315" s="413"/>
      <c r="E315" s="413"/>
      <c r="F315" s="413"/>
    </row>
    <row r="316" spans="2:6" x14ac:dyDescent="0.2">
      <c r="B316" s="413"/>
      <c r="C316" s="413"/>
      <c r="D316" s="413"/>
      <c r="E316" s="413"/>
      <c r="F316" s="413"/>
    </row>
    <row r="317" spans="2:6" x14ac:dyDescent="0.2">
      <c r="B317" s="413"/>
      <c r="C317" s="413"/>
      <c r="D317" s="413"/>
      <c r="E317" s="413"/>
      <c r="F317" s="413"/>
    </row>
    <row r="318" spans="2:6" x14ac:dyDescent="0.2">
      <c r="B318" s="413"/>
      <c r="C318" s="413"/>
      <c r="D318" s="413"/>
      <c r="E318" s="413"/>
      <c r="F318" s="413"/>
    </row>
    <row r="319" spans="2:6" x14ac:dyDescent="0.2">
      <c r="B319" s="413"/>
      <c r="C319" s="413"/>
      <c r="D319" s="413"/>
      <c r="E319" s="413"/>
      <c r="F319" s="413"/>
    </row>
    <row r="320" spans="2:6" x14ac:dyDescent="0.2">
      <c r="B320" s="413"/>
      <c r="C320" s="413"/>
      <c r="D320" s="413"/>
      <c r="E320" s="413"/>
      <c r="F320" s="413"/>
    </row>
    <row r="321" spans="2:6" x14ac:dyDescent="0.2">
      <c r="B321" s="413"/>
      <c r="C321" s="413"/>
      <c r="D321" s="413"/>
      <c r="E321" s="413"/>
      <c r="F321" s="413"/>
    </row>
    <row r="322" spans="2:6" x14ac:dyDescent="0.2">
      <c r="B322" s="413"/>
      <c r="C322" s="413"/>
      <c r="D322" s="413"/>
      <c r="E322" s="413"/>
      <c r="F322" s="413"/>
    </row>
    <row r="323" spans="2:6" x14ac:dyDescent="0.2">
      <c r="B323" s="413"/>
      <c r="C323" s="413"/>
      <c r="D323" s="413"/>
      <c r="E323" s="413"/>
      <c r="F323" s="413"/>
    </row>
    <row r="324" spans="2:6" x14ac:dyDescent="0.2">
      <c r="B324" s="413"/>
      <c r="C324" s="413"/>
      <c r="D324" s="413"/>
      <c r="E324" s="413"/>
      <c r="F324" s="413"/>
    </row>
    <row r="325" spans="2:6" x14ac:dyDescent="0.2">
      <c r="B325" s="413"/>
      <c r="C325" s="413"/>
      <c r="D325" s="413"/>
      <c r="E325" s="413"/>
      <c r="F325" s="413"/>
    </row>
    <row r="326" spans="2:6" x14ac:dyDescent="0.2">
      <c r="B326" s="413"/>
      <c r="C326" s="413"/>
      <c r="D326" s="413"/>
      <c r="E326" s="413"/>
      <c r="F326" s="413"/>
    </row>
    <row r="327" spans="2:6" x14ac:dyDescent="0.2">
      <c r="B327" s="413"/>
      <c r="C327" s="413"/>
      <c r="D327" s="413"/>
      <c r="E327" s="413"/>
      <c r="F327" s="413"/>
    </row>
    <row r="328" spans="2:6" x14ac:dyDescent="0.2">
      <c r="B328" s="413"/>
      <c r="C328" s="413"/>
      <c r="D328" s="413"/>
      <c r="E328" s="413"/>
      <c r="F328" s="413"/>
    </row>
    <row r="329" spans="2:6" x14ac:dyDescent="0.2">
      <c r="B329" s="413"/>
      <c r="C329" s="413"/>
      <c r="D329" s="413"/>
      <c r="E329" s="413"/>
      <c r="F329" s="413"/>
    </row>
    <row r="330" spans="2:6" x14ac:dyDescent="0.2">
      <c r="B330" s="413"/>
      <c r="C330" s="413"/>
      <c r="D330" s="413"/>
      <c r="E330" s="413"/>
      <c r="F330" s="413"/>
    </row>
    <row r="331" spans="2:6" x14ac:dyDescent="0.2">
      <c r="B331" s="413"/>
      <c r="C331" s="413"/>
      <c r="D331" s="413"/>
      <c r="E331" s="413"/>
      <c r="F331" s="413"/>
    </row>
    <row r="332" spans="2:6" x14ac:dyDescent="0.2">
      <c r="B332" s="413"/>
      <c r="C332" s="413"/>
      <c r="D332" s="413"/>
      <c r="E332" s="413"/>
      <c r="F332" s="413"/>
    </row>
    <row r="333" spans="2:6" x14ac:dyDescent="0.2">
      <c r="B333" s="413"/>
      <c r="C333" s="413"/>
      <c r="D333" s="413"/>
      <c r="E333" s="413"/>
      <c r="F333" s="413"/>
    </row>
    <row r="334" spans="2:6" x14ac:dyDescent="0.2">
      <c r="B334" s="413"/>
      <c r="C334" s="413"/>
      <c r="D334" s="413"/>
      <c r="E334" s="413"/>
      <c r="F334" s="413"/>
    </row>
    <row r="335" spans="2:6" x14ac:dyDescent="0.2">
      <c r="B335" s="413"/>
      <c r="C335" s="413"/>
      <c r="D335" s="413"/>
      <c r="E335" s="413"/>
      <c r="F335" s="413"/>
    </row>
    <row r="336" spans="2:6" x14ac:dyDescent="0.2">
      <c r="B336" s="413"/>
      <c r="C336" s="413"/>
      <c r="D336" s="413"/>
      <c r="E336" s="413"/>
      <c r="F336" s="413"/>
    </row>
    <row r="337" spans="2:6" x14ac:dyDescent="0.2">
      <c r="B337" s="413"/>
      <c r="C337" s="413"/>
      <c r="D337" s="413"/>
      <c r="E337" s="413"/>
      <c r="F337" s="413"/>
    </row>
    <row r="338" spans="2:6" x14ac:dyDescent="0.2">
      <c r="B338" s="413"/>
      <c r="C338" s="413"/>
      <c r="D338" s="413"/>
      <c r="E338" s="413"/>
      <c r="F338" s="413"/>
    </row>
    <row r="339" spans="2:6" x14ac:dyDescent="0.2">
      <c r="B339" s="413"/>
      <c r="C339" s="413"/>
      <c r="D339" s="413"/>
      <c r="E339" s="413"/>
      <c r="F339" s="413"/>
    </row>
    <row r="340" spans="2:6" x14ac:dyDescent="0.2">
      <c r="B340" s="413"/>
      <c r="C340" s="413"/>
      <c r="D340" s="413"/>
      <c r="E340" s="413"/>
      <c r="F340" s="413"/>
    </row>
    <row r="341" spans="2:6" x14ac:dyDescent="0.2">
      <c r="B341" s="413"/>
      <c r="C341" s="413"/>
      <c r="D341" s="413"/>
      <c r="E341" s="413"/>
      <c r="F341" s="413"/>
    </row>
    <row r="342" spans="2:6" x14ac:dyDescent="0.2">
      <c r="B342" s="413"/>
      <c r="C342" s="413"/>
      <c r="D342" s="413"/>
      <c r="E342" s="413"/>
      <c r="F342" s="413"/>
    </row>
    <row r="343" spans="2:6" x14ac:dyDescent="0.2">
      <c r="B343" s="413"/>
      <c r="C343" s="413"/>
      <c r="D343" s="413"/>
      <c r="E343" s="413"/>
      <c r="F343" s="413"/>
    </row>
    <row r="344" spans="2:6" x14ac:dyDescent="0.2">
      <c r="B344" s="413"/>
      <c r="C344" s="413"/>
      <c r="D344" s="413"/>
      <c r="E344" s="413"/>
      <c r="F344" s="413"/>
    </row>
    <row r="345" spans="2:6" x14ac:dyDescent="0.2">
      <c r="B345" s="413"/>
      <c r="C345" s="413"/>
      <c r="D345" s="413"/>
      <c r="E345" s="413"/>
      <c r="F345" s="413"/>
    </row>
    <row r="346" spans="2:6" x14ac:dyDescent="0.2">
      <c r="B346" s="413"/>
      <c r="C346" s="413"/>
      <c r="D346" s="413"/>
      <c r="E346" s="413"/>
      <c r="F346" s="413"/>
    </row>
    <row r="347" spans="2:6" x14ac:dyDescent="0.2">
      <c r="B347" s="413"/>
      <c r="C347" s="413"/>
      <c r="D347" s="413"/>
      <c r="E347" s="413"/>
      <c r="F347" s="413"/>
    </row>
    <row r="348" spans="2:6" x14ac:dyDescent="0.2">
      <c r="B348" s="413"/>
      <c r="C348" s="413"/>
      <c r="D348" s="413"/>
      <c r="E348" s="413"/>
      <c r="F348" s="413"/>
    </row>
    <row r="349" spans="2:6" x14ac:dyDescent="0.2">
      <c r="B349" s="413"/>
      <c r="C349" s="413"/>
      <c r="D349" s="413"/>
      <c r="E349" s="413"/>
      <c r="F349" s="413"/>
    </row>
    <row r="350" spans="2:6" x14ac:dyDescent="0.2">
      <c r="B350" s="413"/>
      <c r="C350" s="413"/>
      <c r="D350" s="413"/>
      <c r="E350" s="413"/>
      <c r="F350" s="413"/>
    </row>
    <row r="351" spans="2:6" x14ac:dyDescent="0.2">
      <c r="B351" s="413"/>
      <c r="C351" s="413"/>
      <c r="D351" s="413"/>
      <c r="E351" s="413"/>
      <c r="F351" s="413"/>
    </row>
    <row r="352" spans="2:6" x14ac:dyDescent="0.2">
      <c r="B352" s="413"/>
      <c r="C352" s="413"/>
      <c r="D352" s="413"/>
      <c r="E352" s="413"/>
      <c r="F352" s="413"/>
    </row>
    <row r="353" spans="2:6" x14ac:dyDescent="0.2">
      <c r="B353" s="413"/>
      <c r="C353" s="413"/>
      <c r="D353" s="413"/>
      <c r="E353" s="413"/>
      <c r="F353" s="413"/>
    </row>
    <row r="354" spans="2:6" x14ac:dyDescent="0.2">
      <c r="B354" s="413"/>
      <c r="C354" s="413"/>
      <c r="D354" s="413"/>
      <c r="E354" s="413"/>
      <c r="F354" s="413"/>
    </row>
    <row r="355" spans="2:6" x14ac:dyDescent="0.2">
      <c r="B355" s="413"/>
      <c r="C355" s="413"/>
      <c r="D355" s="413"/>
      <c r="E355" s="413"/>
      <c r="F355" s="413"/>
    </row>
    <row r="356" spans="2:6" x14ac:dyDescent="0.2">
      <c r="B356" s="413"/>
      <c r="C356" s="413"/>
      <c r="D356" s="413"/>
      <c r="E356" s="413"/>
      <c r="F356" s="413"/>
    </row>
    <row r="357" spans="2:6" x14ac:dyDescent="0.2">
      <c r="B357" s="413"/>
      <c r="C357" s="413"/>
      <c r="D357" s="413"/>
      <c r="E357" s="413"/>
      <c r="F357" s="413"/>
    </row>
    <row r="358" spans="2:6" x14ac:dyDescent="0.2">
      <c r="B358" s="413"/>
      <c r="C358" s="413"/>
      <c r="D358" s="413"/>
      <c r="E358" s="413"/>
      <c r="F358" s="413"/>
    </row>
    <row r="359" spans="2:6" x14ac:dyDescent="0.2">
      <c r="B359" s="413"/>
      <c r="C359" s="413"/>
      <c r="D359" s="413"/>
      <c r="E359" s="413"/>
      <c r="F359" s="413"/>
    </row>
    <row r="360" spans="2:6" x14ac:dyDescent="0.2">
      <c r="B360" s="413"/>
      <c r="C360" s="413"/>
      <c r="D360" s="413"/>
      <c r="E360" s="413"/>
      <c r="F360" s="413"/>
    </row>
    <row r="361" spans="2:6" x14ac:dyDescent="0.2">
      <c r="B361" s="413"/>
      <c r="C361" s="413"/>
      <c r="D361" s="413"/>
      <c r="E361" s="413"/>
      <c r="F361" s="413"/>
    </row>
    <row r="362" spans="2:6" x14ac:dyDescent="0.2">
      <c r="B362" s="413"/>
      <c r="C362" s="413"/>
      <c r="D362" s="413"/>
      <c r="E362" s="413"/>
      <c r="F362" s="413"/>
    </row>
    <row r="363" spans="2:6" x14ac:dyDescent="0.2">
      <c r="B363" s="413"/>
      <c r="C363" s="413"/>
      <c r="D363" s="413"/>
      <c r="E363" s="413"/>
      <c r="F363" s="413"/>
    </row>
    <row r="364" spans="2:6" x14ac:dyDescent="0.2">
      <c r="B364" s="413"/>
      <c r="C364" s="413"/>
      <c r="D364" s="413"/>
      <c r="E364" s="413"/>
      <c r="F364" s="413"/>
    </row>
    <row r="365" spans="2:6" x14ac:dyDescent="0.2">
      <c r="B365" s="413"/>
      <c r="C365" s="413"/>
      <c r="D365" s="413"/>
      <c r="E365" s="413"/>
      <c r="F365" s="413"/>
    </row>
    <row r="366" spans="2:6" x14ac:dyDescent="0.2">
      <c r="B366" s="413"/>
      <c r="C366" s="413"/>
      <c r="D366" s="413"/>
      <c r="E366" s="413"/>
      <c r="F366" s="413"/>
    </row>
    <row r="367" spans="2:6" x14ac:dyDescent="0.2">
      <c r="B367" s="413"/>
      <c r="C367" s="413"/>
      <c r="D367" s="413"/>
      <c r="E367" s="413"/>
      <c r="F367" s="413"/>
    </row>
    <row r="368" spans="2:6" x14ac:dyDescent="0.2">
      <c r="B368" s="413"/>
      <c r="C368" s="413"/>
      <c r="D368" s="413"/>
      <c r="E368" s="413"/>
      <c r="F368" s="413"/>
    </row>
    <row r="369" spans="2:6" x14ac:dyDescent="0.2">
      <c r="B369" s="413"/>
      <c r="C369" s="413"/>
      <c r="D369" s="413"/>
      <c r="E369" s="413"/>
      <c r="F369" s="413"/>
    </row>
    <row r="370" spans="2:6" x14ac:dyDescent="0.2">
      <c r="B370" s="413"/>
      <c r="C370" s="413"/>
      <c r="D370" s="413"/>
      <c r="E370" s="413"/>
      <c r="F370" s="413"/>
    </row>
    <row r="371" spans="2:6" x14ac:dyDescent="0.2">
      <c r="B371" s="413"/>
      <c r="C371" s="413"/>
      <c r="D371" s="413"/>
      <c r="E371" s="413"/>
      <c r="F371" s="413"/>
    </row>
    <row r="372" spans="2:6" x14ac:dyDescent="0.2">
      <c r="B372" s="413"/>
      <c r="C372" s="413"/>
      <c r="D372" s="413"/>
      <c r="E372" s="413"/>
      <c r="F372" s="413"/>
    </row>
    <row r="373" spans="2:6" x14ac:dyDescent="0.2">
      <c r="B373" s="413"/>
      <c r="C373" s="413"/>
      <c r="D373" s="413"/>
      <c r="E373" s="413"/>
      <c r="F373" s="413"/>
    </row>
    <row r="374" spans="2:6" x14ac:dyDescent="0.2">
      <c r="B374" s="413"/>
      <c r="C374" s="413"/>
      <c r="D374" s="413"/>
      <c r="E374" s="413"/>
      <c r="F374" s="413"/>
    </row>
    <row r="375" spans="2:6" x14ac:dyDescent="0.2">
      <c r="B375" s="413"/>
      <c r="C375" s="413"/>
      <c r="D375" s="413"/>
      <c r="E375" s="413"/>
      <c r="F375" s="413"/>
    </row>
    <row r="376" spans="2:6" x14ac:dyDescent="0.2">
      <c r="B376" s="413"/>
      <c r="C376" s="413"/>
      <c r="D376" s="413"/>
      <c r="E376" s="413"/>
      <c r="F376" s="413"/>
    </row>
    <row r="377" spans="2:6" x14ac:dyDescent="0.2">
      <c r="B377" s="413"/>
      <c r="C377" s="413"/>
      <c r="D377" s="413"/>
      <c r="E377" s="413"/>
      <c r="F377" s="413"/>
    </row>
    <row r="378" spans="2:6" x14ac:dyDescent="0.2">
      <c r="B378" s="413"/>
      <c r="C378" s="413"/>
      <c r="D378" s="413"/>
      <c r="E378" s="413"/>
      <c r="F378" s="413"/>
    </row>
    <row r="379" spans="2:6" x14ac:dyDescent="0.2">
      <c r="B379" s="413"/>
      <c r="C379" s="413"/>
      <c r="D379" s="413"/>
      <c r="E379" s="413"/>
      <c r="F379" s="413"/>
    </row>
    <row r="380" spans="2:6" x14ac:dyDescent="0.2">
      <c r="B380" s="413"/>
      <c r="C380" s="413"/>
      <c r="D380" s="413"/>
      <c r="E380" s="413"/>
      <c r="F380" s="413"/>
    </row>
    <row r="381" spans="2:6" x14ac:dyDescent="0.2">
      <c r="B381" s="413"/>
      <c r="C381" s="413"/>
      <c r="D381" s="413"/>
      <c r="E381" s="413"/>
      <c r="F381" s="413"/>
    </row>
    <row r="382" spans="2:6" x14ac:dyDescent="0.2">
      <c r="B382" s="413"/>
      <c r="C382" s="413"/>
      <c r="D382" s="413"/>
      <c r="E382" s="413"/>
      <c r="F382" s="413"/>
    </row>
    <row r="383" spans="2:6" x14ac:dyDescent="0.2">
      <c r="B383" s="413"/>
      <c r="C383" s="413"/>
      <c r="D383" s="413"/>
      <c r="E383" s="413"/>
      <c r="F383" s="413"/>
    </row>
    <row r="384" spans="2:6" x14ac:dyDescent="0.2">
      <c r="B384" s="413"/>
      <c r="C384" s="413"/>
      <c r="D384" s="413"/>
      <c r="E384" s="413"/>
      <c r="F384" s="413"/>
    </row>
    <row r="385" spans="2:6" x14ac:dyDescent="0.2">
      <c r="B385" s="413"/>
      <c r="C385" s="413"/>
      <c r="D385" s="413"/>
      <c r="E385" s="413"/>
      <c r="F385" s="413"/>
    </row>
    <row r="386" spans="2:6" x14ac:dyDescent="0.2">
      <c r="B386" s="413"/>
      <c r="C386" s="413"/>
      <c r="D386" s="413"/>
      <c r="E386" s="413"/>
      <c r="F386" s="413"/>
    </row>
    <row r="387" spans="2:6" x14ac:dyDescent="0.2">
      <c r="B387" s="413"/>
      <c r="C387" s="413"/>
      <c r="D387" s="413"/>
      <c r="E387" s="413"/>
      <c r="F387" s="413"/>
    </row>
    <row r="388" spans="2:6" x14ac:dyDescent="0.2">
      <c r="B388" s="413"/>
      <c r="C388" s="413"/>
      <c r="D388" s="413"/>
      <c r="E388" s="413"/>
      <c r="F388" s="413"/>
    </row>
    <row r="389" spans="2:6" x14ac:dyDescent="0.2">
      <c r="B389" s="413"/>
      <c r="C389" s="413"/>
      <c r="D389" s="413"/>
      <c r="E389" s="413"/>
      <c r="F389" s="413"/>
    </row>
    <row r="390" spans="2:6" x14ac:dyDescent="0.2">
      <c r="B390" s="413"/>
      <c r="C390" s="413"/>
      <c r="D390" s="413"/>
      <c r="E390" s="413"/>
      <c r="F390" s="413"/>
    </row>
    <row r="391" spans="2:6" x14ac:dyDescent="0.2">
      <c r="B391" s="413"/>
      <c r="C391" s="413"/>
      <c r="D391" s="413"/>
      <c r="E391" s="413"/>
      <c r="F391" s="413"/>
    </row>
    <row r="392" spans="2:6" x14ac:dyDescent="0.2">
      <c r="B392" s="413"/>
      <c r="C392" s="413"/>
      <c r="D392" s="413"/>
      <c r="E392" s="413"/>
      <c r="F392" s="413"/>
    </row>
    <row r="393" spans="2:6" x14ac:dyDescent="0.2">
      <c r="B393" s="413"/>
      <c r="C393" s="413"/>
      <c r="D393" s="413"/>
      <c r="E393" s="413"/>
      <c r="F393" s="413"/>
    </row>
    <row r="394" spans="2:6" x14ac:dyDescent="0.2">
      <c r="B394" s="413"/>
      <c r="C394" s="413"/>
      <c r="D394" s="413"/>
      <c r="E394" s="413"/>
      <c r="F394" s="413"/>
    </row>
    <row r="395" spans="2:6" x14ac:dyDescent="0.2">
      <c r="B395" s="413"/>
      <c r="C395" s="413"/>
      <c r="D395" s="413"/>
      <c r="E395" s="413"/>
      <c r="F395" s="413"/>
    </row>
    <row r="396" spans="2:6" x14ac:dyDescent="0.2">
      <c r="B396" s="413"/>
      <c r="C396" s="413"/>
      <c r="D396" s="413"/>
      <c r="E396" s="413"/>
      <c r="F396" s="413"/>
    </row>
    <row r="397" spans="2:6" x14ac:dyDescent="0.2">
      <c r="B397" s="413"/>
      <c r="C397" s="413"/>
      <c r="D397" s="413"/>
      <c r="E397" s="413"/>
      <c r="F397" s="413"/>
    </row>
    <row r="398" spans="2:6" x14ac:dyDescent="0.2">
      <c r="B398" s="413"/>
      <c r="C398" s="413"/>
      <c r="D398" s="413"/>
      <c r="E398" s="413"/>
      <c r="F398" s="413"/>
    </row>
    <row r="399" spans="2:6" x14ac:dyDescent="0.2">
      <c r="B399" s="413"/>
      <c r="C399" s="413"/>
      <c r="D399" s="413"/>
      <c r="E399" s="413"/>
      <c r="F399" s="413"/>
    </row>
    <row r="400" spans="2:6" x14ac:dyDescent="0.2">
      <c r="B400" s="413"/>
      <c r="C400" s="413"/>
      <c r="D400" s="413"/>
      <c r="E400" s="413"/>
      <c r="F400" s="413"/>
    </row>
    <row r="401" spans="2:6" x14ac:dyDescent="0.2">
      <c r="B401" s="413"/>
      <c r="C401" s="413"/>
      <c r="D401" s="413"/>
      <c r="E401" s="413"/>
      <c r="F401" s="413"/>
    </row>
    <row r="402" spans="2:6" x14ac:dyDescent="0.2">
      <c r="B402" s="413"/>
      <c r="C402" s="413"/>
      <c r="D402" s="413"/>
      <c r="E402" s="413"/>
      <c r="F402" s="413"/>
    </row>
    <row r="403" spans="2:6" x14ac:dyDescent="0.2">
      <c r="B403" s="413"/>
      <c r="C403" s="413"/>
      <c r="D403" s="413"/>
      <c r="E403" s="413"/>
      <c r="F403" s="413"/>
    </row>
    <row r="404" spans="2:6" x14ac:dyDescent="0.2">
      <c r="B404" s="413"/>
      <c r="C404" s="413"/>
      <c r="D404" s="413"/>
      <c r="E404" s="413"/>
      <c r="F404" s="413"/>
    </row>
    <row r="405" spans="2:6" x14ac:dyDescent="0.2">
      <c r="B405" s="413"/>
      <c r="C405" s="413"/>
      <c r="D405" s="413"/>
      <c r="E405" s="413"/>
      <c r="F405" s="413"/>
    </row>
    <row r="406" spans="2:6" x14ac:dyDescent="0.2">
      <c r="B406" s="413"/>
      <c r="C406" s="413"/>
      <c r="D406" s="413"/>
      <c r="E406" s="413"/>
      <c r="F406" s="413"/>
    </row>
    <row r="407" spans="2:6" x14ac:dyDescent="0.2">
      <c r="B407" s="413"/>
      <c r="C407" s="413"/>
      <c r="D407" s="413"/>
      <c r="E407" s="413"/>
      <c r="F407" s="413"/>
    </row>
    <row r="408" spans="2:6" x14ac:dyDescent="0.2">
      <c r="B408" s="413"/>
      <c r="C408" s="413"/>
      <c r="D408" s="413"/>
      <c r="E408" s="413"/>
      <c r="F408" s="413"/>
    </row>
    <row r="409" spans="2:6" x14ac:dyDescent="0.2">
      <c r="B409" s="413"/>
      <c r="C409" s="413"/>
      <c r="D409" s="413"/>
      <c r="E409" s="413"/>
      <c r="F409" s="413"/>
    </row>
    <row r="410" spans="2:6" x14ac:dyDescent="0.2">
      <c r="B410" s="413"/>
      <c r="C410" s="413"/>
      <c r="D410" s="413"/>
      <c r="E410" s="413"/>
      <c r="F410" s="413"/>
    </row>
    <row r="411" spans="2:6" x14ac:dyDescent="0.2">
      <c r="B411" s="413"/>
      <c r="C411" s="413"/>
      <c r="D411" s="413"/>
      <c r="E411" s="413"/>
      <c r="F411" s="413"/>
    </row>
    <row r="412" spans="2:6" x14ac:dyDescent="0.2">
      <c r="B412" s="413"/>
      <c r="C412" s="413"/>
      <c r="D412" s="413"/>
      <c r="E412" s="413"/>
      <c r="F412" s="413"/>
    </row>
    <row r="413" spans="2:6" x14ac:dyDescent="0.2">
      <c r="B413" s="413"/>
      <c r="C413" s="413"/>
      <c r="D413" s="413"/>
      <c r="E413" s="413"/>
      <c r="F413" s="413"/>
    </row>
    <row r="414" spans="2:6" x14ac:dyDescent="0.2">
      <c r="B414" s="413"/>
      <c r="C414" s="413"/>
      <c r="D414" s="413"/>
      <c r="E414" s="413"/>
      <c r="F414" s="413"/>
    </row>
    <row r="415" spans="2:6" x14ac:dyDescent="0.2">
      <c r="B415" s="413"/>
      <c r="C415" s="413"/>
      <c r="D415" s="413"/>
      <c r="E415" s="413"/>
      <c r="F415" s="413"/>
    </row>
    <row r="416" spans="2:6" x14ac:dyDescent="0.2">
      <c r="B416" s="413"/>
      <c r="C416" s="413"/>
      <c r="D416" s="413"/>
      <c r="E416" s="413"/>
      <c r="F416" s="413"/>
    </row>
    <row r="417" spans="2:6" x14ac:dyDescent="0.2">
      <c r="B417" s="413"/>
      <c r="C417" s="413"/>
      <c r="D417" s="413"/>
      <c r="E417" s="413"/>
      <c r="F417" s="413"/>
    </row>
    <row r="418" spans="2:6" x14ac:dyDescent="0.2">
      <c r="B418" s="413"/>
      <c r="C418" s="413"/>
      <c r="D418" s="413"/>
      <c r="E418" s="413"/>
      <c r="F418" s="413"/>
    </row>
    <row r="419" spans="2:6" x14ac:dyDescent="0.2">
      <c r="B419" s="413"/>
      <c r="C419" s="413"/>
      <c r="D419" s="413"/>
      <c r="E419" s="413"/>
      <c r="F419" s="413"/>
    </row>
    <row r="420" spans="2:6" x14ac:dyDescent="0.2">
      <c r="B420" s="413"/>
      <c r="C420" s="413"/>
      <c r="D420" s="413"/>
      <c r="E420" s="413"/>
      <c r="F420" s="413"/>
    </row>
    <row r="421" spans="2:6" x14ac:dyDescent="0.2">
      <c r="B421" s="413"/>
      <c r="C421" s="413"/>
      <c r="D421" s="413"/>
      <c r="E421" s="413"/>
      <c r="F421" s="413"/>
    </row>
    <row r="422" spans="2:6" x14ac:dyDescent="0.2">
      <c r="B422" s="413"/>
      <c r="C422" s="413"/>
      <c r="D422" s="413"/>
      <c r="E422" s="413"/>
      <c r="F422" s="413"/>
    </row>
    <row r="423" spans="2:6" x14ac:dyDescent="0.2">
      <c r="B423" s="413"/>
      <c r="C423" s="413"/>
      <c r="D423" s="413"/>
      <c r="E423" s="413"/>
      <c r="F423" s="413"/>
    </row>
    <row r="424" spans="2:6" x14ac:dyDescent="0.2">
      <c r="B424" s="413"/>
      <c r="C424" s="413"/>
      <c r="D424" s="413"/>
      <c r="E424" s="413"/>
      <c r="F424" s="413"/>
    </row>
    <row r="425" spans="2:6" x14ac:dyDescent="0.2">
      <c r="B425" s="413"/>
      <c r="C425" s="413"/>
      <c r="D425" s="413"/>
      <c r="E425" s="413"/>
      <c r="F425" s="413"/>
    </row>
    <row r="426" spans="2:6" x14ac:dyDescent="0.2">
      <c r="B426" s="413"/>
      <c r="C426" s="413"/>
      <c r="D426" s="413"/>
      <c r="E426" s="413"/>
      <c r="F426" s="413"/>
    </row>
    <row r="427" spans="2:6" x14ac:dyDescent="0.2">
      <c r="B427" s="413"/>
      <c r="C427" s="413"/>
      <c r="D427" s="413"/>
      <c r="E427" s="413"/>
      <c r="F427" s="413"/>
    </row>
    <row r="428" spans="2:6" x14ac:dyDescent="0.2">
      <c r="B428" s="413"/>
      <c r="C428" s="413"/>
      <c r="D428" s="413"/>
      <c r="E428" s="413"/>
      <c r="F428" s="413"/>
    </row>
    <row r="429" spans="2:6" x14ac:dyDescent="0.2">
      <c r="B429" s="413"/>
      <c r="C429" s="413"/>
      <c r="D429" s="413"/>
      <c r="E429" s="413"/>
      <c r="F429" s="413"/>
    </row>
    <row r="430" spans="2:6" x14ac:dyDescent="0.2">
      <c r="B430" s="413"/>
      <c r="C430" s="413"/>
      <c r="D430" s="413"/>
      <c r="E430" s="413"/>
      <c r="F430" s="413"/>
    </row>
    <row r="431" spans="2:6" x14ac:dyDescent="0.2">
      <c r="B431" s="413"/>
      <c r="C431" s="413"/>
      <c r="D431" s="413"/>
      <c r="E431" s="413"/>
      <c r="F431" s="413"/>
    </row>
    <row r="432" spans="2:6" x14ac:dyDescent="0.2">
      <c r="B432" s="413"/>
      <c r="C432" s="413"/>
      <c r="D432" s="413"/>
      <c r="E432" s="413"/>
      <c r="F432" s="413"/>
    </row>
    <row r="433" spans="2:6" x14ac:dyDescent="0.2">
      <c r="B433" s="413"/>
      <c r="C433" s="413"/>
      <c r="D433" s="413"/>
      <c r="E433" s="413"/>
      <c r="F433" s="413"/>
    </row>
    <row r="434" spans="2:6" x14ac:dyDescent="0.2">
      <c r="B434" s="413"/>
      <c r="C434" s="413"/>
      <c r="D434" s="413"/>
      <c r="E434" s="413"/>
      <c r="F434" s="413"/>
    </row>
    <row r="435" spans="2:6" x14ac:dyDescent="0.2">
      <c r="B435" s="413"/>
      <c r="C435" s="413"/>
      <c r="D435" s="413"/>
      <c r="E435" s="413"/>
      <c r="F435" s="413"/>
    </row>
    <row r="436" spans="2:6" x14ac:dyDescent="0.2">
      <c r="B436" s="413"/>
      <c r="C436" s="413"/>
      <c r="D436" s="413"/>
      <c r="E436" s="413"/>
      <c r="F436" s="413"/>
    </row>
    <row r="437" spans="2:6" x14ac:dyDescent="0.2">
      <c r="B437" s="413"/>
      <c r="C437" s="413"/>
      <c r="D437" s="413"/>
      <c r="E437" s="413"/>
      <c r="F437" s="413"/>
    </row>
    <row r="438" spans="2:6" x14ac:dyDescent="0.2">
      <c r="B438" s="413"/>
      <c r="C438" s="413"/>
      <c r="D438" s="413"/>
      <c r="E438" s="413"/>
      <c r="F438" s="413"/>
    </row>
    <row r="439" spans="2:6" x14ac:dyDescent="0.2">
      <c r="B439" s="413"/>
      <c r="C439" s="413"/>
      <c r="D439" s="413"/>
      <c r="E439" s="413"/>
      <c r="F439" s="413"/>
    </row>
    <row r="440" spans="2:6" x14ac:dyDescent="0.2">
      <c r="B440" s="413"/>
      <c r="C440" s="413"/>
      <c r="D440" s="413"/>
      <c r="E440" s="413"/>
      <c r="F440" s="413"/>
    </row>
    <row r="441" spans="2:6" x14ac:dyDescent="0.2">
      <c r="B441" s="413"/>
      <c r="C441" s="413"/>
      <c r="D441" s="413"/>
      <c r="E441" s="413"/>
      <c r="F441" s="413"/>
    </row>
    <row r="442" spans="2:6" x14ac:dyDescent="0.2">
      <c r="B442" s="413"/>
      <c r="C442" s="413"/>
      <c r="D442" s="413"/>
      <c r="E442" s="413"/>
      <c r="F442" s="413"/>
    </row>
    <row r="443" spans="2:6" x14ac:dyDescent="0.2">
      <c r="B443" s="413"/>
      <c r="C443" s="413"/>
      <c r="D443" s="413"/>
      <c r="E443" s="413"/>
      <c r="F443" s="413"/>
    </row>
    <row r="444" spans="2:6" x14ac:dyDescent="0.2">
      <c r="B444" s="413"/>
      <c r="C444" s="413"/>
      <c r="D444" s="413"/>
      <c r="E444" s="413"/>
      <c r="F444" s="413"/>
    </row>
    <row r="445" spans="2:6" x14ac:dyDescent="0.2">
      <c r="B445" s="413"/>
      <c r="C445" s="413"/>
      <c r="D445" s="413"/>
      <c r="E445" s="413"/>
      <c r="F445" s="413"/>
    </row>
    <row r="446" spans="2:6" x14ac:dyDescent="0.2">
      <c r="B446" s="413"/>
      <c r="C446" s="413"/>
      <c r="D446" s="413"/>
      <c r="E446" s="413"/>
      <c r="F446" s="413"/>
    </row>
    <row r="447" spans="2:6" x14ac:dyDescent="0.2">
      <c r="B447" s="413"/>
      <c r="C447" s="413"/>
      <c r="D447" s="413"/>
      <c r="E447" s="413"/>
      <c r="F447" s="413"/>
    </row>
    <row r="448" spans="2:6" x14ac:dyDescent="0.2">
      <c r="B448" s="413"/>
      <c r="C448" s="413"/>
      <c r="D448" s="413"/>
      <c r="E448" s="413"/>
      <c r="F448" s="413"/>
    </row>
    <row r="449" spans="2:6" x14ac:dyDescent="0.2">
      <c r="B449" s="413"/>
      <c r="C449" s="413"/>
      <c r="D449" s="413"/>
      <c r="E449" s="413"/>
      <c r="F449" s="413"/>
    </row>
    <row r="450" spans="2:6" x14ac:dyDescent="0.2">
      <c r="B450" s="413"/>
      <c r="C450" s="413"/>
      <c r="D450" s="413"/>
      <c r="E450" s="413"/>
      <c r="F450" s="413"/>
    </row>
    <row r="451" spans="2:6" x14ac:dyDescent="0.2">
      <c r="B451" s="413"/>
      <c r="C451" s="413"/>
      <c r="D451" s="413"/>
      <c r="E451" s="413"/>
      <c r="F451" s="413"/>
    </row>
    <row r="452" spans="2:6" x14ac:dyDescent="0.2">
      <c r="B452" s="413"/>
      <c r="C452" s="413"/>
      <c r="D452" s="413"/>
      <c r="E452" s="413"/>
      <c r="F452" s="413"/>
    </row>
    <row r="453" spans="2:6" x14ac:dyDescent="0.2">
      <c r="B453" s="413"/>
      <c r="C453" s="413"/>
      <c r="D453" s="413"/>
      <c r="E453" s="413"/>
      <c r="F453" s="413"/>
    </row>
    <row r="454" spans="2:6" x14ac:dyDescent="0.2">
      <c r="B454" s="413"/>
      <c r="C454" s="413"/>
      <c r="D454" s="413"/>
      <c r="E454" s="413"/>
      <c r="F454" s="413"/>
    </row>
    <row r="455" spans="2:6" x14ac:dyDescent="0.2">
      <c r="B455" s="413"/>
      <c r="C455" s="413"/>
      <c r="D455" s="413"/>
      <c r="E455" s="413"/>
      <c r="F455" s="413"/>
    </row>
    <row r="456" spans="2:6" x14ac:dyDescent="0.2">
      <c r="B456" s="413"/>
      <c r="C456" s="413"/>
      <c r="D456" s="413"/>
      <c r="E456" s="413"/>
      <c r="F456" s="413"/>
    </row>
    <row r="457" spans="2:6" x14ac:dyDescent="0.2">
      <c r="B457" s="413"/>
      <c r="C457" s="413"/>
      <c r="D457" s="413"/>
      <c r="E457" s="413"/>
      <c r="F457" s="413"/>
    </row>
    <row r="458" spans="2:6" x14ac:dyDescent="0.2">
      <c r="B458" s="413"/>
      <c r="C458" s="413"/>
      <c r="D458" s="413"/>
      <c r="E458" s="413"/>
      <c r="F458" s="413"/>
    </row>
    <row r="459" spans="2:6" x14ac:dyDescent="0.2">
      <c r="B459" s="413"/>
      <c r="C459" s="413"/>
      <c r="D459" s="413"/>
      <c r="E459" s="413"/>
      <c r="F459" s="413"/>
    </row>
    <row r="460" spans="2:6" x14ac:dyDescent="0.2">
      <c r="B460" s="413"/>
      <c r="C460" s="413"/>
      <c r="D460" s="413"/>
      <c r="E460" s="413"/>
      <c r="F460" s="413"/>
    </row>
    <row r="461" spans="2:6" x14ac:dyDescent="0.2">
      <c r="B461" s="413"/>
      <c r="C461" s="413"/>
      <c r="D461" s="413"/>
      <c r="E461" s="413"/>
      <c r="F461" s="413"/>
    </row>
    <row r="462" spans="2:6" x14ac:dyDescent="0.2">
      <c r="B462" s="413"/>
      <c r="C462" s="413"/>
      <c r="D462" s="413"/>
      <c r="E462" s="413"/>
      <c r="F462" s="413"/>
    </row>
    <row r="463" spans="2:6" x14ac:dyDescent="0.2">
      <c r="B463" s="413"/>
      <c r="C463" s="413"/>
      <c r="D463" s="413"/>
      <c r="E463" s="413"/>
      <c r="F463" s="413"/>
    </row>
    <row r="464" spans="2:6" x14ac:dyDescent="0.2">
      <c r="B464" s="413"/>
      <c r="C464" s="413"/>
      <c r="D464" s="413"/>
      <c r="E464" s="413"/>
      <c r="F464" s="413"/>
    </row>
    <row r="465" spans="2:6" x14ac:dyDescent="0.2">
      <c r="B465" s="413"/>
      <c r="C465" s="413"/>
      <c r="D465" s="413"/>
      <c r="E465" s="413"/>
      <c r="F465" s="413"/>
    </row>
    <row r="466" spans="2:6" x14ac:dyDescent="0.2">
      <c r="B466" s="413"/>
      <c r="C466" s="413"/>
      <c r="D466" s="413"/>
      <c r="E466" s="413"/>
      <c r="F466" s="413"/>
    </row>
    <row r="467" spans="2:6" x14ac:dyDescent="0.2">
      <c r="B467" s="413"/>
      <c r="C467" s="413"/>
      <c r="D467" s="413"/>
      <c r="E467" s="413"/>
      <c r="F467" s="413"/>
    </row>
    <row r="468" spans="2:6" x14ac:dyDescent="0.2">
      <c r="B468" s="413"/>
      <c r="C468" s="413"/>
      <c r="D468" s="413"/>
      <c r="E468" s="413"/>
      <c r="F468" s="413"/>
    </row>
    <row r="469" spans="2:6" x14ac:dyDescent="0.2">
      <c r="B469" s="413"/>
      <c r="C469" s="413"/>
      <c r="D469" s="413"/>
      <c r="E469" s="413"/>
      <c r="F469" s="413"/>
    </row>
    <row r="470" spans="2:6" x14ac:dyDescent="0.2">
      <c r="B470" s="413"/>
      <c r="C470" s="413"/>
      <c r="D470" s="413"/>
      <c r="E470" s="413"/>
      <c r="F470" s="413"/>
    </row>
    <row r="471" spans="2:6" x14ac:dyDescent="0.2">
      <c r="B471" s="413"/>
      <c r="C471" s="413"/>
      <c r="D471" s="413"/>
      <c r="E471" s="413"/>
      <c r="F471" s="413"/>
    </row>
    <row r="472" spans="2:6" x14ac:dyDescent="0.2">
      <c r="B472" s="413"/>
      <c r="C472" s="413"/>
      <c r="D472" s="413"/>
      <c r="E472" s="413"/>
      <c r="F472" s="413"/>
    </row>
    <row r="473" spans="2:6" x14ac:dyDescent="0.2">
      <c r="B473" s="413"/>
      <c r="C473" s="413"/>
      <c r="D473" s="413"/>
      <c r="E473" s="413"/>
      <c r="F473" s="413"/>
    </row>
    <row r="474" spans="2:6" x14ac:dyDescent="0.2">
      <c r="B474" s="413"/>
      <c r="C474" s="413"/>
      <c r="D474" s="413"/>
      <c r="E474" s="413"/>
      <c r="F474" s="413"/>
    </row>
    <row r="475" spans="2:6" x14ac:dyDescent="0.2">
      <c r="B475" s="413"/>
      <c r="C475" s="413"/>
      <c r="D475" s="413"/>
      <c r="E475" s="413"/>
      <c r="F475" s="413"/>
    </row>
    <row r="476" spans="2:6" x14ac:dyDescent="0.2">
      <c r="B476" s="413"/>
      <c r="C476" s="413"/>
      <c r="D476" s="413"/>
      <c r="E476" s="413"/>
      <c r="F476" s="413"/>
    </row>
    <row r="477" spans="2:6" x14ac:dyDescent="0.2">
      <c r="B477" s="413"/>
      <c r="C477" s="413"/>
      <c r="D477" s="413"/>
      <c r="E477" s="413"/>
      <c r="F477" s="413"/>
    </row>
    <row r="478" spans="2:6" x14ac:dyDescent="0.2">
      <c r="B478" s="413"/>
      <c r="C478" s="413"/>
      <c r="D478" s="413"/>
      <c r="E478" s="413"/>
      <c r="F478" s="413"/>
    </row>
    <row r="479" spans="2:6" x14ac:dyDescent="0.2">
      <c r="B479" s="413"/>
      <c r="C479" s="413"/>
      <c r="D479" s="413"/>
      <c r="E479" s="413"/>
      <c r="F479" s="413"/>
    </row>
    <row r="480" spans="2:6" x14ac:dyDescent="0.2">
      <c r="B480" s="413"/>
      <c r="C480" s="413"/>
      <c r="D480" s="413"/>
      <c r="E480" s="413"/>
      <c r="F480" s="413"/>
    </row>
    <row r="481" spans="2:6" x14ac:dyDescent="0.2">
      <c r="B481" s="413"/>
      <c r="C481" s="413"/>
      <c r="D481" s="413"/>
      <c r="E481" s="413"/>
      <c r="F481" s="413"/>
    </row>
    <row r="482" spans="2:6" x14ac:dyDescent="0.2">
      <c r="B482" s="413"/>
      <c r="C482" s="413"/>
      <c r="D482" s="413"/>
      <c r="E482" s="413"/>
      <c r="F482" s="413"/>
    </row>
    <row r="483" spans="2:6" x14ac:dyDescent="0.2">
      <c r="B483" s="413"/>
      <c r="C483" s="413"/>
      <c r="D483" s="413"/>
      <c r="E483" s="413"/>
      <c r="F483" s="413"/>
    </row>
    <row r="484" spans="2:6" x14ac:dyDescent="0.2">
      <c r="B484" s="413"/>
      <c r="C484" s="413"/>
      <c r="D484" s="413"/>
      <c r="E484" s="413"/>
      <c r="F484" s="413"/>
    </row>
    <row r="485" spans="2:6" x14ac:dyDescent="0.2">
      <c r="B485" s="413"/>
      <c r="C485" s="413"/>
      <c r="D485" s="413"/>
      <c r="E485" s="413"/>
      <c r="F485" s="413"/>
    </row>
    <row r="486" spans="2:6" x14ac:dyDescent="0.2">
      <c r="B486" s="413"/>
      <c r="C486" s="413"/>
      <c r="D486" s="413"/>
      <c r="E486" s="413"/>
      <c r="F486" s="413"/>
    </row>
    <row r="487" spans="2:6" x14ac:dyDescent="0.2">
      <c r="B487" s="413"/>
      <c r="C487" s="413"/>
      <c r="D487" s="413"/>
      <c r="E487" s="413"/>
      <c r="F487" s="413"/>
    </row>
    <row r="488" spans="2:6" x14ac:dyDescent="0.2">
      <c r="B488" s="413"/>
      <c r="C488" s="413"/>
      <c r="D488" s="413"/>
      <c r="E488" s="413"/>
      <c r="F488" s="413"/>
    </row>
    <row r="489" spans="2:6" x14ac:dyDescent="0.2">
      <c r="B489" s="413"/>
      <c r="C489" s="413"/>
      <c r="D489" s="413"/>
      <c r="E489" s="413"/>
      <c r="F489" s="413"/>
    </row>
    <row r="490" spans="2:6" x14ac:dyDescent="0.2">
      <c r="B490" s="413"/>
      <c r="C490" s="413"/>
      <c r="D490" s="413"/>
      <c r="E490" s="413"/>
      <c r="F490" s="413"/>
    </row>
    <row r="491" spans="2:6" x14ac:dyDescent="0.2">
      <c r="B491" s="413"/>
      <c r="C491" s="413"/>
      <c r="D491" s="413"/>
      <c r="E491" s="413"/>
      <c r="F491" s="413"/>
    </row>
    <row r="492" spans="2:6" x14ac:dyDescent="0.2">
      <c r="B492" s="413"/>
      <c r="C492" s="413"/>
      <c r="D492" s="413"/>
      <c r="E492" s="413"/>
      <c r="F492" s="413"/>
    </row>
    <row r="493" spans="2:6" x14ac:dyDescent="0.2">
      <c r="B493" s="413"/>
      <c r="C493" s="413"/>
      <c r="D493" s="413"/>
      <c r="E493" s="413"/>
      <c r="F493" s="413"/>
    </row>
    <row r="494" spans="2:6" x14ac:dyDescent="0.2">
      <c r="B494" s="413"/>
      <c r="C494" s="413"/>
      <c r="D494" s="413"/>
      <c r="E494" s="413"/>
      <c r="F494" s="413"/>
    </row>
    <row r="495" spans="2:6" x14ac:dyDescent="0.2">
      <c r="B495" s="413"/>
      <c r="C495" s="413"/>
      <c r="D495" s="413"/>
      <c r="E495" s="413"/>
      <c r="F495" s="413"/>
    </row>
    <row r="496" spans="2:6" x14ac:dyDescent="0.2">
      <c r="B496" s="413"/>
      <c r="C496" s="413"/>
      <c r="D496" s="413"/>
      <c r="E496" s="413"/>
      <c r="F496" s="413"/>
    </row>
    <row r="497" spans="2:6" x14ac:dyDescent="0.2">
      <c r="B497" s="413"/>
      <c r="C497" s="413"/>
      <c r="D497" s="413"/>
      <c r="E497" s="413"/>
      <c r="F497" s="413"/>
    </row>
    <row r="498" spans="2:6" x14ac:dyDescent="0.2">
      <c r="B498" s="413"/>
      <c r="C498" s="413"/>
      <c r="D498" s="413"/>
      <c r="E498" s="413"/>
      <c r="F498" s="413"/>
    </row>
    <row r="499" spans="2:6" x14ac:dyDescent="0.2">
      <c r="B499" s="413"/>
      <c r="C499" s="413"/>
      <c r="D499" s="413"/>
      <c r="E499" s="413"/>
      <c r="F499" s="413"/>
    </row>
    <row r="500" spans="2:6" x14ac:dyDescent="0.2">
      <c r="B500" s="413"/>
      <c r="C500" s="413"/>
      <c r="D500" s="413"/>
      <c r="E500" s="413"/>
      <c r="F500" s="413"/>
    </row>
    <row r="501" spans="2:6" x14ac:dyDescent="0.2">
      <c r="B501" s="413"/>
      <c r="C501" s="413"/>
      <c r="D501" s="413"/>
      <c r="E501" s="413"/>
      <c r="F501" s="413"/>
    </row>
    <row r="502" spans="2:6" x14ac:dyDescent="0.2">
      <c r="B502" s="413"/>
      <c r="C502" s="413"/>
      <c r="D502" s="413"/>
      <c r="E502" s="413"/>
      <c r="F502" s="413"/>
    </row>
    <row r="503" spans="2:6" x14ac:dyDescent="0.2">
      <c r="B503" s="413"/>
      <c r="C503" s="413"/>
      <c r="D503" s="413"/>
      <c r="E503" s="413"/>
      <c r="F503" s="413"/>
    </row>
    <row r="504" spans="2:6" x14ac:dyDescent="0.2">
      <c r="B504" s="413"/>
      <c r="C504" s="413"/>
      <c r="D504" s="413"/>
      <c r="E504" s="413"/>
      <c r="F504" s="413"/>
    </row>
    <row r="505" spans="2:6" x14ac:dyDescent="0.2">
      <c r="B505" s="413"/>
      <c r="C505" s="413"/>
      <c r="D505" s="413"/>
      <c r="E505" s="413"/>
      <c r="F505" s="413"/>
    </row>
    <row r="506" spans="2:6" x14ac:dyDescent="0.2">
      <c r="B506" s="413"/>
      <c r="C506" s="413"/>
      <c r="D506" s="413"/>
      <c r="E506" s="413"/>
      <c r="F506" s="413"/>
    </row>
    <row r="507" spans="2:6" x14ac:dyDescent="0.2">
      <c r="B507" s="413"/>
      <c r="C507" s="413"/>
      <c r="D507" s="413"/>
      <c r="E507" s="413"/>
      <c r="F507" s="413"/>
    </row>
    <row r="508" spans="2:6" x14ac:dyDescent="0.2">
      <c r="B508" s="413"/>
      <c r="C508" s="413"/>
      <c r="D508" s="413"/>
      <c r="E508" s="413"/>
      <c r="F508" s="413"/>
    </row>
    <row r="509" spans="2:6" x14ac:dyDescent="0.2">
      <c r="B509" s="413"/>
      <c r="C509" s="413"/>
      <c r="D509" s="413"/>
      <c r="E509" s="413"/>
      <c r="F509" s="413"/>
    </row>
    <row r="510" spans="2:6" x14ac:dyDescent="0.2">
      <c r="B510" s="413"/>
      <c r="C510" s="413"/>
      <c r="D510" s="413"/>
      <c r="E510" s="413"/>
      <c r="F510" s="413"/>
    </row>
    <row r="511" spans="2:6" x14ac:dyDescent="0.2">
      <c r="B511" s="413"/>
      <c r="C511" s="413"/>
      <c r="D511" s="413"/>
      <c r="E511" s="413"/>
      <c r="F511" s="413"/>
    </row>
    <row r="512" spans="2:6" x14ac:dyDescent="0.2">
      <c r="B512" s="413"/>
      <c r="C512" s="413"/>
      <c r="D512" s="413"/>
      <c r="E512" s="413"/>
      <c r="F512" s="413"/>
    </row>
    <row r="513" spans="2:6" x14ac:dyDescent="0.2">
      <c r="B513" s="413"/>
      <c r="C513" s="413"/>
      <c r="D513" s="413"/>
      <c r="E513" s="413"/>
      <c r="F513" s="413"/>
    </row>
    <row r="514" spans="2:6" x14ac:dyDescent="0.2">
      <c r="B514" s="413"/>
      <c r="C514" s="413"/>
      <c r="D514" s="413"/>
      <c r="E514" s="413"/>
      <c r="F514" s="413"/>
    </row>
    <row r="515" spans="2:6" x14ac:dyDescent="0.2">
      <c r="B515" s="413"/>
      <c r="C515" s="413"/>
      <c r="D515" s="413"/>
      <c r="E515" s="413"/>
      <c r="F515" s="413"/>
    </row>
    <row r="516" spans="2:6" x14ac:dyDescent="0.2">
      <c r="B516" s="413"/>
      <c r="C516" s="413"/>
      <c r="D516" s="413"/>
      <c r="E516" s="413"/>
      <c r="F516" s="413"/>
    </row>
    <row r="517" spans="2:6" x14ac:dyDescent="0.2">
      <c r="B517" s="413"/>
      <c r="C517" s="413"/>
      <c r="D517" s="413"/>
      <c r="E517" s="413"/>
      <c r="F517" s="413"/>
    </row>
    <row r="518" spans="2:6" x14ac:dyDescent="0.2">
      <c r="B518" s="413"/>
      <c r="C518" s="413"/>
      <c r="D518" s="413"/>
      <c r="E518" s="413"/>
      <c r="F518" s="413"/>
    </row>
    <row r="519" spans="2:6" x14ac:dyDescent="0.2">
      <c r="B519" s="413"/>
      <c r="C519" s="413"/>
      <c r="D519" s="413"/>
      <c r="E519" s="413"/>
      <c r="F519" s="413"/>
    </row>
    <row r="520" spans="2:6" x14ac:dyDescent="0.2">
      <c r="B520" s="413"/>
      <c r="C520" s="413"/>
      <c r="D520" s="413"/>
      <c r="E520" s="413"/>
      <c r="F520" s="413"/>
    </row>
    <row r="521" spans="2:6" x14ac:dyDescent="0.2">
      <c r="B521" s="413"/>
      <c r="C521" s="413"/>
      <c r="D521" s="413"/>
      <c r="E521" s="413"/>
      <c r="F521" s="413"/>
    </row>
    <row r="522" spans="2:6" x14ac:dyDescent="0.2">
      <c r="B522" s="413"/>
      <c r="C522" s="413"/>
      <c r="D522" s="413"/>
      <c r="E522" s="413"/>
      <c r="F522" s="413"/>
    </row>
    <row r="523" spans="2:6" x14ac:dyDescent="0.2">
      <c r="B523" s="413"/>
      <c r="C523" s="413"/>
      <c r="D523" s="413"/>
      <c r="E523" s="413"/>
      <c r="F523" s="413"/>
    </row>
    <row r="524" spans="2:6" x14ac:dyDescent="0.2">
      <c r="B524" s="413"/>
      <c r="C524" s="413"/>
      <c r="D524" s="413"/>
      <c r="E524" s="413"/>
      <c r="F524" s="413"/>
    </row>
    <row r="525" spans="2:6" x14ac:dyDescent="0.2">
      <c r="B525" s="413"/>
      <c r="C525" s="413"/>
      <c r="D525" s="413"/>
      <c r="E525" s="413"/>
      <c r="F525" s="413"/>
    </row>
    <row r="526" spans="2:6" x14ac:dyDescent="0.2">
      <c r="B526" s="413"/>
      <c r="C526" s="413"/>
      <c r="D526" s="413"/>
      <c r="E526" s="413"/>
      <c r="F526" s="413"/>
    </row>
    <row r="527" spans="2:6" x14ac:dyDescent="0.2">
      <c r="B527" s="413"/>
      <c r="C527" s="413"/>
      <c r="D527" s="413"/>
      <c r="E527" s="413"/>
      <c r="F527" s="413"/>
    </row>
    <row r="528" spans="2:6" x14ac:dyDescent="0.2">
      <c r="B528" s="413"/>
      <c r="C528" s="413"/>
      <c r="D528" s="413"/>
      <c r="E528" s="413"/>
      <c r="F528" s="413"/>
    </row>
    <row r="529" spans="2:6" x14ac:dyDescent="0.2">
      <c r="B529" s="413"/>
      <c r="C529" s="413"/>
      <c r="D529" s="413"/>
      <c r="E529" s="413"/>
      <c r="F529" s="413"/>
    </row>
    <row r="530" spans="2:6" x14ac:dyDescent="0.2">
      <c r="B530" s="413"/>
      <c r="C530" s="413"/>
      <c r="D530" s="413"/>
      <c r="E530" s="413"/>
      <c r="F530" s="413"/>
    </row>
    <row r="531" spans="2:6" x14ac:dyDescent="0.2">
      <c r="B531" s="413"/>
      <c r="C531" s="413"/>
      <c r="D531" s="413"/>
      <c r="E531" s="413"/>
      <c r="F531" s="413"/>
    </row>
    <row r="532" spans="2:6" x14ac:dyDescent="0.2">
      <c r="B532" s="413"/>
      <c r="C532" s="413"/>
      <c r="D532" s="413"/>
      <c r="E532" s="413"/>
      <c r="F532" s="413"/>
    </row>
    <row r="533" spans="2:6" x14ac:dyDescent="0.2">
      <c r="B533" s="413"/>
      <c r="C533" s="413"/>
      <c r="D533" s="413"/>
      <c r="E533" s="413"/>
      <c r="F533" s="413"/>
    </row>
    <row r="534" spans="2:6" x14ac:dyDescent="0.2">
      <c r="B534" s="413"/>
      <c r="C534" s="413"/>
      <c r="D534" s="413"/>
      <c r="E534" s="413"/>
      <c r="F534" s="413"/>
    </row>
    <row r="535" spans="2:6" x14ac:dyDescent="0.2">
      <c r="B535" s="413"/>
      <c r="C535" s="413"/>
      <c r="D535" s="413"/>
      <c r="E535" s="413"/>
      <c r="F535" s="413"/>
    </row>
    <row r="536" spans="2:6" x14ac:dyDescent="0.2">
      <c r="B536" s="413"/>
      <c r="C536" s="413"/>
      <c r="D536" s="413"/>
      <c r="E536" s="413"/>
      <c r="F536" s="413"/>
    </row>
    <row r="537" spans="2:6" x14ac:dyDescent="0.2">
      <c r="B537" s="413"/>
      <c r="C537" s="413"/>
      <c r="D537" s="413"/>
      <c r="E537" s="413"/>
      <c r="F537" s="413"/>
    </row>
    <row r="538" spans="2:6" x14ac:dyDescent="0.2">
      <c r="B538" s="413"/>
      <c r="C538" s="413"/>
      <c r="D538" s="413"/>
      <c r="E538" s="413"/>
      <c r="F538" s="413"/>
    </row>
    <row r="539" spans="2:6" x14ac:dyDescent="0.2">
      <c r="B539" s="413"/>
      <c r="C539" s="413"/>
      <c r="D539" s="413"/>
      <c r="E539" s="413"/>
      <c r="F539" s="413"/>
    </row>
    <row r="540" spans="2:6" x14ac:dyDescent="0.2">
      <c r="B540" s="413"/>
      <c r="C540" s="413"/>
      <c r="D540" s="413"/>
      <c r="E540" s="413"/>
      <c r="F540" s="413"/>
    </row>
    <row r="541" spans="2:6" x14ac:dyDescent="0.2">
      <c r="B541" s="413"/>
      <c r="C541" s="413"/>
      <c r="D541" s="413"/>
      <c r="E541" s="413"/>
      <c r="F541" s="413"/>
    </row>
    <row r="542" spans="2:6" x14ac:dyDescent="0.2">
      <c r="B542" s="413"/>
      <c r="C542" s="413"/>
      <c r="D542" s="413"/>
      <c r="E542" s="413"/>
      <c r="F542" s="413"/>
    </row>
    <row r="543" spans="2:6" x14ac:dyDescent="0.2">
      <c r="B543" s="413"/>
      <c r="C543" s="413"/>
      <c r="D543" s="413"/>
      <c r="E543" s="413"/>
      <c r="F543" s="413"/>
    </row>
    <row r="544" spans="2:6" x14ac:dyDescent="0.2">
      <c r="B544" s="413"/>
      <c r="C544" s="413"/>
      <c r="D544" s="413"/>
      <c r="E544" s="413"/>
      <c r="F544" s="413"/>
    </row>
    <row r="545" spans="2:6" x14ac:dyDescent="0.2">
      <c r="B545" s="413"/>
      <c r="C545" s="413"/>
      <c r="D545" s="413"/>
      <c r="E545" s="413"/>
      <c r="F545" s="413"/>
    </row>
    <row r="546" spans="2:6" x14ac:dyDescent="0.2">
      <c r="B546" s="413"/>
      <c r="C546" s="413"/>
      <c r="D546" s="413"/>
      <c r="E546" s="413"/>
      <c r="F546" s="413"/>
    </row>
    <row r="547" spans="2:6" x14ac:dyDescent="0.2">
      <c r="B547" s="413"/>
      <c r="C547" s="413"/>
      <c r="D547" s="413"/>
      <c r="E547" s="413"/>
      <c r="F547" s="413"/>
    </row>
    <row r="548" spans="2:6" x14ac:dyDescent="0.2">
      <c r="B548" s="413"/>
      <c r="C548" s="413"/>
      <c r="D548" s="413"/>
      <c r="E548" s="413"/>
      <c r="F548" s="413"/>
    </row>
    <row r="549" spans="2:6" x14ac:dyDescent="0.2">
      <c r="B549" s="413"/>
      <c r="C549" s="413"/>
      <c r="D549" s="413"/>
      <c r="E549" s="413"/>
      <c r="F549" s="413"/>
    </row>
    <row r="550" spans="2:6" x14ac:dyDescent="0.2">
      <c r="B550" s="413"/>
      <c r="C550" s="413"/>
      <c r="D550" s="413"/>
      <c r="E550" s="413"/>
      <c r="F550" s="413"/>
    </row>
    <row r="551" spans="2:6" x14ac:dyDescent="0.2">
      <c r="B551" s="413"/>
      <c r="C551" s="413"/>
      <c r="D551" s="413"/>
      <c r="E551" s="413"/>
      <c r="F551" s="413"/>
    </row>
    <row r="552" spans="2:6" x14ac:dyDescent="0.2">
      <c r="B552" s="413"/>
      <c r="C552" s="413"/>
      <c r="D552" s="413"/>
      <c r="E552" s="413"/>
      <c r="F552" s="413"/>
    </row>
    <row r="553" spans="2:6" x14ac:dyDescent="0.2">
      <c r="B553" s="413"/>
      <c r="C553" s="413"/>
      <c r="D553" s="413"/>
      <c r="E553" s="413"/>
      <c r="F553" s="413"/>
    </row>
    <row r="554" spans="2:6" x14ac:dyDescent="0.2">
      <c r="B554" s="413"/>
      <c r="C554" s="413"/>
      <c r="D554" s="413"/>
      <c r="E554" s="413"/>
      <c r="F554" s="413"/>
    </row>
    <row r="555" spans="2:6" x14ac:dyDescent="0.2">
      <c r="B555" s="413"/>
      <c r="C555" s="413"/>
      <c r="D555" s="413"/>
      <c r="E555" s="413"/>
      <c r="F555" s="413"/>
    </row>
    <row r="556" spans="2:6" x14ac:dyDescent="0.2">
      <c r="B556" s="413"/>
      <c r="C556" s="413"/>
      <c r="D556" s="413"/>
      <c r="E556" s="413"/>
      <c r="F556" s="413"/>
    </row>
    <row r="557" spans="2:6" x14ac:dyDescent="0.2">
      <c r="B557" s="413"/>
      <c r="C557" s="413"/>
      <c r="D557" s="413"/>
      <c r="E557" s="413"/>
      <c r="F557" s="413"/>
    </row>
    <row r="558" spans="2:6" x14ac:dyDescent="0.2">
      <c r="B558" s="413"/>
      <c r="C558" s="413"/>
      <c r="D558" s="413"/>
      <c r="E558" s="413"/>
      <c r="F558" s="413"/>
    </row>
    <row r="559" spans="2:6" x14ac:dyDescent="0.2">
      <c r="B559" s="413"/>
      <c r="C559" s="413"/>
      <c r="D559" s="413"/>
      <c r="E559" s="413"/>
      <c r="F559" s="413"/>
    </row>
    <row r="560" spans="2:6" x14ac:dyDescent="0.2">
      <c r="B560" s="413"/>
      <c r="C560" s="413"/>
      <c r="D560" s="413"/>
      <c r="E560" s="413"/>
      <c r="F560" s="413"/>
    </row>
    <row r="561" spans="2:6" x14ac:dyDescent="0.2">
      <c r="B561" s="413"/>
      <c r="C561" s="413"/>
      <c r="D561" s="413"/>
      <c r="E561" s="413"/>
      <c r="F561" s="413"/>
    </row>
    <row r="562" spans="2:6" x14ac:dyDescent="0.2">
      <c r="B562" s="413"/>
      <c r="C562" s="413"/>
      <c r="D562" s="413"/>
      <c r="E562" s="413"/>
      <c r="F562" s="413"/>
    </row>
    <row r="563" spans="2:6" x14ac:dyDescent="0.2">
      <c r="B563" s="413"/>
      <c r="C563" s="413"/>
      <c r="D563" s="413"/>
      <c r="E563" s="413"/>
      <c r="F563" s="413"/>
    </row>
    <row r="564" spans="2:6" x14ac:dyDescent="0.2">
      <c r="B564" s="413"/>
      <c r="C564" s="413"/>
      <c r="D564" s="413"/>
      <c r="E564" s="413"/>
      <c r="F564" s="413"/>
    </row>
    <row r="565" spans="2:6" x14ac:dyDescent="0.2">
      <c r="B565" s="413"/>
      <c r="C565" s="413"/>
      <c r="D565" s="413"/>
      <c r="E565" s="413"/>
      <c r="F565" s="413"/>
    </row>
    <row r="566" spans="2:6" x14ac:dyDescent="0.2">
      <c r="B566" s="413"/>
      <c r="C566" s="413"/>
      <c r="D566" s="413"/>
      <c r="E566" s="413"/>
      <c r="F566" s="413"/>
    </row>
    <row r="567" spans="2:6" x14ac:dyDescent="0.2">
      <c r="B567" s="413"/>
      <c r="C567" s="413"/>
      <c r="D567" s="413"/>
      <c r="E567" s="413"/>
      <c r="F567" s="413"/>
    </row>
    <row r="568" spans="2:6" x14ac:dyDescent="0.2">
      <c r="B568" s="413"/>
      <c r="C568" s="413"/>
      <c r="D568" s="413"/>
      <c r="E568" s="413"/>
      <c r="F568" s="413"/>
    </row>
    <row r="569" spans="2:6" x14ac:dyDescent="0.2">
      <c r="B569" s="413"/>
      <c r="C569" s="413"/>
      <c r="D569" s="413"/>
      <c r="E569" s="413"/>
      <c r="F569" s="413"/>
    </row>
    <row r="570" spans="2:6" x14ac:dyDescent="0.2">
      <c r="B570" s="413"/>
      <c r="C570" s="413"/>
      <c r="D570" s="413"/>
      <c r="E570" s="413"/>
      <c r="F570" s="413"/>
    </row>
    <row r="571" spans="2:6" x14ac:dyDescent="0.2">
      <c r="B571" s="413"/>
      <c r="C571" s="413"/>
      <c r="D571" s="413"/>
      <c r="E571" s="413"/>
      <c r="F571" s="413"/>
    </row>
    <row r="572" spans="2:6" x14ac:dyDescent="0.2">
      <c r="B572" s="413"/>
      <c r="C572" s="413"/>
      <c r="D572" s="413"/>
      <c r="E572" s="413"/>
      <c r="F572" s="413"/>
    </row>
    <row r="573" spans="2:6" x14ac:dyDescent="0.2">
      <c r="B573" s="413"/>
      <c r="C573" s="413"/>
      <c r="D573" s="413"/>
      <c r="E573" s="413"/>
      <c r="F573" s="413"/>
    </row>
    <row r="574" spans="2:6" x14ac:dyDescent="0.2">
      <c r="B574" s="413"/>
      <c r="C574" s="413"/>
      <c r="D574" s="413"/>
      <c r="E574" s="413"/>
      <c r="F574" s="413"/>
    </row>
    <row r="575" spans="2:6" x14ac:dyDescent="0.2">
      <c r="B575" s="413"/>
      <c r="C575" s="413"/>
      <c r="D575" s="413"/>
      <c r="E575" s="413"/>
      <c r="F575" s="413"/>
    </row>
    <row r="576" spans="2:6" x14ac:dyDescent="0.2">
      <c r="B576" s="413"/>
      <c r="C576" s="413"/>
      <c r="D576" s="413"/>
      <c r="E576" s="413"/>
      <c r="F576" s="413"/>
    </row>
    <row r="577" spans="2:6" x14ac:dyDescent="0.2">
      <c r="B577" s="413"/>
      <c r="C577" s="413"/>
      <c r="D577" s="413"/>
      <c r="E577" s="413"/>
      <c r="F577" s="413"/>
    </row>
    <row r="578" spans="2:6" x14ac:dyDescent="0.2">
      <c r="B578" s="413"/>
      <c r="C578" s="413"/>
      <c r="D578" s="413"/>
      <c r="E578" s="413"/>
      <c r="F578" s="413"/>
    </row>
    <row r="579" spans="2:6" x14ac:dyDescent="0.2">
      <c r="B579" s="413"/>
      <c r="C579" s="413"/>
      <c r="D579" s="413"/>
      <c r="E579" s="413"/>
      <c r="F579" s="413"/>
    </row>
  </sheetData>
  <printOptions horizontalCentered="1"/>
  <pageMargins left="0" right="0" top="0.78740157480314965" bottom="0" header="0" footer="0"/>
  <pageSetup paperSize="9" scale="5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4"/>
  <sheetViews>
    <sheetView workbookViewId="0">
      <selection activeCell="L54" sqref="L54"/>
    </sheetView>
  </sheetViews>
  <sheetFormatPr defaultRowHeight="12.75" x14ac:dyDescent="0.2"/>
  <cols>
    <col min="1" max="1" width="10.85546875" style="441" customWidth="1"/>
    <col min="2" max="2" width="10.140625" style="441" bestFit="1" customWidth="1"/>
    <col min="3" max="3" width="6.7109375" style="441" customWidth="1"/>
    <col min="4" max="4" width="19.28515625" style="441" customWidth="1"/>
    <col min="5" max="5" width="12.42578125" style="441" customWidth="1"/>
    <col min="6" max="6" width="31.5703125" style="441" customWidth="1"/>
    <col min="7" max="7" width="10.85546875" style="441" customWidth="1"/>
    <col min="8" max="8" width="18.28515625" style="441" customWidth="1"/>
    <col min="9" max="9" width="10.42578125" style="441" customWidth="1"/>
    <col min="10" max="10" width="18" style="441" customWidth="1"/>
    <col min="11" max="16384" width="9.140625" style="441"/>
  </cols>
  <sheetData>
    <row r="1" spans="1:10" x14ac:dyDescent="0.2">
      <c r="J1" s="442"/>
    </row>
    <row r="2" spans="1:10" ht="18" customHeight="1" x14ac:dyDescent="0.25">
      <c r="A2" s="443" t="s">
        <v>478</v>
      </c>
      <c r="B2" s="444"/>
      <c r="C2" s="444"/>
      <c r="D2" s="444"/>
      <c r="E2" s="444"/>
      <c r="F2" s="444"/>
      <c r="G2" s="444"/>
      <c r="H2" s="444"/>
      <c r="I2" s="444"/>
      <c r="J2" s="444"/>
    </row>
    <row r="3" spans="1:10" ht="18" customHeight="1" x14ac:dyDescent="0.25">
      <c r="A3" s="443" t="s">
        <v>479</v>
      </c>
      <c r="B3" s="444"/>
      <c r="C3" s="444"/>
      <c r="D3" s="444"/>
      <c r="E3" s="444"/>
      <c r="F3" s="444"/>
      <c r="G3" s="444"/>
      <c r="H3" s="444"/>
      <c r="I3" s="444"/>
      <c r="J3" s="444"/>
    </row>
    <row r="5" spans="1:10" ht="13.5" customHeight="1" thickBot="1" x14ac:dyDescent="0.25"/>
    <row r="6" spans="1:10" ht="17.25" customHeight="1" x14ac:dyDescent="0.25">
      <c r="A6" s="445" t="s">
        <v>480</v>
      </c>
      <c r="B6" s="445" t="s">
        <v>481</v>
      </c>
      <c r="C6" s="445" t="s">
        <v>482</v>
      </c>
      <c r="D6" s="445" t="s">
        <v>483</v>
      </c>
      <c r="E6" s="445" t="s">
        <v>484</v>
      </c>
      <c r="F6" s="445" t="s">
        <v>485</v>
      </c>
      <c r="G6" s="445" t="s">
        <v>486</v>
      </c>
      <c r="H6" s="445" t="s">
        <v>487</v>
      </c>
      <c r="I6" s="445" t="s">
        <v>488</v>
      </c>
      <c r="J6" s="445" t="s">
        <v>489</v>
      </c>
    </row>
    <row r="7" spans="1:10" ht="15.75" customHeight="1" thickBot="1" x14ac:dyDescent="0.3">
      <c r="A7" s="446" t="s">
        <v>490</v>
      </c>
      <c r="B7" s="446"/>
      <c r="C7" s="446"/>
      <c r="D7" s="446" t="s">
        <v>490</v>
      </c>
      <c r="E7" s="446" t="s">
        <v>491</v>
      </c>
      <c r="F7" s="446"/>
      <c r="G7" s="446" t="s">
        <v>492</v>
      </c>
      <c r="H7" s="446"/>
      <c r="I7" s="446" t="s">
        <v>277</v>
      </c>
      <c r="J7" s="446"/>
    </row>
    <row r="8" spans="1:10" ht="14.25" customHeight="1" x14ac:dyDescent="0.2">
      <c r="A8" s="447"/>
      <c r="B8" s="447"/>
      <c r="C8" s="447"/>
      <c r="D8" s="447"/>
      <c r="E8" s="447"/>
      <c r="F8" s="447"/>
      <c r="G8" s="447"/>
      <c r="H8" s="447"/>
      <c r="I8" s="447"/>
      <c r="J8" s="447"/>
    </row>
    <row r="9" spans="1:10" ht="14.25" customHeight="1" x14ac:dyDescent="0.2">
      <c r="A9" s="448">
        <v>44</v>
      </c>
      <c r="B9" s="449">
        <v>42075</v>
      </c>
      <c r="C9" s="448">
        <v>137</v>
      </c>
      <c r="D9" s="448" t="s">
        <v>493</v>
      </c>
      <c r="E9" s="448" t="s">
        <v>494</v>
      </c>
      <c r="F9" s="450" t="s">
        <v>495</v>
      </c>
      <c r="G9" s="448">
        <v>43</v>
      </c>
      <c r="H9" s="448" t="s">
        <v>496</v>
      </c>
      <c r="I9" s="448" t="s">
        <v>497</v>
      </c>
      <c r="J9" s="451">
        <v>600</v>
      </c>
    </row>
    <row r="10" spans="1:10" ht="14.25" customHeight="1" x14ac:dyDescent="0.2">
      <c r="A10" s="450"/>
      <c r="B10" s="449"/>
      <c r="C10" s="452">
        <v>137</v>
      </c>
      <c r="D10" s="453"/>
      <c r="E10" s="453"/>
      <c r="F10" s="450" t="s">
        <v>498</v>
      </c>
      <c r="G10" s="452">
        <v>43</v>
      </c>
      <c r="H10" s="452"/>
      <c r="I10" s="452"/>
      <c r="J10" s="454">
        <v>600</v>
      </c>
    </row>
    <row r="11" spans="1:10" ht="14.25" customHeight="1" x14ac:dyDescent="0.2">
      <c r="A11" s="450"/>
      <c r="B11" s="449"/>
      <c r="C11" s="448">
        <v>136</v>
      </c>
      <c r="D11" s="450"/>
      <c r="E11" s="450"/>
      <c r="F11" s="450"/>
      <c r="G11" s="448">
        <v>43</v>
      </c>
      <c r="H11" s="448" t="s">
        <v>496</v>
      </c>
      <c r="I11" s="448" t="s">
        <v>497</v>
      </c>
      <c r="J11" s="451">
        <v>1000</v>
      </c>
    </row>
    <row r="12" spans="1:10" s="456" customFormat="1" ht="14.25" customHeight="1" x14ac:dyDescent="0.2">
      <c r="A12" s="455"/>
      <c r="B12" s="453"/>
      <c r="C12" s="452">
        <v>136</v>
      </c>
      <c r="D12" s="453"/>
      <c r="E12" s="453"/>
      <c r="F12" s="453"/>
      <c r="G12" s="452">
        <v>43</v>
      </c>
      <c r="H12" s="452"/>
      <c r="I12" s="452"/>
      <c r="J12" s="454">
        <v>1000</v>
      </c>
    </row>
    <row r="13" spans="1:10" ht="14.25" x14ac:dyDescent="0.2">
      <c r="A13" s="450"/>
      <c r="B13" s="450"/>
      <c r="C13" s="448">
        <v>132</v>
      </c>
      <c r="D13" s="448"/>
      <c r="E13" s="448"/>
      <c r="F13" s="448"/>
      <c r="G13" s="448">
        <v>43</v>
      </c>
      <c r="H13" s="448" t="s">
        <v>499</v>
      </c>
      <c r="I13" s="448" t="s">
        <v>500</v>
      </c>
      <c r="J13" s="457">
        <v>604369</v>
      </c>
    </row>
    <row r="14" spans="1:10" ht="14.25" x14ac:dyDescent="0.2">
      <c r="A14" s="448"/>
      <c r="B14" s="449"/>
      <c r="C14" s="448"/>
      <c r="D14" s="450"/>
      <c r="E14" s="450"/>
      <c r="F14" s="450"/>
      <c r="G14" s="448">
        <v>43</v>
      </c>
      <c r="H14" s="448" t="s">
        <v>499</v>
      </c>
      <c r="I14" s="448" t="s">
        <v>501</v>
      </c>
      <c r="J14" s="451">
        <v>200000</v>
      </c>
    </row>
    <row r="15" spans="1:10" ht="14.25" x14ac:dyDescent="0.2">
      <c r="A15" s="450"/>
      <c r="B15" s="449"/>
      <c r="C15" s="448"/>
      <c r="D15" s="450"/>
      <c r="E15" s="450"/>
      <c r="F15" s="450"/>
      <c r="G15" s="448">
        <v>43</v>
      </c>
      <c r="H15" s="448" t="s">
        <v>502</v>
      </c>
      <c r="I15" s="448" t="s">
        <v>501</v>
      </c>
      <c r="J15" s="451">
        <v>500000</v>
      </c>
    </row>
    <row r="16" spans="1:10" ht="14.25" x14ac:dyDescent="0.2">
      <c r="A16" s="450"/>
      <c r="B16" s="449"/>
      <c r="C16" s="448"/>
      <c r="D16" s="450"/>
      <c r="E16" s="450"/>
      <c r="F16" s="450"/>
      <c r="G16" s="448">
        <v>43</v>
      </c>
      <c r="H16" s="448" t="s">
        <v>503</v>
      </c>
      <c r="I16" s="448" t="s">
        <v>497</v>
      </c>
      <c r="J16" s="451">
        <v>212500</v>
      </c>
    </row>
    <row r="17" spans="1:11" ht="14.25" x14ac:dyDescent="0.2">
      <c r="A17" s="450"/>
      <c r="B17" s="449"/>
      <c r="C17" s="448"/>
      <c r="D17" s="450"/>
      <c r="E17" s="450"/>
      <c r="F17" s="450"/>
      <c r="G17" s="448">
        <v>43</v>
      </c>
      <c r="H17" s="448" t="s">
        <v>504</v>
      </c>
      <c r="I17" s="448" t="s">
        <v>497</v>
      </c>
      <c r="J17" s="451">
        <v>5000</v>
      </c>
    </row>
    <row r="18" spans="1:11" s="458" customFormat="1" ht="14.25" x14ac:dyDescent="0.2">
      <c r="A18" s="455"/>
      <c r="B18" s="450"/>
      <c r="C18" s="448"/>
      <c r="D18" s="450"/>
      <c r="E18" s="450"/>
      <c r="F18" s="450"/>
      <c r="G18" s="448">
        <v>43</v>
      </c>
      <c r="H18" s="448" t="s">
        <v>505</v>
      </c>
      <c r="I18" s="448" t="s">
        <v>497</v>
      </c>
      <c r="J18" s="451">
        <v>40000</v>
      </c>
    </row>
    <row r="19" spans="1:11" ht="14.25" x14ac:dyDescent="0.2">
      <c r="A19" s="450"/>
      <c r="B19" s="450"/>
      <c r="C19" s="450"/>
      <c r="D19" s="450"/>
      <c r="E19" s="450"/>
      <c r="F19" s="450"/>
      <c r="G19" s="448">
        <v>43</v>
      </c>
      <c r="H19" s="448" t="s">
        <v>506</v>
      </c>
      <c r="I19" s="448" t="s">
        <v>497</v>
      </c>
      <c r="J19" s="451">
        <v>4800</v>
      </c>
    </row>
    <row r="20" spans="1:11" ht="14.25" x14ac:dyDescent="0.2">
      <c r="A20" s="448"/>
      <c r="B20" s="449"/>
      <c r="C20" s="448"/>
      <c r="D20" s="450"/>
      <c r="E20" s="450"/>
      <c r="F20" s="450"/>
      <c r="G20" s="448">
        <v>43</v>
      </c>
      <c r="H20" s="448" t="s">
        <v>507</v>
      </c>
      <c r="I20" s="448" t="s">
        <v>497</v>
      </c>
      <c r="J20" s="451">
        <v>860202</v>
      </c>
    </row>
    <row r="21" spans="1:11" ht="14.25" x14ac:dyDescent="0.2">
      <c r="A21" s="450"/>
      <c r="B21" s="449"/>
      <c r="C21" s="448"/>
      <c r="D21" s="450"/>
      <c r="E21" s="450"/>
      <c r="F21" s="450"/>
      <c r="G21" s="448">
        <v>43</v>
      </c>
      <c r="H21" s="448" t="s">
        <v>508</v>
      </c>
      <c r="I21" s="448" t="s">
        <v>497</v>
      </c>
      <c r="J21" s="451">
        <v>7000</v>
      </c>
    </row>
    <row r="22" spans="1:11" ht="14.25" x14ac:dyDescent="0.2">
      <c r="A22" s="450"/>
      <c r="B22" s="449"/>
      <c r="C22" s="448"/>
      <c r="D22" s="450"/>
      <c r="E22" s="450"/>
      <c r="F22" s="450"/>
      <c r="G22" s="448">
        <v>43</v>
      </c>
      <c r="H22" s="448" t="s">
        <v>509</v>
      </c>
      <c r="I22" s="448" t="s">
        <v>497</v>
      </c>
      <c r="J22" s="451">
        <v>2000</v>
      </c>
    </row>
    <row r="23" spans="1:11" ht="14.25" x14ac:dyDescent="0.2">
      <c r="A23" s="450"/>
      <c r="B23" s="449"/>
      <c r="C23" s="448"/>
      <c r="D23" s="450"/>
      <c r="E23" s="450"/>
      <c r="F23" s="450"/>
      <c r="G23" s="448">
        <v>43</v>
      </c>
      <c r="H23" s="448" t="s">
        <v>496</v>
      </c>
      <c r="I23" s="448" t="s">
        <v>497</v>
      </c>
      <c r="J23" s="451">
        <v>120303</v>
      </c>
    </row>
    <row r="24" spans="1:11" ht="14.25" x14ac:dyDescent="0.2">
      <c r="A24" s="455"/>
      <c r="B24" s="453"/>
      <c r="C24" s="452"/>
      <c r="D24" s="453"/>
      <c r="E24" s="453"/>
      <c r="F24" s="453"/>
      <c r="G24" s="448">
        <v>43</v>
      </c>
      <c r="H24" s="448" t="s">
        <v>510</v>
      </c>
      <c r="I24" s="448" t="s">
        <v>497</v>
      </c>
      <c r="J24" s="451">
        <v>865500</v>
      </c>
    </row>
    <row r="25" spans="1:11" ht="14.25" x14ac:dyDescent="0.2">
      <c r="A25" s="450"/>
      <c r="B25" s="450"/>
      <c r="C25" s="450"/>
      <c r="D25" s="450"/>
      <c r="E25" s="450"/>
      <c r="F25" s="450"/>
      <c r="G25" s="448">
        <v>43</v>
      </c>
      <c r="H25" s="448" t="s">
        <v>511</v>
      </c>
      <c r="I25" s="448" t="s">
        <v>497</v>
      </c>
      <c r="J25" s="451">
        <v>6555207</v>
      </c>
    </row>
    <row r="26" spans="1:11" ht="14.25" x14ac:dyDescent="0.2">
      <c r="A26" s="448"/>
      <c r="B26" s="449"/>
      <c r="C26" s="448">
        <v>132</v>
      </c>
      <c r="D26" s="450"/>
      <c r="E26" s="450"/>
      <c r="F26" s="450"/>
      <c r="G26" s="448">
        <v>43</v>
      </c>
      <c r="H26" s="448" t="s">
        <v>512</v>
      </c>
      <c r="I26" s="448" t="s">
        <v>497</v>
      </c>
      <c r="J26" s="451">
        <v>24000</v>
      </c>
    </row>
    <row r="27" spans="1:11" s="456" customFormat="1" ht="14.25" x14ac:dyDescent="0.2">
      <c r="A27" s="453"/>
      <c r="B27" s="459"/>
      <c r="C27" s="452">
        <v>132</v>
      </c>
      <c r="D27" s="453"/>
      <c r="E27" s="453"/>
      <c r="F27" s="453"/>
      <c r="G27" s="452">
        <v>43</v>
      </c>
      <c r="H27" s="452"/>
      <c r="I27" s="452"/>
      <c r="J27" s="454">
        <f>SUM(J13:J26)</f>
        <v>10000881</v>
      </c>
    </row>
    <row r="28" spans="1:11" s="465" customFormat="1" ht="15.75" x14ac:dyDescent="0.25">
      <c r="A28" s="460"/>
      <c r="B28" s="461"/>
      <c r="C28" s="462"/>
      <c r="D28" s="460"/>
      <c r="E28" s="463" t="s">
        <v>494</v>
      </c>
      <c r="F28" s="460"/>
      <c r="G28" s="462">
        <v>43</v>
      </c>
      <c r="H28" s="462"/>
      <c r="I28" s="462"/>
      <c r="J28" s="464">
        <f>SUM(J10+J12+J27)</f>
        <v>10002481</v>
      </c>
    </row>
    <row r="29" spans="1:11" ht="19.5" customHeight="1" x14ac:dyDescent="0.2">
      <c r="A29" s="450"/>
      <c r="B29" s="449"/>
      <c r="C29" s="448">
        <v>132</v>
      </c>
      <c r="D29" s="450"/>
      <c r="E29" s="450"/>
      <c r="F29" s="450"/>
      <c r="G29" s="448">
        <v>390</v>
      </c>
      <c r="H29" s="448" t="s">
        <v>513</v>
      </c>
      <c r="I29" s="448" t="s">
        <v>497</v>
      </c>
      <c r="J29" s="451">
        <v>13900</v>
      </c>
    </row>
    <row r="30" spans="1:11" s="456" customFormat="1" ht="14.25" x14ac:dyDescent="0.2">
      <c r="A30" s="453"/>
      <c r="B30" s="459"/>
      <c r="C30" s="452">
        <v>132</v>
      </c>
      <c r="D30" s="453"/>
      <c r="E30" s="453"/>
      <c r="F30" s="453"/>
      <c r="G30" s="452">
        <v>390</v>
      </c>
      <c r="H30" s="452"/>
      <c r="I30" s="452"/>
      <c r="J30" s="454">
        <v>13900</v>
      </c>
    </row>
    <row r="31" spans="1:11" ht="14.25" x14ac:dyDescent="0.2">
      <c r="A31" s="448"/>
      <c r="B31" s="448"/>
      <c r="C31" s="448">
        <v>132</v>
      </c>
      <c r="D31" s="448"/>
      <c r="E31" s="448"/>
      <c r="F31" s="448"/>
      <c r="G31" s="448">
        <v>380</v>
      </c>
      <c r="H31" s="448" t="s">
        <v>513</v>
      </c>
      <c r="I31" s="448" t="s">
        <v>497</v>
      </c>
      <c r="J31" s="451">
        <v>8730</v>
      </c>
      <c r="K31" s="466"/>
    </row>
    <row r="32" spans="1:11" s="456" customFormat="1" ht="14.25" x14ac:dyDescent="0.2">
      <c r="A32" s="452"/>
      <c r="B32" s="452"/>
      <c r="C32" s="452">
        <v>132</v>
      </c>
      <c r="D32" s="452"/>
      <c r="E32" s="452"/>
      <c r="F32" s="452"/>
      <c r="G32" s="452">
        <v>380</v>
      </c>
      <c r="H32" s="452"/>
      <c r="I32" s="452"/>
      <c r="J32" s="454">
        <v>8730</v>
      </c>
      <c r="K32" s="467"/>
    </row>
    <row r="33" spans="1:11" ht="14.25" x14ac:dyDescent="0.2">
      <c r="A33" s="448"/>
      <c r="B33" s="448"/>
      <c r="C33" s="448">
        <v>132</v>
      </c>
      <c r="D33" s="448"/>
      <c r="E33" s="448"/>
      <c r="F33" s="448"/>
      <c r="G33" s="448">
        <v>360</v>
      </c>
      <c r="H33" s="448" t="s">
        <v>513</v>
      </c>
      <c r="I33" s="448" t="s">
        <v>497</v>
      </c>
      <c r="J33" s="451">
        <v>14835</v>
      </c>
      <c r="K33" s="466"/>
    </row>
    <row r="34" spans="1:11" s="456" customFormat="1" ht="14.25" x14ac:dyDescent="0.2">
      <c r="A34" s="452"/>
      <c r="B34" s="452"/>
      <c r="C34" s="452">
        <v>132</v>
      </c>
      <c r="D34" s="452"/>
      <c r="E34" s="452"/>
      <c r="F34" s="452"/>
      <c r="G34" s="452">
        <v>360</v>
      </c>
      <c r="H34" s="452"/>
      <c r="I34" s="452"/>
      <c r="J34" s="454">
        <v>14835</v>
      </c>
      <c r="K34" s="467"/>
    </row>
    <row r="35" spans="1:11" ht="14.25" x14ac:dyDescent="0.2">
      <c r="A35" s="448"/>
      <c r="B35" s="448"/>
      <c r="C35" s="448">
        <v>132</v>
      </c>
      <c r="D35" s="448"/>
      <c r="E35" s="448"/>
      <c r="F35" s="448"/>
      <c r="G35" s="448">
        <v>35</v>
      </c>
      <c r="H35" s="448" t="s">
        <v>514</v>
      </c>
      <c r="I35" s="448" t="s">
        <v>515</v>
      </c>
      <c r="J35" s="451">
        <v>7000</v>
      </c>
      <c r="K35" s="466"/>
    </row>
    <row r="36" spans="1:11" ht="14.25" x14ac:dyDescent="0.2">
      <c r="A36" s="448"/>
      <c r="B36" s="448"/>
      <c r="C36" s="448"/>
      <c r="D36" s="448"/>
      <c r="E36" s="448"/>
      <c r="F36" s="448"/>
      <c r="G36" s="448">
        <v>35</v>
      </c>
      <c r="H36" s="448" t="s">
        <v>516</v>
      </c>
      <c r="I36" s="448" t="s">
        <v>517</v>
      </c>
      <c r="J36" s="451">
        <v>187000</v>
      </c>
      <c r="K36" s="466"/>
    </row>
    <row r="37" spans="1:11" ht="14.25" x14ac:dyDescent="0.2">
      <c r="A37" s="448"/>
      <c r="B37" s="448"/>
      <c r="C37" s="448"/>
      <c r="D37" s="448"/>
      <c r="E37" s="448"/>
      <c r="F37" s="448"/>
      <c r="G37" s="448">
        <v>35</v>
      </c>
      <c r="H37" s="448" t="s">
        <v>518</v>
      </c>
      <c r="I37" s="448" t="s">
        <v>519</v>
      </c>
      <c r="J37" s="451">
        <v>399000</v>
      </c>
      <c r="K37" s="466"/>
    </row>
    <row r="38" spans="1:11" ht="14.25" x14ac:dyDescent="0.2">
      <c r="A38" s="448"/>
      <c r="B38" s="448"/>
      <c r="C38" s="448"/>
      <c r="D38" s="448"/>
      <c r="E38" s="448"/>
      <c r="F38" s="448"/>
      <c r="G38" s="448">
        <v>35</v>
      </c>
      <c r="H38" s="448" t="s">
        <v>520</v>
      </c>
      <c r="I38" s="448" t="s">
        <v>521</v>
      </c>
      <c r="J38" s="451">
        <v>204600</v>
      </c>
      <c r="K38" s="466"/>
    </row>
    <row r="39" spans="1:11" ht="14.25" x14ac:dyDescent="0.2">
      <c r="A39" s="448"/>
      <c r="B39" s="448"/>
      <c r="C39" s="448"/>
      <c r="D39" s="448"/>
      <c r="E39" s="448"/>
      <c r="F39" s="448"/>
      <c r="G39" s="448">
        <v>35</v>
      </c>
      <c r="H39" s="448" t="s">
        <v>520</v>
      </c>
      <c r="I39" s="448" t="s">
        <v>522</v>
      </c>
      <c r="J39" s="451">
        <v>1000</v>
      </c>
      <c r="K39" s="466"/>
    </row>
    <row r="40" spans="1:11" ht="14.25" x14ac:dyDescent="0.2">
      <c r="A40" s="448"/>
      <c r="B40" s="448"/>
      <c r="C40" s="448"/>
      <c r="D40" s="448"/>
      <c r="E40" s="448"/>
      <c r="F40" s="448"/>
      <c r="G40" s="448">
        <v>35</v>
      </c>
      <c r="H40" s="448" t="s">
        <v>520</v>
      </c>
      <c r="I40" s="448" t="s">
        <v>523</v>
      </c>
      <c r="J40" s="451">
        <v>500</v>
      </c>
      <c r="K40" s="466"/>
    </row>
    <row r="41" spans="1:11" ht="14.25" x14ac:dyDescent="0.2">
      <c r="A41" s="448"/>
      <c r="B41" s="448"/>
      <c r="C41" s="448"/>
      <c r="D41" s="448"/>
      <c r="E41" s="448"/>
      <c r="F41" s="448"/>
      <c r="G41" s="448">
        <v>35</v>
      </c>
      <c r="H41" s="448" t="s">
        <v>520</v>
      </c>
      <c r="I41" s="448" t="s">
        <v>524</v>
      </c>
      <c r="J41" s="451">
        <v>680</v>
      </c>
      <c r="K41" s="466"/>
    </row>
    <row r="42" spans="1:11" ht="14.25" x14ac:dyDescent="0.2">
      <c r="A42" s="448"/>
      <c r="B42" s="448"/>
      <c r="C42" s="448"/>
      <c r="D42" s="448"/>
      <c r="E42" s="448"/>
      <c r="F42" s="448"/>
      <c r="G42" s="448">
        <v>35</v>
      </c>
      <c r="H42" s="448" t="s">
        <v>520</v>
      </c>
      <c r="I42" s="448" t="s">
        <v>525</v>
      </c>
      <c r="J42" s="451">
        <v>3000</v>
      </c>
      <c r="K42" s="466"/>
    </row>
    <row r="43" spans="1:11" ht="14.25" x14ac:dyDescent="0.2">
      <c r="A43" s="448"/>
      <c r="B43" s="448"/>
      <c r="C43" s="448"/>
      <c r="D43" s="448"/>
      <c r="E43" s="448"/>
      <c r="F43" s="448"/>
      <c r="G43" s="448">
        <v>35</v>
      </c>
      <c r="H43" s="448" t="s">
        <v>520</v>
      </c>
      <c r="I43" s="448" t="s">
        <v>526</v>
      </c>
      <c r="J43" s="451">
        <v>2200</v>
      </c>
      <c r="K43" s="466"/>
    </row>
    <row r="44" spans="1:11" ht="14.25" x14ac:dyDescent="0.2">
      <c r="A44" s="448"/>
      <c r="B44" s="448"/>
      <c r="C44" s="448"/>
      <c r="D44" s="448"/>
      <c r="E44" s="448"/>
      <c r="F44" s="448"/>
      <c r="G44" s="448">
        <v>35</v>
      </c>
      <c r="H44" s="448" t="s">
        <v>520</v>
      </c>
      <c r="I44" s="448" t="s">
        <v>527</v>
      </c>
      <c r="J44" s="451">
        <v>8000</v>
      </c>
      <c r="K44" s="466"/>
    </row>
    <row r="45" spans="1:11" ht="14.25" x14ac:dyDescent="0.2">
      <c r="A45" s="448"/>
      <c r="B45" s="448"/>
      <c r="C45" s="448"/>
      <c r="D45" s="448"/>
      <c r="E45" s="448"/>
      <c r="F45" s="448"/>
      <c r="G45" s="448">
        <v>35</v>
      </c>
      <c r="H45" s="448" t="s">
        <v>528</v>
      </c>
      <c r="I45" s="448" t="s">
        <v>529</v>
      </c>
      <c r="J45" s="451">
        <v>35000</v>
      </c>
      <c r="K45" s="466"/>
    </row>
    <row r="46" spans="1:11" ht="14.25" x14ac:dyDescent="0.2">
      <c r="A46" s="448"/>
      <c r="B46" s="448"/>
      <c r="C46" s="448"/>
      <c r="D46" s="448"/>
      <c r="E46" s="448"/>
      <c r="F46" s="448"/>
      <c r="G46" s="448">
        <v>35</v>
      </c>
      <c r="H46" s="448" t="s">
        <v>528</v>
      </c>
      <c r="I46" s="448" t="s">
        <v>530</v>
      </c>
      <c r="J46" s="451">
        <v>70000</v>
      </c>
      <c r="K46" s="466"/>
    </row>
    <row r="47" spans="1:11" ht="14.25" x14ac:dyDescent="0.2">
      <c r="A47" s="448"/>
      <c r="B47" s="448"/>
      <c r="C47" s="448"/>
      <c r="D47" s="448"/>
      <c r="E47" s="448"/>
      <c r="F47" s="448"/>
      <c r="G47" s="448">
        <v>35</v>
      </c>
      <c r="H47" s="448" t="s">
        <v>528</v>
      </c>
      <c r="I47" s="448" t="s">
        <v>531</v>
      </c>
      <c r="J47" s="451">
        <v>700000</v>
      </c>
      <c r="K47" s="466"/>
    </row>
    <row r="48" spans="1:11" ht="14.25" x14ac:dyDescent="0.2">
      <c r="A48" s="448"/>
      <c r="B48" s="448"/>
      <c r="C48" s="448"/>
      <c r="D48" s="448"/>
      <c r="E48" s="448"/>
      <c r="F48" s="448"/>
      <c r="G48" s="448">
        <v>35</v>
      </c>
      <c r="H48" s="448" t="s">
        <v>528</v>
      </c>
      <c r="I48" s="448" t="s">
        <v>532</v>
      </c>
      <c r="J48" s="451">
        <v>24000</v>
      </c>
      <c r="K48" s="466"/>
    </row>
    <row r="49" spans="1:11" ht="14.25" x14ac:dyDescent="0.2">
      <c r="A49" s="448"/>
      <c r="B49" s="448"/>
      <c r="C49" s="448"/>
      <c r="D49" s="448"/>
      <c r="E49" s="448"/>
      <c r="F49" s="448"/>
      <c r="G49" s="448">
        <v>35</v>
      </c>
      <c r="H49" s="448" t="s">
        <v>528</v>
      </c>
      <c r="I49" s="448" t="s">
        <v>533</v>
      </c>
      <c r="J49" s="451">
        <v>163000</v>
      </c>
      <c r="K49" s="466"/>
    </row>
    <row r="50" spans="1:11" ht="14.25" x14ac:dyDescent="0.2">
      <c r="A50" s="448"/>
      <c r="B50" s="448"/>
      <c r="C50" s="448"/>
      <c r="D50" s="448"/>
      <c r="E50" s="448"/>
      <c r="F50" s="448"/>
      <c r="G50" s="448">
        <v>35</v>
      </c>
      <c r="H50" s="448" t="s">
        <v>528</v>
      </c>
      <c r="I50" s="448" t="s">
        <v>534</v>
      </c>
      <c r="J50" s="451">
        <v>123000</v>
      </c>
      <c r="K50" s="466"/>
    </row>
    <row r="51" spans="1:11" ht="14.25" x14ac:dyDescent="0.2">
      <c r="A51" s="448"/>
      <c r="B51" s="448"/>
      <c r="C51" s="448"/>
      <c r="D51" s="448"/>
      <c r="E51" s="448"/>
      <c r="F51" s="448"/>
      <c r="G51" s="448">
        <v>35</v>
      </c>
      <c r="H51" s="448" t="s">
        <v>528</v>
      </c>
      <c r="I51" s="448" t="s">
        <v>535</v>
      </c>
      <c r="J51" s="451">
        <v>200000</v>
      </c>
      <c r="K51" s="466"/>
    </row>
    <row r="52" spans="1:11" ht="14.25" x14ac:dyDescent="0.2">
      <c r="A52" s="448"/>
      <c r="B52" s="448"/>
      <c r="C52" s="448"/>
      <c r="D52" s="448"/>
      <c r="E52" s="448"/>
      <c r="F52" s="448"/>
      <c r="G52" s="448">
        <v>35</v>
      </c>
      <c r="H52" s="448" t="s">
        <v>528</v>
      </c>
      <c r="I52" s="448" t="s">
        <v>536</v>
      </c>
      <c r="J52" s="451">
        <v>10000</v>
      </c>
      <c r="K52" s="466"/>
    </row>
    <row r="53" spans="1:11" ht="14.25" x14ac:dyDescent="0.2">
      <c r="A53" s="448"/>
      <c r="B53" s="448"/>
      <c r="C53" s="448"/>
      <c r="D53" s="448"/>
      <c r="E53" s="448"/>
      <c r="F53" s="448"/>
      <c r="G53" s="448">
        <v>35</v>
      </c>
      <c r="H53" s="448" t="s">
        <v>528</v>
      </c>
      <c r="I53" s="448" t="s">
        <v>537</v>
      </c>
      <c r="J53" s="451">
        <v>6000</v>
      </c>
      <c r="K53" s="466"/>
    </row>
    <row r="54" spans="1:11" ht="14.25" x14ac:dyDescent="0.2">
      <c r="A54" s="448"/>
      <c r="B54" s="448"/>
      <c r="C54" s="448"/>
      <c r="D54" s="448"/>
      <c r="E54" s="448"/>
      <c r="F54" s="448"/>
      <c r="G54" s="448">
        <v>35</v>
      </c>
      <c r="H54" s="448" t="s">
        <v>538</v>
      </c>
      <c r="I54" s="448" t="s">
        <v>539</v>
      </c>
      <c r="J54" s="451">
        <v>24000</v>
      </c>
      <c r="K54" s="466"/>
    </row>
    <row r="55" spans="1:11" ht="14.25" x14ac:dyDescent="0.2">
      <c r="A55" s="448"/>
      <c r="B55" s="448"/>
      <c r="C55" s="448"/>
      <c r="D55" s="448"/>
      <c r="E55" s="448"/>
      <c r="F55" s="448"/>
      <c r="G55" s="448">
        <v>35</v>
      </c>
      <c r="H55" s="448" t="s">
        <v>538</v>
      </c>
      <c r="I55" s="448" t="s">
        <v>540</v>
      </c>
      <c r="J55" s="451">
        <v>118000</v>
      </c>
      <c r="K55" s="466"/>
    </row>
    <row r="56" spans="1:11" ht="14.25" x14ac:dyDescent="0.2">
      <c r="A56" s="448"/>
      <c r="B56" s="448"/>
      <c r="C56" s="448"/>
      <c r="D56" s="448"/>
      <c r="E56" s="448"/>
      <c r="F56" s="448"/>
      <c r="G56" s="448">
        <v>35</v>
      </c>
      <c r="H56" s="448" t="s">
        <v>538</v>
      </c>
      <c r="I56" s="448" t="s">
        <v>541</v>
      </c>
      <c r="J56" s="451">
        <v>18000</v>
      </c>
      <c r="K56" s="466"/>
    </row>
    <row r="57" spans="1:11" ht="14.25" x14ac:dyDescent="0.2">
      <c r="A57" s="448"/>
      <c r="B57" s="448"/>
      <c r="C57" s="448"/>
      <c r="D57" s="448"/>
      <c r="E57" s="448"/>
      <c r="F57" s="448"/>
      <c r="G57" s="448">
        <v>35</v>
      </c>
      <c r="H57" s="448" t="s">
        <v>538</v>
      </c>
      <c r="I57" s="448" t="s">
        <v>542</v>
      </c>
      <c r="J57" s="451">
        <v>15000</v>
      </c>
      <c r="K57" s="466"/>
    </row>
    <row r="58" spans="1:11" ht="14.25" x14ac:dyDescent="0.2">
      <c r="A58" s="448"/>
      <c r="B58" s="448"/>
      <c r="C58" s="448"/>
      <c r="D58" s="448"/>
      <c r="E58" s="448"/>
      <c r="F58" s="448"/>
      <c r="G58" s="448">
        <v>35</v>
      </c>
      <c r="H58" s="448" t="s">
        <v>538</v>
      </c>
      <c r="I58" s="448" t="s">
        <v>543</v>
      </c>
      <c r="J58" s="451">
        <v>10000</v>
      </c>
      <c r="K58" s="466"/>
    </row>
    <row r="59" spans="1:11" ht="14.25" x14ac:dyDescent="0.2">
      <c r="A59" s="448"/>
      <c r="B59" s="448"/>
      <c r="C59" s="448"/>
      <c r="D59" s="448"/>
      <c r="E59" s="448"/>
      <c r="F59" s="448"/>
      <c r="G59" s="448">
        <v>35</v>
      </c>
      <c r="H59" s="448" t="s">
        <v>538</v>
      </c>
      <c r="I59" s="448" t="s">
        <v>544</v>
      </c>
      <c r="J59" s="451">
        <v>5000</v>
      </c>
      <c r="K59" s="466"/>
    </row>
    <row r="60" spans="1:11" ht="14.25" x14ac:dyDescent="0.2">
      <c r="A60" s="448"/>
      <c r="B60" s="448"/>
      <c r="C60" s="448"/>
      <c r="D60" s="448"/>
      <c r="E60" s="448"/>
      <c r="F60" s="448"/>
      <c r="G60" s="448">
        <v>35</v>
      </c>
      <c r="H60" s="448" t="s">
        <v>545</v>
      </c>
      <c r="I60" s="448" t="s">
        <v>497</v>
      </c>
      <c r="J60" s="451">
        <v>172377</v>
      </c>
      <c r="K60" s="466"/>
    </row>
    <row r="61" spans="1:11" ht="14.25" x14ac:dyDescent="0.2">
      <c r="A61" s="448"/>
      <c r="B61" s="448"/>
      <c r="C61" s="448"/>
      <c r="D61" s="448"/>
      <c r="E61" s="448"/>
      <c r="F61" s="448"/>
      <c r="G61" s="448">
        <v>35</v>
      </c>
      <c r="H61" s="448" t="s">
        <v>546</v>
      </c>
      <c r="I61" s="448" t="s">
        <v>497</v>
      </c>
      <c r="J61" s="451">
        <v>61700</v>
      </c>
      <c r="K61" s="466"/>
    </row>
    <row r="62" spans="1:11" ht="14.25" x14ac:dyDescent="0.2">
      <c r="A62" s="448"/>
      <c r="B62" s="448"/>
      <c r="C62" s="448"/>
      <c r="D62" s="448"/>
      <c r="E62" s="448"/>
      <c r="F62" s="448"/>
      <c r="G62" s="448">
        <v>35</v>
      </c>
      <c r="H62" s="448" t="s">
        <v>547</v>
      </c>
      <c r="I62" s="448" t="s">
        <v>497</v>
      </c>
      <c r="J62" s="451">
        <v>6000</v>
      </c>
      <c r="K62" s="466"/>
    </row>
    <row r="63" spans="1:11" ht="14.25" x14ac:dyDescent="0.2">
      <c r="A63" s="448"/>
      <c r="B63" s="448"/>
      <c r="C63" s="448"/>
      <c r="D63" s="448"/>
      <c r="E63" s="448"/>
      <c r="F63" s="448"/>
      <c r="G63" s="448">
        <v>35</v>
      </c>
      <c r="H63" s="448" t="s">
        <v>548</v>
      </c>
      <c r="I63" s="448" t="s">
        <v>497</v>
      </c>
      <c r="J63" s="451">
        <v>20660</v>
      </c>
      <c r="K63" s="466"/>
    </row>
    <row r="64" spans="1:11" ht="14.25" x14ac:dyDescent="0.2">
      <c r="A64" s="448"/>
      <c r="B64" s="448"/>
      <c r="C64" s="448"/>
      <c r="D64" s="448"/>
      <c r="E64" s="448"/>
      <c r="F64" s="448"/>
      <c r="G64" s="448">
        <v>35</v>
      </c>
      <c r="H64" s="448" t="s">
        <v>549</v>
      </c>
      <c r="I64" s="448" t="s">
        <v>497</v>
      </c>
      <c r="J64" s="451">
        <v>20000</v>
      </c>
      <c r="K64" s="466"/>
    </row>
    <row r="65" spans="1:11" ht="14.25" x14ac:dyDescent="0.2">
      <c r="A65" s="448"/>
      <c r="B65" s="448"/>
      <c r="C65" s="448"/>
      <c r="D65" s="448"/>
      <c r="E65" s="448"/>
      <c r="F65" s="448"/>
      <c r="G65" s="448">
        <v>35</v>
      </c>
      <c r="H65" s="448" t="s">
        <v>550</v>
      </c>
      <c r="I65" s="448" t="s">
        <v>497</v>
      </c>
      <c r="J65" s="451">
        <v>35889</v>
      </c>
      <c r="K65" s="466"/>
    </row>
    <row r="66" spans="1:11" ht="14.25" x14ac:dyDescent="0.2">
      <c r="A66" s="448"/>
      <c r="B66" s="448"/>
      <c r="C66" s="448"/>
      <c r="D66" s="448"/>
      <c r="E66" s="448"/>
      <c r="F66" s="448"/>
      <c r="G66" s="448">
        <v>35</v>
      </c>
      <c r="H66" s="448" t="s">
        <v>551</v>
      </c>
      <c r="I66" s="448" t="s">
        <v>497</v>
      </c>
      <c r="J66" s="451">
        <v>50000</v>
      </c>
      <c r="K66" s="466"/>
    </row>
    <row r="67" spans="1:11" ht="14.25" x14ac:dyDescent="0.2">
      <c r="A67" s="448"/>
      <c r="B67" s="448"/>
      <c r="C67" s="448"/>
      <c r="D67" s="448"/>
      <c r="E67" s="448"/>
      <c r="F67" s="448"/>
      <c r="G67" s="448">
        <v>35</v>
      </c>
      <c r="H67" s="448" t="s">
        <v>552</v>
      </c>
      <c r="I67" s="448" t="s">
        <v>497</v>
      </c>
      <c r="J67" s="451">
        <v>20000</v>
      </c>
      <c r="K67" s="466"/>
    </row>
    <row r="68" spans="1:11" ht="14.25" x14ac:dyDescent="0.2">
      <c r="A68" s="448"/>
      <c r="B68" s="448"/>
      <c r="C68" s="448"/>
      <c r="D68" s="448"/>
      <c r="E68" s="448"/>
      <c r="F68" s="448"/>
      <c r="G68" s="448">
        <v>35</v>
      </c>
      <c r="H68" s="448" t="s">
        <v>553</v>
      </c>
      <c r="I68" s="448" t="s">
        <v>497</v>
      </c>
      <c r="J68" s="451">
        <v>26000</v>
      </c>
      <c r="K68" s="466"/>
    </row>
    <row r="69" spans="1:11" ht="14.25" x14ac:dyDescent="0.2">
      <c r="A69" s="448"/>
      <c r="B69" s="448"/>
      <c r="C69" s="448"/>
      <c r="D69" s="448"/>
      <c r="E69" s="448"/>
      <c r="F69" s="448"/>
      <c r="G69" s="448">
        <v>35</v>
      </c>
      <c r="H69" s="448" t="s">
        <v>554</v>
      </c>
      <c r="I69" s="448" t="s">
        <v>497</v>
      </c>
      <c r="J69" s="451">
        <v>2500</v>
      </c>
      <c r="K69" s="466"/>
    </row>
    <row r="70" spans="1:11" ht="14.25" x14ac:dyDescent="0.2">
      <c r="A70" s="448"/>
      <c r="B70" s="448"/>
      <c r="C70" s="448"/>
      <c r="D70" s="448"/>
      <c r="E70" s="448"/>
      <c r="F70" s="448"/>
      <c r="G70" s="448">
        <v>35</v>
      </c>
      <c r="H70" s="448" t="s">
        <v>555</v>
      </c>
      <c r="I70" s="448" t="s">
        <v>497</v>
      </c>
      <c r="J70" s="451">
        <v>500000</v>
      </c>
      <c r="K70" s="466"/>
    </row>
    <row r="71" spans="1:11" ht="14.25" x14ac:dyDescent="0.2">
      <c r="A71" s="448"/>
      <c r="B71" s="448"/>
      <c r="C71" s="448"/>
      <c r="D71" s="448"/>
      <c r="E71" s="448"/>
      <c r="F71" s="448"/>
      <c r="G71" s="448">
        <v>35</v>
      </c>
      <c r="H71" s="448" t="s">
        <v>556</v>
      </c>
      <c r="I71" s="448" t="s">
        <v>497</v>
      </c>
      <c r="J71" s="451">
        <v>500</v>
      </c>
      <c r="K71" s="466"/>
    </row>
    <row r="72" spans="1:11" ht="14.25" x14ac:dyDescent="0.2">
      <c r="A72" s="448"/>
      <c r="B72" s="448"/>
      <c r="C72" s="448"/>
      <c r="D72" s="448"/>
      <c r="E72" s="448"/>
      <c r="F72" s="448"/>
      <c r="G72" s="448">
        <v>35</v>
      </c>
      <c r="H72" s="448" t="s">
        <v>557</v>
      </c>
      <c r="I72" s="448" t="s">
        <v>497</v>
      </c>
      <c r="J72" s="451">
        <v>7500</v>
      </c>
      <c r="K72" s="466"/>
    </row>
    <row r="73" spans="1:11" ht="14.25" x14ac:dyDescent="0.2">
      <c r="A73" s="448"/>
      <c r="B73" s="448"/>
      <c r="C73" s="448"/>
      <c r="D73" s="448"/>
      <c r="E73" s="448"/>
      <c r="F73" s="448"/>
      <c r="G73" s="448">
        <v>35</v>
      </c>
      <c r="H73" s="448" t="s">
        <v>558</v>
      </c>
      <c r="I73" s="448" t="s">
        <v>497</v>
      </c>
      <c r="J73" s="451">
        <v>72000</v>
      </c>
      <c r="K73" s="466"/>
    </row>
    <row r="74" spans="1:11" ht="14.25" x14ac:dyDescent="0.2">
      <c r="A74" s="448"/>
      <c r="B74" s="448"/>
      <c r="C74" s="448"/>
      <c r="D74" s="448"/>
      <c r="E74" s="448"/>
      <c r="F74" s="448"/>
      <c r="G74" s="448">
        <v>35</v>
      </c>
      <c r="H74" s="448" t="s">
        <v>559</v>
      </c>
      <c r="I74" s="448" t="s">
        <v>497</v>
      </c>
      <c r="J74" s="451">
        <v>3500</v>
      </c>
      <c r="K74" s="466"/>
    </row>
    <row r="75" spans="1:11" ht="14.25" x14ac:dyDescent="0.2">
      <c r="A75" s="448"/>
      <c r="B75" s="448"/>
      <c r="C75" s="448"/>
      <c r="D75" s="448"/>
      <c r="E75" s="448"/>
      <c r="F75" s="448"/>
      <c r="G75" s="448">
        <v>35</v>
      </c>
      <c r="H75" s="448" t="s">
        <v>560</v>
      </c>
      <c r="I75" s="448" t="s">
        <v>497</v>
      </c>
      <c r="J75" s="451">
        <v>7250</v>
      </c>
      <c r="K75" s="466"/>
    </row>
    <row r="76" spans="1:11" s="456" customFormat="1" ht="14.25" x14ac:dyDescent="0.2">
      <c r="A76" s="452"/>
      <c r="B76" s="452"/>
      <c r="C76" s="452">
        <v>132</v>
      </c>
      <c r="D76" s="452"/>
      <c r="E76" s="452"/>
      <c r="F76" s="452"/>
      <c r="G76" s="452">
        <v>35</v>
      </c>
      <c r="H76" s="452"/>
      <c r="I76" s="452"/>
      <c r="J76" s="454">
        <f>SUM(J35:J75)</f>
        <v>3339856</v>
      </c>
      <c r="K76" s="467"/>
    </row>
    <row r="77" spans="1:11" ht="14.25" x14ac:dyDescent="0.2">
      <c r="A77" s="448"/>
      <c r="B77" s="448"/>
      <c r="C77" s="448">
        <v>132</v>
      </c>
      <c r="D77" s="448"/>
      <c r="E77" s="448"/>
      <c r="F77" s="448"/>
      <c r="G77" s="448">
        <v>340</v>
      </c>
      <c r="H77" s="448" t="s">
        <v>513</v>
      </c>
      <c r="I77" s="448" t="s">
        <v>497</v>
      </c>
      <c r="J77" s="451">
        <v>40272</v>
      </c>
      <c r="K77" s="466"/>
    </row>
    <row r="78" spans="1:11" s="456" customFormat="1" ht="14.25" x14ac:dyDescent="0.2">
      <c r="A78" s="452"/>
      <c r="B78" s="452"/>
      <c r="C78" s="452">
        <v>132</v>
      </c>
      <c r="D78" s="452"/>
      <c r="E78" s="452"/>
      <c r="F78" s="452"/>
      <c r="G78" s="452">
        <v>340</v>
      </c>
      <c r="H78" s="452"/>
      <c r="I78" s="452"/>
      <c r="J78" s="454">
        <v>40272</v>
      </c>
      <c r="K78" s="467"/>
    </row>
    <row r="79" spans="1:11" ht="14.25" x14ac:dyDescent="0.2">
      <c r="A79" s="448"/>
      <c r="B79" s="448"/>
      <c r="C79" s="448">
        <v>132</v>
      </c>
      <c r="D79" s="448"/>
      <c r="E79" s="448"/>
      <c r="F79" s="448"/>
      <c r="G79" s="448">
        <v>320</v>
      </c>
      <c r="H79" s="448" t="s">
        <v>513</v>
      </c>
      <c r="I79" s="448" t="s">
        <v>497</v>
      </c>
      <c r="J79" s="451">
        <v>18268</v>
      </c>
      <c r="K79" s="466"/>
    </row>
    <row r="80" spans="1:11" s="456" customFormat="1" ht="14.25" x14ac:dyDescent="0.2">
      <c r="A80" s="452"/>
      <c r="B80" s="452"/>
      <c r="C80" s="452">
        <v>132</v>
      </c>
      <c r="D80" s="452"/>
      <c r="E80" s="452"/>
      <c r="F80" s="452"/>
      <c r="G80" s="452">
        <v>320</v>
      </c>
      <c r="H80" s="452"/>
      <c r="I80" s="452"/>
      <c r="J80" s="454">
        <v>18268</v>
      </c>
      <c r="K80" s="467"/>
    </row>
    <row r="81" spans="1:11" ht="14.25" x14ac:dyDescent="0.2">
      <c r="A81" s="448"/>
      <c r="B81" s="448"/>
      <c r="C81" s="448">
        <v>132</v>
      </c>
      <c r="D81" s="448"/>
      <c r="E81" s="448"/>
      <c r="F81" s="448"/>
      <c r="G81" s="448">
        <v>31</v>
      </c>
      <c r="H81" s="448" t="s">
        <v>561</v>
      </c>
      <c r="I81" s="448" t="s">
        <v>497</v>
      </c>
      <c r="J81" s="451">
        <v>385320</v>
      </c>
      <c r="K81" s="466"/>
    </row>
    <row r="82" spans="1:11" ht="14.25" x14ac:dyDescent="0.2">
      <c r="A82" s="448"/>
      <c r="B82" s="448"/>
      <c r="C82" s="448"/>
      <c r="D82" s="448"/>
      <c r="E82" s="448"/>
      <c r="F82" s="448"/>
      <c r="G82" s="448">
        <v>31</v>
      </c>
      <c r="H82" s="448" t="s">
        <v>562</v>
      </c>
      <c r="I82" s="448" t="s">
        <v>497</v>
      </c>
      <c r="J82" s="451">
        <v>2698250</v>
      </c>
      <c r="K82" s="466"/>
    </row>
    <row r="83" spans="1:11" ht="14.25" x14ac:dyDescent="0.2">
      <c r="A83" s="448"/>
      <c r="B83" s="448"/>
      <c r="C83" s="448"/>
      <c r="D83" s="448"/>
      <c r="E83" s="448"/>
      <c r="F83" s="448"/>
      <c r="G83" s="448">
        <v>31</v>
      </c>
      <c r="H83" s="448" t="s">
        <v>563</v>
      </c>
      <c r="I83" s="448" t="s">
        <v>497</v>
      </c>
      <c r="J83" s="451">
        <v>1879849</v>
      </c>
      <c r="K83" s="466"/>
    </row>
    <row r="84" spans="1:11" ht="14.25" x14ac:dyDescent="0.2">
      <c r="A84" s="448"/>
      <c r="B84" s="448"/>
      <c r="C84" s="448"/>
      <c r="D84" s="448"/>
      <c r="E84" s="448"/>
      <c r="F84" s="448"/>
      <c r="G84" s="448">
        <v>31</v>
      </c>
      <c r="H84" s="448" t="s">
        <v>564</v>
      </c>
      <c r="I84" s="448" t="s">
        <v>497</v>
      </c>
      <c r="J84" s="451">
        <v>800000</v>
      </c>
      <c r="K84" s="466"/>
    </row>
    <row r="85" spans="1:11" ht="14.25" x14ac:dyDescent="0.2">
      <c r="A85" s="448"/>
      <c r="B85" s="448"/>
      <c r="C85" s="448"/>
      <c r="D85" s="448"/>
      <c r="E85" s="448"/>
      <c r="F85" s="448"/>
      <c r="G85" s="448">
        <v>31</v>
      </c>
      <c r="H85" s="448" t="s">
        <v>565</v>
      </c>
      <c r="I85" s="448" t="s">
        <v>497</v>
      </c>
      <c r="J85" s="451">
        <v>1800000</v>
      </c>
      <c r="K85" s="466"/>
    </row>
    <row r="86" spans="1:11" ht="14.25" x14ac:dyDescent="0.2">
      <c r="A86" s="448"/>
      <c r="B86" s="448"/>
      <c r="C86" s="448"/>
      <c r="D86" s="448"/>
      <c r="E86" s="448"/>
      <c r="F86" s="448"/>
      <c r="G86" s="448">
        <v>31</v>
      </c>
      <c r="H86" s="448" t="s">
        <v>513</v>
      </c>
      <c r="I86" s="448" t="s">
        <v>497</v>
      </c>
      <c r="J86" s="451">
        <v>775000</v>
      </c>
      <c r="K86" s="466"/>
    </row>
    <row r="87" spans="1:11" ht="14.25" x14ac:dyDescent="0.2">
      <c r="A87" s="448"/>
      <c r="B87" s="448"/>
      <c r="C87" s="448"/>
      <c r="D87" s="448"/>
      <c r="E87" s="448"/>
      <c r="F87" s="448"/>
      <c r="G87" s="448">
        <v>31</v>
      </c>
      <c r="H87" s="448" t="s">
        <v>566</v>
      </c>
      <c r="I87" s="448" t="s">
        <v>497</v>
      </c>
      <c r="J87" s="451">
        <v>35000</v>
      </c>
      <c r="K87" s="466"/>
    </row>
    <row r="88" spans="1:11" ht="14.25" x14ac:dyDescent="0.2">
      <c r="A88" s="448"/>
      <c r="B88" s="448"/>
      <c r="C88" s="448"/>
      <c r="D88" s="448"/>
      <c r="E88" s="448"/>
      <c r="F88" s="448"/>
      <c r="G88" s="448">
        <v>31</v>
      </c>
      <c r="H88" s="448" t="s">
        <v>567</v>
      </c>
      <c r="I88" s="448" t="s">
        <v>497</v>
      </c>
      <c r="J88" s="451">
        <v>535000</v>
      </c>
      <c r="K88" s="466"/>
    </row>
    <row r="89" spans="1:11" ht="14.25" x14ac:dyDescent="0.2">
      <c r="A89" s="448"/>
      <c r="B89" s="448"/>
      <c r="C89" s="448"/>
      <c r="D89" s="448"/>
      <c r="E89" s="448"/>
      <c r="F89" s="448"/>
      <c r="G89" s="448">
        <v>31</v>
      </c>
      <c r="H89" s="448" t="s">
        <v>568</v>
      </c>
      <c r="I89" s="448" t="s">
        <v>497</v>
      </c>
      <c r="J89" s="451">
        <v>550000</v>
      </c>
      <c r="K89" s="466"/>
    </row>
    <row r="90" spans="1:11" ht="14.25" x14ac:dyDescent="0.2">
      <c r="A90" s="448"/>
      <c r="B90" s="448"/>
      <c r="C90" s="448"/>
      <c r="D90" s="448"/>
      <c r="E90" s="448"/>
      <c r="F90" s="448"/>
      <c r="G90" s="448">
        <v>31</v>
      </c>
      <c r="H90" s="448" t="s">
        <v>569</v>
      </c>
      <c r="I90" s="448" t="s">
        <v>497</v>
      </c>
      <c r="J90" s="451">
        <v>160000</v>
      </c>
      <c r="K90" s="466"/>
    </row>
    <row r="91" spans="1:11" ht="14.25" x14ac:dyDescent="0.2">
      <c r="A91" s="448"/>
      <c r="B91" s="448"/>
      <c r="C91" s="448"/>
      <c r="D91" s="448"/>
      <c r="E91" s="448"/>
      <c r="F91" s="448"/>
      <c r="G91" s="448">
        <v>31</v>
      </c>
      <c r="H91" s="448" t="s">
        <v>570</v>
      </c>
      <c r="I91" s="448" t="s">
        <v>497</v>
      </c>
      <c r="J91" s="451">
        <v>160000</v>
      </c>
      <c r="K91" s="466"/>
    </row>
    <row r="92" spans="1:11" s="456" customFormat="1" ht="14.25" x14ac:dyDescent="0.2">
      <c r="A92" s="452"/>
      <c r="B92" s="452"/>
      <c r="C92" s="452">
        <v>132</v>
      </c>
      <c r="D92" s="452"/>
      <c r="E92" s="452"/>
      <c r="F92" s="452"/>
      <c r="G92" s="452">
        <v>31</v>
      </c>
      <c r="H92" s="452"/>
      <c r="I92" s="452"/>
      <c r="J92" s="454">
        <f>SUM(J81:J91)</f>
        <v>9778419</v>
      </c>
      <c r="K92" s="467"/>
    </row>
    <row r="93" spans="1:11" ht="14.25" x14ac:dyDescent="0.2">
      <c r="A93" s="448"/>
      <c r="B93" s="448"/>
      <c r="C93" s="448">
        <v>132</v>
      </c>
      <c r="D93" s="448"/>
      <c r="E93" s="448"/>
      <c r="F93" s="448"/>
      <c r="G93" s="448">
        <v>300</v>
      </c>
      <c r="H93" s="448" t="s">
        <v>513</v>
      </c>
      <c r="I93" s="448" t="s">
        <v>497</v>
      </c>
      <c r="J93" s="451">
        <v>2000</v>
      </c>
      <c r="K93" s="466"/>
    </row>
    <row r="94" spans="1:11" s="456" customFormat="1" ht="14.25" x14ac:dyDescent="0.2">
      <c r="A94" s="452"/>
      <c r="B94" s="452"/>
      <c r="C94" s="452">
        <v>132</v>
      </c>
      <c r="D94" s="452"/>
      <c r="E94" s="452"/>
      <c r="F94" s="452"/>
      <c r="G94" s="452">
        <v>300</v>
      </c>
      <c r="H94" s="452"/>
      <c r="I94" s="452"/>
      <c r="J94" s="454">
        <v>2000</v>
      </c>
      <c r="K94" s="467"/>
    </row>
    <row r="95" spans="1:11" ht="14.25" x14ac:dyDescent="0.2">
      <c r="A95" s="448"/>
      <c r="B95" s="448"/>
      <c r="C95" s="448">
        <v>132</v>
      </c>
      <c r="D95" s="448"/>
      <c r="E95" s="448"/>
      <c r="F95" s="448"/>
      <c r="G95" s="448">
        <v>290</v>
      </c>
      <c r="H95" s="448" t="s">
        <v>513</v>
      </c>
      <c r="I95" s="448" t="s">
        <v>497</v>
      </c>
      <c r="J95" s="451">
        <v>7741</v>
      </c>
      <c r="K95" s="466"/>
    </row>
    <row r="96" spans="1:11" s="456" customFormat="1" ht="14.25" x14ac:dyDescent="0.2">
      <c r="A96" s="452"/>
      <c r="B96" s="452"/>
      <c r="C96" s="452">
        <v>132</v>
      </c>
      <c r="D96" s="452"/>
      <c r="E96" s="452"/>
      <c r="F96" s="452"/>
      <c r="G96" s="452">
        <v>290</v>
      </c>
      <c r="H96" s="452"/>
      <c r="I96" s="452"/>
      <c r="J96" s="454">
        <v>7741</v>
      </c>
      <c r="K96" s="467"/>
    </row>
    <row r="97" spans="1:11" ht="14.25" x14ac:dyDescent="0.2">
      <c r="A97" s="448"/>
      <c r="B97" s="448"/>
      <c r="C97" s="448">
        <v>132</v>
      </c>
      <c r="D97" s="448"/>
      <c r="E97" s="448"/>
      <c r="F97" s="448"/>
      <c r="G97" s="448">
        <v>280</v>
      </c>
      <c r="H97" s="448" t="s">
        <v>513</v>
      </c>
      <c r="I97" s="448" t="s">
        <v>497</v>
      </c>
      <c r="J97" s="451">
        <v>8593</v>
      </c>
      <c r="K97" s="466"/>
    </row>
    <row r="98" spans="1:11" s="456" customFormat="1" ht="14.25" x14ac:dyDescent="0.2">
      <c r="A98" s="452"/>
      <c r="B98" s="452"/>
      <c r="C98" s="452">
        <v>132</v>
      </c>
      <c r="D98" s="452"/>
      <c r="E98" s="452"/>
      <c r="F98" s="452"/>
      <c r="G98" s="452">
        <v>280</v>
      </c>
      <c r="H98" s="452"/>
      <c r="I98" s="452"/>
      <c r="J98" s="454">
        <v>8593</v>
      </c>
      <c r="K98" s="467"/>
    </row>
    <row r="99" spans="1:11" ht="14.25" x14ac:dyDescent="0.2">
      <c r="A99" s="448"/>
      <c r="B99" s="448"/>
      <c r="C99" s="448">
        <v>132</v>
      </c>
      <c r="D99" s="448"/>
      <c r="E99" s="448"/>
      <c r="F99" s="448"/>
      <c r="G99" s="448">
        <v>270</v>
      </c>
      <c r="H99" s="448" t="s">
        <v>513</v>
      </c>
      <c r="I99" s="448" t="s">
        <v>497</v>
      </c>
      <c r="J99" s="451">
        <v>32520</v>
      </c>
      <c r="K99" s="466"/>
    </row>
    <row r="100" spans="1:11" s="456" customFormat="1" ht="14.25" x14ac:dyDescent="0.2">
      <c r="A100" s="452"/>
      <c r="B100" s="452"/>
      <c r="C100" s="452">
        <v>132</v>
      </c>
      <c r="D100" s="452"/>
      <c r="E100" s="452"/>
      <c r="F100" s="452"/>
      <c r="G100" s="452">
        <v>270</v>
      </c>
      <c r="H100" s="452"/>
      <c r="I100" s="452"/>
      <c r="J100" s="454">
        <v>32520</v>
      </c>
      <c r="K100" s="467"/>
    </row>
    <row r="101" spans="1:11" ht="14.25" x14ac:dyDescent="0.2">
      <c r="A101" s="448"/>
      <c r="B101" s="448"/>
      <c r="C101" s="448">
        <v>132</v>
      </c>
      <c r="D101" s="448"/>
      <c r="E101" s="448"/>
      <c r="F101" s="448"/>
      <c r="G101" s="448">
        <v>260</v>
      </c>
      <c r="H101" s="448" t="s">
        <v>513</v>
      </c>
      <c r="I101" s="448" t="s">
        <v>497</v>
      </c>
      <c r="J101" s="451">
        <v>5715</v>
      </c>
      <c r="K101" s="466"/>
    </row>
    <row r="102" spans="1:11" s="456" customFormat="1" ht="14.25" x14ac:dyDescent="0.2">
      <c r="A102" s="452"/>
      <c r="B102" s="452"/>
      <c r="C102" s="452">
        <v>132</v>
      </c>
      <c r="D102" s="452"/>
      <c r="E102" s="452"/>
      <c r="F102" s="452"/>
      <c r="G102" s="452">
        <v>260</v>
      </c>
      <c r="H102" s="452"/>
      <c r="I102" s="452"/>
      <c r="J102" s="454">
        <v>5715</v>
      </c>
      <c r="K102" s="467"/>
    </row>
    <row r="103" spans="1:11" ht="14.25" x14ac:dyDescent="0.2">
      <c r="A103" s="448"/>
      <c r="B103" s="448"/>
      <c r="C103" s="448">
        <v>132</v>
      </c>
      <c r="D103" s="448"/>
      <c r="E103" s="448"/>
      <c r="F103" s="448"/>
      <c r="G103" s="448">
        <v>250</v>
      </c>
      <c r="H103" s="448" t="s">
        <v>513</v>
      </c>
      <c r="I103" s="448" t="s">
        <v>497</v>
      </c>
      <c r="J103" s="451">
        <v>15018</v>
      </c>
      <c r="K103" s="466"/>
    </row>
    <row r="104" spans="1:11" s="456" customFormat="1" ht="14.25" x14ac:dyDescent="0.2">
      <c r="A104" s="452"/>
      <c r="B104" s="452"/>
      <c r="C104" s="452">
        <v>132</v>
      </c>
      <c r="D104" s="452"/>
      <c r="E104" s="452"/>
      <c r="F104" s="452"/>
      <c r="G104" s="452">
        <v>250</v>
      </c>
      <c r="H104" s="452"/>
      <c r="I104" s="452"/>
      <c r="J104" s="454">
        <v>15018</v>
      </c>
      <c r="K104" s="467"/>
    </row>
    <row r="105" spans="1:11" ht="14.25" x14ac:dyDescent="0.2">
      <c r="A105" s="448"/>
      <c r="B105" s="448"/>
      <c r="C105" s="448">
        <v>132</v>
      </c>
      <c r="D105" s="448"/>
      <c r="E105" s="448"/>
      <c r="F105" s="448"/>
      <c r="G105" s="448">
        <v>210</v>
      </c>
      <c r="H105" s="448" t="s">
        <v>513</v>
      </c>
      <c r="I105" s="448" t="s">
        <v>497</v>
      </c>
      <c r="J105" s="451">
        <v>32700</v>
      </c>
      <c r="K105" s="466"/>
    </row>
    <row r="106" spans="1:11" s="456" customFormat="1" ht="14.25" x14ac:dyDescent="0.2">
      <c r="A106" s="452"/>
      <c r="B106" s="452"/>
      <c r="C106" s="452">
        <v>132</v>
      </c>
      <c r="D106" s="452"/>
      <c r="E106" s="452"/>
      <c r="F106" s="452"/>
      <c r="G106" s="452">
        <v>210</v>
      </c>
      <c r="H106" s="452"/>
      <c r="I106" s="452"/>
      <c r="J106" s="454">
        <v>32700</v>
      </c>
      <c r="K106" s="467"/>
    </row>
    <row r="107" spans="1:11" ht="14.25" x14ac:dyDescent="0.2">
      <c r="A107" s="448"/>
      <c r="B107" s="448"/>
      <c r="C107" s="448">
        <v>132</v>
      </c>
      <c r="D107" s="448"/>
      <c r="E107" s="448"/>
      <c r="F107" s="448"/>
      <c r="G107" s="448">
        <v>200</v>
      </c>
      <c r="H107" s="448" t="s">
        <v>513</v>
      </c>
      <c r="I107" s="448" t="s">
        <v>497</v>
      </c>
      <c r="J107" s="451">
        <v>14843</v>
      </c>
      <c r="K107" s="466"/>
    </row>
    <row r="108" spans="1:11" s="456" customFormat="1" ht="14.25" x14ac:dyDescent="0.2">
      <c r="A108" s="452"/>
      <c r="B108" s="452"/>
      <c r="C108" s="452">
        <v>132</v>
      </c>
      <c r="D108" s="452"/>
      <c r="E108" s="452"/>
      <c r="F108" s="452"/>
      <c r="G108" s="452">
        <v>200</v>
      </c>
      <c r="H108" s="452"/>
      <c r="I108" s="452"/>
      <c r="J108" s="454">
        <v>14843</v>
      </c>
      <c r="K108" s="467"/>
    </row>
    <row r="109" spans="1:11" ht="14.25" x14ac:dyDescent="0.2">
      <c r="A109" s="448"/>
      <c r="B109" s="448"/>
      <c r="C109" s="448">
        <v>132</v>
      </c>
      <c r="D109" s="448"/>
      <c r="E109" s="448"/>
      <c r="F109" s="448"/>
      <c r="G109" s="448">
        <v>190</v>
      </c>
      <c r="H109" s="448" t="s">
        <v>513</v>
      </c>
      <c r="I109" s="448" t="s">
        <v>497</v>
      </c>
      <c r="J109" s="451">
        <v>87500</v>
      </c>
      <c r="K109" s="466"/>
    </row>
    <row r="110" spans="1:11" s="456" customFormat="1" ht="14.25" x14ac:dyDescent="0.2">
      <c r="A110" s="452"/>
      <c r="B110" s="452"/>
      <c r="C110" s="452">
        <v>132</v>
      </c>
      <c r="D110" s="452"/>
      <c r="E110" s="452"/>
      <c r="F110" s="452"/>
      <c r="G110" s="452">
        <v>190</v>
      </c>
      <c r="H110" s="452"/>
      <c r="I110" s="452"/>
      <c r="J110" s="454">
        <v>87500</v>
      </c>
      <c r="K110" s="467"/>
    </row>
    <row r="111" spans="1:11" ht="14.25" x14ac:dyDescent="0.2">
      <c r="A111" s="448"/>
      <c r="B111" s="448"/>
      <c r="C111" s="448">
        <v>132</v>
      </c>
      <c r="D111" s="448"/>
      <c r="E111" s="448"/>
      <c r="F111" s="448"/>
      <c r="G111" s="448">
        <v>180</v>
      </c>
      <c r="H111" s="448" t="s">
        <v>513</v>
      </c>
      <c r="I111" s="448" t="s">
        <v>497</v>
      </c>
      <c r="J111" s="451">
        <v>8000</v>
      </c>
      <c r="K111" s="466"/>
    </row>
    <row r="112" spans="1:11" s="456" customFormat="1" ht="14.25" x14ac:dyDescent="0.2">
      <c r="A112" s="452"/>
      <c r="B112" s="452"/>
      <c r="C112" s="452">
        <v>132</v>
      </c>
      <c r="D112" s="452"/>
      <c r="E112" s="452"/>
      <c r="F112" s="452"/>
      <c r="G112" s="452">
        <v>180</v>
      </c>
      <c r="H112" s="452"/>
      <c r="I112" s="452"/>
      <c r="J112" s="454">
        <v>8000</v>
      </c>
      <c r="K112" s="467"/>
    </row>
    <row r="113" spans="1:11" ht="14.25" x14ac:dyDescent="0.2">
      <c r="A113" s="448"/>
      <c r="B113" s="448"/>
      <c r="C113" s="448">
        <v>132</v>
      </c>
      <c r="D113" s="448"/>
      <c r="E113" s="448"/>
      <c r="F113" s="448"/>
      <c r="G113" s="448">
        <v>170</v>
      </c>
      <c r="H113" s="448" t="s">
        <v>513</v>
      </c>
      <c r="I113" s="448" t="s">
        <v>497</v>
      </c>
      <c r="J113" s="451">
        <v>3500</v>
      </c>
      <c r="K113" s="466"/>
    </row>
    <row r="114" spans="1:11" s="456" customFormat="1" ht="14.25" x14ac:dyDescent="0.2">
      <c r="A114" s="452"/>
      <c r="B114" s="452"/>
      <c r="C114" s="452">
        <v>132</v>
      </c>
      <c r="D114" s="452"/>
      <c r="E114" s="452"/>
      <c r="F114" s="452"/>
      <c r="G114" s="452">
        <v>170</v>
      </c>
      <c r="H114" s="452"/>
      <c r="I114" s="452"/>
      <c r="J114" s="454">
        <v>3500</v>
      </c>
      <c r="K114" s="467"/>
    </row>
    <row r="115" spans="1:11" ht="14.25" x14ac:dyDescent="0.2">
      <c r="A115" s="448"/>
      <c r="B115" s="448"/>
      <c r="C115" s="448">
        <v>132</v>
      </c>
      <c r="D115" s="448"/>
      <c r="E115" s="448"/>
      <c r="F115" s="448"/>
      <c r="G115" s="448">
        <v>150</v>
      </c>
      <c r="H115" s="448" t="s">
        <v>513</v>
      </c>
      <c r="I115" s="448" t="s">
        <v>497</v>
      </c>
      <c r="J115" s="451">
        <v>8800</v>
      </c>
      <c r="K115" s="466"/>
    </row>
    <row r="116" spans="1:11" s="456" customFormat="1" ht="14.25" x14ac:dyDescent="0.2">
      <c r="A116" s="452"/>
      <c r="B116" s="452"/>
      <c r="C116" s="452">
        <v>132</v>
      </c>
      <c r="D116" s="452"/>
      <c r="E116" s="452"/>
      <c r="F116" s="452"/>
      <c r="G116" s="452">
        <v>150</v>
      </c>
      <c r="H116" s="452"/>
      <c r="I116" s="452"/>
      <c r="J116" s="454">
        <v>8800</v>
      </c>
      <c r="K116" s="467"/>
    </row>
    <row r="117" spans="1:11" ht="14.25" x14ac:dyDescent="0.2">
      <c r="A117" s="448"/>
      <c r="B117" s="448"/>
      <c r="C117" s="448">
        <v>132</v>
      </c>
      <c r="D117" s="448"/>
      <c r="E117" s="448"/>
      <c r="F117" s="448"/>
      <c r="G117" s="448">
        <v>140</v>
      </c>
      <c r="H117" s="448" t="s">
        <v>513</v>
      </c>
      <c r="I117" s="448" t="s">
        <v>497</v>
      </c>
      <c r="J117" s="451">
        <v>23682</v>
      </c>
      <c r="K117" s="466"/>
    </row>
    <row r="118" spans="1:11" s="456" customFormat="1" ht="14.25" x14ac:dyDescent="0.2">
      <c r="A118" s="452"/>
      <c r="B118" s="452"/>
      <c r="C118" s="452">
        <v>132</v>
      </c>
      <c r="D118" s="452"/>
      <c r="E118" s="452"/>
      <c r="F118" s="452"/>
      <c r="G118" s="452">
        <v>140</v>
      </c>
      <c r="H118" s="452"/>
      <c r="I118" s="452"/>
      <c r="J118" s="454">
        <v>23682</v>
      </c>
      <c r="K118" s="467"/>
    </row>
    <row r="119" spans="1:11" ht="14.25" x14ac:dyDescent="0.2">
      <c r="A119" s="448"/>
      <c r="B119" s="448"/>
      <c r="C119" s="448">
        <v>132</v>
      </c>
      <c r="D119" s="448"/>
      <c r="E119" s="448"/>
      <c r="F119" s="448"/>
      <c r="G119" s="448">
        <v>130</v>
      </c>
      <c r="H119" s="448" t="s">
        <v>513</v>
      </c>
      <c r="I119" s="448" t="s">
        <v>497</v>
      </c>
      <c r="J119" s="451">
        <v>26170</v>
      </c>
      <c r="K119" s="466"/>
    </row>
    <row r="120" spans="1:11" s="456" customFormat="1" ht="14.25" x14ac:dyDescent="0.2">
      <c r="A120" s="452"/>
      <c r="B120" s="452"/>
      <c r="C120" s="452">
        <v>132</v>
      </c>
      <c r="D120" s="452"/>
      <c r="E120" s="452"/>
      <c r="F120" s="452"/>
      <c r="G120" s="452">
        <v>130</v>
      </c>
      <c r="H120" s="452"/>
      <c r="I120" s="452"/>
      <c r="J120" s="454">
        <v>26170</v>
      </c>
      <c r="K120" s="467"/>
    </row>
    <row r="121" spans="1:11" ht="14.25" x14ac:dyDescent="0.2">
      <c r="A121" s="448"/>
      <c r="B121" s="448"/>
      <c r="C121" s="448">
        <v>132</v>
      </c>
      <c r="D121" s="448"/>
      <c r="E121" s="448"/>
      <c r="F121" s="448"/>
      <c r="G121" s="448">
        <v>120</v>
      </c>
      <c r="H121" s="448" t="s">
        <v>513</v>
      </c>
      <c r="I121" s="448" t="s">
        <v>497</v>
      </c>
      <c r="J121" s="451">
        <v>3905</v>
      </c>
      <c r="K121" s="466"/>
    </row>
    <row r="122" spans="1:11" s="456" customFormat="1" ht="14.25" x14ac:dyDescent="0.2">
      <c r="A122" s="452"/>
      <c r="B122" s="452"/>
      <c r="C122" s="452">
        <v>132</v>
      </c>
      <c r="D122" s="452"/>
      <c r="E122" s="452"/>
      <c r="F122" s="452"/>
      <c r="G122" s="452">
        <v>120</v>
      </c>
      <c r="H122" s="452"/>
      <c r="I122" s="452"/>
      <c r="J122" s="454">
        <v>3905</v>
      </c>
      <c r="K122" s="467"/>
    </row>
    <row r="123" spans="1:11" ht="14.25" x14ac:dyDescent="0.2">
      <c r="A123" s="448"/>
      <c r="B123" s="448"/>
      <c r="C123" s="448">
        <v>132</v>
      </c>
      <c r="D123" s="448"/>
      <c r="E123" s="448"/>
      <c r="F123" s="448"/>
      <c r="G123" s="448">
        <v>110</v>
      </c>
      <c r="H123" s="448" t="s">
        <v>513</v>
      </c>
      <c r="I123" s="448" t="s">
        <v>497</v>
      </c>
      <c r="J123" s="451">
        <v>25450</v>
      </c>
      <c r="K123" s="466"/>
    </row>
    <row r="124" spans="1:11" s="456" customFormat="1" ht="14.25" x14ac:dyDescent="0.2">
      <c r="A124" s="452"/>
      <c r="B124" s="452"/>
      <c r="C124" s="452">
        <v>132</v>
      </c>
      <c r="D124" s="452"/>
      <c r="E124" s="452"/>
      <c r="F124" s="452"/>
      <c r="G124" s="452">
        <v>110</v>
      </c>
      <c r="H124" s="452"/>
      <c r="I124" s="452"/>
      <c r="J124" s="454">
        <v>25450</v>
      </c>
      <c r="K124" s="467"/>
    </row>
    <row r="125" spans="1:11" ht="14.25" x14ac:dyDescent="0.2">
      <c r="A125" s="448"/>
      <c r="B125" s="448"/>
      <c r="C125" s="448">
        <v>132</v>
      </c>
      <c r="D125" s="448"/>
      <c r="E125" s="448"/>
      <c r="F125" s="448"/>
      <c r="G125" s="448">
        <v>100</v>
      </c>
      <c r="H125" s="448" t="s">
        <v>513</v>
      </c>
      <c r="I125" s="448" t="s">
        <v>497</v>
      </c>
      <c r="J125" s="451">
        <v>37553</v>
      </c>
      <c r="K125" s="466"/>
    </row>
    <row r="126" spans="1:11" s="456" customFormat="1" ht="14.25" x14ac:dyDescent="0.2">
      <c r="A126" s="452"/>
      <c r="B126" s="452"/>
      <c r="C126" s="452">
        <v>132</v>
      </c>
      <c r="D126" s="452"/>
      <c r="E126" s="452"/>
      <c r="F126" s="452"/>
      <c r="G126" s="452">
        <v>100</v>
      </c>
      <c r="H126" s="452"/>
      <c r="I126" s="452"/>
      <c r="J126" s="454">
        <v>37553</v>
      </c>
      <c r="K126" s="467"/>
    </row>
    <row r="127" spans="1:11" ht="14.25" x14ac:dyDescent="0.2">
      <c r="A127" s="448"/>
      <c r="B127" s="448"/>
      <c r="C127" s="448">
        <v>132</v>
      </c>
      <c r="D127" s="448"/>
      <c r="E127" s="448"/>
      <c r="F127" s="448"/>
      <c r="G127" s="468" t="s">
        <v>571</v>
      </c>
      <c r="H127" s="448" t="s">
        <v>513</v>
      </c>
      <c r="I127" s="448" t="s">
        <v>497</v>
      </c>
      <c r="J127" s="451">
        <v>26500</v>
      </c>
      <c r="K127" s="466"/>
    </row>
    <row r="128" spans="1:11" s="456" customFormat="1" ht="14.25" x14ac:dyDescent="0.2">
      <c r="A128" s="452"/>
      <c r="B128" s="452"/>
      <c r="C128" s="452">
        <v>132</v>
      </c>
      <c r="D128" s="452"/>
      <c r="E128" s="452"/>
      <c r="F128" s="452"/>
      <c r="G128" s="469" t="s">
        <v>571</v>
      </c>
      <c r="H128" s="452"/>
      <c r="I128" s="452"/>
      <c r="J128" s="454">
        <v>26500</v>
      </c>
      <c r="K128" s="467"/>
    </row>
    <row r="129" spans="1:11" ht="14.25" x14ac:dyDescent="0.2">
      <c r="A129" s="448"/>
      <c r="B129" s="448"/>
      <c r="C129" s="448">
        <v>132</v>
      </c>
      <c r="D129" s="448"/>
      <c r="E129" s="448"/>
      <c r="F129" s="448"/>
      <c r="G129" s="468" t="s">
        <v>572</v>
      </c>
      <c r="H129" s="448" t="s">
        <v>513</v>
      </c>
      <c r="I129" s="448" t="s">
        <v>497</v>
      </c>
      <c r="J129" s="451">
        <v>22425</v>
      </c>
      <c r="K129" s="466"/>
    </row>
    <row r="130" spans="1:11" s="456" customFormat="1" ht="14.25" x14ac:dyDescent="0.2">
      <c r="A130" s="452"/>
      <c r="B130" s="452"/>
      <c r="C130" s="452">
        <v>132</v>
      </c>
      <c r="D130" s="452"/>
      <c r="E130" s="452"/>
      <c r="F130" s="452"/>
      <c r="G130" s="469" t="s">
        <v>572</v>
      </c>
      <c r="H130" s="452"/>
      <c r="I130" s="452"/>
      <c r="J130" s="454">
        <v>22425</v>
      </c>
      <c r="K130" s="467"/>
    </row>
    <row r="131" spans="1:11" ht="14.25" x14ac:dyDescent="0.2">
      <c r="A131" s="448"/>
      <c r="B131" s="448"/>
      <c r="C131" s="448">
        <v>132</v>
      </c>
      <c r="D131" s="448"/>
      <c r="E131" s="448"/>
      <c r="F131" s="448"/>
      <c r="G131" s="468" t="s">
        <v>573</v>
      </c>
      <c r="H131" s="448" t="s">
        <v>513</v>
      </c>
      <c r="I131" s="448" t="s">
        <v>497</v>
      </c>
      <c r="J131" s="451">
        <v>42000</v>
      </c>
      <c r="K131" s="466"/>
    </row>
    <row r="132" spans="1:11" s="456" customFormat="1" ht="14.25" x14ac:dyDescent="0.2">
      <c r="A132" s="452"/>
      <c r="B132" s="452"/>
      <c r="C132" s="452">
        <v>132</v>
      </c>
      <c r="D132" s="452"/>
      <c r="E132" s="452"/>
      <c r="F132" s="452"/>
      <c r="G132" s="469" t="s">
        <v>573</v>
      </c>
      <c r="H132" s="452"/>
      <c r="I132" s="452"/>
      <c r="J132" s="454">
        <v>42000</v>
      </c>
      <c r="K132" s="467"/>
    </row>
    <row r="133" spans="1:11" ht="14.25" x14ac:dyDescent="0.2">
      <c r="A133" s="448"/>
      <c r="B133" s="448"/>
      <c r="C133" s="448">
        <v>132</v>
      </c>
      <c r="D133" s="448"/>
      <c r="E133" s="448"/>
      <c r="F133" s="448"/>
      <c r="G133" s="468" t="s">
        <v>574</v>
      </c>
      <c r="H133" s="448" t="s">
        <v>513</v>
      </c>
      <c r="I133" s="448" t="s">
        <v>497</v>
      </c>
      <c r="J133" s="451">
        <v>109000</v>
      </c>
      <c r="K133" s="466"/>
    </row>
    <row r="134" spans="1:11" s="456" customFormat="1" ht="14.25" x14ac:dyDescent="0.2">
      <c r="A134" s="452"/>
      <c r="B134" s="452"/>
      <c r="C134" s="452">
        <v>132</v>
      </c>
      <c r="D134" s="452"/>
      <c r="E134" s="452"/>
      <c r="F134" s="452"/>
      <c r="G134" s="469" t="s">
        <v>574</v>
      </c>
      <c r="H134" s="452"/>
      <c r="I134" s="452"/>
      <c r="J134" s="454">
        <v>109000</v>
      </c>
      <c r="K134" s="467"/>
    </row>
    <row r="135" spans="1:11" ht="14.25" x14ac:dyDescent="0.2">
      <c r="A135" s="448"/>
      <c r="B135" s="448"/>
      <c r="C135" s="448">
        <v>132</v>
      </c>
      <c r="D135" s="448"/>
      <c r="E135" s="448"/>
      <c r="F135" s="448"/>
      <c r="G135" s="468" t="s">
        <v>575</v>
      </c>
      <c r="H135" s="448" t="s">
        <v>513</v>
      </c>
      <c r="I135" s="448" t="s">
        <v>497</v>
      </c>
      <c r="J135" s="451">
        <v>7900</v>
      </c>
      <c r="K135" s="466"/>
    </row>
    <row r="136" spans="1:11" s="456" customFormat="1" ht="14.25" x14ac:dyDescent="0.2">
      <c r="A136" s="452"/>
      <c r="B136" s="452"/>
      <c r="C136" s="452">
        <v>132</v>
      </c>
      <c r="D136" s="452"/>
      <c r="E136" s="452"/>
      <c r="F136" s="452"/>
      <c r="G136" s="469" t="s">
        <v>575</v>
      </c>
      <c r="H136" s="452"/>
      <c r="I136" s="452"/>
      <c r="J136" s="454">
        <v>7900</v>
      </c>
      <c r="K136" s="467"/>
    </row>
    <row r="137" spans="1:11" ht="14.25" x14ac:dyDescent="0.2">
      <c r="A137" s="448"/>
      <c r="B137" s="448"/>
      <c r="C137" s="448">
        <v>132</v>
      </c>
      <c r="D137" s="448"/>
      <c r="E137" s="448"/>
      <c r="F137" s="448"/>
      <c r="G137" s="468" t="s">
        <v>576</v>
      </c>
      <c r="H137" s="448" t="s">
        <v>513</v>
      </c>
      <c r="I137" s="448" t="s">
        <v>497</v>
      </c>
      <c r="J137" s="451">
        <v>40819</v>
      </c>
      <c r="K137" s="466"/>
    </row>
    <row r="138" spans="1:11" s="456" customFormat="1" ht="14.25" x14ac:dyDescent="0.2">
      <c r="A138" s="452"/>
      <c r="B138" s="452"/>
      <c r="C138" s="452">
        <v>132</v>
      </c>
      <c r="D138" s="452"/>
      <c r="E138" s="452"/>
      <c r="F138" s="452"/>
      <c r="G138" s="469" t="s">
        <v>576</v>
      </c>
      <c r="H138" s="452"/>
      <c r="I138" s="452"/>
      <c r="J138" s="454">
        <v>40819</v>
      </c>
      <c r="K138" s="467"/>
    </row>
    <row r="139" spans="1:11" ht="14.25" x14ac:dyDescent="0.2">
      <c r="A139" s="448"/>
      <c r="B139" s="448"/>
      <c r="C139" s="448">
        <v>132</v>
      </c>
      <c r="D139" s="448"/>
      <c r="E139" s="448"/>
      <c r="F139" s="448"/>
      <c r="G139" s="468" t="s">
        <v>577</v>
      </c>
      <c r="H139" s="448" t="s">
        <v>513</v>
      </c>
      <c r="I139" s="448" t="s">
        <v>497</v>
      </c>
      <c r="J139" s="451">
        <v>190905</v>
      </c>
      <c r="K139" s="466"/>
    </row>
    <row r="140" spans="1:11" s="456" customFormat="1" ht="14.25" x14ac:dyDescent="0.2">
      <c r="A140" s="452"/>
      <c r="B140" s="452"/>
      <c r="C140" s="452">
        <v>132</v>
      </c>
      <c r="D140" s="452"/>
      <c r="E140" s="452"/>
      <c r="F140" s="452"/>
      <c r="G140" s="469" t="s">
        <v>577</v>
      </c>
      <c r="H140" s="452"/>
      <c r="I140" s="452"/>
      <c r="J140" s="454">
        <v>190905</v>
      </c>
      <c r="K140" s="467"/>
    </row>
    <row r="141" spans="1:11" ht="15.75" x14ac:dyDescent="0.25">
      <c r="A141" s="470" t="s">
        <v>58</v>
      </c>
      <c r="B141" s="471"/>
      <c r="C141" s="472">
        <v>132</v>
      </c>
      <c r="D141" s="472"/>
      <c r="E141" s="472" t="s">
        <v>494</v>
      </c>
      <c r="F141" s="472"/>
      <c r="G141" s="472" t="s">
        <v>578</v>
      </c>
      <c r="H141" s="472" t="s">
        <v>578</v>
      </c>
      <c r="I141" s="472" t="s">
        <v>578</v>
      </c>
      <c r="J141" s="473">
        <f>SUM(J28+J30+J32+J34+J76+J78+J80+J92+J94+J96+J98+J100+J102+J104+J106+J108+J110+J112+J114+J116+J118+J120+J122+J124+J126+J128+J130+J132+J134+J136+J138+J140)</f>
        <v>24000000</v>
      </c>
      <c r="K141" s="466"/>
    </row>
    <row r="142" spans="1:11" ht="14.25" x14ac:dyDescent="0.2">
      <c r="A142" s="448"/>
      <c r="B142" s="448"/>
      <c r="C142" s="448"/>
      <c r="D142" s="448"/>
      <c r="E142" s="448"/>
      <c r="F142" s="448"/>
      <c r="G142" s="448"/>
      <c r="H142" s="448"/>
      <c r="I142" s="448"/>
      <c r="J142" s="451"/>
      <c r="K142" s="466"/>
    </row>
    <row r="143" spans="1:11" ht="14.25" x14ac:dyDescent="0.2">
      <c r="A143" s="448">
        <v>46</v>
      </c>
      <c r="B143" s="474">
        <v>42088</v>
      </c>
      <c r="C143" s="448">
        <v>132</v>
      </c>
      <c r="D143" s="448" t="s">
        <v>579</v>
      </c>
      <c r="E143" s="448" t="s">
        <v>580</v>
      </c>
      <c r="F143" s="450" t="s">
        <v>495</v>
      </c>
      <c r="G143" s="448">
        <v>31</v>
      </c>
      <c r="H143" s="448" t="s">
        <v>581</v>
      </c>
      <c r="I143" s="448" t="s">
        <v>497</v>
      </c>
      <c r="J143" s="451">
        <v>-7106</v>
      </c>
      <c r="K143" s="466"/>
    </row>
    <row r="144" spans="1:11" ht="14.25" x14ac:dyDescent="0.2">
      <c r="A144" s="448"/>
      <c r="B144" s="474"/>
      <c r="C144" s="448"/>
      <c r="D144" s="448"/>
      <c r="E144" s="448" t="s">
        <v>582</v>
      </c>
      <c r="F144" s="450" t="s">
        <v>498</v>
      </c>
      <c r="G144" s="448">
        <v>31</v>
      </c>
      <c r="H144" s="448" t="s">
        <v>583</v>
      </c>
      <c r="I144" s="448" t="s">
        <v>497</v>
      </c>
      <c r="J144" s="451">
        <v>4606</v>
      </c>
      <c r="K144" s="466"/>
    </row>
    <row r="145" spans="1:11" ht="14.25" x14ac:dyDescent="0.2">
      <c r="A145" s="448"/>
      <c r="B145" s="474"/>
      <c r="C145" s="448"/>
      <c r="D145" s="448"/>
      <c r="E145" s="448" t="s">
        <v>582</v>
      </c>
      <c r="F145" s="448"/>
      <c r="G145" s="448">
        <v>31</v>
      </c>
      <c r="H145" s="448" t="s">
        <v>584</v>
      </c>
      <c r="I145" s="448" t="s">
        <v>497</v>
      </c>
      <c r="J145" s="451">
        <v>2500</v>
      </c>
      <c r="K145" s="466"/>
    </row>
    <row r="146" spans="1:11" s="456" customFormat="1" ht="15" thickBot="1" x14ac:dyDescent="0.25">
      <c r="A146" s="475" t="s">
        <v>60</v>
      </c>
      <c r="B146" s="476"/>
      <c r="C146" s="476">
        <v>132</v>
      </c>
      <c r="D146" s="476"/>
      <c r="E146" s="476"/>
      <c r="F146" s="476"/>
      <c r="G146" s="476">
        <v>31</v>
      </c>
      <c r="H146" s="476"/>
      <c r="I146" s="476"/>
      <c r="J146" s="477">
        <v>0</v>
      </c>
      <c r="K146" s="467"/>
    </row>
    <row r="147" spans="1:11" ht="15" thickTop="1" x14ac:dyDescent="0.2">
      <c r="A147" s="478"/>
      <c r="B147" s="478"/>
      <c r="C147" s="478"/>
      <c r="D147" s="478"/>
      <c r="E147" s="478"/>
      <c r="F147" s="478"/>
      <c r="G147" s="478"/>
      <c r="H147" s="478"/>
      <c r="I147" s="478"/>
      <c r="J147" s="479"/>
      <c r="K147" s="466"/>
    </row>
    <row r="148" spans="1:11" ht="14.25" x14ac:dyDescent="0.2">
      <c r="A148" s="448">
        <v>83</v>
      </c>
      <c r="B148" s="474">
        <v>42109</v>
      </c>
      <c r="C148" s="448">
        <v>132</v>
      </c>
      <c r="D148" s="448" t="s">
        <v>585</v>
      </c>
      <c r="E148" s="448" t="s">
        <v>582</v>
      </c>
      <c r="F148" s="450" t="s">
        <v>495</v>
      </c>
      <c r="G148" s="448">
        <v>380</v>
      </c>
      <c r="H148" s="448" t="s">
        <v>569</v>
      </c>
      <c r="I148" s="448" t="s">
        <v>497</v>
      </c>
      <c r="J148" s="480">
        <v>601</v>
      </c>
      <c r="K148" s="466"/>
    </row>
    <row r="149" spans="1:11" ht="14.25" x14ac:dyDescent="0.2">
      <c r="A149" s="448"/>
      <c r="B149" s="474"/>
      <c r="C149" s="448">
        <v>132</v>
      </c>
      <c r="D149" s="448"/>
      <c r="E149" s="448"/>
      <c r="F149" s="450" t="s">
        <v>498</v>
      </c>
      <c r="G149" s="448">
        <v>380</v>
      </c>
      <c r="H149" s="448" t="s">
        <v>570</v>
      </c>
      <c r="I149" s="448" t="s">
        <v>497</v>
      </c>
      <c r="J149" s="480">
        <v>1201</v>
      </c>
      <c r="K149" s="466"/>
    </row>
    <row r="150" spans="1:11" s="456" customFormat="1" ht="14.25" x14ac:dyDescent="0.2">
      <c r="A150" s="452"/>
      <c r="B150" s="452"/>
      <c r="C150" s="452">
        <v>132</v>
      </c>
      <c r="D150" s="452"/>
      <c r="E150" s="452"/>
      <c r="F150" s="452"/>
      <c r="G150" s="452">
        <v>380</v>
      </c>
      <c r="H150" s="452"/>
      <c r="I150" s="452"/>
      <c r="J150" s="481">
        <v>1802</v>
      </c>
      <c r="K150" s="467"/>
    </row>
    <row r="151" spans="1:11" ht="14.25" x14ac:dyDescent="0.2">
      <c r="A151" s="448"/>
      <c r="B151" s="474"/>
      <c r="C151" s="448">
        <v>132</v>
      </c>
      <c r="D151" s="448"/>
      <c r="E151" s="448" t="s">
        <v>582</v>
      </c>
      <c r="F151" s="448"/>
      <c r="G151" s="448">
        <v>340</v>
      </c>
      <c r="H151" s="448" t="s">
        <v>569</v>
      </c>
      <c r="I151" s="448" t="s">
        <v>497</v>
      </c>
      <c r="J151" s="480">
        <v>1652</v>
      </c>
      <c r="K151" s="466"/>
    </row>
    <row r="152" spans="1:11" ht="14.25" x14ac:dyDescent="0.2">
      <c r="A152" s="448"/>
      <c r="B152" s="474"/>
      <c r="C152" s="448">
        <v>132</v>
      </c>
      <c r="D152" s="448"/>
      <c r="E152" s="448"/>
      <c r="F152" s="448"/>
      <c r="G152" s="448">
        <v>340</v>
      </c>
      <c r="H152" s="448" t="s">
        <v>570</v>
      </c>
      <c r="I152" s="448" t="s">
        <v>497</v>
      </c>
      <c r="J152" s="480">
        <v>3304</v>
      </c>
      <c r="K152" s="466"/>
    </row>
    <row r="153" spans="1:11" s="456" customFormat="1" ht="14.25" x14ac:dyDescent="0.2">
      <c r="A153" s="452"/>
      <c r="B153" s="452"/>
      <c r="C153" s="452">
        <v>132</v>
      </c>
      <c r="D153" s="452"/>
      <c r="E153" s="452"/>
      <c r="F153" s="452"/>
      <c r="G153" s="452">
        <v>340</v>
      </c>
      <c r="H153" s="452"/>
      <c r="I153" s="452"/>
      <c r="J153" s="481">
        <v>4956</v>
      </c>
      <c r="K153" s="467"/>
    </row>
    <row r="154" spans="1:11" ht="14.25" x14ac:dyDescent="0.2">
      <c r="A154" s="448"/>
      <c r="B154" s="474"/>
      <c r="C154" s="448">
        <v>132</v>
      </c>
      <c r="D154" s="448"/>
      <c r="E154" s="448" t="s">
        <v>582</v>
      </c>
      <c r="F154" s="448"/>
      <c r="G154" s="448">
        <v>330</v>
      </c>
      <c r="H154" s="448" t="s">
        <v>569</v>
      </c>
      <c r="I154" s="448" t="s">
        <v>497</v>
      </c>
      <c r="J154" s="480">
        <v>750</v>
      </c>
      <c r="K154" s="466"/>
    </row>
    <row r="155" spans="1:11" ht="14.25" x14ac:dyDescent="0.2">
      <c r="A155" s="448"/>
      <c r="B155" s="474"/>
      <c r="C155" s="448">
        <v>132</v>
      </c>
      <c r="D155" s="448"/>
      <c r="E155" s="448"/>
      <c r="F155" s="448"/>
      <c r="G155" s="448">
        <v>330</v>
      </c>
      <c r="H155" s="448" t="s">
        <v>570</v>
      </c>
      <c r="I155" s="448" t="s">
        <v>497</v>
      </c>
      <c r="J155" s="480">
        <v>1500</v>
      </c>
      <c r="K155" s="466"/>
    </row>
    <row r="156" spans="1:11" s="456" customFormat="1" ht="14.25" x14ac:dyDescent="0.2">
      <c r="A156" s="452"/>
      <c r="B156" s="452"/>
      <c r="C156" s="452">
        <v>132</v>
      </c>
      <c r="D156" s="452"/>
      <c r="E156" s="452"/>
      <c r="F156" s="452"/>
      <c r="G156" s="452">
        <v>330</v>
      </c>
      <c r="H156" s="452"/>
      <c r="I156" s="452"/>
      <c r="J156" s="481">
        <v>2250</v>
      </c>
      <c r="K156" s="467"/>
    </row>
    <row r="157" spans="1:11" ht="14.25" x14ac:dyDescent="0.2">
      <c r="A157" s="448"/>
      <c r="B157" s="474"/>
      <c r="C157" s="448">
        <v>132</v>
      </c>
      <c r="D157" s="448"/>
      <c r="E157" s="448" t="s">
        <v>580</v>
      </c>
      <c r="F157" s="448"/>
      <c r="G157" s="448">
        <v>31</v>
      </c>
      <c r="H157" s="448" t="s">
        <v>569</v>
      </c>
      <c r="I157" s="448" t="s">
        <v>497</v>
      </c>
      <c r="J157" s="480">
        <v>-26264</v>
      </c>
      <c r="K157" s="466"/>
    </row>
    <row r="158" spans="1:11" ht="14.25" x14ac:dyDescent="0.2">
      <c r="A158" s="448"/>
      <c r="B158" s="474"/>
      <c r="C158" s="448">
        <v>132</v>
      </c>
      <c r="D158" s="448"/>
      <c r="E158" s="448"/>
      <c r="F158" s="448"/>
      <c r="G158" s="448">
        <v>31</v>
      </c>
      <c r="H158" s="448" t="s">
        <v>570</v>
      </c>
      <c r="I158" s="448" t="s">
        <v>497</v>
      </c>
      <c r="J158" s="480">
        <v>-26264</v>
      </c>
      <c r="K158" s="466"/>
    </row>
    <row r="159" spans="1:11" s="456" customFormat="1" ht="14.25" x14ac:dyDescent="0.2">
      <c r="A159" s="452"/>
      <c r="B159" s="452"/>
      <c r="C159" s="452">
        <v>132</v>
      </c>
      <c r="D159" s="452"/>
      <c r="E159" s="452"/>
      <c r="F159" s="452"/>
      <c r="G159" s="452">
        <v>31</v>
      </c>
      <c r="H159" s="452"/>
      <c r="I159" s="452"/>
      <c r="J159" s="481">
        <v>-52528</v>
      </c>
      <c r="K159" s="467"/>
    </row>
    <row r="160" spans="1:11" ht="14.25" x14ac:dyDescent="0.2">
      <c r="A160" s="448"/>
      <c r="B160" s="474"/>
      <c r="C160" s="448">
        <v>132</v>
      </c>
      <c r="D160" s="448"/>
      <c r="E160" s="448" t="s">
        <v>582</v>
      </c>
      <c r="F160" s="448"/>
      <c r="G160" s="448">
        <v>300</v>
      </c>
      <c r="H160" s="448" t="s">
        <v>569</v>
      </c>
      <c r="I160" s="448" t="s">
        <v>497</v>
      </c>
      <c r="J160" s="480">
        <v>702</v>
      </c>
      <c r="K160" s="466"/>
    </row>
    <row r="161" spans="1:11" ht="14.25" x14ac:dyDescent="0.2">
      <c r="A161" s="448"/>
      <c r="B161" s="474"/>
      <c r="C161" s="448">
        <v>132</v>
      </c>
      <c r="D161" s="448"/>
      <c r="E161" s="448"/>
      <c r="F161" s="448"/>
      <c r="G161" s="448">
        <v>300</v>
      </c>
      <c r="H161" s="448" t="s">
        <v>570</v>
      </c>
      <c r="I161" s="448" t="s">
        <v>497</v>
      </c>
      <c r="J161" s="480">
        <v>1403</v>
      </c>
      <c r="K161" s="466"/>
    </row>
    <row r="162" spans="1:11" s="456" customFormat="1" ht="14.25" x14ac:dyDescent="0.2">
      <c r="A162" s="452"/>
      <c r="B162" s="452"/>
      <c r="C162" s="452">
        <v>132</v>
      </c>
      <c r="D162" s="452"/>
      <c r="E162" s="452"/>
      <c r="F162" s="452"/>
      <c r="G162" s="452">
        <v>300</v>
      </c>
      <c r="H162" s="452"/>
      <c r="I162" s="452"/>
      <c r="J162" s="481">
        <v>2105</v>
      </c>
      <c r="K162" s="467"/>
    </row>
    <row r="163" spans="1:11" ht="14.25" x14ac:dyDescent="0.2">
      <c r="A163" s="448"/>
      <c r="B163" s="474"/>
      <c r="C163" s="448">
        <v>132</v>
      </c>
      <c r="D163" s="448"/>
      <c r="E163" s="448" t="s">
        <v>582</v>
      </c>
      <c r="F163" s="448"/>
      <c r="G163" s="448">
        <v>200</v>
      </c>
      <c r="H163" s="448" t="s">
        <v>569</v>
      </c>
      <c r="I163" s="448" t="s">
        <v>497</v>
      </c>
      <c r="J163" s="480">
        <v>1030</v>
      </c>
      <c r="K163" s="466"/>
    </row>
    <row r="164" spans="1:11" ht="14.25" x14ac:dyDescent="0.2">
      <c r="A164" s="448"/>
      <c r="B164" s="474"/>
      <c r="C164" s="448">
        <v>132</v>
      </c>
      <c r="D164" s="448"/>
      <c r="E164" s="448"/>
      <c r="F164" s="448"/>
      <c r="G164" s="448">
        <v>200</v>
      </c>
      <c r="H164" s="448" t="s">
        <v>570</v>
      </c>
      <c r="I164" s="448" t="s">
        <v>497</v>
      </c>
      <c r="J164" s="480">
        <v>2060</v>
      </c>
      <c r="K164" s="466"/>
    </row>
    <row r="165" spans="1:11" s="456" customFormat="1" ht="14.25" x14ac:dyDescent="0.2">
      <c r="A165" s="452"/>
      <c r="B165" s="452"/>
      <c r="C165" s="452">
        <v>132</v>
      </c>
      <c r="D165" s="452"/>
      <c r="E165" s="452"/>
      <c r="F165" s="452"/>
      <c r="G165" s="452">
        <v>200</v>
      </c>
      <c r="H165" s="452"/>
      <c r="I165" s="452"/>
      <c r="J165" s="481">
        <v>3090</v>
      </c>
      <c r="K165" s="467"/>
    </row>
    <row r="166" spans="1:11" ht="14.25" x14ac:dyDescent="0.2">
      <c r="A166" s="448"/>
      <c r="B166" s="474"/>
      <c r="C166" s="448">
        <v>132</v>
      </c>
      <c r="D166" s="448"/>
      <c r="E166" s="448" t="s">
        <v>582</v>
      </c>
      <c r="F166" s="448"/>
      <c r="G166" s="448">
        <v>160</v>
      </c>
      <c r="H166" s="448" t="s">
        <v>569</v>
      </c>
      <c r="I166" s="448" t="s">
        <v>497</v>
      </c>
      <c r="J166" s="480">
        <v>2259</v>
      </c>
      <c r="K166" s="466"/>
    </row>
    <row r="167" spans="1:11" ht="14.25" x14ac:dyDescent="0.2">
      <c r="A167" s="448"/>
      <c r="B167" s="474"/>
      <c r="C167" s="448">
        <v>132</v>
      </c>
      <c r="D167" s="448"/>
      <c r="E167" s="448"/>
      <c r="F167" s="448"/>
      <c r="G167" s="448">
        <v>160</v>
      </c>
      <c r="H167" s="448" t="s">
        <v>570</v>
      </c>
      <c r="I167" s="448" t="s">
        <v>497</v>
      </c>
      <c r="J167" s="480">
        <v>4518</v>
      </c>
      <c r="K167" s="466"/>
    </row>
    <row r="168" spans="1:11" s="456" customFormat="1" ht="14.25" x14ac:dyDescent="0.2">
      <c r="A168" s="452"/>
      <c r="B168" s="452"/>
      <c r="C168" s="452">
        <v>132</v>
      </c>
      <c r="D168" s="452"/>
      <c r="E168" s="452"/>
      <c r="F168" s="452"/>
      <c r="G168" s="452">
        <v>160</v>
      </c>
      <c r="H168" s="452"/>
      <c r="I168" s="452"/>
      <c r="J168" s="481">
        <v>6777</v>
      </c>
      <c r="K168" s="467"/>
    </row>
    <row r="169" spans="1:11" ht="14.25" x14ac:dyDescent="0.2">
      <c r="A169" s="448"/>
      <c r="B169" s="474"/>
      <c r="C169" s="448">
        <v>132</v>
      </c>
      <c r="D169" s="448"/>
      <c r="E169" s="448" t="s">
        <v>582</v>
      </c>
      <c r="F169" s="448"/>
      <c r="G169" s="448">
        <v>130</v>
      </c>
      <c r="H169" s="448" t="s">
        <v>569</v>
      </c>
      <c r="I169" s="448" t="s">
        <v>497</v>
      </c>
      <c r="J169" s="480">
        <v>1006</v>
      </c>
      <c r="K169" s="466"/>
    </row>
    <row r="170" spans="1:11" ht="14.25" x14ac:dyDescent="0.2">
      <c r="A170" s="448"/>
      <c r="B170" s="474"/>
      <c r="C170" s="448">
        <v>132</v>
      </c>
      <c r="D170" s="448"/>
      <c r="E170" s="448"/>
      <c r="F170" s="448"/>
      <c r="G170" s="448">
        <v>130</v>
      </c>
      <c r="H170" s="448" t="s">
        <v>570</v>
      </c>
      <c r="I170" s="448" t="s">
        <v>497</v>
      </c>
      <c r="J170" s="480">
        <v>2012</v>
      </c>
      <c r="K170" s="466"/>
    </row>
    <row r="171" spans="1:11" ht="14.25" x14ac:dyDescent="0.2">
      <c r="A171" s="448"/>
      <c r="B171" s="474"/>
      <c r="C171" s="448">
        <v>132</v>
      </c>
      <c r="D171" s="448"/>
      <c r="E171" s="448"/>
      <c r="F171" s="448"/>
      <c r="G171" s="448">
        <v>130</v>
      </c>
      <c r="H171" s="448" t="s">
        <v>586</v>
      </c>
      <c r="I171" s="448" t="s">
        <v>497</v>
      </c>
      <c r="J171" s="480">
        <v>4024</v>
      </c>
      <c r="K171" s="466"/>
    </row>
    <row r="172" spans="1:11" ht="14.25" x14ac:dyDescent="0.2">
      <c r="A172" s="448"/>
      <c r="B172" s="474"/>
      <c r="C172" s="448">
        <v>132</v>
      </c>
      <c r="D172" s="448"/>
      <c r="E172" s="448"/>
      <c r="F172" s="448"/>
      <c r="G172" s="448">
        <v>130</v>
      </c>
      <c r="H172" s="448" t="s">
        <v>587</v>
      </c>
      <c r="I172" s="448" t="s">
        <v>497</v>
      </c>
      <c r="J172" s="480">
        <v>2012</v>
      </c>
      <c r="K172" s="466"/>
    </row>
    <row r="173" spans="1:11" s="456" customFormat="1" ht="14.25" x14ac:dyDescent="0.2">
      <c r="A173" s="452"/>
      <c r="B173" s="452"/>
      <c r="C173" s="452">
        <v>132</v>
      </c>
      <c r="D173" s="452"/>
      <c r="E173" s="452"/>
      <c r="F173" s="452"/>
      <c r="G173" s="452">
        <v>130</v>
      </c>
      <c r="H173" s="452"/>
      <c r="I173" s="452"/>
      <c r="J173" s="481">
        <v>9054</v>
      </c>
      <c r="K173" s="467"/>
    </row>
    <row r="174" spans="1:11" ht="14.25" x14ac:dyDescent="0.2">
      <c r="A174" s="448"/>
      <c r="B174" s="474"/>
      <c r="C174" s="448">
        <v>132</v>
      </c>
      <c r="D174" s="448"/>
      <c r="E174" s="448" t="s">
        <v>582</v>
      </c>
      <c r="F174" s="448"/>
      <c r="G174" s="448">
        <v>100</v>
      </c>
      <c r="H174" s="448" t="s">
        <v>569</v>
      </c>
      <c r="I174" s="448" t="s">
        <v>497</v>
      </c>
      <c r="J174" s="480">
        <v>1628</v>
      </c>
      <c r="K174" s="466"/>
    </row>
    <row r="175" spans="1:11" ht="14.25" x14ac:dyDescent="0.2">
      <c r="A175" s="448"/>
      <c r="B175" s="474"/>
      <c r="C175" s="448">
        <v>132</v>
      </c>
      <c r="D175" s="448"/>
      <c r="E175" s="448"/>
      <c r="F175" s="448"/>
      <c r="G175" s="448">
        <v>100</v>
      </c>
      <c r="H175" s="448" t="s">
        <v>570</v>
      </c>
      <c r="I175" s="448" t="s">
        <v>497</v>
      </c>
      <c r="J175" s="480">
        <v>3256</v>
      </c>
      <c r="K175" s="466"/>
    </row>
    <row r="176" spans="1:11" s="456" customFormat="1" ht="14.25" x14ac:dyDescent="0.2">
      <c r="A176" s="452"/>
      <c r="B176" s="452"/>
      <c r="C176" s="452">
        <v>132</v>
      </c>
      <c r="D176" s="452"/>
      <c r="E176" s="452"/>
      <c r="F176" s="452"/>
      <c r="G176" s="452">
        <v>100</v>
      </c>
      <c r="H176" s="452"/>
      <c r="I176" s="452"/>
      <c r="J176" s="481">
        <v>4884</v>
      </c>
      <c r="K176" s="467"/>
    </row>
    <row r="177" spans="1:11" ht="14.25" x14ac:dyDescent="0.2">
      <c r="A177" s="448"/>
      <c r="B177" s="474"/>
      <c r="C177" s="448">
        <v>132</v>
      </c>
      <c r="D177" s="448"/>
      <c r="E177" s="448" t="s">
        <v>582</v>
      </c>
      <c r="F177" s="448"/>
      <c r="G177" s="448">
        <v>80</v>
      </c>
      <c r="H177" s="448" t="s">
        <v>569</v>
      </c>
      <c r="I177" s="448" t="s">
        <v>497</v>
      </c>
      <c r="J177" s="480">
        <v>857</v>
      </c>
      <c r="K177" s="466"/>
    </row>
    <row r="178" spans="1:11" ht="14.25" x14ac:dyDescent="0.2">
      <c r="A178" s="448"/>
      <c r="B178" s="474"/>
      <c r="C178" s="448">
        <v>132</v>
      </c>
      <c r="D178" s="448"/>
      <c r="E178" s="448"/>
      <c r="F178" s="448"/>
      <c r="G178" s="448">
        <v>80</v>
      </c>
      <c r="H178" s="448" t="s">
        <v>570</v>
      </c>
      <c r="I178" s="448" t="s">
        <v>497</v>
      </c>
      <c r="J178" s="480">
        <v>1714</v>
      </c>
      <c r="K178" s="466"/>
    </row>
    <row r="179" spans="1:11" s="456" customFormat="1" ht="14.25" x14ac:dyDescent="0.2">
      <c r="A179" s="452"/>
      <c r="B179" s="452"/>
      <c r="C179" s="452">
        <v>132</v>
      </c>
      <c r="D179" s="452"/>
      <c r="E179" s="452"/>
      <c r="F179" s="452"/>
      <c r="G179" s="452">
        <v>80</v>
      </c>
      <c r="H179" s="452"/>
      <c r="I179" s="452"/>
      <c r="J179" s="481">
        <v>2571</v>
      </c>
      <c r="K179" s="467"/>
    </row>
    <row r="180" spans="1:11" ht="14.25" x14ac:dyDescent="0.2">
      <c r="A180" s="448"/>
      <c r="B180" s="474"/>
      <c r="C180" s="448">
        <v>132</v>
      </c>
      <c r="D180" s="448"/>
      <c r="E180" s="448" t="s">
        <v>582</v>
      </c>
      <c r="F180" s="448"/>
      <c r="G180" s="448">
        <v>70</v>
      </c>
      <c r="H180" s="448" t="s">
        <v>569</v>
      </c>
      <c r="I180" s="448" t="s">
        <v>497</v>
      </c>
      <c r="J180" s="480">
        <v>738</v>
      </c>
      <c r="K180" s="466"/>
    </row>
    <row r="181" spans="1:11" ht="14.25" x14ac:dyDescent="0.2">
      <c r="A181" s="448"/>
      <c r="B181" s="474"/>
      <c r="C181" s="448">
        <v>132</v>
      </c>
      <c r="D181" s="448"/>
      <c r="E181" s="448"/>
      <c r="F181" s="448"/>
      <c r="G181" s="448">
        <v>70</v>
      </c>
      <c r="H181" s="448" t="s">
        <v>570</v>
      </c>
      <c r="I181" s="448" t="s">
        <v>497</v>
      </c>
      <c r="J181" s="480">
        <v>1475</v>
      </c>
      <c r="K181" s="466"/>
    </row>
    <row r="182" spans="1:11" s="456" customFormat="1" ht="14.25" x14ac:dyDescent="0.2">
      <c r="A182" s="452"/>
      <c r="B182" s="452"/>
      <c r="C182" s="452">
        <v>132</v>
      </c>
      <c r="D182" s="452"/>
      <c r="E182" s="452"/>
      <c r="F182" s="452"/>
      <c r="G182" s="452">
        <v>70</v>
      </c>
      <c r="H182" s="452"/>
      <c r="I182" s="452"/>
      <c r="J182" s="481">
        <v>2213</v>
      </c>
      <c r="K182" s="467"/>
    </row>
    <row r="183" spans="1:11" ht="14.25" x14ac:dyDescent="0.2">
      <c r="A183" s="448"/>
      <c r="B183" s="474"/>
      <c r="C183" s="448">
        <v>132</v>
      </c>
      <c r="D183" s="448"/>
      <c r="E183" s="448" t="s">
        <v>582</v>
      </c>
      <c r="F183" s="448"/>
      <c r="G183" s="448">
        <v>40</v>
      </c>
      <c r="H183" s="448" t="s">
        <v>569</v>
      </c>
      <c r="I183" s="448" t="s">
        <v>497</v>
      </c>
      <c r="J183" s="480">
        <v>717</v>
      </c>
    </row>
    <row r="184" spans="1:11" ht="14.25" x14ac:dyDescent="0.2">
      <c r="A184" s="448"/>
      <c r="B184" s="474"/>
      <c r="C184" s="448">
        <v>132</v>
      </c>
      <c r="D184" s="448"/>
      <c r="E184" s="448"/>
      <c r="F184" s="448"/>
      <c r="G184" s="448">
        <v>40</v>
      </c>
      <c r="H184" s="448" t="s">
        <v>570</v>
      </c>
      <c r="I184" s="448" t="s">
        <v>497</v>
      </c>
      <c r="J184" s="480">
        <v>1433</v>
      </c>
    </row>
    <row r="185" spans="1:11" s="456" customFormat="1" ht="14.25" x14ac:dyDescent="0.2">
      <c r="A185" s="452"/>
      <c r="B185" s="452"/>
      <c r="C185" s="452">
        <v>132</v>
      </c>
      <c r="D185" s="452"/>
      <c r="E185" s="452"/>
      <c r="F185" s="452"/>
      <c r="G185" s="452">
        <v>40</v>
      </c>
      <c r="H185" s="452"/>
      <c r="I185" s="452"/>
      <c r="J185" s="481">
        <v>2150</v>
      </c>
    </row>
    <row r="186" spans="1:11" ht="14.25" x14ac:dyDescent="0.2">
      <c r="A186" s="448"/>
      <c r="B186" s="474"/>
      <c r="C186" s="448">
        <v>132</v>
      </c>
      <c r="D186" s="448"/>
      <c r="E186" s="448" t="s">
        <v>582</v>
      </c>
      <c r="F186" s="448"/>
      <c r="G186" s="448">
        <v>20</v>
      </c>
      <c r="H186" s="448" t="s">
        <v>569</v>
      </c>
      <c r="I186" s="448" t="s">
        <v>497</v>
      </c>
      <c r="J186" s="480">
        <v>3559</v>
      </c>
    </row>
    <row r="187" spans="1:11" ht="14.25" x14ac:dyDescent="0.2">
      <c r="A187" s="448"/>
      <c r="B187" s="474"/>
      <c r="C187" s="448">
        <v>132</v>
      </c>
      <c r="D187" s="448"/>
      <c r="E187" s="448"/>
      <c r="F187" s="448"/>
      <c r="G187" s="448">
        <v>20</v>
      </c>
      <c r="H187" s="448" t="s">
        <v>570</v>
      </c>
      <c r="I187" s="448" t="s">
        <v>497</v>
      </c>
      <c r="J187" s="480">
        <v>7117</v>
      </c>
    </row>
    <row r="188" spans="1:11" s="456" customFormat="1" ht="14.25" x14ac:dyDescent="0.2">
      <c r="A188" s="452"/>
      <c r="B188" s="452"/>
      <c r="C188" s="452">
        <v>132</v>
      </c>
      <c r="D188" s="452"/>
      <c r="E188" s="452"/>
      <c r="F188" s="452"/>
      <c r="G188" s="452">
        <v>20</v>
      </c>
      <c r="H188" s="452"/>
      <c r="I188" s="452"/>
      <c r="J188" s="481">
        <v>10676</v>
      </c>
    </row>
    <row r="189" spans="1:11" ht="15" x14ac:dyDescent="0.25">
      <c r="A189" s="470" t="s">
        <v>62</v>
      </c>
      <c r="B189" s="482"/>
      <c r="C189" s="471">
        <v>132</v>
      </c>
      <c r="D189" s="483"/>
      <c r="E189" s="483"/>
      <c r="F189" s="483"/>
      <c r="G189" s="483"/>
      <c r="H189" s="483"/>
      <c r="I189" s="471"/>
      <c r="J189" s="484">
        <f>SUM(J150+J153+J156+J159+J162+J165+J168+J173+J176+J179+J182+J185+J188)</f>
        <v>0</v>
      </c>
    </row>
    <row r="190" spans="1:11" x14ac:dyDescent="0.2">
      <c r="A190" s="485"/>
      <c r="B190" s="485"/>
      <c r="C190" s="485"/>
      <c r="D190" s="485"/>
      <c r="E190" s="485"/>
      <c r="F190" s="485"/>
      <c r="G190" s="485"/>
      <c r="H190" s="486"/>
      <c r="I190" s="485"/>
      <c r="J190" s="487"/>
    </row>
    <row r="191" spans="1:11" ht="14.25" x14ac:dyDescent="0.2">
      <c r="A191" s="448">
        <v>84</v>
      </c>
      <c r="B191" s="474">
        <v>42117</v>
      </c>
      <c r="C191" s="448">
        <v>132</v>
      </c>
      <c r="D191" s="448" t="s">
        <v>588</v>
      </c>
      <c r="E191" s="448" t="s">
        <v>580</v>
      </c>
      <c r="F191" s="450" t="s">
        <v>495</v>
      </c>
      <c r="G191" s="448">
        <v>31</v>
      </c>
      <c r="H191" s="448" t="s">
        <v>513</v>
      </c>
      <c r="I191" s="448" t="s">
        <v>497</v>
      </c>
      <c r="J191" s="480">
        <v>-3418</v>
      </c>
    </row>
    <row r="192" spans="1:11" ht="14.25" x14ac:dyDescent="0.2">
      <c r="A192" s="448"/>
      <c r="B192" s="474"/>
      <c r="C192" s="448"/>
      <c r="D192" s="448"/>
      <c r="E192" s="448" t="s">
        <v>582</v>
      </c>
      <c r="F192" s="450" t="s">
        <v>498</v>
      </c>
      <c r="G192" s="448"/>
      <c r="H192" s="448" t="s">
        <v>589</v>
      </c>
      <c r="I192" s="448" t="s">
        <v>497</v>
      </c>
      <c r="J192" s="480">
        <v>3418</v>
      </c>
    </row>
    <row r="193" spans="1:10" ht="14.25" x14ac:dyDescent="0.2">
      <c r="A193" s="448"/>
      <c r="B193" s="474"/>
      <c r="C193" s="448"/>
      <c r="D193" s="448"/>
      <c r="E193" s="448" t="s">
        <v>580</v>
      </c>
      <c r="F193" s="448"/>
      <c r="G193" s="448"/>
      <c r="H193" s="448" t="s">
        <v>569</v>
      </c>
      <c r="I193" s="448" t="s">
        <v>497</v>
      </c>
      <c r="J193" s="480">
        <v>-4700</v>
      </c>
    </row>
    <row r="194" spans="1:10" ht="14.25" x14ac:dyDescent="0.2">
      <c r="A194" s="448"/>
      <c r="B194" s="474"/>
      <c r="C194" s="448"/>
      <c r="D194" s="448"/>
      <c r="E194" s="448" t="s">
        <v>582</v>
      </c>
      <c r="F194" s="448"/>
      <c r="G194" s="448"/>
      <c r="H194" s="448" t="s">
        <v>590</v>
      </c>
      <c r="I194" s="448" t="s">
        <v>497</v>
      </c>
      <c r="J194" s="480">
        <v>4700</v>
      </c>
    </row>
    <row r="195" spans="1:10" ht="15.75" thickBot="1" x14ac:dyDescent="0.3">
      <c r="A195" s="488" t="s">
        <v>591</v>
      </c>
      <c r="B195" s="489"/>
      <c r="C195" s="446">
        <v>132</v>
      </c>
      <c r="D195" s="446"/>
      <c r="E195" s="446"/>
      <c r="F195" s="446"/>
      <c r="G195" s="446">
        <v>31</v>
      </c>
      <c r="H195" s="446"/>
      <c r="I195" s="446"/>
      <c r="J195" s="490">
        <f>SUM(J191:J194)</f>
        <v>0</v>
      </c>
    </row>
    <row r="196" spans="1:10" x14ac:dyDescent="0.2">
      <c r="H196" s="491"/>
    </row>
    <row r="197" spans="1:10" x14ac:dyDescent="0.2">
      <c r="H197" s="491"/>
    </row>
    <row r="198" spans="1:10" x14ac:dyDescent="0.2">
      <c r="H198" s="491"/>
    </row>
    <row r="199" spans="1:10" x14ac:dyDescent="0.2">
      <c r="H199" s="491"/>
    </row>
    <row r="200" spans="1:10" x14ac:dyDescent="0.2">
      <c r="H200" s="491"/>
    </row>
    <row r="201" spans="1:10" x14ac:dyDescent="0.2">
      <c r="H201" s="491"/>
    </row>
    <row r="202" spans="1:10" x14ac:dyDescent="0.2">
      <c r="H202" s="491"/>
    </row>
    <row r="203" spans="1:10" x14ac:dyDescent="0.2">
      <c r="H203" s="491"/>
    </row>
    <row r="204" spans="1:10" x14ac:dyDescent="0.2">
      <c r="H204" s="491"/>
    </row>
    <row r="205" spans="1:10" x14ac:dyDescent="0.2">
      <c r="H205" s="491"/>
    </row>
    <row r="206" spans="1:10" x14ac:dyDescent="0.2">
      <c r="H206" s="491"/>
    </row>
    <row r="207" spans="1:10" x14ac:dyDescent="0.2">
      <c r="H207" s="491"/>
    </row>
    <row r="208" spans="1:10" x14ac:dyDescent="0.2">
      <c r="H208" s="491"/>
    </row>
    <row r="209" spans="8:8" x14ac:dyDescent="0.2">
      <c r="H209" s="491"/>
    </row>
    <row r="210" spans="8:8" x14ac:dyDescent="0.2">
      <c r="H210" s="491"/>
    </row>
    <row r="211" spans="8:8" x14ac:dyDescent="0.2">
      <c r="H211" s="491"/>
    </row>
    <row r="212" spans="8:8" x14ac:dyDescent="0.2">
      <c r="H212" s="491"/>
    </row>
    <row r="213" spans="8:8" x14ac:dyDescent="0.2">
      <c r="H213" s="491"/>
    </row>
    <row r="214" spans="8:8" x14ac:dyDescent="0.2">
      <c r="H214" s="491"/>
    </row>
    <row r="215" spans="8:8" x14ac:dyDescent="0.2">
      <c r="H215" s="491"/>
    </row>
    <row r="216" spans="8:8" x14ac:dyDescent="0.2">
      <c r="H216" s="491"/>
    </row>
    <row r="217" spans="8:8" x14ac:dyDescent="0.2">
      <c r="H217" s="491"/>
    </row>
    <row r="218" spans="8:8" x14ac:dyDescent="0.2">
      <c r="H218" s="491"/>
    </row>
    <row r="219" spans="8:8" x14ac:dyDescent="0.2">
      <c r="H219" s="491"/>
    </row>
    <row r="220" spans="8:8" x14ac:dyDescent="0.2">
      <c r="H220" s="491"/>
    </row>
    <row r="221" spans="8:8" x14ac:dyDescent="0.2">
      <c r="H221" s="491"/>
    </row>
    <row r="222" spans="8:8" x14ac:dyDescent="0.2">
      <c r="H222" s="491"/>
    </row>
    <row r="223" spans="8:8" x14ac:dyDescent="0.2">
      <c r="H223" s="491"/>
    </row>
    <row r="224" spans="8:8" x14ac:dyDescent="0.2">
      <c r="H224" s="491"/>
    </row>
    <row r="225" spans="8:8" x14ac:dyDescent="0.2">
      <c r="H225" s="491"/>
    </row>
    <row r="226" spans="8:8" x14ac:dyDescent="0.2">
      <c r="H226" s="491"/>
    </row>
    <row r="227" spans="8:8" x14ac:dyDescent="0.2">
      <c r="H227" s="491"/>
    </row>
    <row r="228" spans="8:8" x14ac:dyDescent="0.2">
      <c r="H228" s="491"/>
    </row>
    <row r="229" spans="8:8" x14ac:dyDescent="0.2">
      <c r="H229" s="491"/>
    </row>
    <row r="230" spans="8:8" x14ac:dyDescent="0.2">
      <c r="H230" s="491"/>
    </row>
    <row r="231" spans="8:8" x14ac:dyDescent="0.2">
      <c r="H231" s="491"/>
    </row>
    <row r="232" spans="8:8" x14ac:dyDescent="0.2">
      <c r="H232" s="491"/>
    </row>
    <row r="233" spans="8:8" x14ac:dyDescent="0.2">
      <c r="H233" s="491"/>
    </row>
    <row r="234" spans="8:8" x14ac:dyDescent="0.2">
      <c r="H234" s="491"/>
    </row>
    <row r="235" spans="8:8" x14ac:dyDescent="0.2">
      <c r="H235" s="491"/>
    </row>
    <row r="236" spans="8:8" x14ac:dyDescent="0.2">
      <c r="H236" s="491"/>
    </row>
    <row r="237" spans="8:8" x14ac:dyDescent="0.2">
      <c r="H237" s="491"/>
    </row>
    <row r="238" spans="8:8" x14ac:dyDescent="0.2">
      <c r="H238" s="491"/>
    </row>
    <row r="239" spans="8:8" x14ac:dyDescent="0.2">
      <c r="H239" s="491"/>
    </row>
    <row r="240" spans="8:8" x14ac:dyDescent="0.2">
      <c r="H240" s="491"/>
    </row>
    <row r="241" spans="8:8" x14ac:dyDescent="0.2">
      <c r="H241" s="491"/>
    </row>
    <row r="242" spans="8:8" x14ac:dyDescent="0.2">
      <c r="H242" s="491"/>
    </row>
    <row r="243" spans="8:8" x14ac:dyDescent="0.2">
      <c r="H243" s="491"/>
    </row>
    <row r="244" spans="8:8" x14ac:dyDescent="0.2">
      <c r="H244" s="491"/>
    </row>
    <row r="245" spans="8:8" x14ac:dyDescent="0.2">
      <c r="H245" s="491"/>
    </row>
    <row r="246" spans="8:8" x14ac:dyDescent="0.2">
      <c r="H246" s="491"/>
    </row>
    <row r="247" spans="8:8" x14ac:dyDescent="0.2">
      <c r="H247" s="491"/>
    </row>
    <row r="248" spans="8:8" x14ac:dyDescent="0.2">
      <c r="H248" s="491"/>
    </row>
    <row r="249" spans="8:8" x14ac:dyDescent="0.2">
      <c r="H249" s="491"/>
    </row>
    <row r="250" spans="8:8" x14ac:dyDescent="0.2">
      <c r="H250" s="491"/>
    </row>
    <row r="251" spans="8:8" x14ac:dyDescent="0.2">
      <c r="H251" s="491"/>
    </row>
    <row r="252" spans="8:8" x14ac:dyDescent="0.2">
      <c r="H252" s="491"/>
    </row>
    <row r="253" spans="8:8" x14ac:dyDescent="0.2">
      <c r="H253" s="491"/>
    </row>
    <row r="254" spans="8:8" x14ac:dyDescent="0.2">
      <c r="H254" s="491"/>
    </row>
    <row r="255" spans="8:8" x14ac:dyDescent="0.2">
      <c r="H255" s="491"/>
    </row>
    <row r="256" spans="8:8" x14ac:dyDescent="0.2">
      <c r="H256" s="491"/>
    </row>
    <row r="257" spans="8:8" x14ac:dyDescent="0.2">
      <c r="H257" s="491"/>
    </row>
    <row r="258" spans="8:8" x14ac:dyDescent="0.2">
      <c r="H258" s="491"/>
    </row>
    <row r="259" spans="8:8" x14ac:dyDescent="0.2">
      <c r="H259" s="491"/>
    </row>
    <row r="260" spans="8:8" x14ac:dyDescent="0.2">
      <c r="H260" s="491"/>
    </row>
    <row r="261" spans="8:8" x14ac:dyDescent="0.2">
      <c r="H261" s="491"/>
    </row>
    <row r="262" spans="8:8" x14ac:dyDescent="0.2">
      <c r="H262" s="491"/>
    </row>
    <row r="263" spans="8:8" x14ac:dyDescent="0.2">
      <c r="H263" s="491"/>
    </row>
    <row r="264" spans="8:8" x14ac:dyDescent="0.2">
      <c r="H264" s="491"/>
    </row>
    <row r="265" spans="8:8" x14ac:dyDescent="0.2">
      <c r="H265" s="491"/>
    </row>
    <row r="266" spans="8:8" x14ac:dyDescent="0.2">
      <c r="H266" s="491"/>
    </row>
    <row r="267" spans="8:8" x14ac:dyDescent="0.2">
      <c r="H267" s="491"/>
    </row>
    <row r="268" spans="8:8" x14ac:dyDescent="0.2">
      <c r="H268" s="491"/>
    </row>
    <row r="269" spans="8:8" x14ac:dyDescent="0.2">
      <c r="H269" s="491"/>
    </row>
    <row r="270" spans="8:8" x14ac:dyDescent="0.2">
      <c r="H270" s="491"/>
    </row>
    <row r="271" spans="8:8" x14ac:dyDescent="0.2">
      <c r="H271" s="491"/>
    </row>
    <row r="272" spans="8:8" x14ac:dyDescent="0.2">
      <c r="H272" s="491"/>
    </row>
    <row r="273" spans="8:8" x14ac:dyDescent="0.2">
      <c r="H273" s="491"/>
    </row>
    <row r="274" spans="8:8" x14ac:dyDescent="0.2">
      <c r="H274" s="491"/>
    </row>
    <row r="275" spans="8:8" x14ac:dyDescent="0.2">
      <c r="H275" s="491"/>
    </row>
    <row r="276" spans="8:8" x14ac:dyDescent="0.2">
      <c r="H276" s="491"/>
    </row>
    <row r="277" spans="8:8" x14ac:dyDescent="0.2">
      <c r="H277" s="491"/>
    </row>
    <row r="278" spans="8:8" x14ac:dyDescent="0.2">
      <c r="H278" s="491"/>
    </row>
    <row r="279" spans="8:8" x14ac:dyDescent="0.2">
      <c r="H279" s="491"/>
    </row>
    <row r="280" spans="8:8" x14ac:dyDescent="0.2">
      <c r="H280" s="491"/>
    </row>
    <row r="281" spans="8:8" x14ac:dyDescent="0.2">
      <c r="H281" s="491"/>
    </row>
    <row r="282" spans="8:8" x14ac:dyDescent="0.2">
      <c r="H282" s="491"/>
    </row>
    <row r="283" spans="8:8" x14ac:dyDescent="0.2">
      <c r="H283" s="491"/>
    </row>
    <row r="284" spans="8:8" x14ac:dyDescent="0.2">
      <c r="H284" s="491"/>
    </row>
    <row r="285" spans="8:8" x14ac:dyDescent="0.2">
      <c r="H285" s="491"/>
    </row>
    <row r="286" spans="8:8" x14ac:dyDescent="0.2">
      <c r="H286" s="491"/>
    </row>
    <row r="287" spans="8:8" x14ac:dyDescent="0.2">
      <c r="H287" s="491"/>
    </row>
    <row r="288" spans="8:8" x14ac:dyDescent="0.2">
      <c r="H288" s="491"/>
    </row>
    <row r="289" spans="8:8" x14ac:dyDescent="0.2">
      <c r="H289" s="491"/>
    </row>
    <row r="290" spans="8:8" x14ac:dyDescent="0.2">
      <c r="H290" s="491"/>
    </row>
    <row r="291" spans="8:8" x14ac:dyDescent="0.2">
      <c r="H291" s="491"/>
    </row>
    <row r="292" spans="8:8" x14ac:dyDescent="0.2">
      <c r="H292" s="491"/>
    </row>
    <row r="293" spans="8:8" x14ac:dyDescent="0.2">
      <c r="H293" s="491"/>
    </row>
    <row r="294" spans="8:8" x14ac:dyDescent="0.2">
      <c r="H294" s="491"/>
    </row>
    <row r="295" spans="8:8" x14ac:dyDescent="0.2">
      <c r="H295" s="491"/>
    </row>
    <row r="296" spans="8:8" x14ac:dyDescent="0.2">
      <c r="H296" s="491"/>
    </row>
    <row r="297" spans="8:8" x14ac:dyDescent="0.2">
      <c r="H297" s="491"/>
    </row>
    <row r="298" spans="8:8" x14ac:dyDescent="0.2">
      <c r="H298" s="491"/>
    </row>
    <row r="299" spans="8:8" x14ac:dyDescent="0.2">
      <c r="H299" s="491"/>
    </row>
    <row r="300" spans="8:8" x14ac:dyDescent="0.2">
      <c r="H300" s="491"/>
    </row>
    <row r="301" spans="8:8" x14ac:dyDescent="0.2">
      <c r="H301" s="491"/>
    </row>
    <row r="302" spans="8:8" x14ac:dyDescent="0.2">
      <c r="H302" s="491"/>
    </row>
    <row r="303" spans="8:8" x14ac:dyDescent="0.2">
      <c r="H303" s="491"/>
    </row>
    <row r="304" spans="8:8" x14ac:dyDescent="0.2">
      <c r="H304" s="491"/>
    </row>
    <row r="305" spans="8:8" x14ac:dyDescent="0.2">
      <c r="H305" s="491"/>
    </row>
    <row r="306" spans="8:8" x14ac:dyDescent="0.2">
      <c r="H306" s="491"/>
    </row>
    <row r="307" spans="8:8" x14ac:dyDescent="0.2">
      <c r="H307" s="491"/>
    </row>
    <row r="308" spans="8:8" x14ac:dyDescent="0.2">
      <c r="H308" s="491"/>
    </row>
    <row r="309" spans="8:8" x14ac:dyDescent="0.2">
      <c r="H309" s="491"/>
    </row>
    <row r="310" spans="8:8" x14ac:dyDescent="0.2">
      <c r="H310" s="491"/>
    </row>
    <row r="311" spans="8:8" x14ac:dyDescent="0.2">
      <c r="H311" s="491"/>
    </row>
    <row r="312" spans="8:8" x14ac:dyDescent="0.2">
      <c r="H312" s="491"/>
    </row>
    <row r="313" spans="8:8" x14ac:dyDescent="0.2">
      <c r="H313" s="491"/>
    </row>
    <row r="314" spans="8:8" x14ac:dyDescent="0.2">
      <c r="H314" s="491"/>
    </row>
    <row r="315" spans="8:8" x14ac:dyDescent="0.2">
      <c r="H315" s="491"/>
    </row>
    <row r="316" spans="8:8" x14ac:dyDescent="0.2">
      <c r="H316" s="491"/>
    </row>
    <row r="317" spans="8:8" x14ac:dyDescent="0.2">
      <c r="H317" s="491"/>
    </row>
    <row r="318" spans="8:8" x14ac:dyDescent="0.2">
      <c r="H318" s="491"/>
    </row>
    <row r="319" spans="8:8" x14ac:dyDescent="0.2">
      <c r="H319" s="491"/>
    </row>
    <row r="320" spans="8:8" x14ac:dyDescent="0.2">
      <c r="H320" s="491"/>
    </row>
    <row r="321" spans="8:8" x14ac:dyDescent="0.2">
      <c r="H321" s="491"/>
    </row>
    <row r="322" spans="8:8" x14ac:dyDescent="0.2">
      <c r="H322" s="491"/>
    </row>
    <row r="323" spans="8:8" x14ac:dyDescent="0.2">
      <c r="H323" s="491"/>
    </row>
    <row r="324" spans="8:8" x14ac:dyDescent="0.2">
      <c r="H324" s="491"/>
    </row>
    <row r="325" spans="8:8" x14ac:dyDescent="0.2">
      <c r="H325" s="491"/>
    </row>
    <row r="326" spans="8:8" x14ac:dyDescent="0.2">
      <c r="H326" s="491"/>
    </row>
    <row r="327" spans="8:8" x14ac:dyDescent="0.2">
      <c r="H327" s="491"/>
    </row>
    <row r="328" spans="8:8" x14ac:dyDescent="0.2">
      <c r="H328" s="491"/>
    </row>
    <row r="329" spans="8:8" x14ac:dyDescent="0.2">
      <c r="H329" s="491"/>
    </row>
    <row r="330" spans="8:8" x14ac:dyDescent="0.2">
      <c r="H330" s="491"/>
    </row>
    <row r="331" spans="8:8" x14ac:dyDescent="0.2">
      <c r="H331" s="491"/>
    </row>
    <row r="332" spans="8:8" x14ac:dyDescent="0.2">
      <c r="H332" s="491"/>
    </row>
    <row r="333" spans="8:8" x14ac:dyDescent="0.2">
      <c r="H333" s="491"/>
    </row>
    <row r="334" spans="8:8" x14ac:dyDescent="0.2">
      <c r="H334" s="491"/>
    </row>
    <row r="335" spans="8:8" x14ac:dyDescent="0.2">
      <c r="H335" s="491"/>
    </row>
    <row r="336" spans="8:8" x14ac:dyDescent="0.2">
      <c r="H336" s="491"/>
    </row>
    <row r="337" spans="8:8" x14ac:dyDescent="0.2">
      <c r="H337" s="491"/>
    </row>
    <row r="338" spans="8:8" x14ac:dyDescent="0.2">
      <c r="H338" s="491"/>
    </row>
    <row r="339" spans="8:8" x14ac:dyDescent="0.2">
      <c r="H339" s="491"/>
    </row>
    <row r="340" spans="8:8" x14ac:dyDescent="0.2">
      <c r="H340" s="491"/>
    </row>
    <row r="341" spans="8:8" x14ac:dyDescent="0.2">
      <c r="H341" s="491"/>
    </row>
    <row r="342" spans="8:8" x14ac:dyDescent="0.2">
      <c r="H342" s="491"/>
    </row>
    <row r="343" spans="8:8" x14ac:dyDescent="0.2">
      <c r="H343" s="491"/>
    </row>
    <row r="344" spans="8:8" x14ac:dyDescent="0.2">
      <c r="H344" s="491"/>
    </row>
    <row r="345" spans="8:8" x14ac:dyDescent="0.2">
      <c r="H345" s="491"/>
    </row>
    <row r="346" spans="8:8" x14ac:dyDescent="0.2">
      <c r="H346" s="491"/>
    </row>
    <row r="347" spans="8:8" x14ac:dyDescent="0.2">
      <c r="H347" s="491"/>
    </row>
    <row r="348" spans="8:8" x14ac:dyDescent="0.2">
      <c r="H348" s="491"/>
    </row>
    <row r="349" spans="8:8" x14ac:dyDescent="0.2">
      <c r="H349" s="491"/>
    </row>
    <row r="350" spans="8:8" x14ac:dyDescent="0.2">
      <c r="H350" s="491"/>
    </row>
    <row r="351" spans="8:8" x14ac:dyDescent="0.2">
      <c r="H351" s="491"/>
    </row>
    <row r="352" spans="8:8" x14ac:dyDescent="0.2">
      <c r="H352" s="491"/>
    </row>
    <row r="353" spans="8:8" x14ac:dyDescent="0.2">
      <c r="H353" s="491"/>
    </row>
    <row r="354" spans="8:8" x14ac:dyDescent="0.2">
      <c r="H354" s="491"/>
    </row>
    <row r="355" spans="8:8" x14ac:dyDescent="0.2">
      <c r="H355" s="491"/>
    </row>
    <row r="356" spans="8:8" x14ac:dyDescent="0.2">
      <c r="H356" s="491"/>
    </row>
    <row r="357" spans="8:8" x14ac:dyDescent="0.2">
      <c r="H357" s="491"/>
    </row>
    <row r="358" spans="8:8" x14ac:dyDescent="0.2">
      <c r="H358" s="491"/>
    </row>
    <row r="359" spans="8:8" x14ac:dyDescent="0.2">
      <c r="H359" s="491"/>
    </row>
    <row r="360" spans="8:8" x14ac:dyDescent="0.2">
      <c r="H360" s="491"/>
    </row>
    <row r="361" spans="8:8" x14ac:dyDescent="0.2">
      <c r="H361" s="491"/>
    </row>
    <row r="362" spans="8:8" x14ac:dyDescent="0.2">
      <c r="H362" s="491"/>
    </row>
    <row r="363" spans="8:8" x14ac:dyDescent="0.2">
      <c r="H363" s="491"/>
    </row>
    <row r="364" spans="8:8" x14ac:dyDescent="0.2">
      <c r="H364" s="491"/>
    </row>
    <row r="365" spans="8:8" x14ac:dyDescent="0.2">
      <c r="H365" s="491"/>
    </row>
    <row r="366" spans="8:8" x14ac:dyDescent="0.2">
      <c r="H366" s="491"/>
    </row>
    <row r="367" spans="8:8" x14ac:dyDescent="0.2">
      <c r="H367" s="491"/>
    </row>
    <row r="368" spans="8:8" x14ac:dyDescent="0.2">
      <c r="H368" s="491"/>
    </row>
    <row r="369" spans="8:8" x14ac:dyDescent="0.2">
      <c r="H369" s="491"/>
    </row>
    <row r="370" spans="8:8" x14ac:dyDescent="0.2">
      <c r="H370" s="491"/>
    </row>
    <row r="371" spans="8:8" x14ac:dyDescent="0.2">
      <c r="H371" s="491"/>
    </row>
    <row r="372" spans="8:8" x14ac:dyDescent="0.2">
      <c r="H372" s="491"/>
    </row>
    <row r="373" spans="8:8" x14ac:dyDescent="0.2">
      <c r="H373" s="491"/>
    </row>
    <row r="374" spans="8:8" x14ac:dyDescent="0.2">
      <c r="H374" s="491"/>
    </row>
    <row r="375" spans="8:8" x14ac:dyDescent="0.2">
      <c r="H375" s="491"/>
    </row>
    <row r="376" spans="8:8" x14ac:dyDescent="0.2">
      <c r="H376" s="491"/>
    </row>
    <row r="377" spans="8:8" x14ac:dyDescent="0.2">
      <c r="H377" s="491"/>
    </row>
    <row r="378" spans="8:8" x14ac:dyDescent="0.2">
      <c r="H378" s="491"/>
    </row>
    <row r="379" spans="8:8" x14ac:dyDescent="0.2">
      <c r="H379" s="491"/>
    </row>
    <row r="380" spans="8:8" x14ac:dyDescent="0.2">
      <c r="H380" s="491"/>
    </row>
    <row r="381" spans="8:8" x14ac:dyDescent="0.2">
      <c r="H381" s="491"/>
    </row>
    <row r="382" spans="8:8" x14ac:dyDescent="0.2">
      <c r="H382" s="491"/>
    </row>
    <row r="383" spans="8:8" x14ac:dyDescent="0.2">
      <c r="H383" s="491"/>
    </row>
    <row r="384" spans="8:8" x14ac:dyDescent="0.2">
      <c r="H384" s="491"/>
    </row>
    <row r="385" spans="8:8" x14ac:dyDescent="0.2">
      <c r="H385" s="491"/>
    </row>
    <row r="386" spans="8:8" x14ac:dyDescent="0.2">
      <c r="H386" s="491"/>
    </row>
    <row r="387" spans="8:8" x14ac:dyDescent="0.2">
      <c r="H387" s="491"/>
    </row>
    <row r="388" spans="8:8" x14ac:dyDescent="0.2">
      <c r="H388" s="491"/>
    </row>
    <row r="389" spans="8:8" x14ac:dyDescent="0.2">
      <c r="H389" s="491"/>
    </row>
    <row r="390" spans="8:8" x14ac:dyDescent="0.2">
      <c r="H390" s="491"/>
    </row>
    <row r="391" spans="8:8" x14ac:dyDescent="0.2">
      <c r="H391" s="491"/>
    </row>
    <row r="392" spans="8:8" x14ac:dyDescent="0.2">
      <c r="H392" s="491"/>
    </row>
    <row r="393" spans="8:8" x14ac:dyDescent="0.2">
      <c r="H393" s="491"/>
    </row>
    <row r="394" spans="8:8" x14ac:dyDescent="0.2">
      <c r="H394" s="491"/>
    </row>
    <row r="395" spans="8:8" x14ac:dyDescent="0.2">
      <c r="H395" s="491"/>
    </row>
    <row r="396" spans="8:8" x14ac:dyDescent="0.2">
      <c r="H396" s="491"/>
    </row>
    <row r="397" spans="8:8" x14ac:dyDescent="0.2">
      <c r="H397" s="491"/>
    </row>
    <row r="398" spans="8:8" x14ac:dyDescent="0.2">
      <c r="H398" s="491"/>
    </row>
    <row r="399" spans="8:8" x14ac:dyDescent="0.2">
      <c r="H399" s="491"/>
    </row>
    <row r="400" spans="8:8" x14ac:dyDescent="0.2">
      <c r="H400" s="491"/>
    </row>
    <row r="401" spans="8:8" x14ac:dyDescent="0.2">
      <c r="H401" s="491"/>
    </row>
    <row r="402" spans="8:8" x14ac:dyDescent="0.2">
      <c r="H402" s="491"/>
    </row>
    <row r="403" spans="8:8" x14ac:dyDescent="0.2">
      <c r="H403" s="491"/>
    </row>
    <row r="404" spans="8:8" x14ac:dyDescent="0.2">
      <c r="H404" s="491"/>
    </row>
    <row r="405" spans="8:8" x14ac:dyDescent="0.2">
      <c r="H405" s="491"/>
    </row>
    <row r="406" spans="8:8" x14ac:dyDescent="0.2">
      <c r="H406" s="491"/>
    </row>
    <row r="407" spans="8:8" x14ac:dyDescent="0.2">
      <c r="H407" s="491"/>
    </row>
    <row r="408" spans="8:8" x14ac:dyDescent="0.2">
      <c r="H408" s="491"/>
    </row>
    <row r="409" spans="8:8" x14ac:dyDescent="0.2">
      <c r="H409" s="491"/>
    </row>
    <row r="410" spans="8:8" x14ac:dyDescent="0.2">
      <c r="H410" s="491"/>
    </row>
    <row r="411" spans="8:8" x14ac:dyDescent="0.2">
      <c r="H411" s="491"/>
    </row>
    <row r="412" spans="8:8" x14ac:dyDescent="0.2">
      <c r="H412" s="491"/>
    </row>
    <row r="413" spans="8:8" x14ac:dyDescent="0.2">
      <c r="H413" s="491"/>
    </row>
    <row r="414" spans="8:8" x14ac:dyDescent="0.2">
      <c r="H414" s="491"/>
    </row>
    <row r="415" spans="8:8" x14ac:dyDescent="0.2">
      <c r="H415" s="491"/>
    </row>
    <row r="416" spans="8:8" x14ac:dyDescent="0.2">
      <c r="H416" s="491"/>
    </row>
    <row r="417" spans="8:8" x14ac:dyDescent="0.2">
      <c r="H417" s="491"/>
    </row>
    <row r="418" spans="8:8" x14ac:dyDescent="0.2">
      <c r="H418" s="491"/>
    </row>
    <row r="419" spans="8:8" x14ac:dyDescent="0.2">
      <c r="H419" s="491"/>
    </row>
    <row r="420" spans="8:8" x14ac:dyDescent="0.2">
      <c r="H420" s="491"/>
    </row>
    <row r="421" spans="8:8" x14ac:dyDescent="0.2">
      <c r="H421" s="491"/>
    </row>
    <row r="422" spans="8:8" x14ac:dyDescent="0.2">
      <c r="H422" s="491"/>
    </row>
    <row r="423" spans="8:8" x14ac:dyDescent="0.2">
      <c r="H423" s="491"/>
    </row>
    <row r="424" spans="8:8" x14ac:dyDescent="0.2">
      <c r="H424" s="491"/>
    </row>
    <row r="425" spans="8:8" x14ac:dyDescent="0.2">
      <c r="H425" s="491"/>
    </row>
    <row r="426" spans="8:8" x14ac:dyDescent="0.2">
      <c r="H426" s="491"/>
    </row>
    <row r="427" spans="8:8" x14ac:dyDescent="0.2">
      <c r="H427" s="491"/>
    </row>
    <row r="428" spans="8:8" x14ac:dyDescent="0.2">
      <c r="H428" s="491"/>
    </row>
    <row r="429" spans="8:8" x14ac:dyDescent="0.2">
      <c r="H429" s="491"/>
    </row>
    <row r="430" spans="8:8" x14ac:dyDescent="0.2">
      <c r="H430" s="491"/>
    </row>
    <row r="431" spans="8:8" x14ac:dyDescent="0.2">
      <c r="H431" s="491"/>
    </row>
    <row r="432" spans="8:8" x14ac:dyDescent="0.2">
      <c r="H432" s="491"/>
    </row>
    <row r="433" spans="8:8" x14ac:dyDescent="0.2">
      <c r="H433" s="491"/>
    </row>
    <row r="434" spans="8:8" x14ac:dyDescent="0.2">
      <c r="H434" s="491"/>
    </row>
    <row r="435" spans="8:8" x14ac:dyDescent="0.2">
      <c r="H435" s="491"/>
    </row>
    <row r="436" spans="8:8" x14ac:dyDescent="0.2">
      <c r="H436" s="491"/>
    </row>
    <row r="437" spans="8:8" x14ac:dyDescent="0.2">
      <c r="H437" s="491"/>
    </row>
    <row r="438" spans="8:8" x14ac:dyDescent="0.2">
      <c r="H438" s="491"/>
    </row>
    <row r="439" spans="8:8" x14ac:dyDescent="0.2">
      <c r="H439" s="491"/>
    </row>
    <row r="440" spans="8:8" x14ac:dyDescent="0.2">
      <c r="H440" s="491"/>
    </row>
    <row r="441" spans="8:8" x14ac:dyDescent="0.2">
      <c r="H441" s="491"/>
    </row>
    <row r="442" spans="8:8" x14ac:dyDescent="0.2">
      <c r="H442" s="491"/>
    </row>
    <row r="443" spans="8:8" x14ac:dyDescent="0.2">
      <c r="H443" s="491"/>
    </row>
    <row r="444" spans="8:8" x14ac:dyDescent="0.2">
      <c r="H444" s="491"/>
    </row>
    <row r="445" spans="8:8" x14ac:dyDescent="0.2">
      <c r="H445" s="491"/>
    </row>
    <row r="446" spans="8:8" x14ac:dyDescent="0.2">
      <c r="H446" s="491"/>
    </row>
    <row r="447" spans="8:8" x14ac:dyDescent="0.2">
      <c r="H447" s="491"/>
    </row>
    <row r="448" spans="8:8" x14ac:dyDescent="0.2">
      <c r="H448" s="491"/>
    </row>
    <row r="449" spans="8:8" x14ac:dyDescent="0.2">
      <c r="H449" s="491"/>
    </row>
    <row r="450" spans="8:8" x14ac:dyDescent="0.2">
      <c r="H450" s="491"/>
    </row>
    <row r="451" spans="8:8" x14ac:dyDescent="0.2">
      <c r="H451" s="491"/>
    </row>
    <row r="452" spans="8:8" x14ac:dyDescent="0.2">
      <c r="H452" s="491"/>
    </row>
    <row r="453" spans="8:8" x14ac:dyDescent="0.2">
      <c r="H453" s="491"/>
    </row>
    <row r="454" spans="8:8" x14ac:dyDescent="0.2">
      <c r="H454" s="491"/>
    </row>
    <row r="455" spans="8:8" x14ac:dyDescent="0.2">
      <c r="H455" s="491"/>
    </row>
    <row r="456" spans="8:8" x14ac:dyDescent="0.2">
      <c r="H456" s="491"/>
    </row>
    <row r="457" spans="8:8" x14ac:dyDescent="0.2">
      <c r="H457" s="491"/>
    </row>
    <row r="458" spans="8:8" x14ac:dyDescent="0.2">
      <c r="H458" s="491"/>
    </row>
    <row r="459" spans="8:8" x14ac:dyDescent="0.2">
      <c r="H459" s="491"/>
    </row>
    <row r="460" spans="8:8" x14ac:dyDescent="0.2">
      <c r="H460" s="491"/>
    </row>
    <row r="461" spans="8:8" x14ac:dyDescent="0.2">
      <c r="H461" s="491"/>
    </row>
    <row r="462" spans="8:8" x14ac:dyDescent="0.2">
      <c r="H462" s="491"/>
    </row>
    <row r="463" spans="8:8" x14ac:dyDescent="0.2">
      <c r="H463" s="491"/>
    </row>
    <row r="464" spans="8:8" x14ac:dyDescent="0.2">
      <c r="H464" s="491"/>
    </row>
    <row r="465" spans="8:8" x14ac:dyDescent="0.2">
      <c r="H465" s="491"/>
    </row>
    <row r="466" spans="8:8" x14ac:dyDescent="0.2">
      <c r="H466" s="491"/>
    </row>
    <row r="467" spans="8:8" x14ac:dyDescent="0.2">
      <c r="H467" s="491"/>
    </row>
    <row r="468" spans="8:8" x14ac:dyDescent="0.2">
      <c r="H468" s="491"/>
    </row>
    <row r="469" spans="8:8" x14ac:dyDescent="0.2">
      <c r="H469" s="491"/>
    </row>
    <row r="470" spans="8:8" x14ac:dyDescent="0.2">
      <c r="H470" s="491"/>
    </row>
    <row r="471" spans="8:8" x14ac:dyDescent="0.2">
      <c r="H471" s="491"/>
    </row>
    <row r="472" spans="8:8" x14ac:dyDescent="0.2">
      <c r="H472" s="491"/>
    </row>
    <row r="473" spans="8:8" x14ac:dyDescent="0.2">
      <c r="H473" s="491"/>
    </row>
    <row r="474" spans="8:8" x14ac:dyDescent="0.2">
      <c r="H474" s="491"/>
    </row>
    <row r="475" spans="8:8" x14ac:dyDescent="0.2">
      <c r="H475" s="491"/>
    </row>
    <row r="476" spans="8:8" x14ac:dyDescent="0.2">
      <c r="H476" s="491"/>
    </row>
    <row r="477" spans="8:8" x14ac:dyDescent="0.2">
      <c r="H477" s="491"/>
    </row>
    <row r="478" spans="8:8" x14ac:dyDescent="0.2">
      <c r="H478" s="491"/>
    </row>
    <row r="479" spans="8:8" x14ac:dyDescent="0.2">
      <c r="H479" s="491"/>
    </row>
    <row r="480" spans="8:8" x14ac:dyDescent="0.2">
      <c r="H480" s="491"/>
    </row>
    <row r="481" spans="8:8" x14ac:dyDescent="0.2">
      <c r="H481" s="491"/>
    </row>
    <row r="482" spans="8:8" x14ac:dyDescent="0.2">
      <c r="H482" s="491"/>
    </row>
    <row r="483" spans="8:8" x14ac:dyDescent="0.2">
      <c r="H483" s="491"/>
    </row>
    <row r="484" spans="8:8" x14ac:dyDescent="0.2">
      <c r="H484" s="491"/>
    </row>
    <row r="485" spans="8:8" x14ac:dyDescent="0.2">
      <c r="H485" s="491"/>
    </row>
    <row r="486" spans="8:8" x14ac:dyDescent="0.2">
      <c r="H486" s="491"/>
    </row>
    <row r="487" spans="8:8" x14ac:dyDescent="0.2">
      <c r="H487" s="491"/>
    </row>
    <row r="488" spans="8:8" x14ac:dyDescent="0.2">
      <c r="H488" s="491"/>
    </row>
    <row r="489" spans="8:8" x14ac:dyDescent="0.2">
      <c r="H489" s="491"/>
    </row>
    <row r="490" spans="8:8" x14ac:dyDescent="0.2">
      <c r="H490" s="491"/>
    </row>
    <row r="491" spans="8:8" x14ac:dyDescent="0.2">
      <c r="H491" s="491"/>
    </row>
    <row r="492" spans="8:8" x14ac:dyDescent="0.2">
      <c r="H492" s="491"/>
    </row>
    <row r="493" spans="8:8" x14ac:dyDescent="0.2">
      <c r="H493" s="491"/>
    </row>
    <row r="494" spans="8:8" x14ac:dyDescent="0.2">
      <c r="H494" s="491"/>
    </row>
    <row r="495" spans="8:8" x14ac:dyDescent="0.2">
      <c r="H495" s="491"/>
    </row>
    <row r="496" spans="8:8" x14ac:dyDescent="0.2">
      <c r="H496" s="491"/>
    </row>
    <row r="497" spans="8:8" x14ac:dyDescent="0.2">
      <c r="H497" s="491"/>
    </row>
    <row r="498" spans="8:8" x14ac:dyDescent="0.2">
      <c r="H498" s="491"/>
    </row>
    <row r="499" spans="8:8" x14ac:dyDescent="0.2">
      <c r="H499" s="491"/>
    </row>
    <row r="500" spans="8:8" x14ac:dyDescent="0.2">
      <c r="H500" s="491"/>
    </row>
    <row r="501" spans="8:8" x14ac:dyDescent="0.2">
      <c r="H501" s="491"/>
    </row>
    <row r="502" spans="8:8" x14ac:dyDescent="0.2">
      <c r="H502" s="491"/>
    </row>
    <row r="503" spans="8:8" x14ac:dyDescent="0.2">
      <c r="H503" s="491"/>
    </row>
    <row r="504" spans="8:8" x14ac:dyDescent="0.2">
      <c r="H504" s="491"/>
    </row>
    <row r="505" spans="8:8" x14ac:dyDescent="0.2">
      <c r="H505" s="491"/>
    </row>
    <row r="506" spans="8:8" x14ac:dyDescent="0.2">
      <c r="H506" s="491"/>
    </row>
    <row r="507" spans="8:8" x14ac:dyDescent="0.2">
      <c r="H507" s="491"/>
    </row>
    <row r="508" spans="8:8" x14ac:dyDescent="0.2">
      <c r="H508" s="491"/>
    </row>
    <row r="509" spans="8:8" x14ac:dyDescent="0.2">
      <c r="H509" s="491"/>
    </row>
    <row r="510" spans="8:8" x14ac:dyDescent="0.2">
      <c r="H510" s="491"/>
    </row>
    <row r="511" spans="8:8" x14ac:dyDescent="0.2">
      <c r="H511" s="491"/>
    </row>
    <row r="512" spans="8:8" x14ac:dyDescent="0.2">
      <c r="H512" s="491"/>
    </row>
    <row r="513" spans="8:8" x14ac:dyDescent="0.2">
      <c r="H513" s="491"/>
    </row>
    <row r="514" spans="8:8" x14ac:dyDescent="0.2">
      <c r="H514" s="491"/>
    </row>
    <row r="515" spans="8:8" x14ac:dyDescent="0.2">
      <c r="H515" s="491"/>
    </row>
    <row r="516" spans="8:8" x14ac:dyDescent="0.2">
      <c r="H516" s="491"/>
    </row>
    <row r="517" spans="8:8" x14ac:dyDescent="0.2">
      <c r="H517" s="491"/>
    </row>
    <row r="518" spans="8:8" x14ac:dyDescent="0.2">
      <c r="H518" s="491"/>
    </row>
    <row r="519" spans="8:8" x14ac:dyDescent="0.2">
      <c r="H519" s="491"/>
    </row>
    <row r="520" spans="8:8" x14ac:dyDescent="0.2">
      <c r="H520" s="491"/>
    </row>
    <row r="521" spans="8:8" x14ac:dyDescent="0.2">
      <c r="H521" s="491"/>
    </row>
    <row r="522" spans="8:8" x14ac:dyDescent="0.2">
      <c r="H522" s="491"/>
    </row>
    <row r="523" spans="8:8" x14ac:dyDescent="0.2">
      <c r="H523" s="491"/>
    </row>
    <row r="524" spans="8:8" x14ac:dyDescent="0.2">
      <c r="H524" s="491"/>
    </row>
    <row r="525" spans="8:8" x14ac:dyDescent="0.2">
      <c r="H525" s="491"/>
    </row>
    <row r="526" spans="8:8" x14ac:dyDescent="0.2">
      <c r="H526" s="491"/>
    </row>
    <row r="527" spans="8:8" x14ac:dyDescent="0.2">
      <c r="H527" s="491"/>
    </row>
    <row r="528" spans="8:8" x14ac:dyDescent="0.2">
      <c r="H528" s="491"/>
    </row>
    <row r="529" spans="8:8" x14ac:dyDescent="0.2">
      <c r="H529" s="491"/>
    </row>
    <row r="530" spans="8:8" x14ac:dyDescent="0.2">
      <c r="H530" s="491"/>
    </row>
    <row r="531" spans="8:8" x14ac:dyDescent="0.2">
      <c r="H531" s="491"/>
    </row>
    <row r="532" spans="8:8" x14ac:dyDescent="0.2">
      <c r="H532" s="491"/>
    </row>
    <row r="533" spans="8:8" x14ac:dyDescent="0.2">
      <c r="H533" s="491"/>
    </row>
    <row r="534" spans="8:8" x14ac:dyDescent="0.2">
      <c r="H534" s="491"/>
    </row>
    <row r="535" spans="8:8" x14ac:dyDescent="0.2">
      <c r="H535" s="491"/>
    </row>
    <row r="536" spans="8:8" x14ac:dyDescent="0.2">
      <c r="H536" s="491"/>
    </row>
    <row r="537" spans="8:8" x14ac:dyDescent="0.2">
      <c r="H537" s="491"/>
    </row>
    <row r="538" spans="8:8" x14ac:dyDescent="0.2">
      <c r="H538" s="491"/>
    </row>
    <row r="539" spans="8:8" x14ac:dyDescent="0.2">
      <c r="H539" s="491"/>
    </row>
    <row r="540" spans="8:8" x14ac:dyDescent="0.2">
      <c r="H540" s="491"/>
    </row>
    <row r="541" spans="8:8" x14ac:dyDescent="0.2">
      <c r="H541" s="491"/>
    </row>
    <row r="542" spans="8:8" x14ac:dyDescent="0.2">
      <c r="H542" s="491"/>
    </row>
    <row r="543" spans="8:8" x14ac:dyDescent="0.2">
      <c r="H543" s="491"/>
    </row>
    <row r="544" spans="8:8" x14ac:dyDescent="0.2">
      <c r="H544" s="491"/>
    </row>
    <row r="545" spans="8:8" x14ac:dyDescent="0.2">
      <c r="H545" s="491"/>
    </row>
    <row r="546" spans="8:8" x14ac:dyDescent="0.2">
      <c r="H546" s="491"/>
    </row>
    <row r="547" spans="8:8" x14ac:dyDescent="0.2">
      <c r="H547" s="491"/>
    </row>
    <row r="548" spans="8:8" x14ac:dyDescent="0.2">
      <c r="H548" s="491"/>
    </row>
    <row r="549" spans="8:8" x14ac:dyDescent="0.2">
      <c r="H549" s="491"/>
    </row>
    <row r="550" spans="8:8" x14ac:dyDescent="0.2">
      <c r="H550" s="491"/>
    </row>
    <row r="551" spans="8:8" x14ac:dyDescent="0.2">
      <c r="H551" s="491"/>
    </row>
    <row r="552" spans="8:8" x14ac:dyDescent="0.2">
      <c r="H552" s="491"/>
    </row>
    <row r="553" spans="8:8" x14ac:dyDescent="0.2">
      <c r="H553" s="491"/>
    </row>
    <row r="554" spans="8:8" x14ac:dyDescent="0.2">
      <c r="H554" s="491"/>
    </row>
    <row r="555" spans="8:8" x14ac:dyDescent="0.2">
      <c r="H555" s="491"/>
    </row>
    <row r="556" spans="8:8" x14ac:dyDescent="0.2">
      <c r="H556" s="491"/>
    </row>
    <row r="557" spans="8:8" x14ac:dyDescent="0.2">
      <c r="H557" s="491"/>
    </row>
    <row r="558" spans="8:8" x14ac:dyDescent="0.2">
      <c r="H558" s="491"/>
    </row>
    <row r="559" spans="8:8" x14ac:dyDescent="0.2">
      <c r="H559" s="491"/>
    </row>
    <row r="560" spans="8:8" x14ac:dyDescent="0.2">
      <c r="H560" s="491"/>
    </row>
    <row r="561" spans="8:8" x14ac:dyDescent="0.2">
      <c r="H561" s="491"/>
    </row>
    <row r="562" spans="8:8" x14ac:dyDescent="0.2">
      <c r="H562" s="491"/>
    </row>
    <row r="563" spans="8:8" x14ac:dyDescent="0.2">
      <c r="H563" s="491"/>
    </row>
    <row r="564" spans="8:8" x14ac:dyDescent="0.2">
      <c r="H564" s="491"/>
    </row>
    <row r="565" spans="8:8" x14ac:dyDescent="0.2">
      <c r="H565" s="491"/>
    </row>
    <row r="566" spans="8:8" x14ac:dyDescent="0.2">
      <c r="H566" s="491"/>
    </row>
    <row r="567" spans="8:8" x14ac:dyDescent="0.2">
      <c r="H567" s="491"/>
    </row>
    <row r="568" spans="8:8" x14ac:dyDescent="0.2">
      <c r="H568" s="491"/>
    </row>
    <row r="569" spans="8:8" x14ac:dyDescent="0.2">
      <c r="H569" s="491"/>
    </row>
    <row r="570" spans="8:8" x14ac:dyDescent="0.2">
      <c r="H570" s="491"/>
    </row>
    <row r="571" spans="8:8" x14ac:dyDescent="0.2">
      <c r="H571" s="491"/>
    </row>
    <row r="572" spans="8:8" x14ac:dyDescent="0.2">
      <c r="H572" s="491"/>
    </row>
    <row r="573" spans="8:8" x14ac:dyDescent="0.2">
      <c r="H573" s="491"/>
    </row>
    <row r="574" spans="8:8" x14ac:dyDescent="0.2">
      <c r="H574" s="491"/>
    </row>
    <row r="575" spans="8:8" x14ac:dyDescent="0.2">
      <c r="H575" s="491"/>
    </row>
    <row r="576" spans="8:8" x14ac:dyDescent="0.2">
      <c r="H576" s="491"/>
    </row>
    <row r="577" spans="8:8" x14ac:dyDescent="0.2">
      <c r="H577" s="491"/>
    </row>
    <row r="578" spans="8:8" x14ac:dyDescent="0.2">
      <c r="H578" s="491"/>
    </row>
    <row r="579" spans="8:8" x14ac:dyDescent="0.2">
      <c r="H579" s="491"/>
    </row>
    <row r="580" spans="8:8" x14ac:dyDescent="0.2">
      <c r="H580" s="491"/>
    </row>
    <row r="581" spans="8:8" x14ac:dyDescent="0.2">
      <c r="H581" s="491"/>
    </row>
    <row r="582" spans="8:8" x14ac:dyDescent="0.2">
      <c r="H582" s="491"/>
    </row>
    <row r="583" spans="8:8" x14ac:dyDescent="0.2">
      <c r="H583" s="491"/>
    </row>
    <row r="584" spans="8:8" x14ac:dyDescent="0.2">
      <c r="H584" s="491"/>
    </row>
    <row r="585" spans="8:8" x14ac:dyDescent="0.2">
      <c r="H585" s="491"/>
    </row>
    <row r="586" spans="8:8" x14ac:dyDescent="0.2">
      <c r="H586" s="491"/>
    </row>
    <row r="587" spans="8:8" x14ac:dyDescent="0.2">
      <c r="H587" s="491"/>
    </row>
    <row r="588" spans="8:8" x14ac:dyDescent="0.2">
      <c r="H588" s="491"/>
    </row>
    <row r="589" spans="8:8" x14ac:dyDescent="0.2">
      <c r="H589" s="491"/>
    </row>
    <row r="590" spans="8:8" x14ac:dyDescent="0.2">
      <c r="H590" s="491"/>
    </row>
    <row r="591" spans="8:8" x14ac:dyDescent="0.2">
      <c r="H591" s="491"/>
    </row>
    <row r="592" spans="8:8" x14ac:dyDescent="0.2">
      <c r="H592" s="491"/>
    </row>
    <row r="593" spans="8:8" x14ac:dyDescent="0.2">
      <c r="H593" s="491"/>
    </row>
    <row r="594" spans="8:8" x14ac:dyDescent="0.2">
      <c r="H594" s="491"/>
    </row>
    <row r="595" spans="8:8" x14ac:dyDescent="0.2">
      <c r="H595" s="491"/>
    </row>
    <row r="596" spans="8:8" x14ac:dyDescent="0.2">
      <c r="H596" s="491"/>
    </row>
    <row r="597" spans="8:8" x14ac:dyDescent="0.2">
      <c r="H597" s="491"/>
    </row>
    <row r="598" spans="8:8" x14ac:dyDescent="0.2">
      <c r="H598" s="491"/>
    </row>
    <row r="599" spans="8:8" x14ac:dyDescent="0.2">
      <c r="H599" s="491"/>
    </row>
    <row r="600" spans="8:8" x14ac:dyDescent="0.2">
      <c r="H600" s="491"/>
    </row>
    <row r="601" spans="8:8" x14ac:dyDescent="0.2">
      <c r="H601" s="491"/>
    </row>
    <row r="602" spans="8:8" x14ac:dyDescent="0.2">
      <c r="H602" s="491"/>
    </row>
    <row r="603" spans="8:8" x14ac:dyDescent="0.2">
      <c r="H603" s="491"/>
    </row>
    <row r="604" spans="8:8" x14ac:dyDescent="0.2">
      <c r="H604" s="491"/>
    </row>
    <row r="605" spans="8:8" x14ac:dyDescent="0.2">
      <c r="H605" s="491"/>
    </row>
    <row r="606" spans="8:8" x14ac:dyDescent="0.2">
      <c r="H606" s="491"/>
    </row>
    <row r="607" spans="8:8" x14ac:dyDescent="0.2">
      <c r="H607" s="491"/>
    </row>
    <row r="608" spans="8:8" x14ac:dyDescent="0.2">
      <c r="H608" s="491"/>
    </row>
    <row r="609" spans="8:8" x14ac:dyDescent="0.2">
      <c r="H609" s="491"/>
    </row>
    <row r="610" spans="8:8" x14ac:dyDescent="0.2">
      <c r="H610" s="491"/>
    </row>
    <row r="611" spans="8:8" x14ac:dyDescent="0.2">
      <c r="H611" s="491"/>
    </row>
    <row r="612" spans="8:8" x14ac:dyDescent="0.2">
      <c r="H612" s="491"/>
    </row>
    <row r="613" spans="8:8" x14ac:dyDescent="0.2">
      <c r="H613" s="491"/>
    </row>
    <row r="614" spans="8:8" x14ac:dyDescent="0.2">
      <c r="H614" s="491"/>
    </row>
    <row r="615" spans="8:8" x14ac:dyDescent="0.2">
      <c r="H615" s="491"/>
    </row>
    <row r="616" spans="8:8" x14ac:dyDescent="0.2">
      <c r="H616" s="491"/>
    </row>
    <row r="617" spans="8:8" x14ac:dyDescent="0.2">
      <c r="H617" s="491"/>
    </row>
    <row r="618" spans="8:8" x14ac:dyDescent="0.2">
      <c r="H618" s="491"/>
    </row>
    <row r="619" spans="8:8" x14ac:dyDescent="0.2">
      <c r="H619" s="491"/>
    </row>
    <row r="620" spans="8:8" x14ac:dyDescent="0.2">
      <c r="H620" s="491"/>
    </row>
    <row r="621" spans="8:8" x14ac:dyDescent="0.2">
      <c r="H621" s="491"/>
    </row>
    <row r="622" spans="8:8" x14ac:dyDescent="0.2">
      <c r="H622" s="491"/>
    </row>
    <row r="623" spans="8:8" x14ac:dyDescent="0.2">
      <c r="H623" s="491"/>
    </row>
    <row r="624" spans="8:8" x14ac:dyDescent="0.2">
      <c r="H624" s="491"/>
    </row>
    <row r="625" spans="8:8" x14ac:dyDescent="0.2">
      <c r="H625" s="491"/>
    </row>
    <row r="626" spans="8:8" x14ac:dyDescent="0.2">
      <c r="H626" s="491"/>
    </row>
    <row r="627" spans="8:8" x14ac:dyDescent="0.2">
      <c r="H627" s="491"/>
    </row>
    <row r="628" spans="8:8" x14ac:dyDescent="0.2">
      <c r="H628" s="491"/>
    </row>
    <row r="629" spans="8:8" x14ac:dyDescent="0.2">
      <c r="H629" s="491"/>
    </row>
    <row r="630" spans="8:8" x14ac:dyDescent="0.2">
      <c r="H630" s="491"/>
    </row>
    <row r="631" spans="8:8" x14ac:dyDescent="0.2">
      <c r="H631" s="491"/>
    </row>
    <row r="632" spans="8:8" x14ac:dyDescent="0.2">
      <c r="H632" s="491"/>
    </row>
    <row r="633" spans="8:8" x14ac:dyDescent="0.2">
      <c r="H633" s="491"/>
    </row>
    <row r="634" spans="8:8" x14ac:dyDescent="0.2">
      <c r="H634" s="491"/>
    </row>
    <row r="635" spans="8:8" x14ac:dyDescent="0.2">
      <c r="H635" s="491"/>
    </row>
    <row r="636" spans="8:8" x14ac:dyDescent="0.2">
      <c r="H636" s="491"/>
    </row>
    <row r="637" spans="8:8" x14ac:dyDescent="0.2">
      <c r="H637" s="491"/>
    </row>
    <row r="638" spans="8:8" x14ac:dyDescent="0.2">
      <c r="H638" s="491"/>
    </row>
    <row r="639" spans="8:8" x14ac:dyDescent="0.2">
      <c r="H639" s="491"/>
    </row>
    <row r="640" spans="8:8" x14ac:dyDescent="0.2">
      <c r="H640" s="491"/>
    </row>
    <row r="641" spans="8:8" x14ac:dyDescent="0.2">
      <c r="H641" s="491"/>
    </row>
    <row r="642" spans="8:8" x14ac:dyDescent="0.2">
      <c r="H642" s="491"/>
    </row>
    <row r="643" spans="8:8" x14ac:dyDescent="0.2">
      <c r="H643" s="491"/>
    </row>
    <row r="644" spans="8:8" x14ac:dyDescent="0.2">
      <c r="H644" s="491"/>
    </row>
    <row r="645" spans="8:8" x14ac:dyDescent="0.2">
      <c r="H645" s="491"/>
    </row>
    <row r="646" spans="8:8" x14ac:dyDescent="0.2">
      <c r="H646" s="491"/>
    </row>
    <row r="647" spans="8:8" x14ac:dyDescent="0.2">
      <c r="H647" s="491"/>
    </row>
    <row r="648" spans="8:8" x14ac:dyDescent="0.2">
      <c r="H648" s="491"/>
    </row>
    <row r="649" spans="8:8" x14ac:dyDescent="0.2">
      <c r="H649" s="491"/>
    </row>
    <row r="650" spans="8:8" x14ac:dyDescent="0.2">
      <c r="H650" s="491"/>
    </row>
    <row r="651" spans="8:8" x14ac:dyDescent="0.2">
      <c r="H651" s="491"/>
    </row>
    <row r="652" spans="8:8" x14ac:dyDescent="0.2">
      <c r="H652" s="491"/>
    </row>
    <row r="653" spans="8:8" x14ac:dyDescent="0.2">
      <c r="H653" s="491"/>
    </row>
    <row r="654" spans="8:8" x14ac:dyDescent="0.2">
      <c r="H654" s="491"/>
    </row>
    <row r="655" spans="8:8" x14ac:dyDescent="0.2">
      <c r="H655" s="491"/>
    </row>
    <row r="656" spans="8:8" x14ac:dyDescent="0.2">
      <c r="H656" s="491"/>
    </row>
    <row r="657" spans="8:8" x14ac:dyDescent="0.2">
      <c r="H657" s="491"/>
    </row>
    <row r="658" spans="8:8" x14ac:dyDescent="0.2">
      <c r="H658" s="491"/>
    </row>
    <row r="659" spans="8:8" x14ac:dyDescent="0.2">
      <c r="H659" s="491"/>
    </row>
    <row r="660" spans="8:8" x14ac:dyDescent="0.2">
      <c r="H660" s="491"/>
    </row>
    <row r="661" spans="8:8" x14ac:dyDescent="0.2">
      <c r="H661" s="491"/>
    </row>
    <row r="662" spans="8:8" x14ac:dyDescent="0.2">
      <c r="H662" s="491"/>
    </row>
    <row r="663" spans="8:8" x14ac:dyDescent="0.2">
      <c r="H663" s="491"/>
    </row>
    <row r="664" spans="8:8" x14ac:dyDescent="0.2">
      <c r="H664" s="491"/>
    </row>
    <row r="665" spans="8:8" x14ac:dyDescent="0.2">
      <c r="H665" s="491"/>
    </row>
    <row r="666" spans="8:8" x14ac:dyDescent="0.2">
      <c r="H666" s="491"/>
    </row>
    <row r="667" spans="8:8" x14ac:dyDescent="0.2">
      <c r="H667" s="491"/>
    </row>
    <row r="668" spans="8:8" x14ac:dyDescent="0.2">
      <c r="H668" s="491"/>
    </row>
    <row r="669" spans="8:8" x14ac:dyDescent="0.2">
      <c r="H669" s="491"/>
    </row>
    <row r="670" spans="8:8" x14ac:dyDescent="0.2">
      <c r="H670" s="491"/>
    </row>
    <row r="671" spans="8:8" x14ac:dyDescent="0.2">
      <c r="H671" s="491"/>
    </row>
    <row r="672" spans="8:8" x14ac:dyDescent="0.2">
      <c r="H672" s="491"/>
    </row>
    <row r="673" spans="8:8" x14ac:dyDescent="0.2">
      <c r="H673" s="491"/>
    </row>
    <row r="674" spans="8:8" x14ac:dyDescent="0.2">
      <c r="H674" s="491"/>
    </row>
    <row r="675" spans="8:8" x14ac:dyDescent="0.2">
      <c r="H675" s="491"/>
    </row>
    <row r="676" spans="8:8" x14ac:dyDescent="0.2">
      <c r="H676" s="491"/>
    </row>
    <row r="677" spans="8:8" x14ac:dyDescent="0.2">
      <c r="H677" s="491"/>
    </row>
    <row r="678" spans="8:8" x14ac:dyDescent="0.2">
      <c r="H678" s="491"/>
    </row>
    <row r="679" spans="8:8" x14ac:dyDescent="0.2">
      <c r="H679" s="491"/>
    </row>
    <row r="680" spans="8:8" x14ac:dyDescent="0.2">
      <c r="H680" s="491"/>
    </row>
    <row r="681" spans="8:8" x14ac:dyDescent="0.2">
      <c r="H681" s="491"/>
    </row>
    <row r="682" spans="8:8" x14ac:dyDescent="0.2">
      <c r="H682" s="491"/>
    </row>
    <row r="683" spans="8:8" x14ac:dyDescent="0.2">
      <c r="H683" s="491"/>
    </row>
    <row r="684" spans="8:8" x14ac:dyDescent="0.2">
      <c r="H684" s="491"/>
    </row>
    <row r="685" spans="8:8" x14ac:dyDescent="0.2">
      <c r="H685" s="491"/>
    </row>
    <row r="686" spans="8:8" x14ac:dyDescent="0.2">
      <c r="H686" s="491"/>
    </row>
    <row r="687" spans="8:8" x14ac:dyDescent="0.2">
      <c r="H687" s="491"/>
    </row>
    <row r="688" spans="8:8" x14ac:dyDescent="0.2">
      <c r="H688" s="491"/>
    </row>
    <row r="689" spans="8:8" x14ac:dyDescent="0.2">
      <c r="H689" s="491"/>
    </row>
    <row r="690" spans="8:8" x14ac:dyDescent="0.2">
      <c r="H690" s="491"/>
    </row>
    <row r="691" spans="8:8" x14ac:dyDescent="0.2">
      <c r="H691" s="491"/>
    </row>
    <row r="692" spans="8:8" x14ac:dyDescent="0.2">
      <c r="H692" s="491"/>
    </row>
    <row r="693" spans="8:8" x14ac:dyDescent="0.2">
      <c r="H693" s="491"/>
    </row>
    <row r="694" spans="8:8" x14ac:dyDescent="0.2">
      <c r="H694" s="491"/>
    </row>
  </sheetData>
  <printOptions horizontalCentered="1"/>
  <pageMargins left="0" right="0" top="0.39370078740157483" bottom="0.39370078740157483" header="0" footer="0"/>
  <pageSetup paperSize="9" scale="69" fitToHeight="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5"/>
  <sheetViews>
    <sheetView workbookViewId="0">
      <pane xSplit="2" ySplit="5" topLeftCell="C6" activePane="bottomRight" state="frozen"/>
      <selection activeCell="L54" sqref="L54"/>
      <selection pane="topRight" activeCell="L54" sqref="L54"/>
      <selection pane="bottomLeft" activeCell="L54" sqref="L54"/>
      <selection pane="bottomRight" activeCell="L54" sqref="L54"/>
    </sheetView>
  </sheetViews>
  <sheetFormatPr defaultRowHeight="14.25" customHeight="1" x14ac:dyDescent="0.2"/>
  <cols>
    <col min="1" max="1" width="7" style="1" customWidth="1"/>
    <col min="2" max="2" width="70.7109375" style="1" customWidth="1"/>
    <col min="3" max="6" width="11.7109375" style="1" customWidth="1"/>
    <col min="7" max="7" width="14.7109375" style="1" customWidth="1"/>
    <col min="8" max="8" width="16.28515625" style="1" customWidth="1"/>
    <col min="9" max="16384" width="9.140625" style="1"/>
  </cols>
  <sheetData>
    <row r="3" spans="1:9" ht="14.25" customHeight="1" x14ac:dyDescent="0.2">
      <c r="A3" s="73" t="s">
        <v>91</v>
      </c>
    </row>
    <row r="4" spans="1:9" ht="14.25" customHeight="1" x14ac:dyDescent="0.2">
      <c r="G4" s="2" t="s">
        <v>3</v>
      </c>
    </row>
    <row r="5" spans="1:9" ht="33.75" customHeight="1" x14ac:dyDescent="0.2">
      <c r="A5" s="14" t="s">
        <v>57</v>
      </c>
      <c r="B5" s="6" t="s">
        <v>1</v>
      </c>
      <c r="C5" s="15" t="s">
        <v>71</v>
      </c>
      <c r="D5" s="15" t="s">
        <v>72</v>
      </c>
      <c r="E5" s="15" t="s">
        <v>97</v>
      </c>
      <c r="F5" s="15" t="s">
        <v>98</v>
      </c>
      <c r="G5" s="15" t="s">
        <v>99</v>
      </c>
    </row>
    <row r="6" spans="1:9" ht="18.75" customHeight="1" x14ac:dyDescent="0.2">
      <c r="A6" s="3"/>
      <c r="B6" s="11" t="s">
        <v>84</v>
      </c>
      <c r="C6" s="74">
        <f t="shared" ref="C6:D6" si="0">+C9+C10+C11+C12+C13+C14+C15+C16+C17+C18+C19+C20</f>
        <v>541227</v>
      </c>
      <c r="D6" s="74">
        <f t="shared" si="0"/>
        <v>528517</v>
      </c>
      <c r="E6" s="74">
        <f t="shared" ref="E6:F6" si="1">+E9+E10+E11+E12+E13+E14+E15+E16+E17+E18+E19+E20</f>
        <v>545765</v>
      </c>
      <c r="F6" s="74">
        <f t="shared" si="1"/>
        <v>586728</v>
      </c>
      <c r="G6" s="74">
        <f>SUM(C6:F6)</f>
        <v>2202237</v>
      </c>
      <c r="H6" s="9"/>
    </row>
    <row r="7" spans="1:9" ht="18.75" customHeight="1" x14ac:dyDescent="0.2">
      <c r="A7" s="4"/>
      <c r="B7" s="11" t="s">
        <v>85</v>
      </c>
      <c r="C7" s="74">
        <f>+C9+C10+C11+C14+C15+C16+C18+C19+C20</f>
        <v>510327</v>
      </c>
      <c r="D7" s="74">
        <f t="shared" ref="D7:E7" si="2">+D9+D10+D11+D14+D15+D16+D18+D19+D20</f>
        <v>510531</v>
      </c>
      <c r="E7" s="74">
        <f t="shared" si="2"/>
        <v>523760</v>
      </c>
      <c r="F7" s="74">
        <f t="shared" ref="F7" si="3">+F9+F10+F11+F14+F15+F16+F18+F19+F20</f>
        <v>566843</v>
      </c>
      <c r="G7" s="74">
        <f t="shared" ref="G7:G20" si="4">SUM(C7:F7)</f>
        <v>2111461</v>
      </c>
      <c r="H7" s="9"/>
      <c r="I7" s="5"/>
    </row>
    <row r="8" spans="1:9" ht="18.75" customHeight="1" x14ac:dyDescent="0.2">
      <c r="A8" s="4"/>
      <c r="B8" s="89" t="s">
        <v>70</v>
      </c>
      <c r="C8" s="90">
        <f t="shared" ref="C8:D8" si="5">+C9+C10+C11+C12+C13+C14+C18</f>
        <v>518950</v>
      </c>
      <c r="D8" s="90">
        <f t="shared" si="5"/>
        <v>506380</v>
      </c>
      <c r="E8" s="90">
        <f t="shared" ref="E8:F8" si="6">+E9+E10+E11+E12+E13+E14+E18</f>
        <v>512765</v>
      </c>
      <c r="F8" s="90">
        <f t="shared" si="6"/>
        <v>524828</v>
      </c>
      <c r="G8" s="90">
        <f t="shared" si="4"/>
        <v>2062923</v>
      </c>
      <c r="H8" s="9"/>
    </row>
    <row r="9" spans="1:9" ht="18.75" customHeight="1" x14ac:dyDescent="0.2">
      <c r="A9" s="6" t="s">
        <v>58</v>
      </c>
      <c r="B9" s="7" t="s">
        <v>59</v>
      </c>
      <c r="C9" s="74">
        <v>463592</v>
      </c>
      <c r="D9" s="74">
        <v>461887</v>
      </c>
      <c r="E9" s="74">
        <v>463673</v>
      </c>
      <c r="F9" s="74">
        <v>477857</v>
      </c>
      <c r="G9" s="74">
        <f t="shared" si="4"/>
        <v>1867009</v>
      </c>
      <c r="H9" s="9"/>
      <c r="I9" s="5"/>
    </row>
    <row r="10" spans="1:9" ht="18.75" customHeight="1" x14ac:dyDescent="0.2">
      <c r="A10" s="6" t="s">
        <v>60</v>
      </c>
      <c r="B10" s="7" t="s">
        <v>61</v>
      </c>
      <c r="C10" s="74">
        <v>24786</v>
      </c>
      <c r="D10" s="74">
        <v>26145</v>
      </c>
      <c r="E10" s="74">
        <v>26711</v>
      </c>
      <c r="F10" s="74">
        <v>26528</v>
      </c>
      <c r="G10" s="74">
        <f t="shared" si="4"/>
        <v>104170</v>
      </c>
      <c r="H10" s="10"/>
      <c r="I10" s="5"/>
    </row>
    <row r="11" spans="1:9" ht="18.75" customHeight="1" x14ac:dyDescent="0.2">
      <c r="A11" s="6" t="s">
        <v>62</v>
      </c>
      <c r="B11" s="7" t="s">
        <v>63</v>
      </c>
      <c r="C11" s="74">
        <v>994</v>
      </c>
      <c r="D11" s="74">
        <v>984</v>
      </c>
      <c r="E11" s="74">
        <v>1004</v>
      </c>
      <c r="F11" s="74">
        <v>977</v>
      </c>
      <c r="G11" s="74">
        <f t="shared" si="4"/>
        <v>3959</v>
      </c>
      <c r="H11" s="10"/>
      <c r="I11" s="5"/>
    </row>
    <row r="12" spans="1:9" ht="18.75" customHeight="1" x14ac:dyDescent="0.2">
      <c r="A12" s="6" t="s">
        <v>73</v>
      </c>
      <c r="B12" s="7" t="s">
        <v>83</v>
      </c>
      <c r="C12" s="74">
        <v>1155</v>
      </c>
      <c r="D12" s="74">
        <v>1127</v>
      </c>
      <c r="E12" s="74">
        <v>1384</v>
      </c>
      <c r="F12" s="74">
        <v>1299</v>
      </c>
      <c r="G12" s="74">
        <f t="shared" si="4"/>
        <v>4965</v>
      </c>
      <c r="H12" s="10"/>
      <c r="I12" s="5"/>
    </row>
    <row r="13" spans="1:9" ht="18.75" customHeight="1" x14ac:dyDescent="0.2">
      <c r="A13" s="6" t="s">
        <v>74</v>
      </c>
      <c r="B13" s="7" t="s">
        <v>64</v>
      </c>
      <c r="C13" s="74">
        <v>27999</v>
      </c>
      <c r="D13" s="74">
        <v>15889</v>
      </c>
      <c r="E13" s="74">
        <v>19296</v>
      </c>
      <c r="F13" s="74">
        <v>17837</v>
      </c>
      <c r="G13" s="74">
        <f t="shared" si="4"/>
        <v>81021</v>
      </c>
      <c r="H13" s="10"/>
      <c r="I13" s="5"/>
    </row>
    <row r="14" spans="1:9" ht="18.75" customHeight="1" x14ac:dyDescent="0.2">
      <c r="A14" s="6" t="s">
        <v>75</v>
      </c>
      <c r="B14" s="7" t="s">
        <v>65</v>
      </c>
      <c r="C14" s="74">
        <v>318</v>
      </c>
      <c r="D14" s="74">
        <v>262</v>
      </c>
      <c r="E14" s="74">
        <v>585</v>
      </c>
      <c r="F14" s="74">
        <v>266</v>
      </c>
      <c r="G14" s="74">
        <f t="shared" si="4"/>
        <v>1431</v>
      </c>
      <c r="H14" s="10"/>
      <c r="I14" s="5"/>
    </row>
    <row r="15" spans="1:9" ht="18.75" customHeight="1" x14ac:dyDescent="0.2">
      <c r="A15" s="6" t="s">
        <v>76</v>
      </c>
      <c r="B15" s="7" t="s">
        <v>66</v>
      </c>
      <c r="C15" s="74">
        <v>20302</v>
      </c>
      <c r="D15" s="74">
        <v>20906</v>
      </c>
      <c r="E15" s="74">
        <v>20904</v>
      </c>
      <c r="F15" s="74">
        <v>11550</v>
      </c>
      <c r="G15" s="74">
        <f t="shared" si="4"/>
        <v>73662</v>
      </c>
      <c r="H15" s="10"/>
      <c r="I15" s="5"/>
    </row>
    <row r="16" spans="1:9" ht="18.75" customHeight="1" x14ac:dyDescent="0.2">
      <c r="A16" s="6" t="s">
        <v>77</v>
      </c>
      <c r="B16" s="8" t="s">
        <v>67</v>
      </c>
      <c r="C16" s="74">
        <v>225</v>
      </c>
      <c r="D16" s="74">
        <v>255</v>
      </c>
      <c r="E16" s="74">
        <v>231</v>
      </c>
      <c r="F16" s="74">
        <v>219</v>
      </c>
      <c r="G16" s="74">
        <f t="shared" si="4"/>
        <v>930</v>
      </c>
      <c r="H16" s="10"/>
      <c r="I16" s="5"/>
    </row>
    <row r="17" spans="1:9" ht="18.75" customHeight="1" x14ac:dyDescent="0.2">
      <c r="A17" s="6" t="s">
        <v>78</v>
      </c>
      <c r="B17" s="7" t="s">
        <v>86</v>
      </c>
      <c r="C17" s="74">
        <v>1746</v>
      </c>
      <c r="D17" s="74">
        <v>970</v>
      </c>
      <c r="E17" s="74">
        <v>1325</v>
      </c>
      <c r="F17" s="74">
        <f>741+8</f>
        <v>749</v>
      </c>
      <c r="G17" s="74">
        <f t="shared" si="4"/>
        <v>4790</v>
      </c>
      <c r="H17" s="10"/>
      <c r="I17" s="5"/>
    </row>
    <row r="18" spans="1:9" ht="18.75" customHeight="1" x14ac:dyDescent="0.2">
      <c r="A18" s="6" t="s">
        <v>79</v>
      </c>
      <c r="B18" s="7" t="s">
        <v>68</v>
      </c>
      <c r="C18" s="74">
        <f>105+1</f>
        <v>106</v>
      </c>
      <c r="D18" s="74">
        <v>86</v>
      </c>
      <c r="E18" s="74">
        <f>111+1</f>
        <v>112</v>
      </c>
      <c r="F18" s="74">
        <f>62+2</f>
        <v>64</v>
      </c>
      <c r="G18" s="74">
        <f t="shared" si="4"/>
        <v>368</v>
      </c>
      <c r="H18" s="10"/>
      <c r="I18" s="5"/>
    </row>
    <row r="19" spans="1:9" ht="18.75" customHeight="1" x14ac:dyDescent="0.2">
      <c r="A19" s="6" t="s">
        <v>80</v>
      </c>
      <c r="B19" s="7" t="s">
        <v>69</v>
      </c>
      <c r="C19" s="74">
        <v>4</v>
      </c>
      <c r="D19" s="74">
        <v>5</v>
      </c>
      <c r="E19" s="74">
        <v>4</v>
      </c>
      <c r="F19" s="74">
        <v>5</v>
      </c>
      <c r="G19" s="74">
        <f t="shared" si="4"/>
        <v>18</v>
      </c>
      <c r="H19" s="10"/>
      <c r="I19" s="5"/>
    </row>
    <row r="20" spans="1:9" ht="18.75" customHeight="1" x14ac:dyDescent="0.2">
      <c r="A20" s="6" t="s">
        <v>81</v>
      </c>
      <c r="B20" s="7" t="s">
        <v>82</v>
      </c>
      <c r="C20" s="75">
        <v>0</v>
      </c>
      <c r="D20" s="75">
        <v>1</v>
      </c>
      <c r="E20" s="75">
        <f>227+10309</f>
        <v>10536</v>
      </c>
      <c r="F20" s="75">
        <v>49377</v>
      </c>
      <c r="G20" s="74">
        <f t="shared" si="4"/>
        <v>59914</v>
      </c>
      <c r="H20" s="9"/>
    </row>
    <row r="21" spans="1:9" ht="20.25" customHeight="1" x14ac:dyDescent="0.2">
      <c r="C21" s="5"/>
      <c r="D21" s="5"/>
      <c r="E21" s="5"/>
      <c r="F21" s="5"/>
      <c r="G21" s="5"/>
      <c r="H21" s="9"/>
    </row>
    <row r="22" spans="1:9" ht="14.25" customHeight="1" x14ac:dyDescent="0.2">
      <c r="B22" s="16"/>
      <c r="C22" s="5"/>
      <c r="D22" s="5"/>
      <c r="E22" s="5"/>
      <c r="F22" s="5"/>
      <c r="G22" s="5"/>
      <c r="H22" s="9"/>
    </row>
    <row r="23" spans="1:9" ht="14.25" customHeight="1" x14ac:dyDescent="0.2">
      <c r="B23" s="16"/>
      <c r="D23" s="5"/>
      <c r="E23" s="5"/>
      <c r="F23" s="5"/>
      <c r="G23" s="5"/>
      <c r="H23" s="9"/>
    </row>
    <row r="24" spans="1:9" ht="14.25" customHeight="1" x14ac:dyDescent="0.2">
      <c r="C24" s="5"/>
      <c r="D24" s="5"/>
      <c r="E24" s="5"/>
      <c r="F24" s="5"/>
      <c r="G24" s="5"/>
    </row>
    <row r="25" spans="1:9" ht="14.25" customHeight="1" x14ac:dyDescent="0.2">
      <c r="C25" s="5"/>
      <c r="D25" s="5"/>
      <c r="E25" s="5"/>
      <c r="F25" s="5"/>
      <c r="G25" s="5"/>
    </row>
    <row r="26" spans="1:9" ht="14.25" customHeight="1" x14ac:dyDescent="0.2">
      <c r="C26" s="5"/>
      <c r="G26" s="5"/>
    </row>
    <row r="27" spans="1:9" ht="14.25" customHeight="1" x14ac:dyDescent="0.2">
      <c r="C27" s="5"/>
      <c r="D27" s="5"/>
      <c r="E27" s="5"/>
      <c r="F27" s="5"/>
      <c r="G27" s="5"/>
    </row>
    <row r="28" spans="1:9" ht="14.25" customHeight="1" x14ac:dyDescent="0.2">
      <c r="C28" s="5"/>
      <c r="D28" s="5"/>
      <c r="E28" s="5"/>
      <c r="F28" s="5"/>
      <c r="G28" s="5"/>
    </row>
    <row r="29" spans="1:9" ht="14.25" customHeight="1" x14ac:dyDescent="0.2">
      <c r="C29" s="5"/>
      <c r="D29" s="5"/>
      <c r="E29" s="5"/>
      <c r="F29" s="5"/>
      <c r="G29" s="5"/>
    </row>
    <row r="30" spans="1:9" ht="14.25" customHeight="1" x14ac:dyDescent="0.2">
      <c r="G30" s="5"/>
    </row>
    <row r="31" spans="1:9" ht="14.25" customHeight="1" x14ac:dyDescent="0.2">
      <c r="G31" s="5"/>
    </row>
    <row r="32" spans="1:9" ht="14.25" customHeight="1" x14ac:dyDescent="0.2">
      <c r="G32" s="5"/>
    </row>
    <row r="33" spans="7:7" ht="14.25" customHeight="1" x14ac:dyDescent="0.2">
      <c r="G33" s="5"/>
    </row>
    <row r="34" spans="7:7" ht="14.25" customHeight="1" x14ac:dyDescent="0.2">
      <c r="G34" s="5"/>
    </row>
    <row r="35" spans="7:7" ht="14.25" customHeight="1" x14ac:dyDescent="0.2">
      <c r="G35" s="5"/>
    </row>
  </sheetData>
  <phoneticPr fontId="26" type="noConversion"/>
  <printOptions horizontalCentered="1"/>
  <pageMargins left="0.51181102362204722" right="0.59055118110236227" top="0.43307086614173229" bottom="0.51181102362204722" header="0.51181102362204722" footer="0.51181102362204722"/>
  <pageSetup paperSize="9"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31"/>
  <sheetViews>
    <sheetView zoomScale="70" zoomScaleNormal="70" workbookViewId="0">
      <selection activeCell="L54" sqref="L54"/>
    </sheetView>
  </sheetViews>
  <sheetFormatPr defaultRowHeight="14.25" x14ac:dyDescent="0.2"/>
  <cols>
    <col min="1" max="1" width="25.140625" style="557" customWidth="1"/>
    <col min="2" max="2" width="20.28515625" style="557" customWidth="1"/>
    <col min="3" max="7" width="15.85546875" style="557" customWidth="1"/>
    <col min="8" max="8" width="16.7109375" style="557" customWidth="1"/>
    <col min="9" max="11" width="15.85546875" style="557" customWidth="1"/>
    <col min="12" max="12" width="16.85546875" style="557" customWidth="1"/>
    <col min="13" max="13" width="14.5703125" style="557" bestFit="1" customWidth="1"/>
    <col min="14" max="19" width="9.140625" style="557"/>
    <col min="20" max="20" width="9.28515625" style="557" bestFit="1" customWidth="1"/>
    <col min="21" max="21" width="11.140625" style="557" bestFit="1" customWidth="1"/>
    <col min="22" max="255" width="9.140625" style="557"/>
    <col min="256" max="256" width="8.140625" style="557" customWidth="1"/>
    <col min="257" max="257" width="25.140625" style="557" customWidth="1"/>
    <col min="258" max="267" width="15.85546875" style="557" customWidth="1"/>
    <col min="268" max="268" width="16.85546875" style="557" customWidth="1"/>
    <col min="269" max="269" width="14.5703125" style="557" bestFit="1" customWidth="1"/>
    <col min="270" max="275" width="9.140625" style="557"/>
    <col min="276" max="276" width="9.28515625" style="557" bestFit="1" customWidth="1"/>
    <col min="277" max="277" width="11.140625" style="557" bestFit="1" customWidth="1"/>
    <col min="278" max="511" width="9.140625" style="557"/>
    <col min="512" max="512" width="8.140625" style="557" customWidth="1"/>
    <col min="513" max="513" width="25.140625" style="557" customWidth="1"/>
    <col min="514" max="523" width="15.85546875" style="557" customWidth="1"/>
    <col min="524" max="524" width="16.85546875" style="557" customWidth="1"/>
    <col min="525" max="525" width="14.5703125" style="557" bestFit="1" customWidth="1"/>
    <col min="526" max="531" width="9.140625" style="557"/>
    <col min="532" max="532" width="9.28515625" style="557" bestFit="1" customWidth="1"/>
    <col min="533" max="533" width="11.140625" style="557" bestFit="1" customWidth="1"/>
    <col min="534" max="767" width="9.140625" style="557"/>
    <col min="768" max="768" width="8.140625" style="557" customWidth="1"/>
    <col min="769" max="769" width="25.140625" style="557" customWidth="1"/>
    <col min="770" max="779" width="15.85546875" style="557" customWidth="1"/>
    <col min="780" max="780" width="16.85546875" style="557" customWidth="1"/>
    <col min="781" max="781" width="14.5703125" style="557" bestFit="1" customWidth="1"/>
    <col min="782" max="787" width="9.140625" style="557"/>
    <col min="788" max="788" width="9.28515625" style="557" bestFit="1" customWidth="1"/>
    <col min="789" max="789" width="11.140625" style="557" bestFit="1" customWidth="1"/>
    <col min="790" max="1023" width="9.140625" style="557"/>
    <col min="1024" max="1024" width="8.140625" style="557" customWidth="1"/>
    <col min="1025" max="1025" width="25.140625" style="557" customWidth="1"/>
    <col min="1026" max="1035" width="15.85546875" style="557" customWidth="1"/>
    <col min="1036" max="1036" width="16.85546875" style="557" customWidth="1"/>
    <col min="1037" max="1037" width="14.5703125" style="557" bestFit="1" customWidth="1"/>
    <col min="1038" max="1043" width="9.140625" style="557"/>
    <col min="1044" max="1044" width="9.28515625" style="557" bestFit="1" customWidth="1"/>
    <col min="1045" max="1045" width="11.140625" style="557" bestFit="1" customWidth="1"/>
    <col min="1046" max="1279" width="9.140625" style="557"/>
    <col min="1280" max="1280" width="8.140625" style="557" customWidth="1"/>
    <col min="1281" max="1281" width="25.140625" style="557" customWidth="1"/>
    <col min="1282" max="1291" width="15.85546875" style="557" customWidth="1"/>
    <col min="1292" max="1292" width="16.85546875" style="557" customWidth="1"/>
    <col min="1293" max="1293" width="14.5703125" style="557" bestFit="1" customWidth="1"/>
    <col min="1294" max="1299" width="9.140625" style="557"/>
    <col min="1300" max="1300" width="9.28515625" style="557" bestFit="1" customWidth="1"/>
    <col min="1301" max="1301" width="11.140625" style="557" bestFit="1" customWidth="1"/>
    <col min="1302" max="1535" width="9.140625" style="557"/>
    <col min="1536" max="1536" width="8.140625" style="557" customWidth="1"/>
    <col min="1537" max="1537" width="25.140625" style="557" customWidth="1"/>
    <col min="1538" max="1547" width="15.85546875" style="557" customWidth="1"/>
    <col min="1548" max="1548" width="16.85546875" style="557" customWidth="1"/>
    <col min="1549" max="1549" width="14.5703125" style="557" bestFit="1" customWidth="1"/>
    <col min="1550" max="1555" width="9.140625" style="557"/>
    <col min="1556" max="1556" width="9.28515625" style="557" bestFit="1" customWidth="1"/>
    <col min="1557" max="1557" width="11.140625" style="557" bestFit="1" customWidth="1"/>
    <col min="1558" max="1791" width="9.140625" style="557"/>
    <col min="1792" max="1792" width="8.140625" style="557" customWidth="1"/>
    <col min="1793" max="1793" width="25.140625" style="557" customWidth="1"/>
    <col min="1794" max="1803" width="15.85546875" style="557" customWidth="1"/>
    <col min="1804" max="1804" width="16.85546875" style="557" customWidth="1"/>
    <col min="1805" max="1805" width="14.5703125" style="557" bestFit="1" customWidth="1"/>
    <col min="1806" max="1811" width="9.140625" style="557"/>
    <col min="1812" max="1812" width="9.28515625" style="557" bestFit="1" customWidth="1"/>
    <col min="1813" max="1813" width="11.140625" style="557" bestFit="1" customWidth="1"/>
    <col min="1814" max="2047" width="9.140625" style="557"/>
    <col min="2048" max="2048" width="8.140625" style="557" customWidth="1"/>
    <col min="2049" max="2049" width="25.140625" style="557" customWidth="1"/>
    <col min="2050" max="2059" width="15.85546875" style="557" customWidth="1"/>
    <col min="2060" max="2060" width="16.85546875" style="557" customWidth="1"/>
    <col min="2061" max="2061" width="14.5703125" style="557" bestFit="1" customWidth="1"/>
    <col min="2062" max="2067" width="9.140625" style="557"/>
    <col min="2068" max="2068" width="9.28515625" style="557" bestFit="1" customWidth="1"/>
    <col min="2069" max="2069" width="11.140625" style="557" bestFit="1" customWidth="1"/>
    <col min="2070" max="2303" width="9.140625" style="557"/>
    <col min="2304" max="2304" width="8.140625" style="557" customWidth="1"/>
    <col min="2305" max="2305" width="25.140625" style="557" customWidth="1"/>
    <col min="2306" max="2315" width="15.85546875" style="557" customWidth="1"/>
    <col min="2316" max="2316" width="16.85546875" style="557" customWidth="1"/>
    <col min="2317" max="2317" width="14.5703125" style="557" bestFit="1" customWidth="1"/>
    <col min="2318" max="2323" width="9.140625" style="557"/>
    <col min="2324" max="2324" width="9.28515625" style="557" bestFit="1" customWidth="1"/>
    <col min="2325" max="2325" width="11.140625" style="557" bestFit="1" customWidth="1"/>
    <col min="2326" max="2559" width="9.140625" style="557"/>
    <col min="2560" max="2560" width="8.140625" style="557" customWidth="1"/>
    <col min="2561" max="2561" width="25.140625" style="557" customWidth="1"/>
    <col min="2562" max="2571" width="15.85546875" style="557" customWidth="1"/>
    <col min="2572" max="2572" width="16.85546875" style="557" customWidth="1"/>
    <col min="2573" max="2573" width="14.5703125" style="557" bestFit="1" customWidth="1"/>
    <col min="2574" max="2579" width="9.140625" style="557"/>
    <col min="2580" max="2580" width="9.28515625" style="557" bestFit="1" customWidth="1"/>
    <col min="2581" max="2581" width="11.140625" style="557" bestFit="1" customWidth="1"/>
    <col min="2582" max="2815" width="9.140625" style="557"/>
    <col min="2816" max="2816" width="8.140625" style="557" customWidth="1"/>
    <col min="2817" max="2817" width="25.140625" style="557" customWidth="1"/>
    <col min="2818" max="2827" width="15.85546875" style="557" customWidth="1"/>
    <col min="2828" max="2828" width="16.85546875" style="557" customWidth="1"/>
    <col min="2829" max="2829" width="14.5703125" style="557" bestFit="1" customWidth="1"/>
    <col min="2830" max="2835" width="9.140625" style="557"/>
    <col min="2836" max="2836" width="9.28515625" style="557" bestFit="1" customWidth="1"/>
    <col min="2837" max="2837" width="11.140625" style="557" bestFit="1" customWidth="1"/>
    <col min="2838" max="3071" width="9.140625" style="557"/>
    <col min="3072" max="3072" width="8.140625" style="557" customWidth="1"/>
    <col min="3073" max="3073" width="25.140625" style="557" customWidth="1"/>
    <col min="3074" max="3083" width="15.85546875" style="557" customWidth="1"/>
    <col min="3084" max="3084" width="16.85546875" style="557" customWidth="1"/>
    <col min="3085" max="3085" width="14.5703125" style="557" bestFit="1" customWidth="1"/>
    <col min="3086" max="3091" width="9.140625" style="557"/>
    <col min="3092" max="3092" width="9.28515625" style="557" bestFit="1" customWidth="1"/>
    <col min="3093" max="3093" width="11.140625" style="557" bestFit="1" customWidth="1"/>
    <col min="3094" max="3327" width="9.140625" style="557"/>
    <col min="3328" max="3328" width="8.140625" style="557" customWidth="1"/>
    <col min="3329" max="3329" width="25.140625" style="557" customWidth="1"/>
    <col min="3330" max="3339" width="15.85546875" style="557" customWidth="1"/>
    <col min="3340" max="3340" width="16.85546875" style="557" customWidth="1"/>
    <col min="3341" max="3341" width="14.5703125" style="557" bestFit="1" customWidth="1"/>
    <col min="3342" max="3347" width="9.140625" style="557"/>
    <col min="3348" max="3348" width="9.28515625" style="557" bestFit="1" customWidth="1"/>
    <col min="3349" max="3349" width="11.140625" style="557" bestFit="1" customWidth="1"/>
    <col min="3350" max="3583" width="9.140625" style="557"/>
    <col min="3584" max="3584" width="8.140625" style="557" customWidth="1"/>
    <col min="3585" max="3585" width="25.140625" style="557" customWidth="1"/>
    <col min="3586" max="3595" width="15.85546875" style="557" customWidth="1"/>
    <col min="3596" max="3596" width="16.85546875" style="557" customWidth="1"/>
    <col min="3597" max="3597" width="14.5703125" style="557" bestFit="1" customWidth="1"/>
    <col min="3598" max="3603" width="9.140625" style="557"/>
    <col min="3604" max="3604" width="9.28515625" style="557" bestFit="1" customWidth="1"/>
    <col min="3605" max="3605" width="11.140625" style="557" bestFit="1" customWidth="1"/>
    <col min="3606" max="3839" width="9.140625" style="557"/>
    <col min="3840" max="3840" width="8.140625" style="557" customWidth="1"/>
    <col min="3841" max="3841" width="25.140625" style="557" customWidth="1"/>
    <col min="3842" max="3851" width="15.85546875" style="557" customWidth="1"/>
    <col min="3852" max="3852" width="16.85546875" style="557" customWidth="1"/>
    <col min="3853" max="3853" width="14.5703125" style="557" bestFit="1" customWidth="1"/>
    <col min="3854" max="3859" width="9.140625" style="557"/>
    <col min="3860" max="3860" width="9.28515625" style="557" bestFit="1" customWidth="1"/>
    <col min="3861" max="3861" width="11.140625" style="557" bestFit="1" customWidth="1"/>
    <col min="3862" max="4095" width="9.140625" style="557"/>
    <col min="4096" max="4096" width="8.140625" style="557" customWidth="1"/>
    <col min="4097" max="4097" width="25.140625" style="557" customWidth="1"/>
    <col min="4098" max="4107" width="15.85546875" style="557" customWidth="1"/>
    <col min="4108" max="4108" width="16.85546875" style="557" customWidth="1"/>
    <col min="4109" max="4109" width="14.5703125" style="557" bestFit="1" customWidth="1"/>
    <col min="4110" max="4115" width="9.140625" style="557"/>
    <col min="4116" max="4116" width="9.28515625" style="557" bestFit="1" customWidth="1"/>
    <col min="4117" max="4117" width="11.140625" style="557" bestFit="1" customWidth="1"/>
    <col min="4118" max="4351" width="9.140625" style="557"/>
    <col min="4352" max="4352" width="8.140625" style="557" customWidth="1"/>
    <col min="4353" max="4353" width="25.140625" style="557" customWidth="1"/>
    <col min="4354" max="4363" width="15.85546875" style="557" customWidth="1"/>
    <col min="4364" max="4364" width="16.85546875" style="557" customWidth="1"/>
    <col min="4365" max="4365" width="14.5703125" style="557" bestFit="1" customWidth="1"/>
    <col min="4366" max="4371" width="9.140625" style="557"/>
    <col min="4372" max="4372" width="9.28515625" style="557" bestFit="1" customWidth="1"/>
    <col min="4373" max="4373" width="11.140625" style="557" bestFit="1" customWidth="1"/>
    <col min="4374" max="4607" width="9.140625" style="557"/>
    <col min="4608" max="4608" width="8.140625" style="557" customWidth="1"/>
    <col min="4609" max="4609" width="25.140625" style="557" customWidth="1"/>
    <col min="4610" max="4619" width="15.85546875" style="557" customWidth="1"/>
    <col min="4620" max="4620" width="16.85546875" style="557" customWidth="1"/>
    <col min="4621" max="4621" width="14.5703125" style="557" bestFit="1" customWidth="1"/>
    <col min="4622" max="4627" width="9.140625" style="557"/>
    <col min="4628" max="4628" width="9.28515625" style="557" bestFit="1" customWidth="1"/>
    <col min="4629" max="4629" width="11.140625" style="557" bestFit="1" customWidth="1"/>
    <col min="4630" max="4863" width="9.140625" style="557"/>
    <col min="4864" max="4864" width="8.140625" style="557" customWidth="1"/>
    <col min="4865" max="4865" width="25.140625" style="557" customWidth="1"/>
    <col min="4866" max="4875" width="15.85546875" style="557" customWidth="1"/>
    <col min="4876" max="4876" width="16.85546875" style="557" customWidth="1"/>
    <col min="4877" max="4877" width="14.5703125" style="557" bestFit="1" customWidth="1"/>
    <col min="4878" max="4883" width="9.140625" style="557"/>
    <col min="4884" max="4884" width="9.28515625" style="557" bestFit="1" customWidth="1"/>
    <col min="4885" max="4885" width="11.140625" style="557" bestFit="1" customWidth="1"/>
    <col min="4886" max="5119" width="9.140625" style="557"/>
    <col min="5120" max="5120" width="8.140625" style="557" customWidth="1"/>
    <col min="5121" max="5121" width="25.140625" style="557" customWidth="1"/>
    <col min="5122" max="5131" width="15.85546875" style="557" customWidth="1"/>
    <col min="5132" max="5132" width="16.85546875" style="557" customWidth="1"/>
    <col min="5133" max="5133" width="14.5703125" style="557" bestFit="1" customWidth="1"/>
    <col min="5134" max="5139" width="9.140625" style="557"/>
    <col min="5140" max="5140" width="9.28515625" style="557" bestFit="1" customWidth="1"/>
    <col min="5141" max="5141" width="11.140625" style="557" bestFit="1" customWidth="1"/>
    <col min="5142" max="5375" width="9.140625" style="557"/>
    <col min="5376" max="5376" width="8.140625" style="557" customWidth="1"/>
    <col min="5377" max="5377" width="25.140625" style="557" customWidth="1"/>
    <col min="5378" max="5387" width="15.85546875" style="557" customWidth="1"/>
    <col min="5388" max="5388" width="16.85546875" style="557" customWidth="1"/>
    <col min="5389" max="5389" width="14.5703125" style="557" bestFit="1" customWidth="1"/>
    <col min="5390" max="5395" width="9.140625" style="557"/>
    <col min="5396" max="5396" width="9.28515625" style="557" bestFit="1" customWidth="1"/>
    <col min="5397" max="5397" width="11.140625" style="557" bestFit="1" customWidth="1"/>
    <col min="5398" max="5631" width="9.140625" style="557"/>
    <col min="5632" max="5632" width="8.140625" style="557" customWidth="1"/>
    <col min="5633" max="5633" width="25.140625" style="557" customWidth="1"/>
    <col min="5634" max="5643" width="15.85546875" style="557" customWidth="1"/>
    <col min="5644" max="5644" width="16.85546875" style="557" customWidth="1"/>
    <col min="5645" max="5645" width="14.5703125" style="557" bestFit="1" customWidth="1"/>
    <col min="5646" max="5651" width="9.140625" style="557"/>
    <col min="5652" max="5652" width="9.28515625" style="557" bestFit="1" customWidth="1"/>
    <col min="5653" max="5653" width="11.140625" style="557" bestFit="1" customWidth="1"/>
    <col min="5654" max="5887" width="9.140625" style="557"/>
    <col min="5888" max="5888" width="8.140625" style="557" customWidth="1"/>
    <col min="5889" max="5889" width="25.140625" style="557" customWidth="1"/>
    <col min="5890" max="5899" width="15.85546875" style="557" customWidth="1"/>
    <col min="5900" max="5900" width="16.85546875" style="557" customWidth="1"/>
    <col min="5901" max="5901" width="14.5703125" style="557" bestFit="1" customWidth="1"/>
    <col min="5902" max="5907" width="9.140625" style="557"/>
    <col min="5908" max="5908" width="9.28515625" style="557" bestFit="1" customWidth="1"/>
    <col min="5909" max="5909" width="11.140625" style="557" bestFit="1" customWidth="1"/>
    <col min="5910" max="6143" width="9.140625" style="557"/>
    <col min="6144" max="6144" width="8.140625" style="557" customWidth="1"/>
    <col min="6145" max="6145" width="25.140625" style="557" customWidth="1"/>
    <col min="6146" max="6155" width="15.85546875" style="557" customWidth="1"/>
    <col min="6156" max="6156" width="16.85546875" style="557" customWidth="1"/>
    <col min="6157" max="6157" width="14.5703125" style="557" bestFit="1" customWidth="1"/>
    <col min="6158" max="6163" width="9.140625" style="557"/>
    <col min="6164" max="6164" width="9.28515625" style="557" bestFit="1" customWidth="1"/>
    <col min="6165" max="6165" width="11.140625" style="557" bestFit="1" customWidth="1"/>
    <col min="6166" max="6399" width="9.140625" style="557"/>
    <col min="6400" max="6400" width="8.140625" style="557" customWidth="1"/>
    <col min="6401" max="6401" width="25.140625" style="557" customWidth="1"/>
    <col min="6402" max="6411" width="15.85546875" style="557" customWidth="1"/>
    <col min="6412" max="6412" width="16.85546875" style="557" customWidth="1"/>
    <col min="6413" max="6413" width="14.5703125" style="557" bestFit="1" customWidth="1"/>
    <col min="6414" max="6419" width="9.140625" style="557"/>
    <col min="6420" max="6420" width="9.28515625" style="557" bestFit="1" customWidth="1"/>
    <col min="6421" max="6421" width="11.140625" style="557" bestFit="1" customWidth="1"/>
    <col min="6422" max="6655" width="9.140625" style="557"/>
    <col min="6656" max="6656" width="8.140625" style="557" customWidth="1"/>
    <col min="6657" max="6657" width="25.140625" style="557" customWidth="1"/>
    <col min="6658" max="6667" width="15.85546875" style="557" customWidth="1"/>
    <col min="6668" max="6668" width="16.85546875" style="557" customWidth="1"/>
    <col min="6669" max="6669" width="14.5703125" style="557" bestFit="1" customWidth="1"/>
    <col min="6670" max="6675" width="9.140625" style="557"/>
    <col min="6676" max="6676" width="9.28515625" style="557" bestFit="1" customWidth="1"/>
    <col min="6677" max="6677" width="11.140625" style="557" bestFit="1" customWidth="1"/>
    <col min="6678" max="6911" width="9.140625" style="557"/>
    <col min="6912" max="6912" width="8.140625" style="557" customWidth="1"/>
    <col min="6913" max="6913" width="25.140625" style="557" customWidth="1"/>
    <col min="6914" max="6923" width="15.85546875" style="557" customWidth="1"/>
    <col min="6924" max="6924" width="16.85546875" style="557" customWidth="1"/>
    <col min="6925" max="6925" width="14.5703125" style="557" bestFit="1" customWidth="1"/>
    <col min="6926" max="6931" width="9.140625" style="557"/>
    <col min="6932" max="6932" width="9.28515625" style="557" bestFit="1" customWidth="1"/>
    <col min="6933" max="6933" width="11.140625" style="557" bestFit="1" customWidth="1"/>
    <col min="6934" max="7167" width="9.140625" style="557"/>
    <col min="7168" max="7168" width="8.140625" style="557" customWidth="1"/>
    <col min="7169" max="7169" width="25.140625" style="557" customWidth="1"/>
    <col min="7170" max="7179" width="15.85546875" style="557" customWidth="1"/>
    <col min="7180" max="7180" width="16.85546875" style="557" customWidth="1"/>
    <col min="7181" max="7181" width="14.5703125" style="557" bestFit="1" customWidth="1"/>
    <col min="7182" max="7187" width="9.140625" style="557"/>
    <col min="7188" max="7188" width="9.28515625" style="557" bestFit="1" customWidth="1"/>
    <col min="7189" max="7189" width="11.140625" style="557" bestFit="1" customWidth="1"/>
    <col min="7190" max="7423" width="9.140625" style="557"/>
    <col min="7424" max="7424" width="8.140625" style="557" customWidth="1"/>
    <col min="7425" max="7425" width="25.140625" style="557" customWidth="1"/>
    <col min="7426" max="7435" width="15.85546875" style="557" customWidth="1"/>
    <col min="7436" max="7436" width="16.85546875" style="557" customWidth="1"/>
    <col min="7437" max="7437" width="14.5703125" style="557" bestFit="1" customWidth="1"/>
    <col min="7438" max="7443" width="9.140625" style="557"/>
    <col min="7444" max="7444" width="9.28515625" style="557" bestFit="1" customWidth="1"/>
    <col min="7445" max="7445" width="11.140625" style="557" bestFit="1" customWidth="1"/>
    <col min="7446" max="7679" width="9.140625" style="557"/>
    <col min="7680" max="7680" width="8.140625" style="557" customWidth="1"/>
    <col min="7681" max="7681" width="25.140625" style="557" customWidth="1"/>
    <col min="7682" max="7691" width="15.85546875" style="557" customWidth="1"/>
    <col min="7692" max="7692" width="16.85546875" style="557" customWidth="1"/>
    <col min="7693" max="7693" width="14.5703125" style="557" bestFit="1" customWidth="1"/>
    <col min="7694" max="7699" width="9.140625" style="557"/>
    <col min="7700" max="7700" width="9.28515625" style="557" bestFit="1" customWidth="1"/>
    <col min="7701" max="7701" width="11.140625" style="557" bestFit="1" customWidth="1"/>
    <col min="7702" max="7935" width="9.140625" style="557"/>
    <col min="7936" max="7936" width="8.140625" style="557" customWidth="1"/>
    <col min="7937" max="7937" width="25.140625" style="557" customWidth="1"/>
    <col min="7938" max="7947" width="15.85546875" style="557" customWidth="1"/>
    <col min="7948" max="7948" width="16.85546875" style="557" customWidth="1"/>
    <col min="7949" max="7949" width="14.5703125" style="557" bestFit="1" customWidth="1"/>
    <col min="7950" max="7955" width="9.140625" style="557"/>
    <col min="7956" max="7956" width="9.28515625" style="557" bestFit="1" customWidth="1"/>
    <col min="7957" max="7957" width="11.140625" style="557" bestFit="1" customWidth="1"/>
    <col min="7958" max="8191" width="9.140625" style="557"/>
    <col min="8192" max="8192" width="8.140625" style="557" customWidth="1"/>
    <col min="8193" max="8193" width="25.140625" style="557" customWidth="1"/>
    <col min="8194" max="8203" width="15.85546875" style="557" customWidth="1"/>
    <col min="8204" max="8204" width="16.85546875" style="557" customWidth="1"/>
    <col min="8205" max="8205" width="14.5703125" style="557" bestFit="1" customWidth="1"/>
    <col min="8206" max="8211" width="9.140625" style="557"/>
    <col min="8212" max="8212" width="9.28515625" style="557" bestFit="1" customWidth="1"/>
    <col min="8213" max="8213" width="11.140625" style="557" bestFit="1" customWidth="1"/>
    <col min="8214" max="8447" width="9.140625" style="557"/>
    <col min="8448" max="8448" width="8.140625" style="557" customWidth="1"/>
    <col min="8449" max="8449" width="25.140625" style="557" customWidth="1"/>
    <col min="8450" max="8459" width="15.85546875" style="557" customWidth="1"/>
    <col min="8460" max="8460" width="16.85546875" style="557" customWidth="1"/>
    <col min="8461" max="8461" width="14.5703125" style="557" bestFit="1" customWidth="1"/>
    <col min="8462" max="8467" width="9.140625" style="557"/>
    <col min="8468" max="8468" width="9.28515625" style="557" bestFit="1" customWidth="1"/>
    <col min="8469" max="8469" width="11.140625" style="557" bestFit="1" customWidth="1"/>
    <col min="8470" max="8703" width="9.140625" style="557"/>
    <col min="8704" max="8704" width="8.140625" style="557" customWidth="1"/>
    <col min="8705" max="8705" width="25.140625" style="557" customWidth="1"/>
    <col min="8706" max="8715" width="15.85546875" style="557" customWidth="1"/>
    <col min="8716" max="8716" width="16.85546875" style="557" customWidth="1"/>
    <col min="8717" max="8717" width="14.5703125" style="557" bestFit="1" customWidth="1"/>
    <col min="8718" max="8723" width="9.140625" style="557"/>
    <col min="8724" max="8724" width="9.28515625" style="557" bestFit="1" customWidth="1"/>
    <col min="8725" max="8725" width="11.140625" style="557" bestFit="1" customWidth="1"/>
    <col min="8726" max="8959" width="9.140625" style="557"/>
    <col min="8960" max="8960" width="8.140625" style="557" customWidth="1"/>
    <col min="8961" max="8961" width="25.140625" style="557" customWidth="1"/>
    <col min="8962" max="8971" width="15.85546875" style="557" customWidth="1"/>
    <col min="8972" max="8972" width="16.85546875" style="557" customWidth="1"/>
    <col min="8973" max="8973" width="14.5703125" style="557" bestFit="1" customWidth="1"/>
    <col min="8974" max="8979" width="9.140625" style="557"/>
    <col min="8980" max="8980" width="9.28515625" style="557" bestFit="1" customWidth="1"/>
    <col min="8981" max="8981" width="11.140625" style="557" bestFit="1" customWidth="1"/>
    <col min="8982" max="9215" width="9.140625" style="557"/>
    <col min="9216" max="9216" width="8.140625" style="557" customWidth="1"/>
    <col min="9217" max="9217" width="25.140625" style="557" customWidth="1"/>
    <col min="9218" max="9227" width="15.85546875" style="557" customWidth="1"/>
    <col min="9228" max="9228" width="16.85546875" style="557" customWidth="1"/>
    <col min="9229" max="9229" width="14.5703125" style="557" bestFit="1" customWidth="1"/>
    <col min="9230" max="9235" width="9.140625" style="557"/>
    <col min="9236" max="9236" width="9.28515625" style="557" bestFit="1" customWidth="1"/>
    <col min="9237" max="9237" width="11.140625" style="557" bestFit="1" customWidth="1"/>
    <col min="9238" max="9471" width="9.140625" style="557"/>
    <col min="9472" max="9472" width="8.140625" style="557" customWidth="1"/>
    <col min="9473" max="9473" width="25.140625" style="557" customWidth="1"/>
    <col min="9474" max="9483" width="15.85546875" style="557" customWidth="1"/>
    <col min="9484" max="9484" width="16.85546875" style="557" customWidth="1"/>
    <col min="9485" max="9485" width="14.5703125" style="557" bestFit="1" customWidth="1"/>
    <col min="9486" max="9491" width="9.140625" style="557"/>
    <col min="9492" max="9492" width="9.28515625" style="557" bestFit="1" customWidth="1"/>
    <col min="9493" max="9493" width="11.140625" style="557" bestFit="1" customWidth="1"/>
    <col min="9494" max="9727" width="9.140625" style="557"/>
    <col min="9728" max="9728" width="8.140625" style="557" customWidth="1"/>
    <col min="9729" max="9729" width="25.140625" style="557" customWidth="1"/>
    <col min="9730" max="9739" width="15.85546875" style="557" customWidth="1"/>
    <col min="9740" max="9740" width="16.85546875" style="557" customWidth="1"/>
    <col min="9741" max="9741" width="14.5703125" style="557" bestFit="1" customWidth="1"/>
    <col min="9742" max="9747" width="9.140625" style="557"/>
    <col min="9748" max="9748" width="9.28515625" style="557" bestFit="1" customWidth="1"/>
    <col min="9749" max="9749" width="11.140625" style="557" bestFit="1" customWidth="1"/>
    <col min="9750" max="9983" width="9.140625" style="557"/>
    <col min="9984" max="9984" width="8.140625" style="557" customWidth="1"/>
    <col min="9985" max="9985" width="25.140625" style="557" customWidth="1"/>
    <col min="9986" max="9995" width="15.85546875" style="557" customWidth="1"/>
    <col min="9996" max="9996" width="16.85546875" style="557" customWidth="1"/>
    <col min="9997" max="9997" width="14.5703125" style="557" bestFit="1" customWidth="1"/>
    <col min="9998" max="10003" width="9.140625" style="557"/>
    <col min="10004" max="10004" width="9.28515625" style="557" bestFit="1" customWidth="1"/>
    <col min="10005" max="10005" width="11.140625" style="557" bestFit="1" customWidth="1"/>
    <col min="10006" max="10239" width="9.140625" style="557"/>
    <col min="10240" max="10240" width="8.140625" style="557" customWidth="1"/>
    <col min="10241" max="10241" width="25.140625" style="557" customWidth="1"/>
    <col min="10242" max="10251" width="15.85546875" style="557" customWidth="1"/>
    <col min="10252" max="10252" width="16.85546875" style="557" customWidth="1"/>
    <col min="10253" max="10253" width="14.5703125" style="557" bestFit="1" customWidth="1"/>
    <col min="10254" max="10259" width="9.140625" style="557"/>
    <col min="10260" max="10260" width="9.28515625" style="557" bestFit="1" customWidth="1"/>
    <col min="10261" max="10261" width="11.140625" style="557" bestFit="1" customWidth="1"/>
    <col min="10262" max="10495" width="9.140625" style="557"/>
    <col min="10496" max="10496" width="8.140625" style="557" customWidth="1"/>
    <col min="10497" max="10497" width="25.140625" style="557" customWidth="1"/>
    <col min="10498" max="10507" width="15.85546875" style="557" customWidth="1"/>
    <col min="10508" max="10508" width="16.85546875" style="557" customWidth="1"/>
    <col min="10509" max="10509" width="14.5703125" style="557" bestFit="1" customWidth="1"/>
    <col min="10510" max="10515" width="9.140625" style="557"/>
    <col min="10516" max="10516" width="9.28515625" style="557" bestFit="1" customWidth="1"/>
    <col min="10517" max="10517" width="11.140625" style="557" bestFit="1" customWidth="1"/>
    <col min="10518" max="10751" width="9.140625" style="557"/>
    <col min="10752" max="10752" width="8.140625" style="557" customWidth="1"/>
    <col min="10753" max="10753" width="25.140625" style="557" customWidth="1"/>
    <col min="10754" max="10763" width="15.85546875" style="557" customWidth="1"/>
    <col min="10764" max="10764" width="16.85546875" style="557" customWidth="1"/>
    <col min="10765" max="10765" width="14.5703125" style="557" bestFit="1" customWidth="1"/>
    <col min="10766" max="10771" width="9.140625" style="557"/>
    <col min="10772" max="10772" width="9.28515625" style="557" bestFit="1" customWidth="1"/>
    <col min="10773" max="10773" width="11.140625" style="557" bestFit="1" customWidth="1"/>
    <col min="10774" max="11007" width="9.140625" style="557"/>
    <col min="11008" max="11008" width="8.140625" style="557" customWidth="1"/>
    <col min="11009" max="11009" width="25.140625" style="557" customWidth="1"/>
    <col min="11010" max="11019" width="15.85546875" style="557" customWidth="1"/>
    <col min="11020" max="11020" width="16.85546875" style="557" customWidth="1"/>
    <col min="11021" max="11021" width="14.5703125" style="557" bestFit="1" customWidth="1"/>
    <col min="11022" max="11027" width="9.140625" style="557"/>
    <col min="11028" max="11028" width="9.28515625" style="557" bestFit="1" customWidth="1"/>
    <col min="11029" max="11029" width="11.140625" style="557" bestFit="1" customWidth="1"/>
    <col min="11030" max="11263" width="9.140625" style="557"/>
    <col min="11264" max="11264" width="8.140625" style="557" customWidth="1"/>
    <col min="11265" max="11265" width="25.140625" style="557" customWidth="1"/>
    <col min="11266" max="11275" width="15.85546875" style="557" customWidth="1"/>
    <col min="11276" max="11276" width="16.85546875" style="557" customWidth="1"/>
    <col min="11277" max="11277" width="14.5703125" style="557" bestFit="1" customWidth="1"/>
    <col min="11278" max="11283" width="9.140625" style="557"/>
    <col min="11284" max="11284" width="9.28515625" style="557" bestFit="1" customWidth="1"/>
    <col min="11285" max="11285" width="11.140625" style="557" bestFit="1" customWidth="1"/>
    <col min="11286" max="11519" width="9.140625" style="557"/>
    <col min="11520" max="11520" width="8.140625" style="557" customWidth="1"/>
    <col min="11521" max="11521" width="25.140625" style="557" customWidth="1"/>
    <col min="11522" max="11531" width="15.85546875" style="557" customWidth="1"/>
    <col min="11532" max="11532" width="16.85546875" style="557" customWidth="1"/>
    <col min="11533" max="11533" width="14.5703125" style="557" bestFit="1" customWidth="1"/>
    <col min="11534" max="11539" width="9.140625" style="557"/>
    <col min="11540" max="11540" width="9.28515625" style="557" bestFit="1" customWidth="1"/>
    <col min="11541" max="11541" width="11.140625" style="557" bestFit="1" customWidth="1"/>
    <col min="11542" max="11775" width="9.140625" style="557"/>
    <col min="11776" max="11776" width="8.140625" style="557" customWidth="1"/>
    <col min="11777" max="11777" width="25.140625" style="557" customWidth="1"/>
    <col min="11778" max="11787" width="15.85546875" style="557" customWidth="1"/>
    <col min="11788" max="11788" width="16.85546875" style="557" customWidth="1"/>
    <col min="11789" max="11789" width="14.5703125" style="557" bestFit="1" customWidth="1"/>
    <col min="11790" max="11795" width="9.140625" style="557"/>
    <col min="11796" max="11796" width="9.28515625" style="557" bestFit="1" customWidth="1"/>
    <col min="11797" max="11797" width="11.140625" style="557" bestFit="1" customWidth="1"/>
    <col min="11798" max="12031" width="9.140625" style="557"/>
    <col min="12032" max="12032" width="8.140625" style="557" customWidth="1"/>
    <col min="12033" max="12033" width="25.140625" style="557" customWidth="1"/>
    <col min="12034" max="12043" width="15.85546875" style="557" customWidth="1"/>
    <col min="12044" max="12044" width="16.85546875" style="557" customWidth="1"/>
    <col min="12045" max="12045" width="14.5703125" style="557" bestFit="1" customWidth="1"/>
    <col min="12046" max="12051" width="9.140625" style="557"/>
    <col min="12052" max="12052" width="9.28515625" style="557" bestFit="1" customWidth="1"/>
    <col min="12053" max="12053" width="11.140625" style="557" bestFit="1" customWidth="1"/>
    <col min="12054" max="12287" width="9.140625" style="557"/>
    <col min="12288" max="12288" width="8.140625" style="557" customWidth="1"/>
    <col min="12289" max="12289" width="25.140625" style="557" customWidth="1"/>
    <col min="12290" max="12299" width="15.85546875" style="557" customWidth="1"/>
    <col min="12300" max="12300" width="16.85546875" style="557" customWidth="1"/>
    <col min="12301" max="12301" width="14.5703125" style="557" bestFit="1" customWidth="1"/>
    <col min="12302" max="12307" width="9.140625" style="557"/>
    <col min="12308" max="12308" width="9.28515625" style="557" bestFit="1" customWidth="1"/>
    <col min="12309" max="12309" width="11.140625" style="557" bestFit="1" customWidth="1"/>
    <col min="12310" max="12543" width="9.140625" style="557"/>
    <col min="12544" max="12544" width="8.140625" style="557" customWidth="1"/>
    <col min="12545" max="12545" width="25.140625" style="557" customWidth="1"/>
    <col min="12546" max="12555" width="15.85546875" style="557" customWidth="1"/>
    <col min="12556" max="12556" width="16.85546875" style="557" customWidth="1"/>
    <col min="12557" max="12557" width="14.5703125" style="557" bestFit="1" customWidth="1"/>
    <col min="12558" max="12563" width="9.140625" style="557"/>
    <col min="12564" max="12564" width="9.28515625" style="557" bestFit="1" customWidth="1"/>
    <col min="12565" max="12565" width="11.140625" style="557" bestFit="1" customWidth="1"/>
    <col min="12566" max="12799" width="9.140625" style="557"/>
    <col min="12800" max="12800" width="8.140625" style="557" customWidth="1"/>
    <col min="12801" max="12801" width="25.140625" style="557" customWidth="1"/>
    <col min="12802" max="12811" width="15.85546875" style="557" customWidth="1"/>
    <col min="12812" max="12812" width="16.85546875" style="557" customWidth="1"/>
    <col min="12813" max="12813" width="14.5703125" style="557" bestFit="1" customWidth="1"/>
    <col min="12814" max="12819" width="9.140625" style="557"/>
    <col min="12820" max="12820" width="9.28515625" style="557" bestFit="1" customWidth="1"/>
    <col min="12821" max="12821" width="11.140625" style="557" bestFit="1" customWidth="1"/>
    <col min="12822" max="13055" width="9.140625" style="557"/>
    <col min="13056" max="13056" width="8.140625" style="557" customWidth="1"/>
    <col min="13057" max="13057" width="25.140625" style="557" customWidth="1"/>
    <col min="13058" max="13067" width="15.85546875" style="557" customWidth="1"/>
    <col min="13068" max="13068" width="16.85546875" style="557" customWidth="1"/>
    <col min="13069" max="13069" width="14.5703125" style="557" bestFit="1" customWidth="1"/>
    <col min="13070" max="13075" width="9.140625" style="557"/>
    <col min="13076" max="13076" width="9.28515625" style="557" bestFit="1" customWidth="1"/>
    <col min="13077" max="13077" width="11.140625" style="557" bestFit="1" customWidth="1"/>
    <col min="13078" max="13311" width="9.140625" style="557"/>
    <col min="13312" max="13312" width="8.140625" style="557" customWidth="1"/>
    <col min="13313" max="13313" width="25.140625" style="557" customWidth="1"/>
    <col min="13314" max="13323" width="15.85546875" style="557" customWidth="1"/>
    <col min="13324" max="13324" width="16.85546875" style="557" customWidth="1"/>
    <col min="13325" max="13325" width="14.5703125" style="557" bestFit="1" customWidth="1"/>
    <col min="13326" max="13331" width="9.140625" style="557"/>
    <col min="13332" max="13332" width="9.28515625" style="557" bestFit="1" customWidth="1"/>
    <col min="13333" max="13333" width="11.140625" style="557" bestFit="1" customWidth="1"/>
    <col min="13334" max="13567" width="9.140625" style="557"/>
    <col min="13568" max="13568" width="8.140625" style="557" customWidth="1"/>
    <col min="13569" max="13569" width="25.140625" style="557" customWidth="1"/>
    <col min="13570" max="13579" width="15.85546875" style="557" customWidth="1"/>
    <col min="13580" max="13580" width="16.85546875" style="557" customWidth="1"/>
    <col min="13581" max="13581" width="14.5703125" style="557" bestFit="1" customWidth="1"/>
    <col min="13582" max="13587" width="9.140625" style="557"/>
    <col min="13588" max="13588" width="9.28515625" style="557" bestFit="1" customWidth="1"/>
    <col min="13589" max="13589" width="11.140625" style="557" bestFit="1" customWidth="1"/>
    <col min="13590" max="13823" width="9.140625" style="557"/>
    <col min="13824" max="13824" width="8.140625" style="557" customWidth="1"/>
    <col min="13825" max="13825" width="25.140625" style="557" customWidth="1"/>
    <col min="13826" max="13835" width="15.85546875" style="557" customWidth="1"/>
    <col min="13836" max="13836" width="16.85546875" style="557" customWidth="1"/>
    <col min="13837" max="13837" width="14.5703125" style="557" bestFit="1" customWidth="1"/>
    <col min="13838" max="13843" width="9.140625" style="557"/>
    <col min="13844" max="13844" width="9.28515625" style="557" bestFit="1" customWidth="1"/>
    <col min="13845" max="13845" width="11.140625" style="557" bestFit="1" customWidth="1"/>
    <col min="13846" max="14079" width="9.140625" style="557"/>
    <col min="14080" max="14080" width="8.140625" style="557" customWidth="1"/>
    <col min="14081" max="14081" width="25.140625" style="557" customWidth="1"/>
    <col min="14082" max="14091" width="15.85546875" style="557" customWidth="1"/>
    <col min="14092" max="14092" width="16.85546875" style="557" customWidth="1"/>
    <col min="14093" max="14093" width="14.5703125" style="557" bestFit="1" customWidth="1"/>
    <col min="14094" max="14099" width="9.140625" style="557"/>
    <col min="14100" max="14100" width="9.28515625" style="557" bestFit="1" customWidth="1"/>
    <col min="14101" max="14101" width="11.140625" style="557" bestFit="1" customWidth="1"/>
    <col min="14102" max="14335" width="9.140625" style="557"/>
    <col min="14336" max="14336" width="8.140625" style="557" customWidth="1"/>
    <col min="14337" max="14337" width="25.140625" style="557" customWidth="1"/>
    <col min="14338" max="14347" width="15.85546875" style="557" customWidth="1"/>
    <col min="14348" max="14348" width="16.85546875" style="557" customWidth="1"/>
    <col min="14349" max="14349" width="14.5703125" style="557" bestFit="1" customWidth="1"/>
    <col min="14350" max="14355" width="9.140625" style="557"/>
    <col min="14356" max="14356" width="9.28515625" style="557" bestFit="1" customWidth="1"/>
    <col min="14357" max="14357" width="11.140625" style="557" bestFit="1" customWidth="1"/>
    <col min="14358" max="14591" width="9.140625" style="557"/>
    <col min="14592" max="14592" width="8.140625" style="557" customWidth="1"/>
    <col min="14593" max="14593" width="25.140625" style="557" customWidth="1"/>
    <col min="14594" max="14603" width="15.85546875" style="557" customWidth="1"/>
    <col min="14604" max="14604" width="16.85546875" style="557" customWidth="1"/>
    <col min="14605" max="14605" width="14.5703125" style="557" bestFit="1" customWidth="1"/>
    <col min="14606" max="14611" width="9.140625" style="557"/>
    <col min="14612" max="14612" width="9.28515625" style="557" bestFit="1" customWidth="1"/>
    <col min="14613" max="14613" width="11.140625" style="557" bestFit="1" customWidth="1"/>
    <col min="14614" max="14847" width="9.140625" style="557"/>
    <col min="14848" max="14848" width="8.140625" style="557" customWidth="1"/>
    <col min="14849" max="14849" width="25.140625" style="557" customWidth="1"/>
    <col min="14850" max="14859" width="15.85546875" style="557" customWidth="1"/>
    <col min="14860" max="14860" width="16.85546875" style="557" customWidth="1"/>
    <col min="14861" max="14861" width="14.5703125" style="557" bestFit="1" customWidth="1"/>
    <col min="14862" max="14867" width="9.140625" style="557"/>
    <col min="14868" max="14868" width="9.28515625" style="557" bestFit="1" customWidth="1"/>
    <col min="14869" max="14869" width="11.140625" style="557" bestFit="1" customWidth="1"/>
    <col min="14870" max="15103" width="9.140625" style="557"/>
    <col min="15104" max="15104" width="8.140625" style="557" customWidth="1"/>
    <col min="15105" max="15105" width="25.140625" style="557" customWidth="1"/>
    <col min="15106" max="15115" width="15.85546875" style="557" customWidth="1"/>
    <col min="15116" max="15116" width="16.85546875" style="557" customWidth="1"/>
    <col min="15117" max="15117" width="14.5703125" style="557" bestFit="1" customWidth="1"/>
    <col min="15118" max="15123" width="9.140625" style="557"/>
    <col min="15124" max="15124" width="9.28515625" style="557" bestFit="1" customWidth="1"/>
    <col min="15125" max="15125" width="11.140625" style="557" bestFit="1" customWidth="1"/>
    <col min="15126" max="15359" width="9.140625" style="557"/>
    <col min="15360" max="15360" width="8.140625" style="557" customWidth="1"/>
    <col min="15361" max="15361" width="25.140625" style="557" customWidth="1"/>
    <col min="15362" max="15371" width="15.85546875" style="557" customWidth="1"/>
    <col min="15372" max="15372" width="16.85546875" style="557" customWidth="1"/>
    <col min="15373" max="15373" width="14.5703125" style="557" bestFit="1" customWidth="1"/>
    <col min="15374" max="15379" width="9.140625" style="557"/>
    <col min="15380" max="15380" width="9.28515625" style="557" bestFit="1" customWidth="1"/>
    <col min="15381" max="15381" width="11.140625" style="557" bestFit="1" customWidth="1"/>
    <col min="15382" max="15615" width="9.140625" style="557"/>
    <col min="15616" max="15616" width="8.140625" style="557" customWidth="1"/>
    <col min="15617" max="15617" width="25.140625" style="557" customWidth="1"/>
    <col min="15618" max="15627" width="15.85546875" style="557" customWidth="1"/>
    <col min="15628" max="15628" width="16.85546875" style="557" customWidth="1"/>
    <col min="15629" max="15629" width="14.5703125" style="557" bestFit="1" customWidth="1"/>
    <col min="15630" max="15635" width="9.140625" style="557"/>
    <col min="15636" max="15636" width="9.28515625" style="557" bestFit="1" customWidth="1"/>
    <col min="15637" max="15637" width="11.140625" style="557" bestFit="1" customWidth="1"/>
    <col min="15638" max="15871" width="9.140625" style="557"/>
    <col min="15872" max="15872" width="8.140625" style="557" customWidth="1"/>
    <col min="15873" max="15873" width="25.140625" style="557" customWidth="1"/>
    <col min="15874" max="15883" width="15.85546875" style="557" customWidth="1"/>
    <col min="15884" max="15884" width="16.85546875" style="557" customWidth="1"/>
    <col min="15885" max="15885" width="14.5703125" style="557" bestFit="1" customWidth="1"/>
    <col min="15886" max="15891" width="9.140625" style="557"/>
    <col min="15892" max="15892" width="9.28515625" style="557" bestFit="1" customWidth="1"/>
    <col min="15893" max="15893" width="11.140625" style="557" bestFit="1" customWidth="1"/>
    <col min="15894" max="16127" width="9.140625" style="557"/>
    <col min="16128" max="16128" width="8.140625" style="557" customWidth="1"/>
    <col min="16129" max="16129" width="25.140625" style="557" customWidth="1"/>
    <col min="16130" max="16139" width="15.85546875" style="557" customWidth="1"/>
    <col min="16140" max="16140" width="16.85546875" style="557" customWidth="1"/>
    <col min="16141" max="16141" width="14.5703125" style="557" bestFit="1" customWidth="1"/>
    <col min="16142" max="16147" width="9.140625" style="557"/>
    <col min="16148" max="16148" width="9.28515625" style="557" bestFit="1" customWidth="1"/>
    <col min="16149" max="16149" width="11.140625" style="557" bestFit="1" customWidth="1"/>
    <col min="16150" max="16384" width="9.140625" style="557"/>
  </cols>
  <sheetData>
    <row r="2" spans="1:13" ht="21.75" customHeight="1" x14ac:dyDescent="0.25">
      <c r="A2" s="726" t="s">
        <v>630</v>
      </c>
      <c r="B2" s="727"/>
      <c r="C2" s="727"/>
      <c r="D2" s="727"/>
      <c r="E2" s="727"/>
      <c r="F2" s="727"/>
      <c r="G2" s="727"/>
      <c r="H2" s="608"/>
      <c r="I2" s="608"/>
      <c r="J2" s="606"/>
      <c r="K2" s="608"/>
    </row>
    <row r="3" spans="1:13" x14ac:dyDescent="0.2">
      <c r="A3" s="608"/>
      <c r="B3" s="608"/>
      <c r="C3" s="608"/>
      <c r="D3" s="608"/>
      <c r="E3" s="608"/>
      <c r="F3" s="608"/>
      <c r="G3" s="608"/>
      <c r="H3" s="608"/>
      <c r="I3" s="608"/>
      <c r="J3" s="606"/>
      <c r="K3" s="608"/>
    </row>
    <row r="4" spans="1:13" x14ac:dyDescent="0.2">
      <c r="A4" s="608"/>
      <c r="B4" s="608"/>
      <c r="C4" s="608"/>
      <c r="D4" s="608"/>
      <c r="E4" s="608"/>
      <c r="F4" s="613"/>
      <c r="G4" s="608"/>
      <c r="H4" s="608"/>
      <c r="I4" s="608"/>
      <c r="J4" s="608"/>
      <c r="K4" s="608"/>
    </row>
    <row r="5" spans="1:13" ht="14.25" customHeight="1" x14ac:dyDescent="0.2">
      <c r="A5" s="728" t="s">
        <v>631</v>
      </c>
      <c r="B5" s="729" t="s">
        <v>632</v>
      </c>
      <c r="C5" s="729" t="s">
        <v>633</v>
      </c>
      <c r="D5" s="729"/>
      <c r="E5" s="729"/>
      <c r="F5" s="729"/>
      <c r="G5" s="729"/>
      <c r="H5" s="608"/>
      <c r="I5" s="608"/>
      <c r="J5" s="608"/>
      <c r="K5" s="608"/>
    </row>
    <row r="6" spans="1:13" x14ac:dyDescent="0.2">
      <c r="A6" s="728"/>
      <c r="B6" s="729"/>
      <c r="C6" s="728" t="s">
        <v>634</v>
      </c>
      <c r="D6" s="728"/>
      <c r="E6" s="728" t="s">
        <v>635</v>
      </c>
      <c r="F6" s="728"/>
      <c r="G6" s="728"/>
      <c r="H6" s="608"/>
      <c r="I6" s="608"/>
      <c r="J6" s="608"/>
      <c r="K6" s="608"/>
    </row>
    <row r="7" spans="1:13" ht="74.25" customHeight="1" x14ac:dyDescent="0.2">
      <c r="A7" s="728"/>
      <c r="B7" s="729"/>
      <c r="C7" s="614" t="s">
        <v>636</v>
      </c>
      <c r="D7" s="614" t="s">
        <v>637</v>
      </c>
      <c r="E7" s="615" t="s">
        <v>638</v>
      </c>
      <c r="F7" s="615" t="s">
        <v>639</v>
      </c>
      <c r="G7" s="614" t="s">
        <v>640</v>
      </c>
      <c r="H7" s="608"/>
      <c r="I7" s="608"/>
      <c r="J7" s="608"/>
      <c r="K7" s="608"/>
      <c r="M7" s="606"/>
    </row>
    <row r="8" spans="1:13" ht="23.25" customHeight="1" x14ac:dyDescent="0.2">
      <c r="A8" s="616" t="s">
        <v>641</v>
      </c>
      <c r="B8" s="617">
        <v>667147.8540899998</v>
      </c>
      <c r="C8" s="617">
        <v>44054.673310000006</v>
      </c>
      <c r="D8" s="617">
        <v>623093.18078000005</v>
      </c>
      <c r="E8" s="617">
        <v>434790.06177000009</v>
      </c>
      <c r="F8" s="617">
        <v>173690.79632999998</v>
      </c>
      <c r="G8" s="617">
        <v>14612.322679999999</v>
      </c>
      <c r="H8" s="618"/>
      <c r="I8" s="606"/>
      <c r="J8" s="606"/>
      <c r="K8" s="606"/>
      <c r="L8" s="606"/>
      <c r="M8" s="606"/>
    </row>
    <row r="9" spans="1:13" ht="23.25" customHeight="1" x14ac:dyDescent="0.2">
      <c r="A9" s="616" t="s">
        <v>642</v>
      </c>
      <c r="B9" s="617">
        <v>725513.39976000017</v>
      </c>
      <c r="C9" s="617">
        <v>58678.139940000001</v>
      </c>
      <c r="D9" s="617">
        <v>666835.2598199998</v>
      </c>
      <c r="E9" s="617">
        <v>457600.58115999989</v>
      </c>
      <c r="F9" s="617">
        <v>191854.35837000006</v>
      </c>
      <c r="G9" s="617">
        <v>17380.32029</v>
      </c>
      <c r="H9" s="618"/>
      <c r="I9" s="606"/>
      <c r="J9" s="606"/>
      <c r="K9" s="606"/>
      <c r="L9" s="606"/>
      <c r="M9" s="606"/>
    </row>
    <row r="10" spans="1:13" ht="23.25" customHeight="1" x14ac:dyDescent="0.2">
      <c r="A10" s="616" t="s">
        <v>643</v>
      </c>
      <c r="B10" s="617">
        <v>768605.82358000008</v>
      </c>
      <c r="C10" s="617">
        <v>96725.633930000011</v>
      </c>
      <c r="D10" s="617">
        <v>671880.18964999984</v>
      </c>
      <c r="E10" s="617">
        <v>461599.52933999983</v>
      </c>
      <c r="F10" s="617">
        <v>193097.60691999999</v>
      </c>
      <c r="G10" s="617">
        <v>17183.053390000001</v>
      </c>
      <c r="H10" s="618"/>
      <c r="I10" s="606"/>
      <c r="J10" s="606"/>
      <c r="K10" s="606"/>
      <c r="L10" s="606"/>
      <c r="M10" s="606"/>
    </row>
    <row r="11" spans="1:13" ht="23.25" customHeight="1" x14ac:dyDescent="0.2">
      <c r="A11" s="616" t="s">
        <v>644</v>
      </c>
      <c r="B11" s="617">
        <v>760081.52748000005</v>
      </c>
      <c r="C11" s="617">
        <v>76477.740549999973</v>
      </c>
      <c r="D11" s="617">
        <v>683603.78692999983</v>
      </c>
      <c r="E11" s="617">
        <v>471917.92729000002</v>
      </c>
      <c r="F11" s="617">
        <v>194076.48282000003</v>
      </c>
      <c r="G11" s="617">
        <v>17610</v>
      </c>
      <c r="H11" s="618"/>
      <c r="I11" s="606"/>
      <c r="J11" s="606"/>
      <c r="K11" s="606"/>
      <c r="L11" s="606"/>
      <c r="M11" s="606"/>
    </row>
    <row r="12" spans="1:13" ht="23.25" customHeight="1" x14ac:dyDescent="0.2">
      <c r="A12" s="616" t="s">
        <v>645</v>
      </c>
      <c r="B12" s="617">
        <v>673186.48518000031</v>
      </c>
      <c r="C12" s="617">
        <v>57884.309740000004</v>
      </c>
      <c r="D12" s="617">
        <v>615302.1754399999</v>
      </c>
      <c r="E12" s="617">
        <v>446363.20647999999</v>
      </c>
      <c r="F12" s="617">
        <v>151394.96316999997</v>
      </c>
      <c r="G12" s="617">
        <v>17544.005789999999</v>
      </c>
      <c r="H12" s="618"/>
      <c r="I12" s="618"/>
      <c r="J12" s="606"/>
      <c r="K12" s="606"/>
      <c r="L12" s="606"/>
      <c r="M12" s="606"/>
    </row>
    <row r="13" spans="1:13" ht="23.25" customHeight="1" x14ac:dyDescent="0.2">
      <c r="A13" s="616" t="s">
        <v>646</v>
      </c>
      <c r="B13" s="617">
        <v>688642.11202000012</v>
      </c>
      <c r="C13" s="617">
        <v>68269.60325</v>
      </c>
      <c r="D13" s="617">
        <v>620372</v>
      </c>
      <c r="E13" s="617">
        <v>451022.56159</v>
      </c>
      <c r="F13" s="617">
        <v>151571.48928000001</v>
      </c>
      <c r="G13" s="617">
        <v>17778.457899999994</v>
      </c>
      <c r="H13" s="618"/>
      <c r="I13" s="618"/>
      <c r="J13" s="606"/>
      <c r="K13" s="606"/>
      <c r="L13" s="606"/>
      <c r="M13" s="606"/>
    </row>
    <row r="14" spans="1:13" ht="23.25" customHeight="1" x14ac:dyDescent="0.2">
      <c r="A14" s="619" t="s">
        <v>647</v>
      </c>
      <c r="B14" s="620"/>
      <c r="C14" s="620"/>
      <c r="D14" s="620"/>
      <c r="E14" s="620"/>
      <c r="F14" s="620"/>
      <c r="G14" s="621"/>
      <c r="H14" s="622"/>
      <c r="I14" s="623"/>
      <c r="J14" s="608"/>
      <c r="K14" s="608"/>
      <c r="M14" s="606"/>
    </row>
    <row r="15" spans="1:13" ht="23.25" customHeight="1" x14ac:dyDescent="0.2">
      <c r="A15" s="608"/>
      <c r="B15" s="608"/>
      <c r="C15" s="608"/>
      <c r="D15" s="608"/>
      <c r="E15" s="624"/>
      <c r="F15" s="624"/>
      <c r="G15" s="625"/>
      <c r="H15" s="624"/>
      <c r="I15" s="608"/>
      <c r="J15" s="608"/>
      <c r="K15" s="608"/>
      <c r="M15" s="606"/>
    </row>
    <row r="16" spans="1:13" ht="23.25" customHeight="1" x14ac:dyDescent="0.25">
      <c r="A16" s="626" t="s">
        <v>648</v>
      </c>
      <c r="B16" s="627"/>
      <c r="C16" s="627"/>
      <c r="D16" s="627"/>
      <c r="E16" s="627"/>
      <c r="F16" s="627"/>
      <c r="G16" s="627"/>
      <c r="H16" s="628"/>
      <c r="I16" s="628"/>
      <c r="J16" s="628"/>
      <c r="K16" s="628"/>
    </row>
    <row r="17" spans="1:11" ht="23.25" customHeight="1" x14ac:dyDescent="0.25">
      <c r="A17" s="627"/>
      <c r="B17" s="627"/>
      <c r="C17" s="627"/>
      <c r="D17" s="627"/>
      <c r="E17" s="627"/>
      <c r="F17" s="627"/>
      <c r="G17" s="627"/>
      <c r="H17" s="629"/>
      <c r="I17" s="629"/>
      <c r="J17" s="629"/>
      <c r="K17" s="629"/>
    </row>
    <row r="18" spans="1:11" ht="38.25" customHeight="1" x14ac:dyDescent="0.25">
      <c r="A18" s="630" t="s">
        <v>649</v>
      </c>
      <c r="B18" s="630" t="s">
        <v>650</v>
      </c>
      <c r="C18" s="630" t="s">
        <v>651</v>
      </c>
      <c r="D18" s="630" t="s">
        <v>652</v>
      </c>
      <c r="E18" s="630" t="s">
        <v>653</v>
      </c>
      <c r="F18" s="630" t="s">
        <v>654</v>
      </c>
      <c r="G18" s="630" t="s">
        <v>655</v>
      </c>
      <c r="H18" s="630" t="s">
        <v>656</v>
      </c>
      <c r="I18" s="630" t="s">
        <v>657</v>
      </c>
      <c r="J18" s="630" t="s">
        <v>658</v>
      </c>
      <c r="K18" s="630" t="s">
        <v>659</v>
      </c>
    </row>
    <row r="19" spans="1:11" ht="18.75" customHeight="1" x14ac:dyDescent="0.2">
      <c r="A19" s="616" t="s">
        <v>660</v>
      </c>
      <c r="B19" s="631">
        <v>667147.85408999992</v>
      </c>
      <c r="C19" s="631">
        <v>62205.766679999993</v>
      </c>
      <c r="D19" s="631">
        <v>339027.20921000006</v>
      </c>
      <c r="E19" s="631">
        <v>108293.74187999996</v>
      </c>
      <c r="F19" s="631">
        <v>9646.8987799999995</v>
      </c>
      <c r="G19" s="631">
        <v>10096.23213</v>
      </c>
      <c r="H19" s="631">
        <v>53621.493409999995</v>
      </c>
      <c r="I19" s="631">
        <v>68435.507569999987</v>
      </c>
      <c r="J19" s="631">
        <v>12756.09215</v>
      </c>
      <c r="K19" s="631">
        <v>3064.9122800000005</v>
      </c>
    </row>
    <row r="20" spans="1:11" ht="18.75" customHeight="1" x14ac:dyDescent="0.2">
      <c r="A20" s="616" t="s">
        <v>661</v>
      </c>
      <c r="B20" s="631">
        <v>725513.39976000006</v>
      </c>
      <c r="C20" s="631">
        <v>66848.825679999994</v>
      </c>
      <c r="D20" s="631">
        <v>370808.50283000013</v>
      </c>
      <c r="E20" s="631">
        <v>118278.21408000002</v>
      </c>
      <c r="F20" s="631">
        <v>10897.575419999999</v>
      </c>
      <c r="G20" s="631">
        <v>11443.781039999998</v>
      </c>
      <c r="H20" s="631">
        <v>51880.985370000017</v>
      </c>
      <c r="I20" s="631">
        <v>81763.640640000012</v>
      </c>
      <c r="J20" s="631">
        <v>12504.308219999995</v>
      </c>
      <c r="K20" s="631">
        <v>1087.56648</v>
      </c>
    </row>
    <row r="21" spans="1:11" ht="18.75" customHeight="1" x14ac:dyDescent="0.2">
      <c r="A21" s="616" t="s">
        <v>662</v>
      </c>
      <c r="B21" s="632">
        <v>768605.8235800002</v>
      </c>
      <c r="C21" s="632">
        <v>71361.389020000017</v>
      </c>
      <c r="D21" s="632">
        <v>394086.56854000007</v>
      </c>
      <c r="E21" s="632">
        <v>125933.83125999999</v>
      </c>
      <c r="F21" s="632">
        <v>11508.223860000004</v>
      </c>
      <c r="G21" s="632">
        <v>11681.575339999999</v>
      </c>
      <c r="H21" s="632">
        <v>52278.084670000004</v>
      </c>
      <c r="I21" s="632">
        <v>88171.866810000036</v>
      </c>
      <c r="J21" s="632">
        <v>12497.262389999996</v>
      </c>
      <c r="K21" s="632">
        <v>1087.0216899999998</v>
      </c>
    </row>
    <row r="22" spans="1:11" ht="20.25" customHeight="1" x14ac:dyDescent="0.2">
      <c r="A22" s="616" t="s">
        <v>663</v>
      </c>
      <c r="B22" s="632">
        <v>760081.52748000016</v>
      </c>
      <c r="C22" s="632">
        <v>70061.821500000005</v>
      </c>
      <c r="D22" s="632">
        <v>388755.08609000017</v>
      </c>
      <c r="E22" s="632">
        <v>124293.21083</v>
      </c>
      <c r="F22" s="632">
        <v>11718.874279999998</v>
      </c>
      <c r="G22" s="632">
        <v>11988.325939999999</v>
      </c>
      <c r="H22" s="632">
        <v>52658.276229999989</v>
      </c>
      <c r="I22" s="632">
        <v>87025.90105</v>
      </c>
      <c r="J22" s="632">
        <v>12493.110269999997</v>
      </c>
      <c r="K22" s="632">
        <v>1086.9212899999998</v>
      </c>
    </row>
    <row r="23" spans="1:11" ht="18" customHeight="1" x14ac:dyDescent="0.2">
      <c r="A23" s="616" t="s">
        <v>664</v>
      </c>
      <c r="B23" s="632">
        <v>673186.48518000008</v>
      </c>
      <c r="C23" s="632">
        <v>61294.696369999991</v>
      </c>
      <c r="D23" s="632">
        <v>344363.35482999997</v>
      </c>
      <c r="E23" s="632">
        <v>109500.96578000003</v>
      </c>
      <c r="F23" s="632">
        <v>10998.757820000001</v>
      </c>
      <c r="G23" s="632">
        <v>12072.56956</v>
      </c>
      <c r="H23" s="632">
        <v>42652.905840000007</v>
      </c>
      <c r="I23" s="632">
        <v>86351.658199999976</v>
      </c>
      <c r="J23" s="632">
        <v>5800.4610399999992</v>
      </c>
      <c r="K23" s="632">
        <v>151.11573999999996</v>
      </c>
    </row>
    <row r="24" spans="1:11" ht="18" customHeight="1" x14ac:dyDescent="0.2">
      <c r="A24" s="616" t="s">
        <v>665</v>
      </c>
      <c r="B24" s="632">
        <v>688642.11201999988</v>
      </c>
      <c r="C24" s="632">
        <v>61857.624869999992</v>
      </c>
      <c r="D24" s="632">
        <v>355101.87835999992</v>
      </c>
      <c r="E24" s="632">
        <v>112989.05079000004</v>
      </c>
      <c r="F24" s="632">
        <v>11216.476459999998</v>
      </c>
      <c r="G24" s="632">
        <v>12299.285350000002</v>
      </c>
      <c r="H24" s="632">
        <v>43003.923139999999</v>
      </c>
      <c r="I24" s="632">
        <v>88494.971050000022</v>
      </c>
      <c r="J24" s="632">
        <v>3527.77585</v>
      </c>
      <c r="K24" s="632">
        <v>151.12615</v>
      </c>
    </row>
    <row r="25" spans="1:11" x14ac:dyDescent="0.2">
      <c r="C25" s="560"/>
    </row>
    <row r="26" spans="1:11" x14ac:dyDescent="0.2">
      <c r="C26" s="560"/>
    </row>
    <row r="27" spans="1:11" x14ac:dyDescent="0.2">
      <c r="B27" s="606"/>
      <c r="C27" s="606"/>
      <c r="D27" s="606"/>
      <c r="E27" s="606"/>
      <c r="F27" s="606"/>
      <c r="G27" s="606"/>
      <c r="H27" s="606"/>
      <c r="I27" s="606"/>
      <c r="J27" s="606"/>
      <c r="K27" s="606"/>
    </row>
    <row r="28" spans="1:11" x14ac:dyDescent="0.2">
      <c r="C28" s="560"/>
    </row>
    <row r="29" spans="1:11" x14ac:dyDescent="0.2">
      <c r="C29" s="560"/>
    </row>
    <row r="30" spans="1:11" x14ac:dyDescent="0.2">
      <c r="C30" s="560"/>
    </row>
    <row r="31" spans="1:11" x14ac:dyDescent="0.2">
      <c r="C31" s="561"/>
    </row>
  </sheetData>
  <mergeCells count="6">
    <mergeCell ref="A2:G2"/>
    <mergeCell ref="A5:A7"/>
    <mergeCell ref="B5:B7"/>
    <mergeCell ref="C5:G5"/>
    <mergeCell ref="C6:D6"/>
    <mergeCell ref="E6:G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"/>
  <sheetViews>
    <sheetView showGridLines="0" workbookViewId="0">
      <selection activeCell="L54" sqref="L54"/>
    </sheetView>
  </sheetViews>
  <sheetFormatPr defaultRowHeight="12.75" x14ac:dyDescent="0.2"/>
  <cols>
    <col min="1" max="1" width="9.140625" style="562"/>
    <col min="2" max="2" width="9.28515625" style="562" customWidth="1"/>
    <col min="3" max="3" width="9.85546875" style="562" customWidth="1"/>
    <col min="4" max="257" width="9.140625" style="562"/>
    <col min="258" max="258" width="9.28515625" style="562" customWidth="1"/>
    <col min="259" max="259" width="9.85546875" style="562" customWidth="1"/>
    <col min="260" max="513" width="9.140625" style="562"/>
    <col min="514" max="514" width="9.28515625" style="562" customWidth="1"/>
    <col min="515" max="515" width="9.85546875" style="562" customWidth="1"/>
    <col min="516" max="769" width="9.140625" style="562"/>
    <col min="770" max="770" width="9.28515625" style="562" customWidth="1"/>
    <col min="771" max="771" width="9.85546875" style="562" customWidth="1"/>
    <col min="772" max="1025" width="9.140625" style="562"/>
    <col min="1026" max="1026" width="9.28515625" style="562" customWidth="1"/>
    <col min="1027" max="1027" width="9.85546875" style="562" customWidth="1"/>
    <col min="1028" max="1281" width="9.140625" style="562"/>
    <col min="1282" max="1282" width="9.28515625" style="562" customWidth="1"/>
    <col min="1283" max="1283" width="9.85546875" style="562" customWidth="1"/>
    <col min="1284" max="1537" width="9.140625" style="562"/>
    <col min="1538" max="1538" width="9.28515625" style="562" customWidth="1"/>
    <col min="1539" max="1539" width="9.85546875" style="562" customWidth="1"/>
    <col min="1540" max="1793" width="9.140625" style="562"/>
    <col min="1794" max="1794" width="9.28515625" style="562" customWidth="1"/>
    <col min="1795" max="1795" width="9.85546875" style="562" customWidth="1"/>
    <col min="1796" max="2049" width="9.140625" style="562"/>
    <col min="2050" max="2050" width="9.28515625" style="562" customWidth="1"/>
    <col min="2051" max="2051" width="9.85546875" style="562" customWidth="1"/>
    <col min="2052" max="2305" width="9.140625" style="562"/>
    <col min="2306" max="2306" width="9.28515625" style="562" customWidth="1"/>
    <col min="2307" max="2307" width="9.85546875" style="562" customWidth="1"/>
    <col min="2308" max="2561" width="9.140625" style="562"/>
    <col min="2562" max="2562" width="9.28515625" style="562" customWidth="1"/>
    <col min="2563" max="2563" width="9.85546875" style="562" customWidth="1"/>
    <col min="2564" max="2817" width="9.140625" style="562"/>
    <col min="2818" max="2818" width="9.28515625" style="562" customWidth="1"/>
    <col min="2819" max="2819" width="9.85546875" style="562" customWidth="1"/>
    <col min="2820" max="3073" width="9.140625" style="562"/>
    <col min="3074" max="3074" width="9.28515625" style="562" customWidth="1"/>
    <col min="3075" max="3075" width="9.85546875" style="562" customWidth="1"/>
    <col min="3076" max="3329" width="9.140625" style="562"/>
    <col min="3330" max="3330" width="9.28515625" style="562" customWidth="1"/>
    <col min="3331" max="3331" width="9.85546875" style="562" customWidth="1"/>
    <col min="3332" max="3585" width="9.140625" style="562"/>
    <col min="3586" max="3586" width="9.28515625" style="562" customWidth="1"/>
    <col min="3587" max="3587" width="9.85546875" style="562" customWidth="1"/>
    <col min="3588" max="3841" width="9.140625" style="562"/>
    <col min="3842" max="3842" width="9.28515625" style="562" customWidth="1"/>
    <col min="3843" max="3843" width="9.85546875" style="562" customWidth="1"/>
    <col min="3844" max="4097" width="9.140625" style="562"/>
    <col min="4098" max="4098" width="9.28515625" style="562" customWidth="1"/>
    <col min="4099" max="4099" width="9.85546875" style="562" customWidth="1"/>
    <col min="4100" max="4353" width="9.140625" style="562"/>
    <col min="4354" max="4354" width="9.28515625" style="562" customWidth="1"/>
    <col min="4355" max="4355" width="9.85546875" style="562" customWidth="1"/>
    <col min="4356" max="4609" width="9.140625" style="562"/>
    <col min="4610" max="4610" width="9.28515625" style="562" customWidth="1"/>
    <col min="4611" max="4611" width="9.85546875" style="562" customWidth="1"/>
    <col min="4612" max="4865" width="9.140625" style="562"/>
    <col min="4866" max="4866" width="9.28515625" style="562" customWidth="1"/>
    <col min="4867" max="4867" width="9.85546875" style="562" customWidth="1"/>
    <col min="4868" max="5121" width="9.140625" style="562"/>
    <col min="5122" max="5122" width="9.28515625" style="562" customWidth="1"/>
    <col min="5123" max="5123" width="9.85546875" style="562" customWidth="1"/>
    <col min="5124" max="5377" width="9.140625" style="562"/>
    <col min="5378" max="5378" width="9.28515625" style="562" customWidth="1"/>
    <col min="5379" max="5379" width="9.85546875" style="562" customWidth="1"/>
    <col min="5380" max="5633" width="9.140625" style="562"/>
    <col min="5634" max="5634" width="9.28515625" style="562" customWidth="1"/>
    <col min="5635" max="5635" width="9.85546875" style="562" customWidth="1"/>
    <col min="5636" max="5889" width="9.140625" style="562"/>
    <col min="5890" max="5890" width="9.28515625" style="562" customWidth="1"/>
    <col min="5891" max="5891" width="9.85546875" style="562" customWidth="1"/>
    <col min="5892" max="6145" width="9.140625" style="562"/>
    <col min="6146" max="6146" width="9.28515625" style="562" customWidth="1"/>
    <col min="6147" max="6147" width="9.85546875" style="562" customWidth="1"/>
    <col min="6148" max="6401" width="9.140625" style="562"/>
    <col min="6402" max="6402" width="9.28515625" style="562" customWidth="1"/>
    <col min="6403" max="6403" width="9.85546875" style="562" customWidth="1"/>
    <col min="6404" max="6657" width="9.140625" style="562"/>
    <col min="6658" max="6658" width="9.28515625" style="562" customWidth="1"/>
    <col min="6659" max="6659" width="9.85546875" style="562" customWidth="1"/>
    <col min="6660" max="6913" width="9.140625" style="562"/>
    <col min="6914" max="6914" width="9.28515625" style="562" customWidth="1"/>
    <col min="6915" max="6915" width="9.85546875" style="562" customWidth="1"/>
    <col min="6916" max="7169" width="9.140625" style="562"/>
    <col min="7170" max="7170" width="9.28515625" style="562" customWidth="1"/>
    <col min="7171" max="7171" width="9.85546875" style="562" customWidth="1"/>
    <col min="7172" max="7425" width="9.140625" style="562"/>
    <col min="7426" max="7426" width="9.28515625" style="562" customWidth="1"/>
    <col min="7427" max="7427" width="9.85546875" style="562" customWidth="1"/>
    <col min="7428" max="7681" width="9.140625" style="562"/>
    <col min="7682" max="7682" width="9.28515625" style="562" customWidth="1"/>
    <col min="7683" max="7683" width="9.85546875" style="562" customWidth="1"/>
    <col min="7684" max="7937" width="9.140625" style="562"/>
    <col min="7938" max="7938" width="9.28515625" style="562" customWidth="1"/>
    <col min="7939" max="7939" width="9.85546875" style="562" customWidth="1"/>
    <col min="7940" max="8193" width="9.140625" style="562"/>
    <col min="8194" max="8194" width="9.28515625" style="562" customWidth="1"/>
    <col min="8195" max="8195" width="9.85546875" style="562" customWidth="1"/>
    <col min="8196" max="8449" width="9.140625" style="562"/>
    <col min="8450" max="8450" width="9.28515625" style="562" customWidth="1"/>
    <col min="8451" max="8451" width="9.85546875" style="562" customWidth="1"/>
    <col min="8452" max="8705" width="9.140625" style="562"/>
    <col min="8706" max="8706" width="9.28515625" style="562" customWidth="1"/>
    <col min="8707" max="8707" width="9.85546875" style="562" customWidth="1"/>
    <col min="8708" max="8961" width="9.140625" style="562"/>
    <col min="8962" max="8962" width="9.28515625" style="562" customWidth="1"/>
    <col min="8963" max="8963" width="9.85546875" style="562" customWidth="1"/>
    <col min="8964" max="9217" width="9.140625" style="562"/>
    <col min="9218" max="9218" width="9.28515625" style="562" customWidth="1"/>
    <col min="9219" max="9219" width="9.85546875" style="562" customWidth="1"/>
    <col min="9220" max="9473" width="9.140625" style="562"/>
    <col min="9474" max="9474" width="9.28515625" style="562" customWidth="1"/>
    <col min="9475" max="9475" width="9.85546875" style="562" customWidth="1"/>
    <col min="9476" max="9729" width="9.140625" style="562"/>
    <col min="9730" max="9730" width="9.28515625" style="562" customWidth="1"/>
    <col min="9731" max="9731" width="9.85546875" style="562" customWidth="1"/>
    <col min="9732" max="9985" width="9.140625" style="562"/>
    <col min="9986" max="9986" width="9.28515625" style="562" customWidth="1"/>
    <col min="9987" max="9987" width="9.85546875" style="562" customWidth="1"/>
    <col min="9988" max="10241" width="9.140625" style="562"/>
    <col min="10242" max="10242" width="9.28515625" style="562" customWidth="1"/>
    <col min="10243" max="10243" width="9.85546875" style="562" customWidth="1"/>
    <col min="10244" max="10497" width="9.140625" style="562"/>
    <col min="10498" max="10498" width="9.28515625" style="562" customWidth="1"/>
    <col min="10499" max="10499" width="9.85546875" style="562" customWidth="1"/>
    <col min="10500" max="10753" width="9.140625" style="562"/>
    <col min="10754" max="10754" width="9.28515625" style="562" customWidth="1"/>
    <col min="10755" max="10755" width="9.85546875" style="562" customWidth="1"/>
    <col min="10756" max="11009" width="9.140625" style="562"/>
    <col min="11010" max="11010" width="9.28515625" style="562" customWidth="1"/>
    <col min="11011" max="11011" width="9.85546875" style="562" customWidth="1"/>
    <col min="11012" max="11265" width="9.140625" style="562"/>
    <col min="11266" max="11266" width="9.28515625" style="562" customWidth="1"/>
    <col min="11267" max="11267" width="9.85546875" style="562" customWidth="1"/>
    <col min="11268" max="11521" width="9.140625" style="562"/>
    <col min="11522" max="11522" width="9.28515625" style="562" customWidth="1"/>
    <col min="11523" max="11523" width="9.85546875" style="562" customWidth="1"/>
    <col min="11524" max="11777" width="9.140625" style="562"/>
    <col min="11778" max="11778" width="9.28515625" style="562" customWidth="1"/>
    <col min="11779" max="11779" width="9.85546875" style="562" customWidth="1"/>
    <col min="11780" max="12033" width="9.140625" style="562"/>
    <col min="12034" max="12034" width="9.28515625" style="562" customWidth="1"/>
    <col min="12035" max="12035" width="9.85546875" style="562" customWidth="1"/>
    <col min="12036" max="12289" width="9.140625" style="562"/>
    <col min="12290" max="12290" width="9.28515625" style="562" customWidth="1"/>
    <col min="12291" max="12291" width="9.85546875" style="562" customWidth="1"/>
    <col min="12292" max="12545" width="9.140625" style="562"/>
    <col min="12546" max="12546" width="9.28515625" style="562" customWidth="1"/>
    <col min="12547" max="12547" width="9.85546875" style="562" customWidth="1"/>
    <col min="12548" max="12801" width="9.140625" style="562"/>
    <col min="12802" max="12802" width="9.28515625" style="562" customWidth="1"/>
    <col min="12803" max="12803" width="9.85546875" style="562" customWidth="1"/>
    <col min="12804" max="13057" width="9.140625" style="562"/>
    <col min="13058" max="13058" width="9.28515625" style="562" customWidth="1"/>
    <col min="13059" max="13059" width="9.85546875" style="562" customWidth="1"/>
    <col min="13060" max="13313" width="9.140625" style="562"/>
    <col min="13314" max="13314" width="9.28515625" style="562" customWidth="1"/>
    <col min="13315" max="13315" width="9.85546875" style="562" customWidth="1"/>
    <col min="13316" max="13569" width="9.140625" style="562"/>
    <col min="13570" max="13570" width="9.28515625" style="562" customWidth="1"/>
    <col min="13571" max="13571" width="9.85546875" style="562" customWidth="1"/>
    <col min="13572" max="13825" width="9.140625" style="562"/>
    <col min="13826" max="13826" width="9.28515625" style="562" customWidth="1"/>
    <col min="13827" max="13827" width="9.85546875" style="562" customWidth="1"/>
    <col min="13828" max="14081" width="9.140625" style="562"/>
    <col min="14082" max="14082" width="9.28515625" style="562" customWidth="1"/>
    <col min="14083" max="14083" width="9.85546875" style="562" customWidth="1"/>
    <col min="14084" max="14337" width="9.140625" style="562"/>
    <col min="14338" max="14338" width="9.28515625" style="562" customWidth="1"/>
    <col min="14339" max="14339" width="9.85546875" style="562" customWidth="1"/>
    <col min="14340" max="14593" width="9.140625" style="562"/>
    <col min="14594" max="14594" width="9.28515625" style="562" customWidth="1"/>
    <col min="14595" max="14595" width="9.85546875" style="562" customWidth="1"/>
    <col min="14596" max="14849" width="9.140625" style="562"/>
    <col min="14850" max="14850" width="9.28515625" style="562" customWidth="1"/>
    <col min="14851" max="14851" width="9.85546875" style="562" customWidth="1"/>
    <col min="14852" max="15105" width="9.140625" style="562"/>
    <col min="15106" max="15106" width="9.28515625" style="562" customWidth="1"/>
    <col min="15107" max="15107" width="9.85546875" style="562" customWidth="1"/>
    <col min="15108" max="15361" width="9.140625" style="562"/>
    <col min="15362" max="15362" width="9.28515625" style="562" customWidth="1"/>
    <col min="15363" max="15363" width="9.85546875" style="562" customWidth="1"/>
    <col min="15364" max="15617" width="9.140625" style="562"/>
    <col min="15618" max="15618" width="9.28515625" style="562" customWidth="1"/>
    <col min="15619" max="15619" width="9.85546875" style="562" customWidth="1"/>
    <col min="15620" max="15873" width="9.140625" style="562"/>
    <col min="15874" max="15874" width="9.28515625" style="562" customWidth="1"/>
    <col min="15875" max="15875" width="9.85546875" style="562" customWidth="1"/>
    <col min="15876" max="16129" width="9.140625" style="562"/>
    <col min="16130" max="16130" width="9.28515625" style="562" customWidth="1"/>
    <col min="16131" max="16131" width="9.85546875" style="562" customWidth="1"/>
    <col min="16132" max="16384" width="9.140625" style="562"/>
  </cols>
  <sheetData>
    <row r="1" ht="69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F42"/>
  <sheetViews>
    <sheetView topLeftCell="A3" zoomScale="90" zoomScaleNormal="90" workbookViewId="0">
      <selection activeCell="L54" sqref="L54"/>
    </sheetView>
  </sheetViews>
  <sheetFormatPr defaultRowHeight="12.75" x14ac:dyDescent="0.2"/>
  <cols>
    <col min="1" max="1" width="9.140625" style="570"/>
    <col min="2" max="2" width="20.42578125" style="570" customWidth="1"/>
    <col min="3" max="3" width="14.85546875" style="570" customWidth="1"/>
    <col min="4" max="4" width="13.85546875" style="570" customWidth="1"/>
    <col min="5" max="5" width="15.28515625" style="570" customWidth="1"/>
    <col min="6" max="6" width="20.7109375" style="570" customWidth="1"/>
    <col min="7" max="7" width="9.140625" style="570"/>
    <col min="8" max="8" width="14.85546875" style="570" bestFit="1" customWidth="1"/>
    <col min="9" max="9" width="14" style="570" customWidth="1"/>
    <col min="10" max="10" width="13.28515625" style="570" customWidth="1"/>
    <col min="11" max="12" width="9.140625" style="570"/>
    <col min="13" max="13" width="13.28515625" style="570" bestFit="1" customWidth="1"/>
    <col min="14" max="257" width="9.140625" style="570"/>
    <col min="258" max="258" width="20.42578125" style="570" customWidth="1"/>
    <col min="259" max="259" width="14.85546875" style="570" customWidth="1"/>
    <col min="260" max="260" width="13.85546875" style="570" customWidth="1"/>
    <col min="261" max="261" width="15.28515625" style="570" customWidth="1"/>
    <col min="262" max="262" width="20.7109375" style="570" customWidth="1"/>
    <col min="263" max="263" width="9.140625" style="570"/>
    <col min="264" max="264" width="14.85546875" style="570" bestFit="1" customWidth="1"/>
    <col min="265" max="265" width="14" style="570" customWidth="1"/>
    <col min="266" max="266" width="13.28515625" style="570" customWidth="1"/>
    <col min="267" max="268" width="9.140625" style="570"/>
    <col min="269" max="269" width="13.28515625" style="570" bestFit="1" customWidth="1"/>
    <col min="270" max="513" width="9.140625" style="570"/>
    <col min="514" max="514" width="20.42578125" style="570" customWidth="1"/>
    <col min="515" max="515" width="14.85546875" style="570" customWidth="1"/>
    <col min="516" max="516" width="13.85546875" style="570" customWidth="1"/>
    <col min="517" max="517" width="15.28515625" style="570" customWidth="1"/>
    <col min="518" max="518" width="20.7109375" style="570" customWidth="1"/>
    <col min="519" max="519" width="9.140625" style="570"/>
    <col min="520" max="520" width="14.85546875" style="570" bestFit="1" customWidth="1"/>
    <col min="521" max="521" width="14" style="570" customWidth="1"/>
    <col min="522" max="522" width="13.28515625" style="570" customWidth="1"/>
    <col min="523" max="524" width="9.140625" style="570"/>
    <col min="525" max="525" width="13.28515625" style="570" bestFit="1" customWidth="1"/>
    <col min="526" max="769" width="9.140625" style="570"/>
    <col min="770" max="770" width="20.42578125" style="570" customWidth="1"/>
    <col min="771" max="771" width="14.85546875" style="570" customWidth="1"/>
    <col min="772" max="772" width="13.85546875" style="570" customWidth="1"/>
    <col min="773" max="773" width="15.28515625" style="570" customWidth="1"/>
    <col min="774" max="774" width="20.7109375" style="570" customWidth="1"/>
    <col min="775" max="775" width="9.140625" style="570"/>
    <col min="776" max="776" width="14.85546875" style="570" bestFit="1" customWidth="1"/>
    <col min="777" max="777" width="14" style="570" customWidth="1"/>
    <col min="778" max="778" width="13.28515625" style="570" customWidth="1"/>
    <col min="779" max="780" width="9.140625" style="570"/>
    <col min="781" max="781" width="13.28515625" style="570" bestFit="1" customWidth="1"/>
    <col min="782" max="1025" width="9.140625" style="570"/>
    <col min="1026" max="1026" width="20.42578125" style="570" customWidth="1"/>
    <col min="1027" max="1027" width="14.85546875" style="570" customWidth="1"/>
    <col min="1028" max="1028" width="13.85546875" style="570" customWidth="1"/>
    <col min="1029" max="1029" width="15.28515625" style="570" customWidth="1"/>
    <col min="1030" max="1030" width="20.7109375" style="570" customWidth="1"/>
    <col min="1031" max="1031" width="9.140625" style="570"/>
    <col min="1032" max="1032" width="14.85546875" style="570" bestFit="1" customWidth="1"/>
    <col min="1033" max="1033" width="14" style="570" customWidth="1"/>
    <col min="1034" max="1034" width="13.28515625" style="570" customWidth="1"/>
    <col min="1035" max="1036" width="9.140625" style="570"/>
    <col min="1037" max="1037" width="13.28515625" style="570" bestFit="1" customWidth="1"/>
    <col min="1038" max="1281" width="9.140625" style="570"/>
    <col min="1282" max="1282" width="20.42578125" style="570" customWidth="1"/>
    <col min="1283" max="1283" width="14.85546875" style="570" customWidth="1"/>
    <col min="1284" max="1284" width="13.85546875" style="570" customWidth="1"/>
    <col min="1285" max="1285" width="15.28515625" style="570" customWidth="1"/>
    <col min="1286" max="1286" width="20.7109375" style="570" customWidth="1"/>
    <col min="1287" max="1287" width="9.140625" style="570"/>
    <col min="1288" max="1288" width="14.85546875" style="570" bestFit="1" customWidth="1"/>
    <col min="1289" max="1289" width="14" style="570" customWidth="1"/>
    <col min="1290" max="1290" width="13.28515625" style="570" customWidth="1"/>
    <col min="1291" max="1292" width="9.140625" style="570"/>
    <col min="1293" max="1293" width="13.28515625" style="570" bestFit="1" customWidth="1"/>
    <col min="1294" max="1537" width="9.140625" style="570"/>
    <col min="1538" max="1538" width="20.42578125" style="570" customWidth="1"/>
    <col min="1539" max="1539" width="14.85546875" style="570" customWidth="1"/>
    <col min="1540" max="1540" width="13.85546875" style="570" customWidth="1"/>
    <col min="1541" max="1541" width="15.28515625" style="570" customWidth="1"/>
    <col min="1542" max="1542" width="20.7109375" style="570" customWidth="1"/>
    <col min="1543" max="1543" width="9.140625" style="570"/>
    <col min="1544" max="1544" width="14.85546875" style="570" bestFit="1" customWidth="1"/>
    <col min="1545" max="1545" width="14" style="570" customWidth="1"/>
    <col min="1546" max="1546" width="13.28515625" style="570" customWidth="1"/>
    <col min="1547" max="1548" width="9.140625" style="570"/>
    <col min="1549" max="1549" width="13.28515625" style="570" bestFit="1" customWidth="1"/>
    <col min="1550" max="1793" width="9.140625" style="570"/>
    <col min="1794" max="1794" width="20.42578125" style="570" customWidth="1"/>
    <col min="1795" max="1795" width="14.85546875" style="570" customWidth="1"/>
    <col min="1796" max="1796" width="13.85546875" style="570" customWidth="1"/>
    <col min="1797" max="1797" width="15.28515625" style="570" customWidth="1"/>
    <col min="1798" max="1798" width="20.7109375" style="570" customWidth="1"/>
    <col min="1799" max="1799" width="9.140625" style="570"/>
    <col min="1800" max="1800" width="14.85546875" style="570" bestFit="1" customWidth="1"/>
    <col min="1801" max="1801" width="14" style="570" customWidth="1"/>
    <col min="1802" max="1802" width="13.28515625" style="570" customWidth="1"/>
    <col min="1803" max="1804" width="9.140625" style="570"/>
    <col min="1805" max="1805" width="13.28515625" style="570" bestFit="1" customWidth="1"/>
    <col min="1806" max="2049" width="9.140625" style="570"/>
    <col min="2050" max="2050" width="20.42578125" style="570" customWidth="1"/>
    <col min="2051" max="2051" width="14.85546875" style="570" customWidth="1"/>
    <col min="2052" max="2052" width="13.85546875" style="570" customWidth="1"/>
    <col min="2053" max="2053" width="15.28515625" style="570" customWidth="1"/>
    <col min="2054" max="2054" width="20.7109375" style="570" customWidth="1"/>
    <col min="2055" max="2055" width="9.140625" style="570"/>
    <col min="2056" max="2056" width="14.85546875" style="570" bestFit="1" customWidth="1"/>
    <col min="2057" max="2057" width="14" style="570" customWidth="1"/>
    <col min="2058" max="2058" width="13.28515625" style="570" customWidth="1"/>
    <col min="2059" max="2060" width="9.140625" style="570"/>
    <col min="2061" max="2061" width="13.28515625" style="570" bestFit="1" customWidth="1"/>
    <col min="2062" max="2305" width="9.140625" style="570"/>
    <col min="2306" max="2306" width="20.42578125" style="570" customWidth="1"/>
    <col min="2307" max="2307" width="14.85546875" style="570" customWidth="1"/>
    <col min="2308" max="2308" width="13.85546875" style="570" customWidth="1"/>
    <col min="2309" max="2309" width="15.28515625" style="570" customWidth="1"/>
    <col min="2310" max="2310" width="20.7109375" style="570" customWidth="1"/>
    <col min="2311" max="2311" width="9.140625" style="570"/>
    <col min="2312" max="2312" width="14.85546875" style="570" bestFit="1" customWidth="1"/>
    <col min="2313" max="2313" width="14" style="570" customWidth="1"/>
    <col min="2314" max="2314" width="13.28515625" style="570" customWidth="1"/>
    <col min="2315" max="2316" width="9.140625" style="570"/>
    <col min="2317" max="2317" width="13.28515625" style="570" bestFit="1" customWidth="1"/>
    <col min="2318" max="2561" width="9.140625" style="570"/>
    <col min="2562" max="2562" width="20.42578125" style="570" customWidth="1"/>
    <col min="2563" max="2563" width="14.85546875" style="570" customWidth="1"/>
    <col min="2564" max="2564" width="13.85546875" style="570" customWidth="1"/>
    <col min="2565" max="2565" width="15.28515625" style="570" customWidth="1"/>
    <col min="2566" max="2566" width="20.7109375" style="570" customWidth="1"/>
    <col min="2567" max="2567" width="9.140625" style="570"/>
    <col min="2568" max="2568" width="14.85546875" style="570" bestFit="1" customWidth="1"/>
    <col min="2569" max="2569" width="14" style="570" customWidth="1"/>
    <col min="2570" max="2570" width="13.28515625" style="570" customWidth="1"/>
    <col min="2571" max="2572" width="9.140625" style="570"/>
    <col min="2573" max="2573" width="13.28515625" style="570" bestFit="1" customWidth="1"/>
    <col min="2574" max="2817" width="9.140625" style="570"/>
    <col min="2818" max="2818" width="20.42578125" style="570" customWidth="1"/>
    <col min="2819" max="2819" width="14.85546875" style="570" customWidth="1"/>
    <col min="2820" max="2820" width="13.85546875" style="570" customWidth="1"/>
    <col min="2821" max="2821" width="15.28515625" style="570" customWidth="1"/>
    <col min="2822" max="2822" width="20.7109375" style="570" customWidth="1"/>
    <col min="2823" max="2823" width="9.140625" style="570"/>
    <col min="2824" max="2824" width="14.85546875" style="570" bestFit="1" customWidth="1"/>
    <col min="2825" max="2825" width="14" style="570" customWidth="1"/>
    <col min="2826" max="2826" width="13.28515625" style="570" customWidth="1"/>
    <col min="2827" max="2828" width="9.140625" style="570"/>
    <col min="2829" max="2829" width="13.28515625" style="570" bestFit="1" customWidth="1"/>
    <col min="2830" max="3073" width="9.140625" style="570"/>
    <col min="3074" max="3074" width="20.42578125" style="570" customWidth="1"/>
    <col min="3075" max="3075" width="14.85546875" style="570" customWidth="1"/>
    <col min="3076" max="3076" width="13.85546875" style="570" customWidth="1"/>
    <col min="3077" max="3077" width="15.28515625" style="570" customWidth="1"/>
    <col min="3078" max="3078" width="20.7109375" style="570" customWidth="1"/>
    <col min="3079" max="3079" width="9.140625" style="570"/>
    <col min="3080" max="3080" width="14.85546875" style="570" bestFit="1" customWidth="1"/>
    <col min="3081" max="3081" width="14" style="570" customWidth="1"/>
    <col min="3082" max="3082" width="13.28515625" style="570" customWidth="1"/>
    <col min="3083" max="3084" width="9.140625" style="570"/>
    <col min="3085" max="3085" width="13.28515625" style="570" bestFit="1" customWidth="1"/>
    <col min="3086" max="3329" width="9.140625" style="570"/>
    <col min="3330" max="3330" width="20.42578125" style="570" customWidth="1"/>
    <col min="3331" max="3331" width="14.85546875" style="570" customWidth="1"/>
    <col min="3332" max="3332" width="13.85546875" style="570" customWidth="1"/>
    <col min="3333" max="3333" width="15.28515625" style="570" customWidth="1"/>
    <col min="3334" max="3334" width="20.7109375" style="570" customWidth="1"/>
    <col min="3335" max="3335" width="9.140625" style="570"/>
    <col min="3336" max="3336" width="14.85546875" style="570" bestFit="1" customWidth="1"/>
    <col min="3337" max="3337" width="14" style="570" customWidth="1"/>
    <col min="3338" max="3338" width="13.28515625" style="570" customWidth="1"/>
    <col min="3339" max="3340" width="9.140625" style="570"/>
    <col min="3341" max="3341" width="13.28515625" style="570" bestFit="1" customWidth="1"/>
    <col min="3342" max="3585" width="9.140625" style="570"/>
    <col min="3586" max="3586" width="20.42578125" style="570" customWidth="1"/>
    <col min="3587" max="3587" width="14.85546875" style="570" customWidth="1"/>
    <col min="3588" max="3588" width="13.85546875" style="570" customWidth="1"/>
    <col min="3589" max="3589" width="15.28515625" style="570" customWidth="1"/>
    <col min="3590" max="3590" width="20.7109375" style="570" customWidth="1"/>
    <col min="3591" max="3591" width="9.140625" style="570"/>
    <col min="3592" max="3592" width="14.85546875" style="570" bestFit="1" customWidth="1"/>
    <col min="3593" max="3593" width="14" style="570" customWidth="1"/>
    <col min="3594" max="3594" width="13.28515625" style="570" customWidth="1"/>
    <col min="3595" max="3596" width="9.140625" style="570"/>
    <col min="3597" max="3597" width="13.28515625" style="570" bestFit="1" customWidth="1"/>
    <col min="3598" max="3841" width="9.140625" style="570"/>
    <col min="3842" max="3842" width="20.42578125" style="570" customWidth="1"/>
    <col min="3843" max="3843" width="14.85546875" style="570" customWidth="1"/>
    <col min="3844" max="3844" width="13.85546875" style="570" customWidth="1"/>
    <col min="3845" max="3845" width="15.28515625" style="570" customWidth="1"/>
    <col min="3846" max="3846" width="20.7109375" style="570" customWidth="1"/>
    <col min="3847" max="3847" width="9.140625" style="570"/>
    <col min="3848" max="3848" width="14.85546875" style="570" bestFit="1" customWidth="1"/>
    <col min="3849" max="3849" width="14" style="570" customWidth="1"/>
    <col min="3850" max="3850" width="13.28515625" style="570" customWidth="1"/>
    <col min="3851" max="3852" width="9.140625" style="570"/>
    <col min="3853" max="3853" width="13.28515625" style="570" bestFit="1" customWidth="1"/>
    <col min="3854" max="4097" width="9.140625" style="570"/>
    <col min="4098" max="4098" width="20.42578125" style="570" customWidth="1"/>
    <col min="4099" max="4099" width="14.85546875" style="570" customWidth="1"/>
    <col min="4100" max="4100" width="13.85546875" style="570" customWidth="1"/>
    <col min="4101" max="4101" width="15.28515625" style="570" customWidth="1"/>
    <col min="4102" max="4102" width="20.7109375" style="570" customWidth="1"/>
    <col min="4103" max="4103" width="9.140625" style="570"/>
    <col min="4104" max="4104" width="14.85546875" style="570" bestFit="1" customWidth="1"/>
    <col min="4105" max="4105" width="14" style="570" customWidth="1"/>
    <col min="4106" max="4106" width="13.28515625" style="570" customWidth="1"/>
    <col min="4107" max="4108" width="9.140625" style="570"/>
    <col min="4109" max="4109" width="13.28515625" style="570" bestFit="1" customWidth="1"/>
    <col min="4110" max="4353" width="9.140625" style="570"/>
    <col min="4354" max="4354" width="20.42578125" style="570" customWidth="1"/>
    <col min="4355" max="4355" width="14.85546875" style="570" customWidth="1"/>
    <col min="4356" max="4356" width="13.85546875" style="570" customWidth="1"/>
    <col min="4357" max="4357" width="15.28515625" style="570" customWidth="1"/>
    <col min="4358" max="4358" width="20.7109375" style="570" customWidth="1"/>
    <col min="4359" max="4359" width="9.140625" style="570"/>
    <col min="4360" max="4360" width="14.85546875" style="570" bestFit="1" customWidth="1"/>
    <col min="4361" max="4361" width="14" style="570" customWidth="1"/>
    <col min="4362" max="4362" width="13.28515625" style="570" customWidth="1"/>
    <col min="4363" max="4364" width="9.140625" style="570"/>
    <col min="4365" max="4365" width="13.28515625" style="570" bestFit="1" customWidth="1"/>
    <col min="4366" max="4609" width="9.140625" style="570"/>
    <col min="4610" max="4610" width="20.42578125" style="570" customWidth="1"/>
    <col min="4611" max="4611" width="14.85546875" style="570" customWidth="1"/>
    <col min="4612" max="4612" width="13.85546875" style="570" customWidth="1"/>
    <col min="4613" max="4613" width="15.28515625" style="570" customWidth="1"/>
    <col min="4614" max="4614" width="20.7109375" style="570" customWidth="1"/>
    <col min="4615" max="4615" width="9.140625" style="570"/>
    <col min="4616" max="4616" width="14.85546875" style="570" bestFit="1" customWidth="1"/>
    <col min="4617" max="4617" width="14" style="570" customWidth="1"/>
    <col min="4618" max="4618" width="13.28515625" style="570" customWidth="1"/>
    <col min="4619" max="4620" width="9.140625" style="570"/>
    <col min="4621" max="4621" width="13.28515625" style="570" bestFit="1" customWidth="1"/>
    <col min="4622" max="4865" width="9.140625" style="570"/>
    <col min="4866" max="4866" width="20.42578125" style="570" customWidth="1"/>
    <col min="4867" max="4867" width="14.85546875" style="570" customWidth="1"/>
    <col min="4868" max="4868" width="13.85546875" style="570" customWidth="1"/>
    <col min="4869" max="4869" width="15.28515625" style="570" customWidth="1"/>
    <col min="4870" max="4870" width="20.7109375" style="570" customWidth="1"/>
    <col min="4871" max="4871" width="9.140625" style="570"/>
    <col min="4872" max="4872" width="14.85546875" style="570" bestFit="1" customWidth="1"/>
    <col min="4873" max="4873" width="14" style="570" customWidth="1"/>
    <col min="4874" max="4874" width="13.28515625" style="570" customWidth="1"/>
    <col min="4875" max="4876" width="9.140625" style="570"/>
    <col min="4877" max="4877" width="13.28515625" style="570" bestFit="1" customWidth="1"/>
    <col min="4878" max="5121" width="9.140625" style="570"/>
    <col min="5122" max="5122" width="20.42578125" style="570" customWidth="1"/>
    <col min="5123" max="5123" width="14.85546875" style="570" customWidth="1"/>
    <col min="5124" max="5124" width="13.85546875" style="570" customWidth="1"/>
    <col min="5125" max="5125" width="15.28515625" style="570" customWidth="1"/>
    <col min="5126" max="5126" width="20.7109375" style="570" customWidth="1"/>
    <col min="5127" max="5127" width="9.140625" style="570"/>
    <col min="5128" max="5128" width="14.85546875" style="570" bestFit="1" customWidth="1"/>
    <col min="5129" max="5129" width="14" style="570" customWidth="1"/>
    <col min="5130" max="5130" width="13.28515625" style="570" customWidth="1"/>
    <col min="5131" max="5132" width="9.140625" style="570"/>
    <col min="5133" max="5133" width="13.28515625" style="570" bestFit="1" customWidth="1"/>
    <col min="5134" max="5377" width="9.140625" style="570"/>
    <col min="5378" max="5378" width="20.42578125" style="570" customWidth="1"/>
    <col min="5379" max="5379" width="14.85546875" style="570" customWidth="1"/>
    <col min="5380" max="5380" width="13.85546875" style="570" customWidth="1"/>
    <col min="5381" max="5381" width="15.28515625" style="570" customWidth="1"/>
    <col min="5382" max="5382" width="20.7109375" style="570" customWidth="1"/>
    <col min="5383" max="5383" width="9.140625" style="570"/>
    <col min="5384" max="5384" width="14.85546875" style="570" bestFit="1" customWidth="1"/>
    <col min="5385" max="5385" width="14" style="570" customWidth="1"/>
    <col min="5386" max="5386" width="13.28515625" style="570" customWidth="1"/>
    <col min="5387" max="5388" width="9.140625" style="570"/>
    <col min="5389" max="5389" width="13.28515625" style="570" bestFit="1" customWidth="1"/>
    <col min="5390" max="5633" width="9.140625" style="570"/>
    <col min="5634" max="5634" width="20.42578125" style="570" customWidth="1"/>
    <col min="5635" max="5635" width="14.85546875" style="570" customWidth="1"/>
    <col min="5636" max="5636" width="13.85546875" style="570" customWidth="1"/>
    <col min="5637" max="5637" width="15.28515625" style="570" customWidth="1"/>
    <col min="5638" max="5638" width="20.7109375" style="570" customWidth="1"/>
    <col min="5639" max="5639" width="9.140625" style="570"/>
    <col min="5640" max="5640" width="14.85546875" style="570" bestFit="1" customWidth="1"/>
    <col min="5641" max="5641" width="14" style="570" customWidth="1"/>
    <col min="5642" max="5642" width="13.28515625" style="570" customWidth="1"/>
    <col min="5643" max="5644" width="9.140625" style="570"/>
    <col min="5645" max="5645" width="13.28515625" style="570" bestFit="1" customWidth="1"/>
    <col min="5646" max="5889" width="9.140625" style="570"/>
    <col min="5890" max="5890" width="20.42578125" style="570" customWidth="1"/>
    <col min="5891" max="5891" width="14.85546875" style="570" customWidth="1"/>
    <col min="5892" max="5892" width="13.85546875" style="570" customWidth="1"/>
    <col min="5893" max="5893" width="15.28515625" style="570" customWidth="1"/>
    <col min="5894" max="5894" width="20.7109375" style="570" customWidth="1"/>
    <col min="5895" max="5895" width="9.140625" style="570"/>
    <col min="5896" max="5896" width="14.85546875" style="570" bestFit="1" customWidth="1"/>
    <col min="5897" max="5897" width="14" style="570" customWidth="1"/>
    <col min="5898" max="5898" width="13.28515625" style="570" customWidth="1"/>
    <col min="5899" max="5900" width="9.140625" style="570"/>
    <col min="5901" max="5901" width="13.28515625" style="570" bestFit="1" customWidth="1"/>
    <col min="5902" max="6145" width="9.140625" style="570"/>
    <col min="6146" max="6146" width="20.42578125" style="570" customWidth="1"/>
    <col min="6147" max="6147" width="14.85546875" style="570" customWidth="1"/>
    <col min="6148" max="6148" width="13.85546875" style="570" customWidth="1"/>
    <col min="6149" max="6149" width="15.28515625" style="570" customWidth="1"/>
    <col min="6150" max="6150" width="20.7109375" style="570" customWidth="1"/>
    <col min="6151" max="6151" width="9.140625" style="570"/>
    <col min="6152" max="6152" width="14.85546875" style="570" bestFit="1" customWidth="1"/>
    <col min="6153" max="6153" width="14" style="570" customWidth="1"/>
    <col min="6154" max="6154" width="13.28515625" style="570" customWidth="1"/>
    <col min="6155" max="6156" width="9.140625" style="570"/>
    <col min="6157" max="6157" width="13.28515625" style="570" bestFit="1" customWidth="1"/>
    <col min="6158" max="6401" width="9.140625" style="570"/>
    <col min="6402" max="6402" width="20.42578125" style="570" customWidth="1"/>
    <col min="6403" max="6403" width="14.85546875" style="570" customWidth="1"/>
    <col min="6404" max="6404" width="13.85546875" style="570" customWidth="1"/>
    <col min="6405" max="6405" width="15.28515625" style="570" customWidth="1"/>
    <col min="6406" max="6406" width="20.7109375" style="570" customWidth="1"/>
    <col min="6407" max="6407" width="9.140625" style="570"/>
    <col min="6408" max="6408" width="14.85546875" style="570" bestFit="1" customWidth="1"/>
    <col min="6409" max="6409" width="14" style="570" customWidth="1"/>
    <col min="6410" max="6410" width="13.28515625" style="570" customWidth="1"/>
    <col min="6411" max="6412" width="9.140625" style="570"/>
    <col min="6413" max="6413" width="13.28515625" style="570" bestFit="1" customWidth="1"/>
    <col min="6414" max="6657" width="9.140625" style="570"/>
    <col min="6658" max="6658" width="20.42578125" style="570" customWidth="1"/>
    <col min="6659" max="6659" width="14.85546875" style="570" customWidth="1"/>
    <col min="6660" max="6660" width="13.85546875" style="570" customWidth="1"/>
    <col min="6661" max="6661" width="15.28515625" style="570" customWidth="1"/>
    <col min="6662" max="6662" width="20.7109375" style="570" customWidth="1"/>
    <col min="6663" max="6663" width="9.140625" style="570"/>
    <col min="6664" max="6664" width="14.85546875" style="570" bestFit="1" customWidth="1"/>
    <col min="6665" max="6665" width="14" style="570" customWidth="1"/>
    <col min="6666" max="6666" width="13.28515625" style="570" customWidth="1"/>
    <col min="6667" max="6668" width="9.140625" style="570"/>
    <col min="6669" max="6669" width="13.28515625" style="570" bestFit="1" customWidth="1"/>
    <col min="6670" max="6913" width="9.140625" style="570"/>
    <col min="6914" max="6914" width="20.42578125" style="570" customWidth="1"/>
    <col min="6915" max="6915" width="14.85546875" style="570" customWidth="1"/>
    <col min="6916" max="6916" width="13.85546875" style="570" customWidth="1"/>
    <col min="6917" max="6917" width="15.28515625" style="570" customWidth="1"/>
    <col min="6918" max="6918" width="20.7109375" style="570" customWidth="1"/>
    <col min="6919" max="6919" width="9.140625" style="570"/>
    <col min="6920" max="6920" width="14.85546875" style="570" bestFit="1" customWidth="1"/>
    <col min="6921" max="6921" width="14" style="570" customWidth="1"/>
    <col min="6922" max="6922" width="13.28515625" style="570" customWidth="1"/>
    <col min="6923" max="6924" width="9.140625" style="570"/>
    <col min="6925" max="6925" width="13.28515625" style="570" bestFit="1" customWidth="1"/>
    <col min="6926" max="7169" width="9.140625" style="570"/>
    <col min="7170" max="7170" width="20.42578125" style="570" customWidth="1"/>
    <col min="7171" max="7171" width="14.85546875" style="570" customWidth="1"/>
    <col min="7172" max="7172" width="13.85546875" style="570" customWidth="1"/>
    <col min="7173" max="7173" width="15.28515625" style="570" customWidth="1"/>
    <col min="7174" max="7174" width="20.7109375" style="570" customWidth="1"/>
    <col min="7175" max="7175" width="9.140625" style="570"/>
    <col min="7176" max="7176" width="14.85546875" style="570" bestFit="1" customWidth="1"/>
    <col min="7177" max="7177" width="14" style="570" customWidth="1"/>
    <col min="7178" max="7178" width="13.28515625" style="570" customWidth="1"/>
    <col min="7179" max="7180" width="9.140625" style="570"/>
    <col min="7181" max="7181" width="13.28515625" style="570" bestFit="1" customWidth="1"/>
    <col min="7182" max="7425" width="9.140625" style="570"/>
    <col min="7426" max="7426" width="20.42578125" style="570" customWidth="1"/>
    <col min="7427" max="7427" width="14.85546875" style="570" customWidth="1"/>
    <col min="7428" max="7428" width="13.85546875" style="570" customWidth="1"/>
    <col min="7429" max="7429" width="15.28515625" style="570" customWidth="1"/>
    <col min="7430" max="7430" width="20.7109375" style="570" customWidth="1"/>
    <col min="7431" max="7431" width="9.140625" style="570"/>
    <col min="7432" max="7432" width="14.85546875" style="570" bestFit="1" customWidth="1"/>
    <col min="7433" max="7433" width="14" style="570" customWidth="1"/>
    <col min="7434" max="7434" width="13.28515625" style="570" customWidth="1"/>
    <col min="7435" max="7436" width="9.140625" style="570"/>
    <col min="7437" max="7437" width="13.28515625" style="570" bestFit="1" customWidth="1"/>
    <col min="7438" max="7681" width="9.140625" style="570"/>
    <col min="7682" max="7682" width="20.42578125" style="570" customWidth="1"/>
    <col min="7683" max="7683" width="14.85546875" style="570" customWidth="1"/>
    <col min="7684" max="7684" width="13.85546875" style="570" customWidth="1"/>
    <col min="7685" max="7685" width="15.28515625" style="570" customWidth="1"/>
    <col min="7686" max="7686" width="20.7109375" style="570" customWidth="1"/>
    <col min="7687" max="7687" width="9.140625" style="570"/>
    <col min="7688" max="7688" width="14.85546875" style="570" bestFit="1" customWidth="1"/>
    <col min="7689" max="7689" width="14" style="570" customWidth="1"/>
    <col min="7690" max="7690" width="13.28515625" style="570" customWidth="1"/>
    <col min="7691" max="7692" width="9.140625" style="570"/>
    <col min="7693" max="7693" width="13.28515625" style="570" bestFit="1" customWidth="1"/>
    <col min="7694" max="7937" width="9.140625" style="570"/>
    <col min="7938" max="7938" width="20.42578125" style="570" customWidth="1"/>
    <col min="7939" max="7939" width="14.85546875" style="570" customWidth="1"/>
    <col min="7940" max="7940" width="13.85546875" style="570" customWidth="1"/>
    <col min="7941" max="7941" width="15.28515625" style="570" customWidth="1"/>
    <col min="7942" max="7942" width="20.7109375" style="570" customWidth="1"/>
    <col min="7943" max="7943" width="9.140625" style="570"/>
    <col min="7944" max="7944" width="14.85546875" style="570" bestFit="1" customWidth="1"/>
    <col min="7945" max="7945" width="14" style="570" customWidth="1"/>
    <col min="7946" max="7946" width="13.28515625" style="570" customWidth="1"/>
    <col min="7947" max="7948" width="9.140625" style="570"/>
    <col min="7949" max="7949" width="13.28515625" style="570" bestFit="1" customWidth="1"/>
    <col min="7950" max="8193" width="9.140625" style="570"/>
    <col min="8194" max="8194" width="20.42578125" style="570" customWidth="1"/>
    <col min="8195" max="8195" width="14.85546875" style="570" customWidth="1"/>
    <col min="8196" max="8196" width="13.85546875" style="570" customWidth="1"/>
    <col min="8197" max="8197" width="15.28515625" style="570" customWidth="1"/>
    <col min="8198" max="8198" width="20.7109375" style="570" customWidth="1"/>
    <col min="8199" max="8199" width="9.140625" style="570"/>
    <col min="8200" max="8200" width="14.85546875" style="570" bestFit="1" customWidth="1"/>
    <col min="8201" max="8201" width="14" style="570" customWidth="1"/>
    <col min="8202" max="8202" width="13.28515625" style="570" customWidth="1"/>
    <col min="8203" max="8204" width="9.140625" style="570"/>
    <col min="8205" max="8205" width="13.28515625" style="570" bestFit="1" customWidth="1"/>
    <col min="8206" max="8449" width="9.140625" style="570"/>
    <col min="8450" max="8450" width="20.42578125" style="570" customWidth="1"/>
    <col min="8451" max="8451" width="14.85546875" style="570" customWidth="1"/>
    <col min="8452" max="8452" width="13.85546875" style="570" customWidth="1"/>
    <col min="8453" max="8453" width="15.28515625" style="570" customWidth="1"/>
    <col min="8454" max="8454" width="20.7109375" style="570" customWidth="1"/>
    <col min="8455" max="8455" width="9.140625" style="570"/>
    <col min="8456" max="8456" width="14.85546875" style="570" bestFit="1" customWidth="1"/>
    <col min="8457" max="8457" width="14" style="570" customWidth="1"/>
    <col min="8458" max="8458" width="13.28515625" style="570" customWidth="1"/>
    <col min="8459" max="8460" width="9.140625" style="570"/>
    <col min="8461" max="8461" width="13.28515625" style="570" bestFit="1" customWidth="1"/>
    <col min="8462" max="8705" width="9.140625" style="570"/>
    <col min="8706" max="8706" width="20.42578125" style="570" customWidth="1"/>
    <col min="8707" max="8707" width="14.85546875" style="570" customWidth="1"/>
    <col min="8708" max="8708" width="13.85546875" style="570" customWidth="1"/>
    <col min="8709" max="8709" width="15.28515625" style="570" customWidth="1"/>
    <col min="8710" max="8710" width="20.7109375" style="570" customWidth="1"/>
    <col min="8711" max="8711" width="9.140625" style="570"/>
    <col min="8712" max="8712" width="14.85546875" style="570" bestFit="1" customWidth="1"/>
    <col min="8713" max="8713" width="14" style="570" customWidth="1"/>
    <col min="8714" max="8714" width="13.28515625" style="570" customWidth="1"/>
    <col min="8715" max="8716" width="9.140625" style="570"/>
    <col min="8717" max="8717" width="13.28515625" style="570" bestFit="1" customWidth="1"/>
    <col min="8718" max="8961" width="9.140625" style="570"/>
    <col min="8962" max="8962" width="20.42578125" style="570" customWidth="1"/>
    <col min="8963" max="8963" width="14.85546875" style="570" customWidth="1"/>
    <col min="8964" max="8964" width="13.85546875" style="570" customWidth="1"/>
    <col min="8965" max="8965" width="15.28515625" style="570" customWidth="1"/>
    <col min="8966" max="8966" width="20.7109375" style="570" customWidth="1"/>
    <col min="8967" max="8967" width="9.140625" style="570"/>
    <col min="8968" max="8968" width="14.85546875" style="570" bestFit="1" customWidth="1"/>
    <col min="8969" max="8969" width="14" style="570" customWidth="1"/>
    <col min="8970" max="8970" width="13.28515625" style="570" customWidth="1"/>
    <col min="8971" max="8972" width="9.140625" style="570"/>
    <col min="8973" max="8973" width="13.28515625" style="570" bestFit="1" customWidth="1"/>
    <col min="8974" max="9217" width="9.140625" style="570"/>
    <col min="9218" max="9218" width="20.42578125" style="570" customWidth="1"/>
    <col min="9219" max="9219" width="14.85546875" style="570" customWidth="1"/>
    <col min="9220" max="9220" width="13.85546875" style="570" customWidth="1"/>
    <col min="9221" max="9221" width="15.28515625" style="570" customWidth="1"/>
    <col min="9222" max="9222" width="20.7109375" style="570" customWidth="1"/>
    <col min="9223" max="9223" width="9.140625" style="570"/>
    <col min="9224" max="9224" width="14.85546875" style="570" bestFit="1" customWidth="1"/>
    <col min="9225" max="9225" width="14" style="570" customWidth="1"/>
    <col min="9226" max="9226" width="13.28515625" style="570" customWidth="1"/>
    <col min="9227" max="9228" width="9.140625" style="570"/>
    <col min="9229" max="9229" width="13.28515625" style="570" bestFit="1" customWidth="1"/>
    <col min="9230" max="9473" width="9.140625" style="570"/>
    <col min="9474" max="9474" width="20.42578125" style="570" customWidth="1"/>
    <col min="9475" max="9475" width="14.85546875" style="570" customWidth="1"/>
    <col min="9476" max="9476" width="13.85546875" style="570" customWidth="1"/>
    <col min="9477" max="9477" width="15.28515625" style="570" customWidth="1"/>
    <col min="9478" max="9478" width="20.7109375" style="570" customWidth="1"/>
    <col min="9479" max="9479" width="9.140625" style="570"/>
    <col min="9480" max="9480" width="14.85546875" style="570" bestFit="1" customWidth="1"/>
    <col min="9481" max="9481" width="14" style="570" customWidth="1"/>
    <col min="9482" max="9482" width="13.28515625" style="570" customWidth="1"/>
    <col min="9483" max="9484" width="9.140625" style="570"/>
    <col min="9485" max="9485" width="13.28515625" style="570" bestFit="1" customWidth="1"/>
    <col min="9486" max="9729" width="9.140625" style="570"/>
    <col min="9730" max="9730" width="20.42578125" style="570" customWidth="1"/>
    <col min="9731" max="9731" width="14.85546875" style="570" customWidth="1"/>
    <col min="9732" max="9732" width="13.85546875" style="570" customWidth="1"/>
    <col min="9733" max="9733" width="15.28515625" style="570" customWidth="1"/>
    <col min="9734" max="9734" width="20.7109375" style="570" customWidth="1"/>
    <col min="9735" max="9735" width="9.140625" style="570"/>
    <col min="9736" max="9736" width="14.85546875" style="570" bestFit="1" customWidth="1"/>
    <col min="9737" max="9737" width="14" style="570" customWidth="1"/>
    <col min="9738" max="9738" width="13.28515625" style="570" customWidth="1"/>
    <col min="9739" max="9740" width="9.140625" style="570"/>
    <col min="9741" max="9741" width="13.28515625" style="570" bestFit="1" customWidth="1"/>
    <col min="9742" max="9985" width="9.140625" style="570"/>
    <col min="9986" max="9986" width="20.42578125" style="570" customWidth="1"/>
    <col min="9987" max="9987" width="14.85546875" style="570" customWidth="1"/>
    <col min="9988" max="9988" width="13.85546875" style="570" customWidth="1"/>
    <col min="9989" max="9989" width="15.28515625" style="570" customWidth="1"/>
    <col min="9990" max="9990" width="20.7109375" style="570" customWidth="1"/>
    <col min="9991" max="9991" width="9.140625" style="570"/>
    <col min="9992" max="9992" width="14.85546875" style="570" bestFit="1" customWidth="1"/>
    <col min="9993" max="9993" width="14" style="570" customWidth="1"/>
    <col min="9994" max="9994" width="13.28515625" style="570" customWidth="1"/>
    <col min="9995" max="9996" width="9.140625" style="570"/>
    <col min="9997" max="9997" width="13.28515625" style="570" bestFit="1" customWidth="1"/>
    <col min="9998" max="10241" width="9.140625" style="570"/>
    <col min="10242" max="10242" width="20.42578125" style="570" customWidth="1"/>
    <col min="10243" max="10243" width="14.85546875" style="570" customWidth="1"/>
    <col min="10244" max="10244" width="13.85546875" style="570" customWidth="1"/>
    <col min="10245" max="10245" width="15.28515625" style="570" customWidth="1"/>
    <col min="10246" max="10246" width="20.7109375" style="570" customWidth="1"/>
    <col min="10247" max="10247" width="9.140625" style="570"/>
    <col min="10248" max="10248" width="14.85546875" style="570" bestFit="1" customWidth="1"/>
    <col min="10249" max="10249" width="14" style="570" customWidth="1"/>
    <col min="10250" max="10250" width="13.28515625" style="570" customWidth="1"/>
    <col min="10251" max="10252" width="9.140625" style="570"/>
    <col min="10253" max="10253" width="13.28515625" style="570" bestFit="1" customWidth="1"/>
    <col min="10254" max="10497" width="9.140625" style="570"/>
    <col min="10498" max="10498" width="20.42578125" style="570" customWidth="1"/>
    <col min="10499" max="10499" width="14.85546875" style="570" customWidth="1"/>
    <col min="10500" max="10500" width="13.85546875" style="570" customWidth="1"/>
    <col min="10501" max="10501" width="15.28515625" style="570" customWidth="1"/>
    <col min="10502" max="10502" width="20.7109375" style="570" customWidth="1"/>
    <col min="10503" max="10503" width="9.140625" style="570"/>
    <col min="10504" max="10504" width="14.85546875" style="570" bestFit="1" customWidth="1"/>
    <col min="10505" max="10505" width="14" style="570" customWidth="1"/>
    <col min="10506" max="10506" width="13.28515625" style="570" customWidth="1"/>
    <col min="10507" max="10508" width="9.140625" style="570"/>
    <col min="10509" max="10509" width="13.28515625" style="570" bestFit="1" customWidth="1"/>
    <col min="10510" max="10753" width="9.140625" style="570"/>
    <col min="10754" max="10754" width="20.42578125" style="570" customWidth="1"/>
    <col min="10755" max="10755" width="14.85546875" style="570" customWidth="1"/>
    <col min="10756" max="10756" width="13.85546875" style="570" customWidth="1"/>
    <col min="10757" max="10757" width="15.28515625" style="570" customWidth="1"/>
    <col min="10758" max="10758" width="20.7109375" style="570" customWidth="1"/>
    <col min="10759" max="10759" width="9.140625" style="570"/>
    <col min="10760" max="10760" width="14.85546875" style="570" bestFit="1" customWidth="1"/>
    <col min="10761" max="10761" width="14" style="570" customWidth="1"/>
    <col min="10762" max="10762" width="13.28515625" style="570" customWidth="1"/>
    <col min="10763" max="10764" width="9.140625" style="570"/>
    <col min="10765" max="10765" width="13.28515625" style="570" bestFit="1" customWidth="1"/>
    <col min="10766" max="11009" width="9.140625" style="570"/>
    <col min="11010" max="11010" width="20.42578125" style="570" customWidth="1"/>
    <col min="11011" max="11011" width="14.85546875" style="570" customWidth="1"/>
    <col min="11012" max="11012" width="13.85546875" style="570" customWidth="1"/>
    <col min="11013" max="11013" width="15.28515625" style="570" customWidth="1"/>
    <col min="11014" max="11014" width="20.7109375" style="570" customWidth="1"/>
    <col min="11015" max="11015" width="9.140625" style="570"/>
    <col min="11016" max="11016" width="14.85546875" style="570" bestFit="1" customWidth="1"/>
    <col min="11017" max="11017" width="14" style="570" customWidth="1"/>
    <col min="11018" max="11018" width="13.28515625" style="570" customWidth="1"/>
    <col min="11019" max="11020" width="9.140625" style="570"/>
    <col min="11021" max="11021" width="13.28515625" style="570" bestFit="1" customWidth="1"/>
    <col min="11022" max="11265" width="9.140625" style="570"/>
    <col min="11266" max="11266" width="20.42578125" style="570" customWidth="1"/>
    <col min="11267" max="11267" width="14.85546875" style="570" customWidth="1"/>
    <col min="11268" max="11268" width="13.85546875" style="570" customWidth="1"/>
    <col min="11269" max="11269" width="15.28515625" style="570" customWidth="1"/>
    <col min="11270" max="11270" width="20.7109375" style="570" customWidth="1"/>
    <col min="11271" max="11271" width="9.140625" style="570"/>
    <col min="11272" max="11272" width="14.85546875" style="570" bestFit="1" customWidth="1"/>
    <col min="11273" max="11273" width="14" style="570" customWidth="1"/>
    <col min="11274" max="11274" width="13.28515625" style="570" customWidth="1"/>
    <col min="11275" max="11276" width="9.140625" style="570"/>
    <col min="11277" max="11277" width="13.28515625" style="570" bestFit="1" customWidth="1"/>
    <col min="11278" max="11521" width="9.140625" style="570"/>
    <col min="11522" max="11522" width="20.42578125" style="570" customWidth="1"/>
    <col min="11523" max="11523" width="14.85546875" style="570" customWidth="1"/>
    <col min="11524" max="11524" width="13.85546875" style="570" customWidth="1"/>
    <col min="11525" max="11525" width="15.28515625" style="570" customWidth="1"/>
    <col min="11526" max="11526" width="20.7109375" style="570" customWidth="1"/>
    <col min="11527" max="11527" width="9.140625" style="570"/>
    <col min="11528" max="11528" width="14.85546875" style="570" bestFit="1" customWidth="1"/>
    <col min="11529" max="11529" width="14" style="570" customWidth="1"/>
    <col min="11530" max="11530" width="13.28515625" style="570" customWidth="1"/>
    <col min="11531" max="11532" width="9.140625" style="570"/>
    <col min="11533" max="11533" width="13.28515625" style="570" bestFit="1" customWidth="1"/>
    <col min="11534" max="11777" width="9.140625" style="570"/>
    <col min="11778" max="11778" width="20.42578125" style="570" customWidth="1"/>
    <col min="11779" max="11779" width="14.85546875" style="570" customWidth="1"/>
    <col min="11780" max="11780" width="13.85546875" style="570" customWidth="1"/>
    <col min="11781" max="11781" width="15.28515625" style="570" customWidth="1"/>
    <col min="11782" max="11782" width="20.7109375" style="570" customWidth="1"/>
    <col min="11783" max="11783" width="9.140625" style="570"/>
    <col min="11784" max="11784" width="14.85546875" style="570" bestFit="1" customWidth="1"/>
    <col min="11785" max="11785" width="14" style="570" customWidth="1"/>
    <col min="11786" max="11786" width="13.28515625" style="570" customWidth="1"/>
    <col min="11787" max="11788" width="9.140625" style="570"/>
    <col min="11789" max="11789" width="13.28515625" style="570" bestFit="1" customWidth="1"/>
    <col min="11790" max="12033" width="9.140625" style="570"/>
    <col min="12034" max="12034" width="20.42578125" style="570" customWidth="1"/>
    <col min="12035" max="12035" width="14.85546875" style="570" customWidth="1"/>
    <col min="12036" max="12036" width="13.85546875" style="570" customWidth="1"/>
    <col min="12037" max="12037" width="15.28515625" style="570" customWidth="1"/>
    <col min="12038" max="12038" width="20.7109375" style="570" customWidth="1"/>
    <col min="12039" max="12039" width="9.140625" style="570"/>
    <col min="12040" max="12040" width="14.85546875" style="570" bestFit="1" customWidth="1"/>
    <col min="12041" max="12041" width="14" style="570" customWidth="1"/>
    <col min="12042" max="12042" width="13.28515625" style="570" customWidth="1"/>
    <col min="12043" max="12044" width="9.140625" style="570"/>
    <col min="12045" max="12045" width="13.28515625" style="570" bestFit="1" customWidth="1"/>
    <col min="12046" max="12289" width="9.140625" style="570"/>
    <col min="12290" max="12290" width="20.42578125" style="570" customWidth="1"/>
    <col min="12291" max="12291" width="14.85546875" style="570" customWidth="1"/>
    <col min="12292" max="12292" width="13.85546875" style="570" customWidth="1"/>
    <col min="12293" max="12293" width="15.28515625" style="570" customWidth="1"/>
    <col min="12294" max="12294" width="20.7109375" style="570" customWidth="1"/>
    <col min="12295" max="12295" width="9.140625" style="570"/>
    <col min="12296" max="12296" width="14.85546875" style="570" bestFit="1" customWidth="1"/>
    <col min="12297" max="12297" width="14" style="570" customWidth="1"/>
    <col min="12298" max="12298" width="13.28515625" style="570" customWidth="1"/>
    <col min="12299" max="12300" width="9.140625" style="570"/>
    <col min="12301" max="12301" width="13.28515625" style="570" bestFit="1" customWidth="1"/>
    <col min="12302" max="12545" width="9.140625" style="570"/>
    <col min="12546" max="12546" width="20.42578125" style="570" customWidth="1"/>
    <col min="12547" max="12547" width="14.85546875" style="570" customWidth="1"/>
    <col min="12548" max="12548" width="13.85546875" style="570" customWidth="1"/>
    <col min="12549" max="12549" width="15.28515625" style="570" customWidth="1"/>
    <col min="12550" max="12550" width="20.7109375" style="570" customWidth="1"/>
    <col min="12551" max="12551" width="9.140625" style="570"/>
    <col min="12552" max="12552" width="14.85546875" style="570" bestFit="1" customWidth="1"/>
    <col min="12553" max="12553" width="14" style="570" customWidth="1"/>
    <col min="12554" max="12554" width="13.28515625" style="570" customWidth="1"/>
    <col min="12555" max="12556" width="9.140625" style="570"/>
    <col min="12557" max="12557" width="13.28515625" style="570" bestFit="1" customWidth="1"/>
    <col min="12558" max="12801" width="9.140625" style="570"/>
    <col min="12802" max="12802" width="20.42578125" style="570" customWidth="1"/>
    <col min="12803" max="12803" width="14.85546875" style="570" customWidth="1"/>
    <col min="12804" max="12804" width="13.85546875" style="570" customWidth="1"/>
    <col min="12805" max="12805" width="15.28515625" style="570" customWidth="1"/>
    <col min="12806" max="12806" width="20.7109375" style="570" customWidth="1"/>
    <col min="12807" max="12807" width="9.140625" style="570"/>
    <col min="12808" max="12808" width="14.85546875" style="570" bestFit="1" customWidth="1"/>
    <col min="12809" max="12809" width="14" style="570" customWidth="1"/>
    <col min="12810" max="12810" width="13.28515625" style="570" customWidth="1"/>
    <col min="12811" max="12812" width="9.140625" style="570"/>
    <col min="12813" max="12813" width="13.28515625" style="570" bestFit="1" customWidth="1"/>
    <col min="12814" max="13057" width="9.140625" style="570"/>
    <col min="13058" max="13058" width="20.42578125" style="570" customWidth="1"/>
    <col min="13059" max="13059" width="14.85546875" style="570" customWidth="1"/>
    <col min="13060" max="13060" width="13.85546875" style="570" customWidth="1"/>
    <col min="13061" max="13061" width="15.28515625" style="570" customWidth="1"/>
    <col min="13062" max="13062" width="20.7109375" style="570" customWidth="1"/>
    <col min="13063" max="13063" width="9.140625" style="570"/>
    <col min="13064" max="13064" width="14.85546875" style="570" bestFit="1" customWidth="1"/>
    <col min="13065" max="13065" width="14" style="570" customWidth="1"/>
    <col min="13066" max="13066" width="13.28515625" style="570" customWidth="1"/>
    <col min="13067" max="13068" width="9.140625" style="570"/>
    <col min="13069" max="13069" width="13.28515625" style="570" bestFit="1" customWidth="1"/>
    <col min="13070" max="13313" width="9.140625" style="570"/>
    <col min="13314" max="13314" width="20.42578125" style="570" customWidth="1"/>
    <col min="13315" max="13315" width="14.85546875" style="570" customWidth="1"/>
    <col min="13316" max="13316" width="13.85546875" style="570" customWidth="1"/>
    <col min="13317" max="13317" width="15.28515625" style="570" customWidth="1"/>
    <col min="13318" max="13318" width="20.7109375" style="570" customWidth="1"/>
    <col min="13319" max="13319" width="9.140625" style="570"/>
    <col min="13320" max="13320" width="14.85546875" style="570" bestFit="1" customWidth="1"/>
    <col min="13321" max="13321" width="14" style="570" customWidth="1"/>
    <col min="13322" max="13322" width="13.28515625" style="570" customWidth="1"/>
    <col min="13323" max="13324" width="9.140625" style="570"/>
    <col min="13325" max="13325" width="13.28515625" style="570" bestFit="1" customWidth="1"/>
    <col min="13326" max="13569" width="9.140625" style="570"/>
    <col min="13570" max="13570" width="20.42578125" style="570" customWidth="1"/>
    <col min="13571" max="13571" width="14.85546875" style="570" customWidth="1"/>
    <col min="13572" max="13572" width="13.85546875" style="570" customWidth="1"/>
    <col min="13573" max="13573" width="15.28515625" style="570" customWidth="1"/>
    <col min="13574" max="13574" width="20.7109375" style="570" customWidth="1"/>
    <col min="13575" max="13575" width="9.140625" style="570"/>
    <col min="13576" max="13576" width="14.85546875" style="570" bestFit="1" customWidth="1"/>
    <col min="13577" max="13577" width="14" style="570" customWidth="1"/>
    <col min="13578" max="13578" width="13.28515625" style="570" customWidth="1"/>
    <col min="13579" max="13580" width="9.140625" style="570"/>
    <col min="13581" max="13581" width="13.28515625" style="570" bestFit="1" customWidth="1"/>
    <col min="13582" max="13825" width="9.140625" style="570"/>
    <col min="13826" max="13826" width="20.42578125" style="570" customWidth="1"/>
    <col min="13827" max="13827" width="14.85546875" style="570" customWidth="1"/>
    <col min="13828" max="13828" width="13.85546875" style="570" customWidth="1"/>
    <col min="13829" max="13829" width="15.28515625" style="570" customWidth="1"/>
    <col min="13830" max="13830" width="20.7109375" style="570" customWidth="1"/>
    <col min="13831" max="13831" width="9.140625" style="570"/>
    <col min="13832" max="13832" width="14.85546875" style="570" bestFit="1" customWidth="1"/>
    <col min="13833" max="13833" width="14" style="570" customWidth="1"/>
    <col min="13834" max="13834" width="13.28515625" style="570" customWidth="1"/>
    <col min="13835" max="13836" width="9.140625" style="570"/>
    <col min="13837" max="13837" width="13.28515625" style="570" bestFit="1" customWidth="1"/>
    <col min="13838" max="14081" width="9.140625" style="570"/>
    <col min="14082" max="14082" width="20.42578125" style="570" customWidth="1"/>
    <col min="14083" max="14083" width="14.85546875" style="570" customWidth="1"/>
    <col min="14084" max="14084" width="13.85546875" style="570" customWidth="1"/>
    <col min="14085" max="14085" width="15.28515625" style="570" customWidth="1"/>
    <col min="14086" max="14086" width="20.7109375" style="570" customWidth="1"/>
    <col min="14087" max="14087" width="9.140625" style="570"/>
    <col min="14088" max="14088" width="14.85546875" style="570" bestFit="1" customWidth="1"/>
    <col min="14089" max="14089" width="14" style="570" customWidth="1"/>
    <col min="14090" max="14090" width="13.28515625" style="570" customWidth="1"/>
    <col min="14091" max="14092" width="9.140625" style="570"/>
    <col min="14093" max="14093" width="13.28515625" style="570" bestFit="1" customWidth="1"/>
    <col min="14094" max="14337" width="9.140625" style="570"/>
    <col min="14338" max="14338" width="20.42578125" style="570" customWidth="1"/>
    <col min="14339" max="14339" width="14.85546875" style="570" customWidth="1"/>
    <col min="14340" max="14340" width="13.85546875" style="570" customWidth="1"/>
    <col min="14341" max="14341" width="15.28515625" style="570" customWidth="1"/>
    <col min="14342" max="14342" width="20.7109375" style="570" customWidth="1"/>
    <col min="14343" max="14343" width="9.140625" style="570"/>
    <col min="14344" max="14344" width="14.85546875" style="570" bestFit="1" customWidth="1"/>
    <col min="14345" max="14345" width="14" style="570" customWidth="1"/>
    <col min="14346" max="14346" width="13.28515625" style="570" customWidth="1"/>
    <col min="14347" max="14348" width="9.140625" style="570"/>
    <col min="14349" max="14349" width="13.28515625" style="570" bestFit="1" customWidth="1"/>
    <col min="14350" max="14593" width="9.140625" style="570"/>
    <col min="14594" max="14594" width="20.42578125" style="570" customWidth="1"/>
    <col min="14595" max="14595" width="14.85546875" style="570" customWidth="1"/>
    <col min="14596" max="14596" width="13.85546875" style="570" customWidth="1"/>
    <col min="14597" max="14597" width="15.28515625" style="570" customWidth="1"/>
    <col min="14598" max="14598" width="20.7109375" style="570" customWidth="1"/>
    <col min="14599" max="14599" width="9.140625" style="570"/>
    <col min="14600" max="14600" width="14.85546875" style="570" bestFit="1" customWidth="1"/>
    <col min="14601" max="14601" width="14" style="570" customWidth="1"/>
    <col min="14602" max="14602" width="13.28515625" style="570" customWidth="1"/>
    <col min="14603" max="14604" width="9.140625" style="570"/>
    <col min="14605" max="14605" width="13.28515625" style="570" bestFit="1" customWidth="1"/>
    <col min="14606" max="14849" width="9.140625" style="570"/>
    <col min="14850" max="14850" width="20.42578125" style="570" customWidth="1"/>
    <col min="14851" max="14851" width="14.85546875" style="570" customWidth="1"/>
    <col min="14852" max="14852" width="13.85546875" style="570" customWidth="1"/>
    <col min="14853" max="14853" width="15.28515625" style="570" customWidth="1"/>
    <col min="14854" max="14854" width="20.7109375" style="570" customWidth="1"/>
    <col min="14855" max="14855" width="9.140625" style="570"/>
    <col min="14856" max="14856" width="14.85546875" style="570" bestFit="1" customWidth="1"/>
    <col min="14857" max="14857" width="14" style="570" customWidth="1"/>
    <col min="14858" max="14858" width="13.28515625" style="570" customWidth="1"/>
    <col min="14859" max="14860" width="9.140625" style="570"/>
    <col min="14861" max="14861" width="13.28515625" style="570" bestFit="1" customWidth="1"/>
    <col min="14862" max="15105" width="9.140625" style="570"/>
    <col min="15106" max="15106" width="20.42578125" style="570" customWidth="1"/>
    <col min="15107" max="15107" width="14.85546875" style="570" customWidth="1"/>
    <col min="15108" max="15108" width="13.85546875" style="570" customWidth="1"/>
    <col min="15109" max="15109" width="15.28515625" style="570" customWidth="1"/>
    <col min="15110" max="15110" width="20.7109375" style="570" customWidth="1"/>
    <col min="15111" max="15111" width="9.140625" style="570"/>
    <col min="15112" max="15112" width="14.85546875" style="570" bestFit="1" customWidth="1"/>
    <col min="15113" max="15113" width="14" style="570" customWidth="1"/>
    <col min="15114" max="15114" width="13.28515625" style="570" customWidth="1"/>
    <col min="15115" max="15116" width="9.140625" style="570"/>
    <col min="15117" max="15117" width="13.28515625" style="570" bestFit="1" customWidth="1"/>
    <col min="15118" max="15361" width="9.140625" style="570"/>
    <col min="15362" max="15362" width="20.42578125" style="570" customWidth="1"/>
    <col min="15363" max="15363" width="14.85546875" style="570" customWidth="1"/>
    <col min="15364" max="15364" width="13.85546875" style="570" customWidth="1"/>
    <col min="15365" max="15365" width="15.28515625" style="570" customWidth="1"/>
    <col min="15366" max="15366" width="20.7109375" style="570" customWidth="1"/>
    <col min="15367" max="15367" width="9.140625" style="570"/>
    <col min="15368" max="15368" width="14.85546875" style="570" bestFit="1" customWidth="1"/>
    <col min="15369" max="15369" width="14" style="570" customWidth="1"/>
    <col min="15370" max="15370" width="13.28515625" style="570" customWidth="1"/>
    <col min="15371" max="15372" width="9.140625" style="570"/>
    <col min="15373" max="15373" width="13.28515625" style="570" bestFit="1" customWidth="1"/>
    <col min="15374" max="15617" width="9.140625" style="570"/>
    <col min="15618" max="15618" width="20.42578125" style="570" customWidth="1"/>
    <col min="15619" max="15619" width="14.85546875" style="570" customWidth="1"/>
    <col min="15620" max="15620" width="13.85546875" style="570" customWidth="1"/>
    <col min="15621" max="15621" width="15.28515625" style="570" customWidth="1"/>
    <col min="15622" max="15622" width="20.7109375" style="570" customWidth="1"/>
    <col min="15623" max="15623" width="9.140625" style="570"/>
    <col min="15624" max="15624" width="14.85546875" style="570" bestFit="1" customWidth="1"/>
    <col min="15625" max="15625" width="14" style="570" customWidth="1"/>
    <col min="15626" max="15626" width="13.28515625" style="570" customWidth="1"/>
    <col min="15627" max="15628" width="9.140625" style="570"/>
    <col min="15629" max="15629" width="13.28515625" style="570" bestFit="1" customWidth="1"/>
    <col min="15630" max="15873" width="9.140625" style="570"/>
    <col min="15874" max="15874" width="20.42578125" style="570" customWidth="1"/>
    <col min="15875" max="15875" width="14.85546875" style="570" customWidth="1"/>
    <col min="15876" max="15876" width="13.85546875" style="570" customWidth="1"/>
    <col min="15877" max="15877" width="15.28515625" style="570" customWidth="1"/>
    <col min="15878" max="15878" width="20.7109375" style="570" customWidth="1"/>
    <col min="15879" max="15879" width="9.140625" style="570"/>
    <col min="15880" max="15880" width="14.85546875" style="570" bestFit="1" customWidth="1"/>
    <col min="15881" max="15881" width="14" style="570" customWidth="1"/>
    <col min="15882" max="15882" width="13.28515625" style="570" customWidth="1"/>
    <col min="15883" max="15884" width="9.140625" style="570"/>
    <col min="15885" max="15885" width="13.28515625" style="570" bestFit="1" customWidth="1"/>
    <col min="15886" max="16129" width="9.140625" style="570"/>
    <col min="16130" max="16130" width="20.42578125" style="570" customWidth="1"/>
    <col min="16131" max="16131" width="14.85546875" style="570" customWidth="1"/>
    <col min="16132" max="16132" width="13.85546875" style="570" customWidth="1"/>
    <col min="16133" max="16133" width="15.28515625" style="570" customWidth="1"/>
    <col min="16134" max="16134" width="20.7109375" style="570" customWidth="1"/>
    <col min="16135" max="16135" width="9.140625" style="570"/>
    <col min="16136" max="16136" width="14.85546875" style="570" bestFit="1" customWidth="1"/>
    <col min="16137" max="16137" width="14" style="570" customWidth="1"/>
    <col min="16138" max="16138" width="13.28515625" style="570" customWidth="1"/>
    <col min="16139" max="16140" width="9.140625" style="570"/>
    <col min="16141" max="16141" width="13.28515625" style="570" bestFit="1" customWidth="1"/>
    <col min="16142" max="16384" width="9.140625" style="570"/>
  </cols>
  <sheetData>
    <row r="2" spans="2:6" ht="19.5" customHeight="1" x14ac:dyDescent="0.2">
      <c r="B2" s="730" t="s">
        <v>666</v>
      </c>
      <c r="C2" s="731" t="s">
        <v>667</v>
      </c>
      <c r="D2" s="732"/>
      <c r="E2" s="732"/>
      <c r="F2" s="733"/>
    </row>
    <row r="3" spans="2:6" ht="48.75" customHeight="1" x14ac:dyDescent="0.2">
      <c r="B3" s="730"/>
      <c r="C3" s="633" t="s">
        <v>668</v>
      </c>
      <c r="D3" s="633" t="s">
        <v>669</v>
      </c>
      <c r="E3" s="634" t="s">
        <v>670</v>
      </c>
      <c r="F3" s="633" t="s">
        <v>671</v>
      </c>
    </row>
    <row r="4" spans="2:6" ht="16.5" customHeight="1" x14ac:dyDescent="0.2">
      <c r="B4" s="639" t="s">
        <v>672</v>
      </c>
      <c r="C4" s="564">
        <v>159746.92863000007</v>
      </c>
      <c r="D4" s="564">
        <v>178604.47738000005</v>
      </c>
      <c r="E4" s="565">
        <f t="shared" ref="E4:E41" si="0">D4-C4</f>
        <v>18857.548749999987</v>
      </c>
      <c r="F4" s="635">
        <v>0.11804639320282106</v>
      </c>
    </row>
    <row r="5" spans="2:6" ht="16.5" customHeight="1" x14ac:dyDescent="0.2">
      <c r="B5" s="639" t="s">
        <v>673</v>
      </c>
      <c r="C5" s="564">
        <v>32128.934550000002</v>
      </c>
      <c r="D5" s="564">
        <v>33557.545190000004</v>
      </c>
      <c r="E5" s="565">
        <f t="shared" si="0"/>
        <v>1428.6106400000026</v>
      </c>
      <c r="F5" s="635">
        <v>4.4464924218907909E-2</v>
      </c>
    </row>
    <row r="6" spans="2:6" ht="16.5" customHeight="1" x14ac:dyDescent="0.2">
      <c r="B6" s="639" t="s">
        <v>674</v>
      </c>
      <c r="C6" s="564">
        <v>11560.495449999999</v>
      </c>
      <c r="D6" s="564">
        <v>12068.248680000001</v>
      </c>
      <c r="E6" s="565">
        <f t="shared" si="0"/>
        <v>507.75323000000208</v>
      </c>
      <c r="F6" s="635">
        <v>4.3921407364941434E-2</v>
      </c>
    </row>
    <row r="7" spans="2:6" ht="16.5" customHeight="1" x14ac:dyDescent="0.2">
      <c r="B7" s="639" t="s">
        <v>675</v>
      </c>
      <c r="C7" s="564">
        <v>19587.550870000003</v>
      </c>
      <c r="D7" s="564">
        <v>20288.439139999999</v>
      </c>
      <c r="E7" s="565">
        <f t="shared" si="0"/>
        <v>700.88826999999583</v>
      </c>
      <c r="F7" s="635">
        <v>3.578233310798784E-2</v>
      </c>
    </row>
    <row r="8" spans="2:6" ht="16.5" customHeight="1" x14ac:dyDescent="0.2">
      <c r="B8" s="639" t="s">
        <v>676</v>
      </c>
      <c r="C8" s="564">
        <v>3169.5349799999995</v>
      </c>
      <c r="D8" s="564">
        <v>3259.5882000000001</v>
      </c>
      <c r="E8" s="565">
        <f t="shared" si="0"/>
        <v>90.053220000000692</v>
      </c>
      <c r="F8" s="635">
        <v>2.8412123724219196E-2</v>
      </c>
    </row>
    <row r="9" spans="2:6" ht="16.5" customHeight="1" x14ac:dyDescent="0.2">
      <c r="B9" s="639" t="s">
        <v>677</v>
      </c>
      <c r="C9" s="564">
        <v>15261.233289999996</v>
      </c>
      <c r="D9" s="564">
        <v>15632.377580000002</v>
      </c>
      <c r="E9" s="565">
        <f t="shared" si="0"/>
        <v>371.14429000000564</v>
      </c>
      <c r="F9" s="635">
        <v>2.4319416586285891E-2</v>
      </c>
    </row>
    <row r="10" spans="2:6" ht="16.5" customHeight="1" x14ac:dyDescent="0.2">
      <c r="B10" s="639" t="s">
        <v>678</v>
      </c>
      <c r="C10" s="564">
        <v>5333.6051000000007</v>
      </c>
      <c r="D10" s="564">
        <v>5435.5569600000008</v>
      </c>
      <c r="E10" s="565">
        <f t="shared" si="0"/>
        <v>101.95186000000012</v>
      </c>
      <c r="F10" s="635">
        <v>1.9114999721295378E-2</v>
      </c>
    </row>
    <row r="11" spans="2:6" ht="16.5" customHeight="1" x14ac:dyDescent="0.2">
      <c r="B11" s="639" t="s">
        <v>679</v>
      </c>
      <c r="C11" s="564">
        <v>22417.250479999995</v>
      </c>
      <c r="D11" s="564">
        <v>22599.752399999994</v>
      </c>
      <c r="E11" s="565">
        <f t="shared" si="0"/>
        <v>182.50191999999879</v>
      </c>
      <c r="F11" s="635">
        <v>8.1411375655913165E-3</v>
      </c>
    </row>
    <row r="12" spans="2:6" ht="16.5" customHeight="1" x14ac:dyDescent="0.2">
      <c r="B12" s="639" t="s">
        <v>680</v>
      </c>
      <c r="C12" s="564">
        <v>21493.643330000006</v>
      </c>
      <c r="D12" s="564">
        <v>21361.719219999995</v>
      </c>
      <c r="E12" s="565">
        <f t="shared" si="0"/>
        <v>-131.92411000001084</v>
      </c>
      <c r="F12" s="635">
        <v>-6.1378198183774657E-3</v>
      </c>
    </row>
    <row r="13" spans="2:6" ht="16.5" customHeight="1" x14ac:dyDescent="0.2">
      <c r="B13" s="639" t="s">
        <v>681</v>
      </c>
      <c r="C13" s="564">
        <v>20725.443220000001</v>
      </c>
      <c r="D13" s="564">
        <v>20585.560889999997</v>
      </c>
      <c r="E13" s="565">
        <f t="shared" si="0"/>
        <v>-139.882330000004</v>
      </c>
      <c r="F13" s="635">
        <v>-6.7493046356189579E-3</v>
      </c>
    </row>
    <row r="14" spans="2:6" ht="16.5" customHeight="1" x14ac:dyDescent="0.2">
      <c r="B14" s="639" t="s">
        <v>682</v>
      </c>
      <c r="C14" s="564">
        <v>28356.103579999999</v>
      </c>
      <c r="D14" s="564">
        <v>28033.355209999998</v>
      </c>
      <c r="E14" s="565">
        <f t="shared" si="0"/>
        <v>-322.74837000000116</v>
      </c>
      <c r="F14" s="635">
        <v>-1.1381971753962716E-2</v>
      </c>
    </row>
    <row r="15" spans="2:6" ht="16.5" customHeight="1" x14ac:dyDescent="0.2">
      <c r="B15" s="639" t="s">
        <v>683</v>
      </c>
      <c r="C15" s="564">
        <v>17261.085479999998</v>
      </c>
      <c r="D15" s="564">
        <v>17020.74209</v>
      </c>
      <c r="E15" s="565">
        <f t="shared" si="0"/>
        <v>-240.34338999999818</v>
      </c>
      <c r="F15" s="635">
        <v>-1.3924002072666752E-2</v>
      </c>
    </row>
    <row r="16" spans="2:6" ht="16.5" customHeight="1" x14ac:dyDescent="0.2">
      <c r="B16" s="639" t="s">
        <v>684</v>
      </c>
      <c r="C16" s="564">
        <v>36428.633809999999</v>
      </c>
      <c r="D16" s="564">
        <v>35724.172910000001</v>
      </c>
      <c r="E16" s="565">
        <f t="shared" si="0"/>
        <v>-704.46089999999822</v>
      </c>
      <c r="F16" s="635">
        <v>-1.933810923775614E-2</v>
      </c>
    </row>
    <row r="17" spans="2:6" ht="16.5" customHeight="1" x14ac:dyDescent="0.2">
      <c r="B17" s="639" t="s">
        <v>685</v>
      </c>
      <c r="C17" s="564">
        <v>12756.22212</v>
      </c>
      <c r="D17" s="564">
        <v>12491.24748</v>
      </c>
      <c r="E17" s="565">
        <f t="shared" si="0"/>
        <v>-264.97464000000036</v>
      </c>
      <c r="F17" s="635">
        <v>-2.0772187682790211E-2</v>
      </c>
    </row>
    <row r="18" spans="2:6" ht="16.5" customHeight="1" x14ac:dyDescent="0.2">
      <c r="B18" s="639" t="s">
        <v>686</v>
      </c>
      <c r="C18" s="564">
        <v>13734.697010000002</v>
      </c>
      <c r="D18" s="564">
        <v>13345.776029999999</v>
      </c>
      <c r="E18" s="565">
        <f t="shared" si="0"/>
        <v>-388.9209800000026</v>
      </c>
      <c r="F18" s="635">
        <v>-2.8316677078266461E-2</v>
      </c>
    </row>
    <row r="19" spans="2:6" ht="16.5" customHeight="1" x14ac:dyDescent="0.2">
      <c r="B19" s="639" t="s">
        <v>687</v>
      </c>
      <c r="C19" s="564">
        <v>20892.053019999999</v>
      </c>
      <c r="D19" s="564">
        <v>20189.638169999998</v>
      </c>
      <c r="E19" s="565">
        <f t="shared" si="0"/>
        <v>-702.41485000000102</v>
      </c>
      <c r="F19" s="635">
        <v>-3.3621150076901363E-2</v>
      </c>
    </row>
    <row r="20" spans="2:6" ht="16.5" customHeight="1" x14ac:dyDescent="0.2">
      <c r="B20" s="639" t="s">
        <v>688</v>
      </c>
      <c r="C20" s="564">
        <v>9534.1844000000001</v>
      </c>
      <c r="D20" s="564">
        <v>9151.88256</v>
      </c>
      <c r="E20" s="565">
        <f t="shared" si="0"/>
        <v>-382.30184000000008</v>
      </c>
      <c r="F20" s="635">
        <v>-4.0098011949506684E-2</v>
      </c>
    </row>
    <row r="21" spans="2:6" ht="16.5" customHeight="1" x14ac:dyDescent="0.2">
      <c r="B21" s="639" t="s">
        <v>689</v>
      </c>
      <c r="C21" s="564">
        <v>8713.5022299999964</v>
      </c>
      <c r="D21" s="564">
        <v>8198.5467600000011</v>
      </c>
      <c r="E21" s="565">
        <f t="shared" si="0"/>
        <v>-514.95546999999533</v>
      </c>
      <c r="F21" s="635">
        <v>-5.909856409137515E-2</v>
      </c>
    </row>
    <row r="22" spans="2:6" ht="16.5" customHeight="1" x14ac:dyDescent="0.2">
      <c r="B22" s="639" t="s">
        <v>690</v>
      </c>
      <c r="C22" s="564">
        <v>17540.360700000005</v>
      </c>
      <c r="D22" s="564">
        <v>16110.399149999999</v>
      </c>
      <c r="E22" s="565">
        <f t="shared" si="0"/>
        <v>-1429.9615500000054</v>
      </c>
      <c r="F22" s="635">
        <v>-8.1524067518178533E-2</v>
      </c>
    </row>
    <row r="23" spans="2:6" ht="16.5" customHeight="1" x14ac:dyDescent="0.2">
      <c r="B23" s="639" t="s">
        <v>691</v>
      </c>
      <c r="C23" s="564">
        <v>6395.8240299999998</v>
      </c>
      <c r="D23" s="564">
        <v>5867.5645799999993</v>
      </c>
      <c r="E23" s="565">
        <f t="shared" si="0"/>
        <v>-528.25945000000047</v>
      </c>
      <c r="F23" s="635">
        <v>-8.2594431541919811E-2</v>
      </c>
    </row>
    <row r="24" spans="2:6" ht="16.5" customHeight="1" x14ac:dyDescent="0.2">
      <c r="B24" s="639" t="s">
        <v>692</v>
      </c>
      <c r="C24" s="564">
        <v>7509.1918999999998</v>
      </c>
      <c r="D24" s="564">
        <v>6715.7028500000015</v>
      </c>
      <c r="E24" s="565">
        <f t="shared" si="0"/>
        <v>-793.48904999999831</v>
      </c>
      <c r="F24" s="635">
        <v>-0.10566903344153433</v>
      </c>
    </row>
    <row r="25" spans="2:6" ht="16.5" customHeight="1" x14ac:dyDescent="0.2">
      <c r="B25" s="639" t="s">
        <v>693</v>
      </c>
      <c r="C25" s="564">
        <v>13420.415230000002</v>
      </c>
      <c r="D25" s="564">
        <v>11986.254649999999</v>
      </c>
      <c r="E25" s="565">
        <f t="shared" si="0"/>
        <v>-1434.1605800000034</v>
      </c>
      <c r="F25" s="635">
        <v>-0.10686409886886961</v>
      </c>
    </row>
    <row r="26" spans="2:6" ht="16.5" customHeight="1" x14ac:dyDescent="0.2">
      <c r="B26" s="639" t="s">
        <v>694</v>
      </c>
      <c r="C26" s="564">
        <v>3504.18975</v>
      </c>
      <c r="D26" s="564">
        <v>3067.6160099999997</v>
      </c>
      <c r="E26" s="565">
        <f t="shared" si="0"/>
        <v>-436.57374000000027</v>
      </c>
      <c r="F26" s="635">
        <v>-0.12458621568652217</v>
      </c>
    </row>
    <row r="27" spans="2:6" ht="16.5" customHeight="1" x14ac:dyDescent="0.2">
      <c r="B27" s="639" t="s">
        <v>695</v>
      </c>
      <c r="C27" s="564">
        <v>18831.140030000006</v>
      </c>
      <c r="D27" s="564">
        <v>16451.058619999996</v>
      </c>
      <c r="E27" s="565">
        <f t="shared" si="0"/>
        <v>-2380.0814100000098</v>
      </c>
      <c r="F27" s="635">
        <v>-0.12639072335547863</v>
      </c>
    </row>
    <row r="28" spans="2:6" ht="16.5" customHeight="1" x14ac:dyDescent="0.2">
      <c r="B28" s="639" t="s">
        <v>696</v>
      </c>
      <c r="C28" s="564">
        <v>44103.080430000002</v>
      </c>
      <c r="D28" s="564">
        <v>37661.257550000002</v>
      </c>
      <c r="E28" s="565">
        <f t="shared" si="0"/>
        <v>-6441.8228799999997</v>
      </c>
      <c r="F28" s="635">
        <v>-0.14606287853802868</v>
      </c>
    </row>
    <row r="29" spans="2:6" ht="16.5" customHeight="1" x14ac:dyDescent="0.2">
      <c r="B29" s="639" t="s">
        <v>697</v>
      </c>
      <c r="C29" s="564">
        <v>10755.418510000001</v>
      </c>
      <c r="D29" s="564">
        <v>9112.264409999998</v>
      </c>
      <c r="E29" s="565">
        <f t="shared" si="0"/>
        <v>-1643.1541000000034</v>
      </c>
      <c r="F29" s="635">
        <v>-0.15277453857069878</v>
      </c>
    </row>
    <row r="30" spans="2:6" ht="16.5" customHeight="1" x14ac:dyDescent="0.2">
      <c r="B30" s="639" t="s">
        <v>698</v>
      </c>
      <c r="C30" s="564">
        <v>28538.937560000006</v>
      </c>
      <c r="D30" s="564">
        <v>24133.058399999994</v>
      </c>
      <c r="E30" s="565">
        <f t="shared" si="0"/>
        <v>-4405.8791600000113</v>
      </c>
      <c r="F30" s="635">
        <v>-0.1543813307954135</v>
      </c>
    </row>
    <row r="31" spans="2:6" ht="16.5" customHeight="1" x14ac:dyDescent="0.2">
      <c r="B31" s="639" t="s">
        <v>699</v>
      </c>
      <c r="C31" s="564">
        <v>6644.2335800000001</v>
      </c>
      <c r="D31" s="564">
        <v>5495.3679700000002</v>
      </c>
      <c r="E31" s="565">
        <f t="shared" si="0"/>
        <v>-1148.8656099999998</v>
      </c>
      <c r="F31" s="635">
        <v>-0.17291168291527759</v>
      </c>
    </row>
    <row r="32" spans="2:6" ht="16.5" customHeight="1" x14ac:dyDescent="0.2">
      <c r="B32" s="639" t="s">
        <v>700</v>
      </c>
      <c r="C32" s="564">
        <v>8879.0385000000006</v>
      </c>
      <c r="D32" s="564">
        <v>7303.3362500000003</v>
      </c>
      <c r="E32" s="565">
        <f t="shared" si="0"/>
        <v>-1575.7022500000003</v>
      </c>
      <c r="F32" s="635">
        <v>-0.17746316225568792</v>
      </c>
    </row>
    <row r="33" spans="2:6" ht="16.5" customHeight="1" x14ac:dyDescent="0.2">
      <c r="B33" s="639" t="s">
        <v>701</v>
      </c>
      <c r="C33" s="564">
        <v>11685.299719999999</v>
      </c>
      <c r="D33" s="564">
        <v>9597.3069699999996</v>
      </c>
      <c r="E33" s="565">
        <f t="shared" si="0"/>
        <v>-2087.9927499999994</v>
      </c>
      <c r="F33" s="635">
        <v>-0.17868542528064479</v>
      </c>
    </row>
    <row r="34" spans="2:6" ht="16.5" customHeight="1" x14ac:dyDescent="0.2">
      <c r="B34" s="639" t="s">
        <v>702</v>
      </c>
      <c r="C34" s="564">
        <v>12848.543359999998</v>
      </c>
      <c r="D34" s="564">
        <v>10030.400169999995</v>
      </c>
      <c r="E34" s="565">
        <f t="shared" si="0"/>
        <v>-2818.1431900000025</v>
      </c>
      <c r="F34" s="635">
        <v>-0.21933561735670581</v>
      </c>
    </row>
    <row r="35" spans="2:6" ht="16.5" customHeight="1" x14ac:dyDescent="0.2">
      <c r="B35" s="639" t="s">
        <v>703</v>
      </c>
      <c r="C35" s="564">
        <v>3153.186650000001</v>
      </c>
      <c r="D35" s="564">
        <v>2421.1402499999999</v>
      </c>
      <c r="E35" s="565">
        <f t="shared" si="0"/>
        <v>-732.04640000000109</v>
      </c>
      <c r="F35" s="635">
        <v>-0.23216082054641485</v>
      </c>
    </row>
    <row r="36" spans="2:6" ht="16.5" customHeight="1" x14ac:dyDescent="0.2">
      <c r="B36" s="639" t="s">
        <v>704</v>
      </c>
      <c r="C36" s="564">
        <v>8922.6692199999998</v>
      </c>
      <c r="D36" s="564">
        <v>6668.7821099999992</v>
      </c>
      <c r="E36" s="565">
        <f t="shared" si="0"/>
        <v>-2253.8871100000006</v>
      </c>
      <c r="F36" s="635">
        <v>-0.2526023384289483</v>
      </c>
    </row>
    <row r="37" spans="2:6" ht="16.5" customHeight="1" x14ac:dyDescent="0.2">
      <c r="B37" s="639" t="s">
        <v>705</v>
      </c>
      <c r="C37" s="564">
        <v>14191.590330000001</v>
      </c>
      <c r="D37" s="564">
        <v>10571.942050000001</v>
      </c>
      <c r="E37" s="565">
        <f t="shared" si="0"/>
        <v>-3619.6482799999994</v>
      </c>
      <c r="F37" s="635">
        <v>-0.25505586025466953</v>
      </c>
    </row>
    <row r="38" spans="2:6" ht="16.5" customHeight="1" x14ac:dyDescent="0.2">
      <c r="B38" s="639" t="s">
        <v>706</v>
      </c>
      <c r="C38" s="564">
        <v>5803.8796500000017</v>
      </c>
      <c r="D38" s="564">
        <v>4010.6787399999998</v>
      </c>
      <c r="E38" s="565">
        <f t="shared" si="0"/>
        <v>-1793.2009100000018</v>
      </c>
      <c r="F38" s="635">
        <v>-0.30896590179984196</v>
      </c>
    </row>
    <row r="39" spans="2:6" ht="16.5" customHeight="1" x14ac:dyDescent="0.2">
      <c r="B39" s="639" t="s">
        <v>707</v>
      </c>
      <c r="C39" s="564">
        <v>9988.801779999998</v>
      </c>
      <c r="D39" s="564">
        <v>5823.709319999999</v>
      </c>
      <c r="E39" s="565">
        <f t="shared" si="0"/>
        <v>-4165.0924599999989</v>
      </c>
      <c r="F39" s="635">
        <v>-0.41697618510555723</v>
      </c>
    </row>
    <row r="40" spans="2:6" ht="16.5" customHeight="1" x14ac:dyDescent="0.2">
      <c r="B40" s="636" t="s">
        <v>708</v>
      </c>
      <c r="C40" s="637">
        <f>SUM(C4:C39)</f>
        <v>691816.90248000016</v>
      </c>
      <c r="D40" s="637">
        <f>SUM(D4:D39)</f>
        <v>670576.46690000023</v>
      </c>
      <c r="E40" s="637">
        <f t="shared" si="0"/>
        <v>-21240.435579999932</v>
      </c>
      <c r="F40" s="638">
        <v>-3.0702394670986566E-2</v>
      </c>
    </row>
    <row r="41" spans="2:6" ht="16.5" customHeight="1" x14ac:dyDescent="0.2">
      <c r="B41" s="636" t="s">
        <v>709</v>
      </c>
      <c r="C41" s="563">
        <v>15846.980659999997</v>
      </c>
      <c r="D41" s="563">
        <v>18065.645120000001</v>
      </c>
      <c r="E41" s="637">
        <f t="shared" si="0"/>
        <v>2218.6644600000036</v>
      </c>
      <c r="F41" s="638">
        <v>0.1400055005809544</v>
      </c>
    </row>
    <row r="42" spans="2:6" ht="16.5" customHeight="1" x14ac:dyDescent="0.2">
      <c r="B42" s="636" t="s">
        <v>710</v>
      </c>
      <c r="C42" s="637">
        <f>SUM(C40:C41)</f>
        <v>707663.88314000017</v>
      </c>
      <c r="D42" s="637">
        <f>SUM(D40:D41)</f>
        <v>688642.11202000023</v>
      </c>
      <c r="E42" s="637">
        <f>SUM(E40:E41)</f>
        <v>-19021.771119999928</v>
      </c>
      <c r="F42" s="638">
        <v>-2.6879669251450578E-2</v>
      </c>
    </row>
  </sheetData>
  <mergeCells count="2">
    <mergeCell ref="B2:B3"/>
    <mergeCell ref="C2:F2"/>
  </mergeCells>
  <conditionalFormatting sqref="E4:E39">
    <cfRule type="cellIs" dxfId="4" priority="3" stopIfTrue="1" operator="lessThan">
      <formula>0</formula>
    </cfRule>
  </conditionalFormatting>
  <conditionalFormatting sqref="E40">
    <cfRule type="cellIs" dxfId="3" priority="1" stopIfTrue="1" operator="lessThan">
      <formula>0</formula>
    </cfRule>
  </conditionalFormatting>
  <conditionalFormatting sqref="E41">
    <cfRule type="cellIs" dxfId="2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5:L12"/>
  <sheetViews>
    <sheetView zoomScale="80" zoomScaleNormal="80" workbookViewId="0">
      <selection activeCell="L54" sqref="L54"/>
    </sheetView>
  </sheetViews>
  <sheetFormatPr defaultRowHeight="14.25" x14ac:dyDescent="0.2"/>
  <cols>
    <col min="1" max="1" width="16.140625" style="566" customWidth="1"/>
    <col min="2" max="2" width="16.7109375" style="566" bestFit="1" customWidth="1"/>
    <col min="3" max="3" width="26.85546875" style="566" customWidth="1"/>
    <col min="4" max="4" width="20" style="566" customWidth="1"/>
    <col min="5" max="5" width="13.5703125" style="566" customWidth="1"/>
    <col min="6" max="6" width="14.28515625" style="566" customWidth="1"/>
    <col min="7" max="7" width="12.42578125" style="566" bestFit="1" customWidth="1"/>
    <col min="8" max="8" width="13.5703125" style="566" bestFit="1" customWidth="1"/>
    <col min="9" max="9" width="16.28515625" style="566" customWidth="1"/>
    <col min="10" max="10" width="15.42578125" style="566" customWidth="1"/>
    <col min="11" max="11" width="12.42578125" style="566" bestFit="1" customWidth="1"/>
    <col min="12" max="250" width="9.140625" style="566"/>
    <col min="251" max="252" width="18" style="566" customWidth="1"/>
    <col min="253" max="253" width="22.28515625" style="566" customWidth="1"/>
    <col min="254" max="254" width="20.140625" style="566" customWidth="1"/>
    <col min="255" max="255" width="17.28515625" style="566" customWidth="1"/>
    <col min="256" max="256" width="9.140625" style="566"/>
    <col min="257" max="257" width="13.85546875" style="566" bestFit="1" customWidth="1"/>
    <col min="258" max="258" width="16.7109375" style="566" bestFit="1" customWidth="1"/>
    <col min="259" max="259" width="12.7109375" style="566" bestFit="1" customWidth="1"/>
    <col min="260" max="506" width="9.140625" style="566"/>
    <col min="507" max="508" width="18" style="566" customWidth="1"/>
    <col min="509" max="509" width="22.28515625" style="566" customWidth="1"/>
    <col min="510" max="510" width="20.140625" style="566" customWidth="1"/>
    <col min="511" max="511" width="17.28515625" style="566" customWidth="1"/>
    <col min="512" max="512" width="9.140625" style="566"/>
    <col min="513" max="513" width="13.85546875" style="566" bestFit="1" customWidth="1"/>
    <col min="514" max="514" width="16.7109375" style="566" bestFit="1" customWidth="1"/>
    <col min="515" max="515" width="12.7109375" style="566" bestFit="1" customWidth="1"/>
    <col min="516" max="762" width="9.140625" style="566"/>
    <col min="763" max="764" width="18" style="566" customWidth="1"/>
    <col min="765" max="765" width="22.28515625" style="566" customWidth="1"/>
    <col min="766" max="766" width="20.140625" style="566" customWidth="1"/>
    <col min="767" max="767" width="17.28515625" style="566" customWidth="1"/>
    <col min="768" max="768" width="9.140625" style="566"/>
    <col min="769" max="769" width="13.85546875" style="566" bestFit="1" customWidth="1"/>
    <col min="770" max="770" width="16.7109375" style="566" bestFit="1" customWidth="1"/>
    <col min="771" max="771" width="12.7109375" style="566" bestFit="1" customWidth="1"/>
    <col min="772" max="1018" width="9.140625" style="566"/>
    <col min="1019" max="1020" width="18" style="566" customWidth="1"/>
    <col min="1021" max="1021" width="22.28515625" style="566" customWidth="1"/>
    <col min="1022" max="1022" width="20.140625" style="566" customWidth="1"/>
    <col min="1023" max="1023" width="17.28515625" style="566" customWidth="1"/>
    <col min="1024" max="1024" width="9.140625" style="566"/>
    <col min="1025" max="1025" width="13.85546875" style="566" bestFit="1" customWidth="1"/>
    <col min="1026" max="1026" width="16.7109375" style="566" bestFit="1" customWidth="1"/>
    <col min="1027" max="1027" width="12.7109375" style="566" bestFit="1" customWidth="1"/>
    <col min="1028" max="1274" width="9.140625" style="566"/>
    <col min="1275" max="1276" width="18" style="566" customWidth="1"/>
    <col min="1277" max="1277" width="22.28515625" style="566" customWidth="1"/>
    <col min="1278" max="1278" width="20.140625" style="566" customWidth="1"/>
    <col min="1279" max="1279" width="17.28515625" style="566" customWidth="1"/>
    <col min="1280" max="1280" width="9.140625" style="566"/>
    <col min="1281" max="1281" width="13.85546875" style="566" bestFit="1" customWidth="1"/>
    <col min="1282" max="1282" width="16.7109375" style="566" bestFit="1" customWidth="1"/>
    <col min="1283" max="1283" width="12.7109375" style="566" bestFit="1" customWidth="1"/>
    <col min="1284" max="1530" width="9.140625" style="566"/>
    <col min="1531" max="1532" width="18" style="566" customWidth="1"/>
    <col min="1533" max="1533" width="22.28515625" style="566" customWidth="1"/>
    <col min="1534" max="1534" width="20.140625" style="566" customWidth="1"/>
    <col min="1535" max="1535" width="17.28515625" style="566" customWidth="1"/>
    <col min="1536" max="1536" width="9.140625" style="566"/>
    <col min="1537" max="1537" width="13.85546875" style="566" bestFit="1" customWidth="1"/>
    <col min="1538" max="1538" width="16.7109375" style="566" bestFit="1" customWidth="1"/>
    <col min="1539" max="1539" width="12.7109375" style="566" bestFit="1" customWidth="1"/>
    <col min="1540" max="1786" width="9.140625" style="566"/>
    <col min="1787" max="1788" width="18" style="566" customWidth="1"/>
    <col min="1789" max="1789" width="22.28515625" style="566" customWidth="1"/>
    <col min="1790" max="1790" width="20.140625" style="566" customWidth="1"/>
    <col min="1791" max="1791" width="17.28515625" style="566" customWidth="1"/>
    <col min="1792" max="1792" width="9.140625" style="566"/>
    <col min="1793" max="1793" width="13.85546875" style="566" bestFit="1" customWidth="1"/>
    <col min="1794" max="1794" width="16.7109375" style="566" bestFit="1" customWidth="1"/>
    <col min="1795" max="1795" width="12.7109375" style="566" bestFit="1" customWidth="1"/>
    <col min="1796" max="2042" width="9.140625" style="566"/>
    <col min="2043" max="2044" width="18" style="566" customWidth="1"/>
    <col min="2045" max="2045" width="22.28515625" style="566" customWidth="1"/>
    <col min="2046" max="2046" width="20.140625" style="566" customWidth="1"/>
    <col min="2047" max="2047" width="17.28515625" style="566" customWidth="1"/>
    <col min="2048" max="2048" width="9.140625" style="566"/>
    <col min="2049" max="2049" width="13.85546875" style="566" bestFit="1" customWidth="1"/>
    <col min="2050" max="2050" width="16.7109375" style="566" bestFit="1" customWidth="1"/>
    <col min="2051" max="2051" width="12.7109375" style="566" bestFit="1" customWidth="1"/>
    <col min="2052" max="2298" width="9.140625" style="566"/>
    <col min="2299" max="2300" width="18" style="566" customWidth="1"/>
    <col min="2301" max="2301" width="22.28515625" style="566" customWidth="1"/>
    <col min="2302" max="2302" width="20.140625" style="566" customWidth="1"/>
    <col min="2303" max="2303" width="17.28515625" style="566" customWidth="1"/>
    <col min="2304" max="2304" width="9.140625" style="566"/>
    <col min="2305" max="2305" width="13.85546875" style="566" bestFit="1" customWidth="1"/>
    <col min="2306" max="2306" width="16.7109375" style="566" bestFit="1" customWidth="1"/>
    <col min="2307" max="2307" width="12.7109375" style="566" bestFit="1" customWidth="1"/>
    <col min="2308" max="2554" width="9.140625" style="566"/>
    <col min="2555" max="2556" width="18" style="566" customWidth="1"/>
    <col min="2557" max="2557" width="22.28515625" style="566" customWidth="1"/>
    <col min="2558" max="2558" width="20.140625" style="566" customWidth="1"/>
    <col min="2559" max="2559" width="17.28515625" style="566" customWidth="1"/>
    <col min="2560" max="2560" width="9.140625" style="566"/>
    <col min="2561" max="2561" width="13.85546875" style="566" bestFit="1" customWidth="1"/>
    <col min="2562" max="2562" width="16.7109375" style="566" bestFit="1" customWidth="1"/>
    <col min="2563" max="2563" width="12.7109375" style="566" bestFit="1" customWidth="1"/>
    <col min="2564" max="2810" width="9.140625" style="566"/>
    <col min="2811" max="2812" width="18" style="566" customWidth="1"/>
    <col min="2813" max="2813" width="22.28515625" style="566" customWidth="1"/>
    <col min="2814" max="2814" width="20.140625" style="566" customWidth="1"/>
    <col min="2815" max="2815" width="17.28515625" style="566" customWidth="1"/>
    <col min="2816" max="2816" width="9.140625" style="566"/>
    <col min="2817" max="2817" width="13.85546875" style="566" bestFit="1" customWidth="1"/>
    <col min="2818" max="2818" width="16.7109375" style="566" bestFit="1" customWidth="1"/>
    <col min="2819" max="2819" width="12.7109375" style="566" bestFit="1" customWidth="1"/>
    <col min="2820" max="3066" width="9.140625" style="566"/>
    <col min="3067" max="3068" width="18" style="566" customWidth="1"/>
    <col min="3069" max="3069" width="22.28515625" style="566" customWidth="1"/>
    <col min="3070" max="3070" width="20.140625" style="566" customWidth="1"/>
    <col min="3071" max="3071" width="17.28515625" style="566" customWidth="1"/>
    <col min="3072" max="3072" width="9.140625" style="566"/>
    <col min="3073" max="3073" width="13.85546875" style="566" bestFit="1" customWidth="1"/>
    <col min="3074" max="3074" width="16.7109375" style="566" bestFit="1" customWidth="1"/>
    <col min="3075" max="3075" width="12.7109375" style="566" bestFit="1" customWidth="1"/>
    <col min="3076" max="3322" width="9.140625" style="566"/>
    <col min="3323" max="3324" width="18" style="566" customWidth="1"/>
    <col min="3325" max="3325" width="22.28515625" style="566" customWidth="1"/>
    <col min="3326" max="3326" width="20.140625" style="566" customWidth="1"/>
    <col min="3327" max="3327" width="17.28515625" style="566" customWidth="1"/>
    <col min="3328" max="3328" width="9.140625" style="566"/>
    <col min="3329" max="3329" width="13.85546875" style="566" bestFit="1" customWidth="1"/>
    <col min="3330" max="3330" width="16.7109375" style="566" bestFit="1" customWidth="1"/>
    <col min="3331" max="3331" width="12.7109375" style="566" bestFit="1" customWidth="1"/>
    <col min="3332" max="3578" width="9.140625" style="566"/>
    <col min="3579" max="3580" width="18" style="566" customWidth="1"/>
    <col min="3581" max="3581" width="22.28515625" style="566" customWidth="1"/>
    <col min="3582" max="3582" width="20.140625" style="566" customWidth="1"/>
    <col min="3583" max="3583" width="17.28515625" style="566" customWidth="1"/>
    <col min="3584" max="3584" width="9.140625" style="566"/>
    <col min="3585" max="3585" width="13.85546875" style="566" bestFit="1" customWidth="1"/>
    <col min="3586" max="3586" width="16.7109375" style="566" bestFit="1" customWidth="1"/>
    <col min="3587" max="3587" width="12.7109375" style="566" bestFit="1" customWidth="1"/>
    <col min="3588" max="3834" width="9.140625" style="566"/>
    <col min="3835" max="3836" width="18" style="566" customWidth="1"/>
    <col min="3837" max="3837" width="22.28515625" style="566" customWidth="1"/>
    <col min="3838" max="3838" width="20.140625" style="566" customWidth="1"/>
    <col min="3839" max="3839" width="17.28515625" style="566" customWidth="1"/>
    <col min="3840" max="3840" width="9.140625" style="566"/>
    <col min="3841" max="3841" width="13.85546875" style="566" bestFit="1" customWidth="1"/>
    <col min="3842" max="3842" width="16.7109375" style="566" bestFit="1" customWidth="1"/>
    <col min="3843" max="3843" width="12.7109375" style="566" bestFit="1" customWidth="1"/>
    <col min="3844" max="4090" width="9.140625" style="566"/>
    <col min="4091" max="4092" width="18" style="566" customWidth="1"/>
    <col min="4093" max="4093" width="22.28515625" style="566" customWidth="1"/>
    <col min="4094" max="4094" width="20.140625" style="566" customWidth="1"/>
    <col min="4095" max="4095" width="17.28515625" style="566" customWidth="1"/>
    <col min="4096" max="4096" width="9.140625" style="566"/>
    <col min="4097" max="4097" width="13.85546875" style="566" bestFit="1" customWidth="1"/>
    <col min="4098" max="4098" width="16.7109375" style="566" bestFit="1" customWidth="1"/>
    <col min="4099" max="4099" width="12.7109375" style="566" bestFit="1" customWidth="1"/>
    <col min="4100" max="4346" width="9.140625" style="566"/>
    <col min="4347" max="4348" width="18" style="566" customWidth="1"/>
    <col min="4349" max="4349" width="22.28515625" style="566" customWidth="1"/>
    <col min="4350" max="4350" width="20.140625" style="566" customWidth="1"/>
    <col min="4351" max="4351" width="17.28515625" style="566" customWidth="1"/>
    <col min="4352" max="4352" width="9.140625" style="566"/>
    <col min="4353" max="4353" width="13.85546875" style="566" bestFit="1" customWidth="1"/>
    <col min="4354" max="4354" width="16.7109375" style="566" bestFit="1" customWidth="1"/>
    <col min="4355" max="4355" width="12.7109375" style="566" bestFit="1" customWidth="1"/>
    <col min="4356" max="4602" width="9.140625" style="566"/>
    <col min="4603" max="4604" width="18" style="566" customWidth="1"/>
    <col min="4605" max="4605" width="22.28515625" style="566" customWidth="1"/>
    <col min="4606" max="4606" width="20.140625" style="566" customWidth="1"/>
    <col min="4607" max="4607" width="17.28515625" style="566" customWidth="1"/>
    <col min="4608" max="4608" width="9.140625" style="566"/>
    <col min="4609" max="4609" width="13.85546875" style="566" bestFit="1" customWidth="1"/>
    <col min="4610" max="4610" width="16.7109375" style="566" bestFit="1" customWidth="1"/>
    <col min="4611" max="4611" width="12.7109375" style="566" bestFit="1" customWidth="1"/>
    <col min="4612" max="4858" width="9.140625" style="566"/>
    <col min="4859" max="4860" width="18" style="566" customWidth="1"/>
    <col min="4861" max="4861" width="22.28515625" style="566" customWidth="1"/>
    <col min="4862" max="4862" width="20.140625" style="566" customWidth="1"/>
    <col min="4863" max="4863" width="17.28515625" style="566" customWidth="1"/>
    <col min="4864" max="4864" width="9.140625" style="566"/>
    <col min="4865" max="4865" width="13.85546875" style="566" bestFit="1" customWidth="1"/>
    <col min="4866" max="4866" width="16.7109375" style="566" bestFit="1" customWidth="1"/>
    <col min="4867" max="4867" width="12.7109375" style="566" bestFit="1" customWidth="1"/>
    <col min="4868" max="5114" width="9.140625" style="566"/>
    <col min="5115" max="5116" width="18" style="566" customWidth="1"/>
    <col min="5117" max="5117" width="22.28515625" style="566" customWidth="1"/>
    <col min="5118" max="5118" width="20.140625" style="566" customWidth="1"/>
    <col min="5119" max="5119" width="17.28515625" style="566" customWidth="1"/>
    <col min="5120" max="5120" width="9.140625" style="566"/>
    <col min="5121" max="5121" width="13.85546875" style="566" bestFit="1" customWidth="1"/>
    <col min="5122" max="5122" width="16.7109375" style="566" bestFit="1" customWidth="1"/>
    <col min="5123" max="5123" width="12.7109375" style="566" bestFit="1" customWidth="1"/>
    <col min="5124" max="5370" width="9.140625" style="566"/>
    <col min="5371" max="5372" width="18" style="566" customWidth="1"/>
    <col min="5373" max="5373" width="22.28515625" style="566" customWidth="1"/>
    <col min="5374" max="5374" width="20.140625" style="566" customWidth="1"/>
    <col min="5375" max="5375" width="17.28515625" style="566" customWidth="1"/>
    <col min="5376" max="5376" width="9.140625" style="566"/>
    <col min="5377" max="5377" width="13.85546875" style="566" bestFit="1" customWidth="1"/>
    <col min="5378" max="5378" width="16.7109375" style="566" bestFit="1" customWidth="1"/>
    <col min="5379" max="5379" width="12.7109375" style="566" bestFit="1" customWidth="1"/>
    <col min="5380" max="5626" width="9.140625" style="566"/>
    <col min="5627" max="5628" width="18" style="566" customWidth="1"/>
    <col min="5629" max="5629" width="22.28515625" style="566" customWidth="1"/>
    <col min="5630" max="5630" width="20.140625" style="566" customWidth="1"/>
    <col min="5631" max="5631" width="17.28515625" style="566" customWidth="1"/>
    <col min="5632" max="5632" width="9.140625" style="566"/>
    <col min="5633" max="5633" width="13.85546875" style="566" bestFit="1" customWidth="1"/>
    <col min="5634" max="5634" width="16.7109375" style="566" bestFit="1" customWidth="1"/>
    <col min="5635" max="5635" width="12.7109375" style="566" bestFit="1" customWidth="1"/>
    <col min="5636" max="5882" width="9.140625" style="566"/>
    <col min="5883" max="5884" width="18" style="566" customWidth="1"/>
    <col min="5885" max="5885" width="22.28515625" style="566" customWidth="1"/>
    <col min="5886" max="5886" width="20.140625" style="566" customWidth="1"/>
    <col min="5887" max="5887" width="17.28515625" style="566" customWidth="1"/>
    <col min="5888" max="5888" width="9.140625" style="566"/>
    <col min="5889" max="5889" width="13.85546875" style="566" bestFit="1" customWidth="1"/>
    <col min="5890" max="5890" width="16.7109375" style="566" bestFit="1" customWidth="1"/>
    <col min="5891" max="5891" width="12.7109375" style="566" bestFit="1" customWidth="1"/>
    <col min="5892" max="6138" width="9.140625" style="566"/>
    <col min="6139" max="6140" width="18" style="566" customWidth="1"/>
    <col min="6141" max="6141" width="22.28515625" style="566" customWidth="1"/>
    <col min="6142" max="6142" width="20.140625" style="566" customWidth="1"/>
    <col min="6143" max="6143" width="17.28515625" style="566" customWidth="1"/>
    <col min="6144" max="6144" width="9.140625" style="566"/>
    <col min="6145" max="6145" width="13.85546875" style="566" bestFit="1" customWidth="1"/>
    <col min="6146" max="6146" width="16.7109375" style="566" bestFit="1" customWidth="1"/>
    <col min="6147" max="6147" width="12.7109375" style="566" bestFit="1" customWidth="1"/>
    <col min="6148" max="6394" width="9.140625" style="566"/>
    <col min="6395" max="6396" width="18" style="566" customWidth="1"/>
    <col min="6397" max="6397" width="22.28515625" style="566" customWidth="1"/>
    <col min="6398" max="6398" width="20.140625" style="566" customWidth="1"/>
    <col min="6399" max="6399" width="17.28515625" style="566" customWidth="1"/>
    <col min="6400" max="6400" width="9.140625" style="566"/>
    <col min="6401" max="6401" width="13.85546875" style="566" bestFit="1" customWidth="1"/>
    <col min="6402" max="6402" width="16.7109375" style="566" bestFit="1" customWidth="1"/>
    <col min="6403" max="6403" width="12.7109375" style="566" bestFit="1" customWidth="1"/>
    <col min="6404" max="6650" width="9.140625" style="566"/>
    <col min="6651" max="6652" width="18" style="566" customWidth="1"/>
    <col min="6653" max="6653" width="22.28515625" style="566" customWidth="1"/>
    <col min="6654" max="6654" width="20.140625" style="566" customWidth="1"/>
    <col min="6655" max="6655" width="17.28515625" style="566" customWidth="1"/>
    <col min="6656" max="6656" width="9.140625" style="566"/>
    <col min="6657" max="6657" width="13.85546875" style="566" bestFit="1" customWidth="1"/>
    <col min="6658" max="6658" width="16.7109375" style="566" bestFit="1" customWidth="1"/>
    <col min="6659" max="6659" width="12.7109375" style="566" bestFit="1" customWidth="1"/>
    <col min="6660" max="6906" width="9.140625" style="566"/>
    <col min="6907" max="6908" width="18" style="566" customWidth="1"/>
    <col min="6909" max="6909" width="22.28515625" style="566" customWidth="1"/>
    <col min="6910" max="6910" width="20.140625" style="566" customWidth="1"/>
    <col min="6911" max="6911" width="17.28515625" style="566" customWidth="1"/>
    <col min="6912" max="6912" width="9.140625" style="566"/>
    <col min="6913" max="6913" width="13.85546875" style="566" bestFit="1" customWidth="1"/>
    <col min="6914" max="6914" width="16.7109375" style="566" bestFit="1" customWidth="1"/>
    <col min="6915" max="6915" width="12.7109375" style="566" bestFit="1" customWidth="1"/>
    <col min="6916" max="7162" width="9.140625" style="566"/>
    <col min="7163" max="7164" width="18" style="566" customWidth="1"/>
    <col min="7165" max="7165" width="22.28515625" style="566" customWidth="1"/>
    <col min="7166" max="7166" width="20.140625" style="566" customWidth="1"/>
    <col min="7167" max="7167" width="17.28515625" style="566" customWidth="1"/>
    <col min="7168" max="7168" width="9.140625" style="566"/>
    <col min="7169" max="7169" width="13.85546875" style="566" bestFit="1" customWidth="1"/>
    <col min="7170" max="7170" width="16.7109375" style="566" bestFit="1" customWidth="1"/>
    <col min="7171" max="7171" width="12.7109375" style="566" bestFit="1" customWidth="1"/>
    <col min="7172" max="7418" width="9.140625" style="566"/>
    <col min="7419" max="7420" width="18" style="566" customWidth="1"/>
    <col min="7421" max="7421" width="22.28515625" style="566" customWidth="1"/>
    <col min="7422" max="7422" width="20.140625" style="566" customWidth="1"/>
    <col min="7423" max="7423" width="17.28515625" style="566" customWidth="1"/>
    <col min="7424" max="7424" width="9.140625" style="566"/>
    <col min="7425" max="7425" width="13.85546875" style="566" bestFit="1" customWidth="1"/>
    <col min="7426" max="7426" width="16.7109375" style="566" bestFit="1" customWidth="1"/>
    <col min="7427" max="7427" width="12.7109375" style="566" bestFit="1" customWidth="1"/>
    <col min="7428" max="7674" width="9.140625" style="566"/>
    <col min="7675" max="7676" width="18" style="566" customWidth="1"/>
    <col min="7677" max="7677" width="22.28515625" style="566" customWidth="1"/>
    <col min="7678" max="7678" width="20.140625" style="566" customWidth="1"/>
    <col min="7679" max="7679" width="17.28515625" style="566" customWidth="1"/>
    <col min="7680" max="7680" width="9.140625" style="566"/>
    <col min="7681" max="7681" width="13.85546875" style="566" bestFit="1" customWidth="1"/>
    <col min="7682" max="7682" width="16.7109375" style="566" bestFit="1" customWidth="1"/>
    <col min="7683" max="7683" width="12.7109375" style="566" bestFit="1" customWidth="1"/>
    <col min="7684" max="7930" width="9.140625" style="566"/>
    <col min="7931" max="7932" width="18" style="566" customWidth="1"/>
    <col min="7933" max="7933" width="22.28515625" style="566" customWidth="1"/>
    <col min="7934" max="7934" width="20.140625" style="566" customWidth="1"/>
    <col min="7935" max="7935" width="17.28515625" style="566" customWidth="1"/>
    <col min="7936" max="7936" width="9.140625" style="566"/>
    <col min="7937" max="7937" width="13.85546875" style="566" bestFit="1" customWidth="1"/>
    <col min="7938" max="7938" width="16.7109375" style="566" bestFit="1" customWidth="1"/>
    <col min="7939" max="7939" width="12.7109375" style="566" bestFit="1" customWidth="1"/>
    <col min="7940" max="8186" width="9.140625" style="566"/>
    <col min="8187" max="8188" width="18" style="566" customWidth="1"/>
    <col min="8189" max="8189" width="22.28515625" style="566" customWidth="1"/>
    <col min="8190" max="8190" width="20.140625" style="566" customWidth="1"/>
    <col min="8191" max="8191" width="17.28515625" style="566" customWidth="1"/>
    <col min="8192" max="8192" width="9.140625" style="566"/>
    <col min="8193" max="8193" width="13.85546875" style="566" bestFit="1" customWidth="1"/>
    <col min="8194" max="8194" width="16.7109375" style="566" bestFit="1" customWidth="1"/>
    <col min="8195" max="8195" width="12.7109375" style="566" bestFit="1" customWidth="1"/>
    <col min="8196" max="8442" width="9.140625" style="566"/>
    <col min="8443" max="8444" width="18" style="566" customWidth="1"/>
    <col min="8445" max="8445" width="22.28515625" style="566" customWidth="1"/>
    <col min="8446" max="8446" width="20.140625" style="566" customWidth="1"/>
    <col min="8447" max="8447" width="17.28515625" style="566" customWidth="1"/>
    <col min="8448" max="8448" width="9.140625" style="566"/>
    <col min="8449" max="8449" width="13.85546875" style="566" bestFit="1" customWidth="1"/>
    <col min="8450" max="8450" width="16.7109375" style="566" bestFit="1" customWidth="1"/>
    <col min="8451" max="8451" width="12.7109375" style="566" bestFit="1" customWidth="1"/>
    <col min="8452" max="8698" width="9.140625" style="566"/>
    <col min="8699" max="8700" width="18" style="566" customWidth="1"/>
    <col min="8701" max="8701" width="22.28515625" style="566" customWidth="1"/>
    <col min="8702" max="8702" width="20.140625" style="566" customWidth="1"/>
    <col min="8703" max="8703" width="17.28515625" style="566" customWidth="1"/>
    <col min="8704" max="8704" width="9.140625" style="566"/>
    <col min="8705" max="8705" width="13.85546875" style="566" bestFit="1" customWidth="1"/>
    <col min="8706" max="8706" width="16.7109375" style="566" bestFit="1" customWidth="1"/>
    <col min="8707" max="8707" width="12.7109375" style="566" bestFit="1" customWidth="1"/>
    <col min="8708" max="8954" width="9.140625" style="566"/>
    <col min="8955" max="8956" width="18" style="566" customWidth="1"/>
    <col min="8957" max="8957" width="22.28515625" style="566" customWidth="1"/>
    <col min="8958" max="8958" width="20.140625" style="566" customWidth="1"/>
    <col min="8959" max="8959" width="17.28515625" style="566" customWidth="1"/>
    <col min="8960" max="8960" width="9.140625" style="566"/>
    <col min="8961" max="8961" width="13.85546875" style="566" bestFit="1" customWidth="1"/>
    <col min="8962" max="8962" width="16.7109375" style="566" bestFit="1" customWidth="1"/>
    <col min="8963" max="8963" width="12.7109375" style="566" bestFit="1" customWidth="1"/>
    <col min="8964" max="9210" width="9.140625" style="566"/>
    <col min="9211" max="9212" width="18" style="566" customWidth="1"/>
    <col min="9213" max="9213" width="22.28515625" style="566" customWidth="1"/>
    <col min="9214" max="9214" width="20.140625" style="566" customWidth="1"/>
    <col min="9215" max="9215" width="17.28515625" style="566" customWidth="1"/>
    <col min="9216" max="9216" width="9.140625" style="566"/>
    <col min="9217" max="9217" width="13.85546875" style="566" bestFit="1" customWidth="1"/>
    <col min="9218" max="9218" width="16.7109375" style="566" bestFit="1" customWidth="1"/>
    <col min="9219" max="9219" width="12.7109375" style="566" bestFit="1" customWidth="1"/>
    <col min="9220" max="9466" width="9.140625" style="566"/>
    <col min="9467" max="9468" width="18" style="566" customWidth="1"/>
    <col min="9469" max="9469" width="22.28515625" style="566" customWidth="1"/>
    <col min="9470" max="9470" width="20.140625" style="566" customWidth="1"/>
    <col min="9471" max="9471" width="17.28515625" style="566" customWidth="1"/>
    <col min="9472" max="9472" width="9.140625" style="566"/>
    <col min="9473" max="9473" width="13.85546875" style="566" bestFit="1" customWidth="1"/>
    <col min="9474" max="9474" width="16.7109375" style="566" bestFit="1" customWidth="1"/>
    <col min="9475" max="9475" width="12.7109375" style="566" bestFit="1" customWidth="1"/>
    <col min="9476" max="9722" width="9.140625" style="566"/>
    <col min="9723" max="9724" width="18" style="566" customWidth="1"/>
    <col min="9725" max="9725" width="22.28515625" style="566" customWidth="1"/>
    <col min="9726" max="9726" width="20.140625" style="566" customWidth="1"/>
    <col min="9727" max="9727" width="17.28515625" style="566" customWidth="1"/>
    <col min="9728" max="9728" width="9.140625" style="566"/>
    <col min="9729" max="9729" width="13.85546875" style="566" bestFit="1" customWidth="1"/>
    <col min="9730" max="9730" width="16.7109375" style="566" bestFit="1" customWidth="1"/>
    <col min="9731" max="9731" width="12.7109375" style="566" bestFit="1" customWidth="1"/>
    <col min="9732" max="9978" width="9.140625" style="566"/>
    <col min="9979" max="9980" width="18" style="566" customWidth="1"/>
    <col min="9981" max="9981" width="22.28515625" style="566" customWidth="1"/>
    <col min="9982" max="9982" width="20.140625" style="566" customWidth="1"/>
    <col min="9983" max="9983" width="17.28515625" style="566" customWidth="1"/>
    <col min="9984" max="9984" width="9.140625" style="566"/>
    <col min="9985" max="9985" width="13.85546875" style="566" bestFit="1" customWidth="1"/>
    <col min="9986" max="9986" width="16.7109375" style="566" bestFit="1" customWidth="1"/>
    <col min="9987" max="9987" width="12.7109375" style="566" bestFit="1" customWidth="1"/>
    <col min="9988" max="10234" width="9.140625" style="566"/>
    <col min="10235" max="10236" width="18" style="566" customWidth="1"/>
    <col min="10237" max="10237" width="22.28515625" style="566" customWidth="1"/>
    <col min="10238" max="10238" width="20.140625" style="566" customWidth="1"/>
    <col min="10239" max="10239" width="17.28515625" style="566" customWidth="1"/>
    <col min="10240" max="10240" width="9.140625" style="566"/>
    <col min="10241" max="10241" width="13.85546875" style="566" bestFit="1" customWidth="1"/>
    <col min="10242" max="10242" width="16.7109375" style="566" bestFit="1" customWidth="1"/>
    <col min="10243" max="10243" width="12.7109375" style="566" bestFit="1" customWidth="1"/>
    <col min="10244" max="10490" width="9.140625" style="566"/>
    <col min="10491" max="10492" width="18" style="566" customWidth="1"/>
    <col min="10493" max="10493" width="22.28515625" style="566" customWidth="1"/>
    <col min="10494" max="10494" width="20.140625" style="566" customWidth="1"/>
    <col min="10495" max="10495" width="17.28515625" style="566" customWidth="1"/>
    <col min="10496" max="10496" width="9.140625" style="566"/>
    <col min="10497" max="10497" width="13.85546875" style="566" bestFit="1" customWidth="1"/>
    <col min="10498" max="10498" width="16.7109375" style="566" bestFit="1" customWidth="1"/>
    <col min="10499" max="10499" width="12.7109375" style="566" bestFit="1" customWidth="1"/>
    <col min="10500" max="10746" width="9.140625" style="566"/>
    <col min="10747" max="10748" width="18" style="566" customWidth="1"/>
    <col min="10749" max="10749" width="22.28515625" style="566" customWidth="1"/>
    <col min="10750" max="10750" width="20.140625" style="566" customWidth="1"/>
    <col min="10751" max="10751" width="17.28515625" style="566" customWidth="1"/>
    <col min="10752" max="10752" width="9.140625" style="566"/>
    <col min="10753" max="10753" width="13.85546875" style="566" bestFit="1" customWidth="1"/>
    <col min="10754" max="10754" width="16.7109375" style="566" bestFit="1" customWidth="1"/>
    <col min="10755" max="10755" width="12.7109375" style="566" bestFit="1" customWidth="1"/>
    <col min="10756" max="11002" width="9.140625" style="566"/>
    <col min="11003" max="11004" width="18" style="566" customWidth="1"/>
    <col min="11005" max="11005" width="22.28515625" style="566" customWidth="1"/>
    <col min="11006" max="11006" width="20.140625" style="566" customWidth="1"/>
    <col min="11007" max="11007" width="17.28515625" style="566" customWidth="1"/>
    <col min="11008" max="11008" width="9.140625" style="566"/>
    <col min="11009" max="11009" width="13.85546875" style="566" bestFit="1" customWidth="1"/>
    <col min="11010" max="11010" width="16.7109375" style="566" bestFit="1" customWidth="1"/>
    <col min="11011" max="11011" width="12.7109375" style="566" bestFit="1" customWidth="1"/>
    <col min="11012" max="11258" width="9.140625" style="566"/>
    <col min="11259" max="11260" width="18" style="566" customWidth="1"/>
    <col min="11261" max="11261" width="22.28515625" style="566" customWidth="1"/>
    <col min="11262" max="11262" width="20.140625" style="566" customWidth="1"/>
    <col min="11263" max="11263" width="17.28515625" style="566" customWidth="1"/>
    <col min="11264" max="11264" width="9.140625" style="566"/>
    <col min="11265" max="11265" width="13.85546875" style="566" bestFit="1" customWidth="1"/>
    <col min="11266" max="11266" width="16.7109375" style="566" bestFit="1" customWidth="1"/>
    <col min="11267" max="11267" width="12.7109375" style="566" bestFit="1" customWidth="1"/>
    <col min="11268" max="11514" width="9.140625" style="566"/>
    <col min="11515" max="11516" width="18" style="566" customWidth="1"/>
    <col min="11517" max="11517" width="22.28515625" style="566" customWidth="1"/>
    <col min="11518" max="11518" width="20.140625" style="566" customWidth="1"/>
    <col min="11519" max="11519" width="17.28515625" style="566" customWidth="1"/>
    <col min="11520" max="11520" width="9.140625" style="566"/>
    <col min="11521" max="11521" width="13.85546875" style="566" bestFit="1" customWidth="1"/>
    <col min="11522" max="11522" width="16.7109375" style="566" bestFit="1" customWidth="1"/>
    <col min="11523" max="11523" width="12.7109375" style="566" bestFit="1" customWidth="1"/>
    <col min="11524" max="11770" width="9.140625" style="566"/>
    <col min="11771" max="11772" width="18" style="566" customWidth="1"/>
    <col min="11773" max="11773" width="22.28515625" style="566" customWidth="1"/>
    <col min="11774" max="11774" width="20.140625" style="566" customWidth="1"/>
    <col min="11775" max="11775" width="17.28515625" style="566" customWidth="1"/>
    <col min="11776" max="11776" width="9.140625" style="566"/>
    <col min="11777" max="11777" width="13.85546875" style="566" bestFit="1" customWidth="1"/>
    <col min="11778" max="11778" width="16.7109375" style="566" bestFit="1" customWidth="1"/>
    <col min="11779" max="11779" width="12.7109375" style="566" bestFit="1" customWidth="1"/>
    <col min="11780" max="12026" width="9.140625" style="566"/>
    <col min="12027" max="12028" width="18" style="566" customWidth="1"/>
    <col min="12029" max="12029" width="22.28515625" style="566" customWidth="1"/>
    <col min="12030" max="12030" width="20.140625" style="566" customWidth="1"/>
    <col min="12031" max="12031" width="17.28515625" style="566" customWidth="1"/>
    <col min="12032" max="12032" width="9.140625" style="566"/>
    <col min="12033" max="12033" width="13.85546875" style="566" bestFit="1" customWidth="1"/>
    <col min="12034" max="12034" width="16.7109375" style="566" bestFit="1" customWidth="1"/>
    <col min="12035" max="12035" width="12.7109375" style="566" bestFit="1" customWidth="1"/>
    <col min="12036" max="12282" width="9.140625" style="566"/>
    <col min="12283" max="12284" width="18" style="566" customWidth="1"/>
    <col min="12285" max="12285" width="22.28515625" style="566" customWidth="1"/>
    <col min="12286" max="12286" width="20.140625" style="566" customWidth="1"/>
    <col min="12287" max="12287" width="17.28515625" style="566" customWidth="1"/>
    <col min="12288" max="12288" width="9.140625" style="566"/>
    <col min="12289" max="12289" width="13.85546875" style="566" bestFit="1" customWidth="1"/>
    <col min="12290" max="12290" width="16.7109375" style="566" bestFit="1" customWidth="1"/>
    <col min="12291" max="12291" width="12.7109375" style="566" bestFit="1" customWidth="1"/>
    <col min="12292" max="12538" width="9.140625" style="566"/>
    <col min="12539" max="12540" width="18" style="566" customWidth="1"/>
    <col min="12541" max="12541" width="22.28515625" style="566" customWidth="1"/>
    <col min="12542" max="12542" width="20.140625" style="566" customWidth="1"/>
    <col min="12543" max="12543" width="17.28515625" style="566" customWidth="1"/>
    <col min="12544" max="12544" width="9.140625" style="566"/>
    <col min="12545" max="12545" width="13.85546875" style="566" bestFit="1" customWidth="1"/>
    <col min="12546" max="12546" width="16.7109375" style="566" bestFit="1" customWidth="1"/>
    <col min="12547" max="12547" width="12.7109375" style="566" bestFit="1" customWidth="1"/>
    <col min="12548" max="12794" width="9.140625" style="566"/>
    <col min="12795" max="12796" width="18" style="566" customWidth="1"/>
    <col min="12797" max="12797" width="22.28515625" style="566" customWidth="1"/>
    <col min="12798" max="12798" width="20.140625" style="566" customWidth="1"/>
    <col min="12799" max="12799" width="17.28515625" style="566" customWidth="1"/>
    <col min="12800" max="12800" width="9.140625" style="566"/>
    <col min="12801" max="12801" width="13.85546875" style="566" bestFit="1" customWidth="1"/>
    <col min="12802" max="12802" width="16.7109375" style="566" bestFit="1" customWidth="1"/>
    <col min="12803" max="12803" width="12.7109375" style="566" bestFit="1" customWidth="1"/>
    <col min="12804" max="13050" width="9.140625" style="566"/>
    <col min="13051" max="13052" width="18" style="566" customWidth="1"/>
    <col min="13053" max="13053" width="22.28515625" style="566" customWidth="1"/>
    <col min="13054" max="13054" width="20.140625" style="566" customWidth="1"/>
    <col min="13055" max="13055" width="17.28515625" style="566" customWidth="1"/>
    <col min="13056" max="13056" width="9.140625" style="566"/>
    <col min="13057" max="13057" width="13.85546875" style="566" bestFit="1" customWidth="1"/>
    <col min="13058" max="13058" width="16.7109375" style="566" bestFit="1" customWidth="1"/>
    <col min="13059" max="13059" width="12.7109375" style="566" bestFit="1" customWidth="1"/>
    <col min="13060" max="13306" width="9.140625" style="566"/>
    <col min="13307" max="13308" width="18" style="566" customWidth="1"/>
    <col min="13309" max="13309" width="22.28515625" style="566" customWidth="1"/>
    <col min="13310" max="13310" width="20.140625" style="566" customWidth="1"/>
    <col min="13311" max="13311" width="17.28515625" style="566" customWidth="1"/>
    <col min="13312" max="13312" width="9.140625" style="566"/>
    <col min="13313" max="13313" width="13.85546875" style="566" bestFit="1" customWidth="1"/>
    <col min="13314" max="13314" width="16.7109375" style="566" bestFit="1" customWidth="1"/>
    <col min="13315" max="13315" width="12.7109375" style="566" bestFit="1" customWidth="1"/>
    <col min="13316" max="13562" width="9.140625" style="566"/>
    <col min="13563" max="13564" width="18" style="566" customWidth="1"/>
    <col min="13565" max="13565" width="22.28515625" style="566" customWidth="1"/>
    <col min="13566" max="13566" width="20.140625" style="566" customWidth="1"/>
    <col min="13567" max="13567" width="17.28515625" style="566" customWidth="1"/>
    <col min="13568" max="13568" width="9.140625" style="566"/>
    <col min="13569" max="13569" width="13.85546875" style="566" bestFit="1" customWidth="1"/>
    <col min="13570" max="13570" width="16.7109375" style="566" bestFit="1" customWidth="1"/>
    <col min="13571" max="13571" width="12.7109375" style="566" bestFit="1" customWidth="1"/>
    <col min="13572" max="13818" width="9.140625" style="566"/>
    <col min="13819" max="13820" width="18" style="566" customWidth="1"/>
    <col min="13821" max="13821" width="22.28515625" style="566" customWidth="1"/>
    <col min="13822" max="13822" width="20.140625" style="566" customWidth="1"/>
    <col min="13823" max="13823" width="17.28515625" style="566" customWidth="1"/>
    <col min="13824" max="13824" width="9.140625" style="566"/>
    <col min="13825" max="13825" width="13.85546875" style="566" bestFit="1" customWidth="1"/>
    <col min="13826" max="13826" width="16.7109375" style="566" bestFit="1" customWidth="1"/>
    <col min="13827" max="13827" width="12.7109375" style="566" bestFit="1" customWidth="1"/>
    <col min="13828" max="14074" width="9.140625" style="566"/>
    <col min="14075" max="14076" width="18" style="566" customWidth="1"/>
    <col min="14077" max="14077" width="22.28515625" style="566" customWidth="1"/>
    <col min="14078" max="14078" width="20.140625" style="566" customWidth="1"/>
    <col min="14079" max="14079" width="17.28515625" style="566" customWidth="1"/>
    <col min="14080" max="14080" width="9.140625" style="566"/>
    <col min="14081" max="14081" width="13.85546875" style="566" bestFit="1" customWidth="1"/>
    <col min="14082" max="14082" width="16.7109375" style="566" bestFit="1" customWidth="1"/>
    <col min="14083" max="14083" width="12.7109375" style="566" bestFit="1" customWidth="1"/>
    <col min="14084" max="14330" width="9.140625" style="566"/>
    <col min="14331" max="14332" width="18" style="566" customWidth="1"/>
    <col min="14333" max="14333" width="22.28515625" style="566" customWidth="1"/>
    <col min="14334" max="14334" width="20.140625" style="566" customWidth="1"/>
    <col min="14335" max="14335" width="17.28515625" style="566" customWidth="1"/>
    <col min="14336" max="14336" width="9.140625" style="566"/>
    <col min="14337" max="14337" width="13.85546875" style="566" bestFit="1" customWidth="1"/>
    <col min="14338" max="14338" width="16.7109375" style="566" bestFit="1" customWidth="1"/>
    <col min="14339" max="14339" width="12.7109375" style="566" bestFit="1" customWidth="1"/>
    <col min="14340" max="14586" width="9.140625" style="566"/>
    <col min="14587" max="14588" width="18" style="566" customWidth="1"/>
    <col min="14589" max="14589" width="22.28515625" style="566" customWidth="1"/>
    <col min="14590" max="14590" width="20.140625" style="566" customWidth="1"/>
    <col min="14591" max="14591" width="17.28515625" style="566" customWidth="1"/>
    <col min="14592" max="14592" width="9.140625" style="566"/>
    <col min="14593" max="14593" width="13.85546875" style="566" bestFit="1" customWidth="1"/>
    <col min="14594" max="14594" width="16.7109375" style="566" bestFit="1" customWidth="1"/>
    <col min="14595" max="14595" width="12.7109375" style="566" bestFit="1" customWidth="1"/>
    <col min="14596" max="14842" width="9.140625" style="566"/>
    <col min="14843" max="14844" width="18" style="566" customWidth="1"/>
    <col min="14845" max="14845" width="22.28515625" style="566" customWidth="1"/>
    <col min="14846" max="14846" width="20.140625" style="566" customWidth="1"/>
    <col min="14847" max="14847" width="17.28515625" style="566" customWidth="1"/>
    <col min="14848" max="14848" width="9.140625" style="566"/>
    <col min="14849" max="14849" width="13.85546875" style="566" bestFit="1" customWidth="1"/>
    <col min="14850" max="14850" width="16.7109375" style="566" bestFit="1" customWidth="1"/>
    <col min="14851" max="14851" width="12.7109375" style="566" bestFit="1" customWidth="1"/>
    <col min="14852" max="15098" width="9.140625" style="566"/>
    <col min="15099" max="15100" width="18" style="566" customWidth="1"/>
    <col min="15101" max="15101" width="22.28515625" style="566" customWidth="1"/>
    <col min="15102" max="15102" width="20.140625" style="566" customWidth="1"/>
    <col min="15103" max="15103" width="17.28515625" style="566" customWidth="1"/>
    <col min="15104" max="15104" width="9.140625" style="566"/>
    <col min="15105" max="15105" width="13.85546875" style="566" bestFit="1" customWidth="1"/>
    <col min="15106" max="15106" width="16.7109375" style="566" bestFit="1" customWidth="1"/>
    <col min="15107" max="15107" width="12.7109375" style="566" bestFit="1" customWidth="1"/>
    <col min="15108" max="15354" width="9.140625" style="566"/>
    <col min="15355" max="15356" width="18" style="566" customWidth="1"/>
    <col min="15357" max="15357" width="22.28515625" style="566" customWidth="1"/>
    <col min="15358" max="15358" width="20.140625" style="566" customWidth="1"/>
    <col min="15359" max="15359" width="17.28515625" style="566" customWidth="1"/>
    <col min="15360" max="15360" width="9.140625" style="566"/>
    <col min="15361" max="15361" width="13.85546875" style="566" bestFit="1" customWidth="1"/>
    <col min="15362" max="15362" width="16.7109375" style="566" bestFit="1" customWidth="1"/>
    <col min="15363" max="15363" width="12.7109375" style="566" bestFit="1" customWidth="1"/>
    <col min="15364" max="15610" width="9.140625" style="566"/>
    <col min="15611" max="15612" width="18" style="566" customWidth="1"/>
    <col min="15613" max="15613" width="22.28515625" style="566" customWidth="1"/>
    <col min="15614" max="15614" width="20.140625" style="566" customWidth="1"/>
    <col min="15615" max="15615" width="17.28515625" style="566" customWidth="1"/>
    <col min="15616" max="15616" width="9.140625" style="566"/>
    <col min="15617" max="15617" width="13.85546875" style="566" bestFit="1" customWidth="1"/>
    <col min="15618" max="15618" width="16.7109375" style="566" bestFit="1" customWidth="1"/>
    <col min="15619" max="15619" width="12.7109375" style="566" bestFit="1" customWidth="1"/>
    <col min="15620" max="15866" width="9.140625" style="566"/>
    <col min="15867" max="15868" width="18" style="566" customWidth="1"/>
    <col min="15869" max="15869" width="22.28515625" style="566" customWidth="1"/>
    <col min="15870" max="15870" width="20.140625" style="566" customWidth="1"/>
    <col min="15871" max="15871" width="17.28515625" style="566" customWidth="1"/>
    <col min="15872" max="15872" width="9.140625" style="566"/>
    <col min="15873" max="15873" width="13.85546875" style="566" bestFit="1" customWidth="1"/>
    <col min="15874" max="15874" width="16.7109375" style="566" bestFit="1" customWidth="1"/>
    <col min="15875" max="15875" width="12.7109375" style="566" bestFit="1" customWidth="1"/>
    <col min="15876" max="16122" width="9.140625" style="566"/>
    <col min="16123" max="16124" width="18" style="566" customWidth="1"/>
    <col min="16125" max="16125" width="22.28515625" style="566" customWidth="1"/>
    <col min="16126" max="16126" width="20.140625" style="566" customWidth="1"/>
    <col min="16127" max="16127" width="17.28515625" style="566" customWidth="1"/>
    <col min="16128" max="16128" width="9.140625" style="566"/>
    <col min="16129" max="16129" width="13.85546875" style="566" bestFit="1" customWidth="1"/>
    <col min="16130" max="16130" width="16.7109375" style="566" bestFit="1" customWidth="1"/>
    <col min="16131" max="16131" width="12.7109375" style="566" bestFit="1" customWidth="1"/>
    <col min="16132" max="16384" width="9.140625" style="566"/>
  </cols>
  <sheetData>
    <row r="5" spans="1:12" ht="30.75" customHeight="1" x14ac:dyDescent="0.2">
      <c r="A5" s="734" t="s">
        <v>711</v>
      </c>
      <c r="B5" s="734"/>
      <c r="C5" s="734"/>
      <c r="D5" s="734"/>
      <c r="E5" s="567"/>
    </row>
    <row r="6" spans="1:12" ht="51.75" customHeight="1" x14ac:dyDescent="0.2">
      <c r="A6" s="640"/>
      <c r="B6" s="641" t="s">
        <v>712</v>
      </c>
      <c r="C6" s="641" t="s">
        <v>713</v>
      </c>
      <c r="D6" s="641" t="s">
        <v>714</v>
      </c>
      <c r="E6" s="568"/>
    </row>
    <row r="7" spans="1:12" ht="23.25" customHeight="1" x14ac:dyDescent="0.2">
      <c r="A7" s="640" t="s">
        <v>715</v>
      </c>
      <c r="B7" s="642">
        <v>7969</v>
      </c>
      <c r="C7" s="643">
        <v>7309.3664839999283</v>
      </c>
      <c r="D7" s="643">
        <v>543.9361100000001</v>
      </c>
      <c r="E7" s="556"/>
      <c r="F7" s="556"/>
      <c r="G7" s="556"/>
      <c r="H7" s="556"/>
      <c r="I7" s="556"/>
      <c r="J7" s="556"/>
      <c r="K7" s="556"/>
      <c r="L7" s="556"/>
    </row>
    <row r="8" spans="1:12" ht="23.25" customHeight="1" x14ac:dyDescent="0.2">
      <c r="A8" s="640" t="s">
        <v>716</v>
      </c>
      <c r="B8" s="642">
        <v>17676</v>
      </c>
      <c r="C8" s="643">
        <v>14425.745433999775</v>
      </c>
      <c r="D8" s="643">
        <v>1460.2068100000001</v>
      </c>
      <c r="E8" s="556"/>
      <c r="F8" s="556"/>
      <c r="G8" s="556"/>
      <c r="H8" s="556"/>
      <c r="I8" s="556"/>
      <c r="J8" s="556"/>
      <c r="K8" s="556"/>
      <c r="L8" s="556"/>
    </row>
    <row r="9" spans="1:12" ht="22.5" customHeight="1" x14ac:dyDescent="0.2">
      <c r="A9" s="640" t="s">
        <v>717</v>
      </c>
      <c r="B9" s="642">
        <v>24486</v>
      </c>
      <c r="C9" s="643">
        <v>20259.546713999669</v>
      </c>
      <c r="D9" s="643">
        <v>3236.0404900000021</v>
      </c>
      <c r="F9" s="556"/>
      <c r="G9" s="556"/>
      <c r="H9" s="556"/>
      <c r="I9" s="556"/>
    </row>
    <row r="10" spans="1:12" ht="25.5" customHeight="1" x14ac:dyDescent="0.2">
      <c r="A10" s="640" t="s">
        <v>718</v>
      </c>
      <c r="B10" s="642">
        <v>34454</v>
      </c>
      <c r="C10" s="643">
        <v>28190.101133999266</v>
      </c>
      <c r="D10" s="643">
        <v>5111.2659900000017</v>
      </c>
      <c r="F10" s="556"/>
      <c r="G10" s="556"/>
      <c r="H10" s="556"/>
      <c r="I10" s="556"/>
    </row>
    <row r="11" spans="1:12" x14ac:dyDescent="0.2">
      <c r="A11" s="556"/>
      <c r="B11" s="556"/>
      <c r="C11" s="558"/>
      <c r="D11" s="556"/>
    </row>
    <row r="12" spans="1:12" x14ac:dyDescent="0.2">
      <c r="A12" s="556"/>
      <c r="B12" s="556"/>
      <c r="C12" s="556"/>
      <c r="D12" s="556"/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3:O32"/>
  <sheetViews>
    <sheetView zoomScale="90" zoomScaleNormal="90" workbookViewId="0">
      <selection activeCell="L54" sqref="L54"/>
    </sheetView>
  </sheetViews>
  <sheetFormatPr defaultRowHeight="14.25" x14ac:dyDescent="0.2"/>
  <cols>
    <col min="1" max="1" width="9.140625" style="566"/>
    <col min="2" max="2" width="34.28515625" style="566" customWidth="1"/>
    <col min="3" max="3" width="20.7109375" style="566" customWidth="1"/>
    <col min="4" max="4" width="13" style="566" customWidth="1"/>
    <col min="5" max="7" width="12" style="566" customWidth="1"/>
    <col min="8" max="8" width="12.5703125" style="566" customWidth="1"/>
    <col min="9" max="13" width="12.7109375" style="566" customWidth="1"/>
    <col min="14" max="14" width="25" style="566" customWidth="1"/>
    <col min="15" max="15" width="12.28515625" style="566" customWidth="1"/>
    <col min="16" max="260" width="9.140625" style="566"/>
    <col min="261" max="261" width="34.28515625" style="566" customWidth="1"/>
    <col min="262" max="262" width="28.7109375" style="566" customWidth="1"/>
    <col min="263" max="268" width="10.28515625" style="566" customWidth="1"/>
    <col min="269" max="269" width="11.7109375" style="566" customWidth="1"/>
    <col min="270" max="270" width="25" style="566" customWidth="1"/>
    <col min="271" max="271" width="12.28515625" style="566" customWidth="1"/>
    <col min="272" max="516" width="9.140625" style="566"/>
    <col min="517" max="517" width="34.28515625" style="566" customWidth="1"/>
    <col min="518" max="518" width="28.7109375" style="566" customWidth="1"/>
    <col min="519" max="524" width="10.28515625" style="566" customWidth="1"/>
    <col min="525" max="525" width="11.7109375" style="566" customWidth="1"/>
    <col min="526" max="526" width="25" style="566" customWidth="1"/>
    <col min="527" max="527" width="12.28515625" style="566" customWidth="1"/>
    <col min="528" max="772" width="9.140625" style="566"/>
    <col min="773" max="773" width="34.28515625" style="566" customWidth="1"/>
    <col min="774" max="774" width="28.7109375" style="566" customWidth="1"/>
    <col min="775" max="780" width="10.28515625" style="566" customWidth="1"/>
    <col min="781" max="781" width="11.7109375" style="566" customWidth="1"/>
    <col min="782" max="782" width="25" style="566" customWidth="1"/>
    <col min="783" max="783" width="12.28515625" style="566" customWidth="1"/>
    <col min="784" max="1028" width="9.140625" style="566"/>
    <col min="1029" max="1029" width="34.28515625" style="566" customWidth="1"/>
    <col min="1030" max="1030" width="28.7109375" style="566" customWidth="1"/>
    <col min="1031" max="1036" width="10.28515625" style="566" customWidth="1"/>
    <col min="1037" max="1037" width="11.7109375" style="566" customWidth="1"/>
    <col min="1038" max="1038" width="25" style="566" customWidth="1"/>
    <col min="1039" max="1039" width="12.28515625" style="566" customWidth="1"/>
    <col min="1040" max="1284" width="9.140625" style="566"/>
    <col min="1285" max="1285" width="34.28515625" style="566" customWidth="1"/>
    <col min="1286" max="1286" width="28.7109375" style="566" customWidth="1"/>
    <col min="1287" max="1292" width="10.28515625" style="566" customWidth="1"/>
    <col min="1293" max="1293" width="11.7109375" style="566" customWidth="1"/>
    <col min="1294" max="1294" width="25" style="566" customWidth="1"/>
    <col min="1295" max="1295" width="12.28515625" style="566" customWidth="1"/>
    <col min="1296" max="1540" width="9.140625" style="566"/>
    <col min="1541" max="1541" width="34.28515625" style="566" customWidth="1"/>
    <col min="1542" max="1542" width="28.7109375" style="566" customWidth="1"/>
    <col min="1543" max="1548" width="10.28515625" style="566" customWidth="1"/>
    <col min="1549" max="1549" width="11.7109375" style="566" customWidth="1"/>
    <col min="1550" max="1550" width="25" style="566" customWidth="1"/>
    <col min="1551" max="1551" width="12.28515625" style="566" customWidth="1"/>
    <col min="1552" max="1796" width="9.140625" style="566"/>
    <col min="1797" max="1797" width="34.28515625" style="566" customWidth="1"/>
    <col min="1798" max="1798" width="28.7109375" style="566" customWidth="1"/>
    <col min="1799" max="1804" width="10.28515625" style="566" customWidth="1"/>
    <col min="1805" max="1805" width="11.7109375" style="566" customWidth="1"/>
    <col min="1806" max="1806" width="25" style="566" customWidth="1"/>
    <col min="1807" max="1807" width="12.28515625" style="566" customWidth="1"/>
    <col min="1808" max="2052" width="9.140625" style="566"/>
    <col min="2053" max="2053" width="34.28515625" style="566" customWidth="1"/>
    <col min="2054" max="2054" width="28.7109375" style="566" customWidth="1"/>
    <col min="2055" max="2060" width="10.28515625" style="566" customWidth="1"/>
    <col min="2061" max="2061" width="11.7109375" style="566" customWidth="1"/>
    <col min="2062" max="2062" width="25" style="566" customWidth="1"/>
    <col min="2063" max="2063" width="12.28515625" style="566" customWidth="1"/>
    <col min="2064" max="2308" width="9.140625" style="566"/>
    <col min="2309" max="2309" width="34.28515625" style="566" customWidth="1"/>
    <col min="2310" max="2310" width="28.7109375" style="566" customWidth="1"/>
    <col min="2311" max="2316" width="10.28515625" style="566" customWidth="1"/>
    <col min="2317" max="2317" width="11.7109375" style="566" customWidth="1"/>
    <col min="2318" max="2318" width="25" style="566" customWidth="1"/>
    <col min="2319" max="2319" width="12.28515625" style="566" customWidth="1"/>
    <col min="2320" max="2564" width="9.140625" style="566"/>
    <col min="2565" max="2565" width="34.28515625" style="566" customWidth="1"/>
    <col min="2566" max="2566" width="28.7109375" style="566" customWidth="1"/>
    <col min="2567" max="2572" width="10.28515625" style="566" customWidth="1"/>
    <col min="2573" max="2573" width="11.7109375" style="566" customWidth="1"/>
    <col min="2574" max="2574" width="25" style="566" customWidth="1"/>
    <col min="2575" max="2575" width="12.28515625" style="566" customWidth="1"/>
    <col min="2576" max="2820" width="9.140625" style="566"/>
    <col min="2821" max="2821" width="34.28515625" style="566" customWidth="1"/>
    <col min="2822" max="2822" width="28.7109375" style="566" customWidth="1"/>
    <col min="2823" max="2828" width="10.28515625" style="566" customWidth="1"/>
    <col min="2829" max="2829" width="11.7109375" style="566" customWidth="1"/>
    <col min="2830" max="2830" width="25" style="566" customWidth="1"/>
    <col min="2831" max="2831" width="12.28515625" style="566" customWidth="1"/>
    <col min="2832" max="3076" width="9.140625" style="566"/>
    <col min="3077" max="3077" width="34.28515625" style="566" customWidth="1"/>
    <col min="3078" max="3078" width="28.7109375" style="566" customWidth="1"/>
    <col min="3079" max="3084" width="10.28515625" style="566" customWidth="1"/>
    <col min="3085" max="3085" width="11.7109375" style="566" customWidth="1"/>
    <col min="3086" max="3086" width="25" style="566" customWidth="1"/>
    <col min="3087" max="3087" width="12.28515625" style="566" customWidth="1"/>
    <col min="3088" max="3332" width="9.140625" style="566"/>
    <col min="3333" max="3333" width="34.28515625" style="566" customWidth="1"/>
    <col min="3334" max="3334" width="28.7109375" style="566" customWidth="1"/>
    <col min="3335" max="3340" width="10.28515625" style="566" customWidth="1"/>
    <col min="3341" max="3341" width="11.7109375" style="566" customWidth="1"/>
    <col min="3342" max="3342" width="25" style="566" customWidth="1"/>
    <col min="3343" max="3343" width="12.28515625" style="566" customWidth="1"/>
    <col min="3344" max="3588" width="9.140625" style="566"/>
    <col min="3589" max="3589" width="34.28515625" style="566" customWidth="1"/>
    <col min="3590" max="3590" width="28.7109375" style="566" customWidth="1"/>
    <col min="3591" max="3596" width="10.28515625" style="566" customWidth="1"/>
    <col min="3597" max="3597" width="11.7109375" style="566" customWidth="1"/>
    <col min="3598" max="3598" width="25" style="566" customWidth="1"/>
    <col min="3599" max="3599" width="12.28515625" style="566" customWidth="1"/>
    <col min="3600" max="3844" width="9.140625" style="566"/>
    <col min="3845" max="3845" width="34.28515625" style="566" customWidth="1"/>
    <col min="3846" max="3846" width="28.7109375" style="566" customWidth="1"/>
    <col min="3847" max="3852" width="10.28515625" style="566" customWidth="1"/>
    <col min="3853" max="3853" width="11.7109375" style="566" customWidth="1"/>
    <col min="3854" max="3854" width="25" style="566" customWidth="1"/>
    <col min="3855" max="3855" width="12.28515625" style="566" customWidth="1"/>
    <col min="3856" max="4100" width="9.140625" style="566"/>
    <col min="4101" max="4101" width="34.28515625" style="566" customWidth="1"/>
    <col min="4102" max="4102" width="28.7109375" style="566" customWidth="1"/>
    <col min="4103" max="4108" width="10.28515625" style="566" customWidth="1"/>
    <col min="4109" max="4109" width="11.7109375" style="566" customWidth="1"/>
    <col min="4110" max="4110" width="25" style="566" customWidth="1"/>
    <col min="4111" max="4111" width="12.28515625" style="566" customWidth="1"/>
    <col min="4112" max="4356" width="9.140625" style="566"/>
    <col min="4357" max="4357" width="34.28515625" style="566" customWidth="1"/>
    <col min="4358" max="4358" width="28.7109375" style="566" customWidth="1"/>
    <col min="4359" max="4364" width="10.28515625" style="566" customWidth="1"/>
    <col min="4365" max="4365" width="11.7109375" style="566" customWidth="1"/>
    <col min="4366" max="4366" width="25" style="566" customWidth="1"/>
    <col min="4367" max="4367" width="12.28515625" style="566" customWidth="1"/>
    <col min="4368" max="4612" width="9.140625" style="566"/>
    <col min="4613" max="4613" width="34.28515625" style="566" customWidth="1"/>
    <col min="4614" max="4614" width="28.7109375" style="566" customWidth="1"/>
    <col min="4615" max="4620" width="10.28515625" style="566" customWidth="1"/>
    <col min="4621" max="4621" width="11.7109375" style="566" customWidth="1"/>
    <col min="4622" max="4622" width="25" style="566" customWidth="1"/>
    <col min="4623" max="4623" width="12.28515625" style="566" customWidth="1"/>
    <col min="4624" max="4868" width="9.140625" style="566"/>
    <col min="4869" max="4869" width="34.28515625" style="566" customWidth="1"/>
    <col min="4870" max="4870" width="28.7109375" style="566" customWidth="1"/>
    <col min="4871" max="4876" width="10.28515625" style="566" customWidth="1"/>
    <col min="4877" max="4877" width="11.7109375" style="566" customWidth="1"/>
    <col min="4878" max="4878" width="25" style="566" customWidth="1"/>
    <col min="4879" max="4879" width="12.28515625" style="566" customWidth="1"/>
    <col min="4880" max="5124" width="9.140625" style="566"/>
    <col min="5125" max="5125" width="34.28515625" style="566" customWidth="1"/>
    <col min="5126" max="5126" width="28.7109375" style="566" customWidth="1"/>
    <col min="5127" max="5132" width="10.28515625" style="566" customWidth="1"/>
    <col min="5133" max="5133" width="11.7109375" style="566" customWidth="1"/>
    <col min="5134" max="5134" width="25" style="566" customWidth="1"/>
    <col min="5135" max="5135" width="12.28515625" style="566" customWidth="1"/>
    <col min="5136" max="5380" width="9.140625" style="566"/>
    <col min="5381" max="5381" width="34.28515625" style="566" customWidth="1"/>
    <col min="5382" max="5382" width="28.7109375" style="566" customWidth="1"/>
    <col min="5383" max="5388" width="10.28515625" style="566" customWidth="1"/>
    <col min="5389" max="5389" width="11.7109375" style="566" customWidth="1"/>
    <col min="5390" max="5390" width="25" style="566" customWidth="1"/>
    <col min="5391" max="5391" width="12.28515625" style="566" customWidth="1"/>
    <col min="5392" max="5636" width="9.140625" style="566"/>
    <col min="5637" max="5637" width="34.28515625" style="566" customWidth="1"/>
    <col min="5638" max="5638" width="28.7109375" style="566" customWidth="1"/>
    <col min="5639" max="5644" width="10.28515625" style="566" customWidth="1"/>
    <col min="5645" max="5645" width="11.7109375" style="566" customWidth="1"/>
    <col min="5646" max="5646" width="25" style="566" customWidth="1"/>
    <col min="5647" max="5647" width="12.28515625" style="566" customWidth="1"/>
    <col min="5648" max="5892" width="9.140625" style="566"/>
    <col min="5893" max="5893" width="34.28515625" style="566" customWidth="1"/>
    <col min="5894" max="5894" width="28.7109375" style="566" customWidth="1"/>
    <col min="5895" max="5900" width="10.28515625" style="566" customWidth="1"/>
    <col min="5901" max="5901" width="11.7109375" style="566" customWidth="1"/>
    <col min="5902" max="5902" width="25" style="566" customWidth="1"/>
    <col min="5903" max="5903" width="12.28515625" style="566" customWidth="1"/>
    <col min="5904" max="6148" width="9.140625" style="566"/>
    <col min="6149" max="6149" width="34.28515625" style="566" customWidth="1"/>
    <col min="6150" max="6150" width="28.7109375" style="566" customWidth="1"/>
    <col min="6151" max="6156" width="10.28515625" style="566" customWidth="1"/>
    <col min="6157" max="6157" width="11.7109375" style="566" customWidth="1"/>
    <col min="6158" max="6158" width="25" style="566" customWidth="1"/>
    <col min="6159" max="6159" width="12.28515625" style="566" customWidth="1"/>
    <col min="6160" max="6404" width="9.140625" style="566"/>
    <col min="6405" max="6405" width="34.28515625" style="566" customWidth="1"/>
    <col min="6406" max="6406" width="28.7109375" style="566" customWidth="1"/>
    <col min="6407" max="6412" width="10.28515625" style="566" customWidth="1"/>
    <col min="6413" max="6413" width="11.7109375" style="566" customWidth="1"/>
    <col min="6414" max="6414" width="25" style="566" customWidth="1"/>
    <col min="6415" max="6415" width="12.28515625" style="566" customWidth="1"/>
    <col min="6416" max="6660" width="9.140625" style="566"/>
    <col min="6661" max="6661" width="34.28515625" style="566" customWidth="1"/>
    <col min="6662" max="6662" width="28.7109375" style="566" customWidth="1"/>
    <col min="6663" max="6668" width="10.28515625" style="566" customWidth="1"/>
    <col min="6669" max="6669" width="11.7109375" style="566" customWidth="1"/>
    <col min="6670" max="6670" width="25" style="566" customWidth="1"/>
    <col min="6671" max="6671" width="12.28515625" style="566" customWidth="1"/>
    <col min="6672" max="6916" width="9.140625" style="566"/>
    <col min="6917" max="6917" width="34.28515625" style="566" customWidth="1"/>
    <col min="6918" max="6918" width="28.7109375" style="566" customWidth="1"/>
    <col min="6919" max="6924" width="10.28515625" style="566" customWidth="1"/>
    <col min="6925" max="6925" width="11.7109375" style="566" customWidth="1"/>
    <col min="6926" max="6926" width="25" style="566" customWidth="1"/>
    <col min="6927" max="6927" width="12.28515625" style="566" customWidth="1"/>
    <col min="6928" max="7172" width="9.140625" style="566"/>
    <col min="7173" max="7173" width="34.28515625" style="566" customWidth="1"/>
    <col min="7174" max="7174" width="28.7109375" style="566" customWidth="1"/>
    <col min="7175" max="7180" width="10.28515625" style="566" customWidth="1"/>
    <col min="7181" max="7181" width="11.7109375" style="566" customWidth="1"/>
    <col min="7182" max="7182" width="25" style="566" customWidth="1"/>
    <col min="7183" max="7183" width="12.28515625" style="566" customWidth="1"/>
    <col min="7184" max="7428" width="9.140625" style="566"/>
    <col min="7429" max="7429" width="34.28515625" style="566" customWidth="1"/>
    <col min="7430" max="7430" width="28.7109375" style="566" customWidth="1"/>
    <col min="7431" max="7436" width="10.28515625" style="566" customWidth="1"/>
    <col min="7437" max="7437" width="11.7109375" style="566" customWidth="1"/>
    <col min="7438" max="7438" width="25" style="566" customWidth="1"/>
    <col min="7439" max="7439" width="12.28515625" style="566" customWidth="1"/>
    <col min="7440" max="7684" width="9.140625" style="566"/>
    <col min="7685" max="7685" width="34.28515625" style="566" customWidth="1"/>
    <col min="7686" max="7686" width="28.7109375" style="566" customWidth="1"/>
    <col min="7687" max="7692" width="10.28515625" style="566" customWidth="1"/>
    <col min="7693" max="7693" width="11.7109375" style="566" customWidth="1"/>
    <col min="7694" max="7694" width="25" style="566" customWidth="1"/>
    <col min="7695" max="7695" width="12.28515625" style="566" customWidth="1"/>
    <col min="7696" max="7940" width="9.140625" style="566"/>
    <col min="7941" max="7941" width="34.28515625" style="566" customWidth="1"/>
    <col min="7942" max="7942" width="28.7109375" style="566" customWidth="1"/>
    <col min="7943" max="7948" width="10.28515625" style="566" customWidth="1"/>
    <col min="7949" max="7949" width="11.7109375" style="566" customWidth="1"/>
    <col min="7950" max="7950" width="25" style="566" customWidth="1"/>
    <col min="7951" max="7951" width="12.28515625" style="566" customWidth="1"/>
    <col min="7952" max="8196" width="9.140625" style="566"/>
    <col min="8197" max="8197" width="34.28515625" style="566" customWidth="1"/>
    <col min="8198" max="8198" width="28.7109375" style="566" customWidth="1"/>
    <col min="8199" max="8204" width="10.28515625" style="566" customWidth="1"/>
    <col min="8205" max="8205" width="11.7109375" style="566" customWidth="1"/>
    <col min="8206" max="8206" width="25" style="566" customWidth="1"/>
    <col min="8207" max="8207" width="12.28515625" style="566" customWidth="1"/>
    <col min="8208" max="8452" width="9.140625" style="566"/>
    <col min="8453" max="8453" width="34.28515625" style="566" customWidth="1"/>
    <col min="8454" max="8454" width="28.7109375" style="566" customWidth="1"/>
    <col min="8455" max="8460" width="10.28515625" style="566" customWidth="1"/>
    <col min="8461" max="8461" width="11.7109375" style="566" customWidth="1"/>
    <col min="8462" max="8462" width="25" style="566" customWidth="1"/>
    <col min="8463" max="8463" width="12.28515625" style="566" customWidth="1"/>
    <col min="8464" max="8708" width="9.140625" style="566"/>
    <col min="8709" max="8709" width="34.28515625" style="566" customWidth="1"/>
    <col min="8710" max="8710" width="28.7109375" style="566" customWidth="1"/>
    <col min="8711" max="8716" width="10.28515625" style="566" customWidth="1"/>
    <col min="8717" max="8717" width="11.7109375" style="566" customWidth="1"/>
    <col min="8718" max="8718" width="25" style="566" customWidth="1"/>
    <col min="8719" max="8719" width="12.28515625" style="566" customWidth="1"/>
    <col min="8720" max="8964" width="9.140625" style="566"/>
    <col min="8965" max="8965" width="34.28515625" style="566" customWidth="1"/>
    <col min="8966" max="8966" width="28.7109375" style="566" customWidth="1"/>
    <col min="8967" max="8972" width="10.28515625" style="566" customWidth="1"/>
    <col min="8973" max="8973" width="11.7109375" style="566" customWidth="1"/>
    <col min="8974" max="8974" width="25" style="566" customWidth="1"/>
    <col min="8975" max="8975" width="12.28515625" style="566" customWidth="1"/>
    <col min="8976" max="9220" width="9.140625" style="566"/>
    <col min="9221" max="9221" width="34.28515625" style="566" customWidth="1"/>
    <col min="9222" max="9222" width="28.7109375" style="566" customWidth="1"/>
    <col min="9223" max="9228" width="10.28515625" style="566" customWidth="1"/>
    <col min="9229" max="9229" width="11.7109375" style="566" customWidth="1"/>
    <col min="9230" max="9230" width="25" style="566" customWidth="1"/>
    <col min="9231" max="9231" width="12.28515625" style="566" customWidth="1"/>
    <col min="9232" max="9476" width="9.140625" style="566"/>
    <col min="9477" max="9477" width="34.28515625" style="566" customWidth="1"/>
    <col min="9478" max="9478" width="28.7109375" style="566" customWidth="1"/>
    <col min="9479" max="9484" width="10.28515625" style="566" customWidth="1"/>
    <col min="9485" max="9485" width="11.7109375" style="566" customWidth="1"/>
    <col min="9486" max="9486" width="25" style="566" customWidth="1"/>
    <col min="9487" max="9487" width="12.28515625" style="566" customWidth="1"/>
    <col min="9488" max="9732" width="9.140625" style="566"/>
    <col min="9733" max="9733" width="34.28515625" style="566" customWidth="1"/>
    <col min="9734" max="9734" width="28.7109375" style="566" customWidth="1"/>
    <col min="9735" max="9740" width="10.28515625" style="566" customWidth="1"/>
    <col min="9741" max="9741" width="11.7109375" style="566" customWidth="1"/>
    <col min="9742" max="9742" width="25" style="566" customWidth="1"/>
    <col min="9743" max="9743" width="12.28515625" style="566" customWidth="1"/>
    <col min="9744" max="9988" width="9.140625" style="566"/>
    <col min="9989" max="9989" width="34.28515625" style="566" customWidth="1"/>
    <col min="9990" max="9990" width="28.7109375" style="566" customWidth="1"/>
    <col min="9991" max="9996" width="10.28515625" style="566" customWidth="1"/>
    <col min="9997" max="9997" width="11.7109375" style="566" customWidth="1"/>
    <col min="9998" max="9998" width="25" style="566" customWidth="1"/>
    <col min="9999" max="9999" width="12.28515625" style="566" customWidth="1"/>
    <col min="10000" max="10244" width="9.140625" style="566"/>
    <col min="10245" max="10245" width="34.28515625" style="566" customWidth="1"/>
    <col min="10246" max="10246" width="28.7109375" style="566" customWidth="1"/>
    <col min="10247" max="10252" width="10.28515625" style="566" customWidth="1"/>
    <col min="10253" max="10253" width="11.7109375" style="566" customWidth="1"/>
    <col min="10254" max="10254" width="25" style="566" customWidth="1"/>
    <col min="10255" max="10255" width="12.28515625" style="566" customWidth="1"/>
    <col min="10256" max="10500" width="9.140625" style="566"/>
    <col min="10501" max="10501" width="34.28515625" style="566" customWidth="1"/>
    <col min="10502" max="10502" width="28.7109375" style="566" customWidth="1"/>
    <col min="10503" max="10508" width="10.28515625" style="566" customWidth="1"/>
    <col min="10509" max="10509" width="11.7109375" style="566" customWidth="1"/>
    <col min="10510" max="10510" width="25" style="566" customWidth="1"/>
    <col min="10511" max="10511" width="12.28515625" style="566" customWidth="1"/>
    <col min="10512" max="10756" width="9.140625" style="566"/>
    <col min="10757" max="10757" width="34.28515625" style="566" customWidth="1"/>
    <col min="10758" max="10758" width="28.7109375" style="566" customWidth="1"/>
    <col min="10759" max="10764" width="10.28515625" style="566" customWidth="1"/>
    <col min="10765" max="10765" width="11.7109375" style="566" customWidth="1"/>
    <col min="10766" max="10766" width="25" style="566" customWidth="1"/>
    <col min="10767" max="10767" width="12.28515625" style="566" customWidth="1"/>
    <col min="10768" max="11012" width="9.140625" style="566"/>
    <col min="11013" max="11013" width="34.28515625" style="566" customWidth="1"/>
    <col min="11014" max="11014" width="28.7109375" style="566" customWidth="1"/>
    <col min="11015" max="11020" width="10.28515625" style="566" customWidth="1"/>
    <col min="11021" max="11021" width="11.7109375" style="566" customWidth="1"/>
    <col min="11022" max="11022" width="25" style="566" customWidth="1"/>
    <col min="11023" max="11023" width="12.28515625" style="566" customWidth="1"/>
    <col min="11024" max="11268" width="9.140625" style="566"/>
    <col min="11269" max="11269" width="34.28515625" style="566" customWidth="1"/>
    <col min="11270" max="11270" width="28.7109375" style="566" customWidth="1"/>
    <col min="11271" max="11276" width="10.28515625" style="566" customWidth="1"/>
    <col min="11277" max="11277" width="11.7109375" style="566" customWidth="1"/>
    <col min="11278" max="11278" width="25" style="566" customWidth="1"/>
    <col min="11279" max="11279" width="12.28515625" style="566" customWidth="1"/>
    <col min="11280" max="11524" width="9.140625" style="566"/>
    <col min="11525" max="11525" width="34.28515625" style="566" customWidth="1"/>
    <col min="11526" max="11526" width="28.7109375" style="566" customWidth="1"/>
    <col min="11527" max="11532" width="10.28515625" style="566" customWidth="1"/>
    <col min="11533" max="11533" width="11.7109375" style="566" customWidth="1"/>
    <col min="11534" max="11534" width="25" style="566" customWidth="1"/>
    <col min="11535" max="11535" width="12.28515625" style="566" customWidth="1"/>
    <col min="11536" max="11780" width="9.140625" style="566"/>
    <col min="11781" max="11781" width="34.28515625" style="566" customWidth="1"/>
    <col min="11782" max="11782" width="28.7109375" style="566" customWidth="1"/>
    <col min="11783" max="11788" width="10.28515625" style="566" customWidth="1"/>
    <col min="11789" max="11789" width="11.7109375" style="566" customWidth="1"/>
    <col min="11790" max="11790" width="25" style="566" customWidth="1"/>
    <col min="11791" max="11791" width="12.28515625" style="566" customWidth="1"/>
    <col min="11792" max="12036" width="9.140625" style="566"/>
    <col min="12037" max="12037" width="34.28515625" style="566" customWidth="1"/>
    <col min="12038" max="12038" width="28.7109375" style="566" customWidth="1"/>
    <col min="12039" max="12044" width="10.28515625" style="566" customWidth="1"/>
    <col min="12045" max="12045" width="11.7109375" style="566" customWidth="1"/>
    <col min="12046" max="12046" width="25" style="566" customWidth="1"/>
    <col min="12047" max="12047" width="12.28515625" style="566" customWidth="1"/>
    <col min="12048" max="12292" width="9.140625" style="566"/>
    <col min="12293" max="12293" width="34.28515625" style="566" customWidth="1"/>
    <col min="12294" max="12294" width="28.7109375" style="566" customWidth="1"/>
    <col min="12295" max="12300" width="10.28515625" style="566" customWidth="1"/>
    <col min="12301" max="12301" width="11.7109375" style="566" customWidth="1"/>
    <col min="12302" max="12302" width="25" style="566" customWidth="1"/>
    <col min="12303" max="12303" width="12.28515625" style="566" customWidth="1"/>
    <col min="12304" max="12548" width="9.140625" style="566"/>
    <col min="12549" max="12549" width="34.28515625" style="566" customWidth="1"/>
    <col min="12550" max="12550" width="28.7109375" style="566" customWidth="1"/>
    <col min="12551" max="12556" width="10.28515625" style="566" customWidth="1"/>
    <col min="12557" max="12557" width="11.7109375" style="566" customWidth="1"/>
    <col min="12558" max="12558" width="25" style="566" customWidth="1"/>
    <col min="12559" max="12559" width="12.28515625" style="566" customWidth="1"/>
    <col min="12560" max="12804" width="9.140625" style="566"/>
    <col min="12805" max="12805" width="34.28515625" style="566" customWidth="1"/>
    <col min="12806" max="12806" width="28.7109375" style="566" customWidth="1"/>
    <col min="12807" max="12812" width="10.28515625" style="566" customWidth="1"/>
    <col min="12813" max="12813" width="11.7109375" style="566" customWidth="1"/>
    <col min="12814" max="12814" width="25" style="566" customWidth="1"/>
    <col min="12815" max="12815" width="12.28515625" style="566" customWidth="1"/>
    <col min="12816" max="13060" width="9.140625" style="566"/>
    <col min="13061" max="13061" width="34.28515625" style="566" customWidth="1"/>
    <col min="13062" max="13062" width="28.7109375" style="566" customWidth="1"/>
    <col min="13063" max="13068" width="10.28515625" style="566" customWidth="1"/>
    <col min="13069" max="13069" width="11.7109375" style="566" customWidth="1"/>
    <col min="13070" max="13070" width="25" style="566" customWidth="1"/>
    <col min="13071" max="13071" width="12.28515625" style="566" customWidth="1"/>
    <col min="13072" max="13316" width="9.140625" style="566"/>
    <col min="13317" max="13317" width="34.28515625" style="566" customWidth="1"/>
    <col min="13318" max="13318" width="28.7109375" style="566" customWidth="1"/>
    <col min="13319" max="13324" width="10.28515625" style="566" customWidth="1"/>
    <col min="13325" max="13325" width="11.7109375" style="566" customWidth="1"/>
    <col min="13326" max="13326" width="25" style="566" customWidth="1"/>
    <col min="13327" max="13327" width="12.28515625" style="566" customWidth="1"/>
    <col min="13328" max="13572" width="9.140625" style="566"/>
    <col min="13573" max="13573" width="34.28515625" style="566" customWidth="1"/>
    <col min="13574" max="13574" width="28.7109375" style="566" customWidth="1"/>
    <col min="13575" max="13580" width="10.28515625" style="566" customWidth="1"/>
    <col min="13581" max="13581" width="11.7109375" style="566" customWidth="1"/>
    <col min="13582" max="13582" width="25" style="566" customWidth="1"/>
    <col min="13583" max="13583" width="12.28515625" style="566" customWidth="1"/>
    <col min="13584" max="13828" width="9.140625" style="566"/>
    <col min="13829" max="13829" width="34.28515625" style="566" customWidth="1"/>
    <col min="13830" max="13830" width="28.7109375" style="566" customWidth="1"/>
    <col min="13831" max="13836" width="10.28515625" style="566" customWidth="1"/>
    <col min="13837" max="13837" width="11.7109375" style="566" customWidth="1"/>
    <col min="13838" max="13838" width="25" style="566" customWidth="1"/>
    <col min="13839" max="13839" width="12.28515625" style="566" customWidth="1"/>
    <col min="13840" max="14084" width="9.140625" style="566"/>
    <col min="14085" max="14085" width="34.28515625" style="566" customWidth="1"/>
    <col min="14086" max="14086" width="28.7109375" style="566" customWidth="1"/>
    <col min="14087" max="14092" width="10.28515625" style="566" customWidth="1"/>
    <col min="14093" max="14093" width="11.7109375" style="566" customWidth="1"/>
    <col min="14094" max="14094" width="25" style="566" customWidth="1"/>
    <col min="14095" max="14095" width="12.28515625" style="566" customWidth="1"/>
    <col min="14096" max="14340" width="9.140625" style="566"/>
    <col min="14341" max="14341" width="34.28515625" style="566" customWidth="1"/>
    <col min="14342" max="14342" width="28.7109375" style="566" customWidth="1"/>
    <col min="14343" max="14348" width="10.28515625" style="566" customWidth="1"/>
    <col min="14349" max="14349" width="11.7109375" style="566" customWidth="1"/>
    <col min="14350" max="14350" width="25" style="566" customWidth="1"/>
    <col min="14351" max="14351" width="12.28515625" style="566" customWidth="1"/>
    <col min="14352" max="14596" width="9.140625" style="566"/>
    <col min="14597" max="14597" width="34.28515625" style="566" customWidth="1"/>
    <col min="14598" max="14598" width="28.7109375" style="566" customWidth="1"/>
    <col min="14599" max="14604" width="10.28515625" style="566" customWidth="1"/>
    <col min="14605" max="14605" width="11.7109375" style="566" customWidth="1"/>
    <col min="14606" max="14606" width="25" style="566" customWidth="1"/>
    <col min="14607" max="14607" width="12.28515625" style="566" customWidth="1"/>
    <col min="14608" max="14852" width="9.140625" style="566"/>
    <col min="14853" max="14853" width="34.28515625" style="566" customWidth="1"/>
    <col min="14854" max="14854" width="28.7109375" style="566" customWidth="1"/>
    <col min="14855" max="14860" width="10.28515625" style="566" customWidth="1"/>
    <col min="14861" max="14861" width="11.7109375" style="566" customWidth="1"/>
    <col min="14862" max="14862" width="25" style="566" customWidth="1"/>
    <col min="14863" max="14863" width="12.28515625" style="566" customWidth="1"/>
    <col min="14864" max="15108" width="9.140625" style="566"/>
    <col min="15109" max="15109" width="34.28515625" style="566" customWidth="1"/>
    <col min="15110" max="15110" width="28.7109375" style="566" customWidth="1"/>
    <col min="15111" max="15116" width="10.28515625" style="566" customWidth="1"/>
    <col min="15117" max="15117" width="11.7109375" style="566" customWidth="1"/>
    <col min="15118" max="15118" width="25" style="566" customWidth="1"/>
    <col min="15119" max="15119" width="12.28515625" style="566" customWidth="1"/>
    <col min="15120" max="15364" width="9.140625" style="566"/>
    <col min="15365" max="15365" width="34.28515625" style="566" customWidth="1"/>
    <col min="15366" max="15366" width="28.7109375" style="566" customWidth="1"/>
    <col min="15367" max="15372" width="10.28515625" style="566" customWidth="1"/>
    <col min="15373" max="15373" width="11.7109375" style="566" customWidth="1"/>
    <col min="15374" max="15374" width="25" style="566" customWidth="1"/>
    <col min="15375" max="15375" width="12.28515625" style="566" customWidth="1"/>
    <col min="15376" max="15620" width="9.140625" style="566"/>
    <col min="15621" max="15621" width="34.28515625" style="566" customWidth="1"/>
    <col min="15622" max="15622" width="28.7109375" style="566" customWidth="1"/>
    <col min="15623" max="15628" width="10.28515625" style="566" customWidth="1"/>
    <col min="15629" max="15629" width="11.7109375" style="566" customWidth="1"/>
    <col min="15630" max="15630" width="25" style="566" customWidth="1"/>
    <col min="15631" max="15631" width="12.28515625" style="566" customWidth="1"/>
    <col min="15632" max="15876" width="9.140625" style="566"/>
    <col min="15877" max="15877" width="34.28515625" style="566" customWidth="1"/>
    <col min="15878" max="15878" width="28.7109375" style="566" customWidth="1"/>
    <col min="15879" max="15884" width="10.28515625" style="566" customWidth="1"/>
    <col min="15885" max="15885" width="11.7109375" style="566" customWidth="1"/>
    <col min="15886" max="15886" width="25" style="566" customWidth="1"/>
    <col min="15887" max="15887" width="12.28515625" style="566" customWidth="1"/>
    <col min="15888" max="16132" width="9.140625" style="566"/>
    <col min="16133" max="16133" width="34.28515625" style="566" customWidth="1"/>
    <col min="16134" max="16134" width="28.7109375" style="566" customWidth="1"/>
    <col min="16135" max="16140" width="10.28515625" style="566" customWidth="1"/>
    <col min="16141" max="16141" width="11.7109375" style="566" customWidth="1"/>
    <col min="16142" max="16142" width="25" style="566" customWidth="1"/>
    <col min="16143" max="16143" width="12.28515625" style="566" customWidth="1"/>
    <col min="16144" max="16384" width="9.140625" style="566"/>
  </cols>
  <sheetData>
    <row r="3" spans="2:15" ht="52.5" customHeight="1" x14ac:dyDescent="0.25">
      <c r="B3" s="736" t="s">
        <v>719</v>
      </c>
      <c r="C3" s="737"/>
      <c r="D3" s="569"/>
      <c r="E3" s="569"/>
      <c r="F3" s="569"/>
      <c r="G3" s="569"/>
      <c r="H3" s="556"/>
      <c r="I3" s="556"/>
      <c r="J3" s="556"/>
      <c r="K3" s="556"/>
      <c r="L3" s="556"/>
      <c r="M3" s="556"/>
    </row>
    <row r="4" spans="2:15" x14ac:dyDescent="0.2">
      <c r="B4" s="570"/>
      <c r="C4" s="570"/>
      <c r="D4" s="570"/>
      <c r="E4" s="570"/>
      <c r="F4" s="570"/>
      <c r="G4" s="570"/>
      <c r="H4" s="556"/>
      <c r="I4" s="556"/>
      <c r="J4" s="556"/>
      <c r="K4" s="556"/>
      <c r="L4" s="556"/>
      <c r="M4" s="556"/>
    </row>
    <row r="5" spans="2:15" ht="24" customHeight="1" x14ac:dyDescent="0.2">
      <c r="B5" s="738" t="s">
        <v>720</v>
      </c>
      <c r="C5" s="738"/>
      <c r="D5" s="571"/>
      <c r="E5" s="571"/>
      <c r="F5" s="571"/>
      <c r="G5" s="571"/>
      <c r="H5" s="556"/>
      <c r="I5" s="556"/>
      <c r="J5" s="556"/>
      <c r="K5" s="556"/>
      <c r="L5" s="556"/>
      <c r="M5" s="556"/>
    </row>
    <row r="6" spans="2:15" x14ac:dyDescent="0.2">
      <c r="B6" s="738"/>
      <c r="C6" s="738"/>
      <c r="D6" s="571"/>
      <c r="E6" s="571"/>
      <c r="F6" s="571"/>
      <c r="G6" s="571"/>
      <c r="H6" s="556"/>
      <c r="I6" s="556"/>
      <c r="J6" s="556"/>
      <c r="K6" s="556"/>
      <c r="L6" s="556"/>
      <c r="M6" s="556"/>
    </row>
    <row r="7" spans="2:15" ht="32.25" customHeight="1" x14ac:dyDescent="0.2">
      <c r="B7" s="644" t="s">
        <v>721</v>
      </c>
      <c r="C7" s="645">
        <v>20013.392719999923</v>
      </c>
      <c r="D7" s="571"/>
      <c r="E7" s="571"/>
      <c r="F7" s="571"/>
      <c r="G7" s="571"/>
      <c r="H7" s="556"/>
      <c r="I7" s="556"/>
      <c r="J7" s="556"/>
      <c r="K7" s="556"/>
      <c r="L7" s="556"/>
      <c r="M7" s="556"/>
      <c r="O7" s="572"/>
    </row>
    <row r="8" spans="2:15" ht="30.75" customHeight="1" x14ac:dyDescent="0.2">
      <c r="B8" s="644" t="s">
        <v>722</v>
      </c>
      <c r="C8" s="645">
        <v>5106.7597899999973</v>
      </c>
      <c r="D8" s="571"/>
      <c r="E8" s="571"/>
      <c r="F8" s="571"/>
      <c r="G8" s="571"/>
      <c r="H8" s="573"/>
      <c r="I8" s="556"/>
      <c r="J8" s="556"/>
      <c r="K8" s="556"/>
      <c r="L8" s="556"/>
      <c r="M8" s="556"/>
      <c r="N8" s="574"/>
      <c r="O8" s="574"/>
    </row>
    <row r="9" spans="2:15" x14ac:dyDescent="0.2">
      <c r="B9" s="575" t="s">
        <v>723</v>
      </c>
      <c r="C9" s="576"/>
      <c r="D9" s="576"/>
      <c r="E9" s="576"/>
      <c r="F9" s="576"/>
      <c r="G9" s="576"/>
      <c r="H9" s="577"/>
      <c r="I9" s="556"/>
      <c r="J9" s="556"/>
      <c r="K9" s="556"/>
      <c r="L9" s="556"/>
      <c r="M9" s="556"/>
      <c r="N9" s="574"/>
      <c r="O9" s="574"/>
    </row>
    <row r="10" spans="2:15" x14ac:dyDescent="0.2">
      <c r="B10" s="576"/>
      <c r="C10" s="576"/>
      <c r="D10" s="576"/>
      <c r="E10" s="576"/>
      <c r="F10" s="576"/>
      <c r="G10" s="576"/>
      <c r="H10" s="577"/>
      <c r="I10" s="556"/>
      <c r="J10" s="556"/>
      <c r="K10" s="556"/>
      <c r="L10" s="556"/>
      <c r="M10" s="556"/>
      <c r="N10" s="574"/>
      <c r="O10" s="574"/>
    </row>
    <row r="11" spans="2:15" x14ac:dyDescent="0.2">
      <c r="B11" s="576"/>
      <c r="C11" s="576"/>
      <c r="D11" s="576"/>
      <c r="E11" s="576"/>
      <c r="F11" s="576"/>
      <c r="G11" s="576"/>
      <c r="H11" s="556"/>
      <c r="I11" s="556"/>
      <c r="J11" s="556"/>
      <c r="K11" s="556"/>
      <c r="L11" s="556"/>
      <c r="M11" s="556"/>
      <c r="N11" s="574"/>
      <c r="O11" s="574"/>
    </row>
    <row r="12" spans="2:15" ht="33" customHeight="1" x14ac:dyDescent="0.2">
      <c r="B12" s="739" t="s">
        <v>724</v>
      </c>
      <c r="C12" s="739"/>
      <c r="D12" s="739" t="s">
        <v>725</v>
      </c>
      <c r="E12" s="739"/>
      <c r="F12" s="739"/>
      <c r="G12" s="739"/>
      <c r="H12" s="735" t="s">
        <v>726</v>
      </c>
      <c r="I12" s="556"/>
      <c r="J12" s="556"/>
      <c r="K12" s="556"/>
      <c r="L12" s="556"/>
      <c r="M12" s="556"/>
    </row>
    <row r="13" spans="2:15" ht="22.5" customHeight="1" x14ac:dyDescent="0.2">
      <c r="B13" s="739"/>
      <c r="C13" s="739"/>
      <c r="D13" s="646" t="s">
        <v>727</v>
      </c>
      <c r="E13" s="646" t="s">
        <v>728</v>
      </c>
      <c r="F13" s="646" t="s">
        <v>729</v>
      </c>
      <c r="G13" s="646" t="s">
        <v>730</v>
      </c>
      <c r="H13" s="735"/>
      <c r="I13" s="556"/>
      <c r="J13" s="556"/>
      <c r="K13" s="556"/>
      <c r="L13" s="556"/>
      <c r="M13" s="556"/>
    </row>
    <row r="14" spans="2:15" x14ac:dyDescent="0.2">
      <c r="B14" s="735" t="s">
        <v>731</v>
      </c>
      <c r="C14" s="647" t="s">
        <v>732</v>
      </c>
      <c r="D14" s="648">
        <v>10527</v>
      </c>
      <c r="E14" s="648">
        <v>10461</v>
      </c>
      <c r="F14" s="648">
        <v>10413</v>
      </c>
      <c r="G14" s="648">
        <v>14447</v>
      </c>
      <c r="H14" s="648">
        <f>SUM(D14:G14)</f>
        <v>45848</v>
      </c>
      <c r="I14" s="558"/>
      <c r="J14" s="556"/>
      <c r="K14" s="556"/>
      <c r="L14" s="556"/>
      <c r="M14" s="556"/>
    </row>
    <row r="15" spans="2:15" x14ac:dyDescent="0.2">
      <c r="B15" s="735"/>
      <c r="C15" s="647" t="s">
        <v>733</v>
      </c>
      <c r="D15" s="648">
        <v>4689.1432200000017</v>
      </c>
      <c r="E15" s="648">
        <v>4272.7710200000001</v>
      </c>
      <c r="F15" s="648">
        <v>4745.3547900000231</v>
      </c>
      <c r="G15" s="648">
        <v>6306.1236899998994</v>
      </c>
      <c r="H15" s="648">
        <f>SUM(D15:G15)</f>
        <v>20013.392719999923</v>
      </c>
      <c r="I15" s="556"/>
      <c r="J15" s="556"/>
      <c r="K15" s="556"/>
      <c r="L15" s="556"/>
      <c r="M15" s="556"/>
    </row>
    <row r="16" spans="2:15" x14ac:dyDescent="0.2">
      <c r="B16" s="649" t="s">
        <v>734</v>
      </c>
      <c r="C16" s="647" t="s">
        <v>733</v>
      </c>
      <c r="D16" s="648">
        <v>883.37072999999987</v>
      </c>
      <c r="E16" s="648">
        <v>695.63833999999963</v>
      </c>
      <c r="F16" s="648">
        <v>850.78640999999936</v>
      </c>
      <c r="G16" s="648">
        <v>929.74251999999808</v>
      </c>
      <c r="H16" s="648">
        <f>SUM(D16:G16)</f>
        <v>3359.5379999999968</v>
      </c>
      <c r="I16" s="558"/>
      <c r="J16" s="558"/>
      <c r="K16" s="556"/>
      <c r="L16" s="556"/>
      <c r="M16" s="556"/>
    </row>
    <row r="17" spans="2:13" x14ac:dyDescent="0.2">
      <c r="B17" s="575" t="s">
        <v>735</v>
      </c>
      <c r="C17" s="570"/>
      <c r="D17" s="559"/>
      <c r="E17" s="559"/>
      <c r="F17" s="559"/>
      <c r="G17" s="559"/>
      <c r="H17" s="556"/>
      <c r="I17" s="556"/>
      <c r="J17" s="556"/>
      <c r="K17" s="556"/>
      <c r="L17" s="556"/>
      <c r="M17" s="556"/>
    </row>
    <row r="18" spans="2:13" x14ac:dyDescent="0.2">
      <c r="B18" s="557"/>
      <c r="C18" s="557"/>
      <c r="D18" s="578"/>
      <c r="E18" s="578"/>
      <c r="F18" s="578"/>
      <c r="G18" s="578"/>
      <c r="H18" s="578"/>
      <c r="I18" s="578"/>
      <c r="J18" s="578"/>
      <c r="K18" s="578"/>
      <c r="L18" s="578"/>
    </row>
    <row r="19" spans="2:13" x14ac:dyDescent="0.2">
      <c r="C19" s="579"/>
      <c r="D19" s="578"/>
      <c r="E19" s="578"/>
      <c r="F19" s="578"/>
      <c r="G19" s="578"/>
      <c r="H19" s="578"/>
      <c r="I19" s="578"/>
      <c r="J19" s="578"/>
      <c r="K19" s="578"/>
      <c r="L19" s="578"/>
    </row>
    <row r="20" spans="2:13" x14ac:dyDescent="0.2">
      <c r="D20" s="578"/>
      <c r="E20" s="578"/>
      <c r="F20" s="578"/>
      <c r="G20" s="578"/>
      <c r="H20" s="578"/>
      <c r="I20" s="578"/>
      <c r="J20" s="578"/>
      <c r="K20" s="578"/>
      <c r="L20" s="578"/>
    </row>
    <row r="28" spans="2:13" x14ac:dyDescent="0.2">
      <c r="B28" s="556"/>
      <c r="C28" s="556"/>
      <c r="D28" s="556"/>
      <c r="E28" s="556"/>
      <c r="F28" s="556"/>
      <c r="G28" s="556"/>
      <c r="H28" s="556"/>
      <c r="I28" s="556"/>
      <c r="J28" s="556"/>
      <c r="K28" s="556"/>
    </row>
    <row r="29" spans="2:13" x14ac:dyDescent="0.2">
      <c r="B29" s="556"/>
      <c r="C29" s="556"/>
      <c r="D29" s="556"/>
      <c r="E29" s="556"/>
      <c r="F29" s="556"/>
      <c r="G29" s="556"/>
      <c r="H29" s="556"/>
      <c r="I29" s="556"/>
      <c r="J29" s="556"/>
      <c r="K29" s="556"/>
    </row>
    <row r="30" spans="2:13" x14ac:dyDescent="0.2">
      <c r="B30" s="556"/>
      <c r="C30" s="556"/>
      <c r="D30" s="556"/>
      <c r="E30" s="556"/>
      <c r="F30" s="556"/>
      <c r="G30" s="556"/>
      <c r="H30" s="556"/>
      <c r="I30" s="556"/>
      <c r="J30" s="556"/>
      <c r="K30" s="556"/>
    </row>
    <row r="31" spans="2:13" x14ac:dyDescent="0.2">
      <c r="B31" s="556"/>
      <c r="C31" s="556"/>
      <c r="D31" s="556"/>
      <c r="E31" s="556"/>
      <c r="F31" s="556"/>
      <c r="G31" s="556"/>
      <c r="H31" s="556"/>
      <c r="I31" s="556"/>
      <c r="J31" s="556"/>
      <c r="K31" s="556"/>
    </row>
    <row r="32" spans="2:13" x14ac:dyDescent="0.2">
      <c r="B32" s="556"/>
      <c r="C32" s="556"/>
      <c r="D32" s="556"/>
      <c r="E32" s="556"/>
      <c r="F32" s="556"/>
      <c r="G32" s="556"/>
      <c r="H32" s="556"/>
      <c r="I32" s="556"/>
      <c r="J32" s="556"/>
      <c r="K32" s="556"/>
    </row>
  </sheetData>
  <mergeCells count="6">
    <mergeCell ref="H12:H13"/>
    <mergeCell ref="B14:B15"/>
    <mergeCell ref="B3:C3"/>
    <mergeCell ref="B5:C6"/>
    <mergeCell ref="B12:C13"/>
    <mergeCell ref="D12:G12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8"/>
  <sheetViews>
    <sheetView zoomScale="80" zoomScaleNormal="80" workbookViewId="0">
      <selection activeCell="L54" sqref="L54"/>
    </sheetView>
  </sheetViews>
  <sheetFormatPr defaultRowHeight="12.75" x14ac:dyDescent="0.2"/>
  <cols>
    <col min="1" max="1" width="19.140625" style="562" customWidth="1"/>
    <col min="2" max="2" width="17.85546875" style="562" customWidth="1"/>
    <col min="3" max="3" width="21.5703125" style="562" customWidth="1"/>
    <col min="4" max="4" width="17.85546875" style="562" customWidth="1"/>
    <col min="5" max="6" width="9.140625" style="562"/>
    <col min="7" max="7" width="11.140625" style="562" bestFit="1" customWidth="1"/>
    <col min="8" max="256" width="9.140625" style="562"/>
    <col min="257" max="257" width="19.140625" style="562" customWidth="1"/>
    <col min="258" max="260" width="17.85546875" style="562" customWidth="1"/>
    <col min="261" max="512" width="9.140625" style="562"/>
    <col min="513" max="513" width="19.140625" style="562" customWidth="1"/>
    <col min="514" max="516" width="17.85546875" style="562" customWidth="1"/>
    <col min="517" max="768" width="9.140625" style="562"/>
    <col min="769" max="769" width="19.140625" style="562" customWidth="1"/>
    <col min="770" max="772" width="17.85546875" style="562" customWidth="1"/>
    <col min="773" max="1024" width="9.140625" style="562"/>
    <col min="1025" max="1025" width="19.140625" style="562" customWidth="1"/>
    <col min="1026" max="1028" width="17.85546875" style="562" customWidth="1"/>
    <col min="1029" max="1280" width="9.140625" style="562"/>
    <col min="1281" max="1281" width="19.140625" style="562" customWidth="1"/>
    <col min="1282" max="1284" width="17.85546875" style="562" customWidth="1"/>
    <col min="1285" max="1536" width="9.140625" style="562"/>
    <col min="1537" max="1537" width="19.140625" style="562" customWidth="1"/>
    <col min="1538" max="1540" width="17.85546875" style="562" customWidth="1"/>
    <col min="1541" max="1792" width="9.140625" style="562"/>
    <col min="1793" max="1793" width="19.140625" style="562" customWidth="1"/>
    <col min="1794" max="1796" width="17.85546875" style="562" customWidth="1"/>
    <col min="1797" max="2048" width="9.140625" style="562"/>
    <col min="2049" max="2049" width="19.140625" style="562" customWidth="1"/>
    <col min="2050" max="2052" width="17.85546875" style="562" customWidth="1"/>
    <col min="2053" max="2304" width="9.140625" style="562"/>
    <col min="2305" max="2305" width="19.140625" style="562" customWidth="1"/>
    <col min="2306" max="2308" width="17.85546875" style="562" customWidth="1"/>
    <col min="2309" max="2560" width="9.140625" style="562"/>
    <col min="2561" max="2561" width="19.140625" style="562" customWidth="1"/>
    <col min="2562" max="2564" width="17.85546875" style="562" customWidth="1"/>
    <col min="2565" max="2816" width="9.140625" style="562"/>
    <col min="2817" max="2817" width="19.140625" style="562" customWidth="1"/>
    <col min="2818" max="2820" width="17.85546875" style="562" customWidth="1"/>
    <col min="2821" max="3072" width="9.140625" style="562"/>
    <col min="3073" max="3073" width="19.140625" style="562" customWidth="1"/>
    <col min="3074" max="3076" width="17.85546875" style="562" customWidth="1"/>
    <col min="3077" max="3328" width="9.140625" style="562"/>
    <col min="3329" max="3329" width="19.140625" style="562" customWidth="1"/>
    <col min="3330" max="3332" width="17.85546875" style="562" customWidth="1"/>
    <col min="3333" max="3584" width="9.140625" style="562"/>
    <col min="3585" max="3585" width="19.140625" style="562" customWidth="1"/>
    <col min="3586" max="3588" width="17.85546875" style="562" customWidth="1"/>
    <col min="3589" max="3840" width="9.140625" style="562"/>
    <col min="3841" max="3841" width="19.140625" style="562" customWidth="1"/>
    <col min="3842" max="3844" width="17.85546875" style="562" customWidth="1"/>
    <col min="3845" max="4096" width="9.140625" style="562"/>
    <col min="4097" max="4097" width="19.140625" style="562" customWidth="1"/>
    <col min="4098" max="4100" width="17.85546875" style="562" customWidth="1"/>
    <col min="4101" max="4352" width="9.140625" style="562"/>
    <col min="4353" max="4353" width="19.140625" style="562" customWidth="1"/>
    <col min="4354" max="4356" width="17.85546875" style="562" customWidth="1"/>
    <col min="4357" max="4608" width="9.140625" style="562"/>
    <col min="4609" max="4609" width="19.140625" style="562" customWidth="1"/>
    <col min="4610" max="4612" width="17.85546875" style="562" customWidth="1"/>
    <col min="4613" max="4864" width="9.140625" style="562"/>
    <col min="4865" max="4865" width="19.140625" style="562" customWidth="1"/>
    <col min="4866" max="4868" width="17.85546875" style="562" customWidth="1"/>
    <col min="4869" max="5120" width="9.140625" style="562"/>
    <col min="5121" max="5121" width="19.140625" style="562" customWidth="1"/>
    <col min="5122" max="5124" width="17.85546875" style="562" customWidth="1"/>
    <col min="5125" max="5376" width="9.140625" style="562"/>
    <col min="5377" max="5377" width="19.140625" style="562" customWidth="1"/>
    <col min="5378" max="5380" width="17.85546875" style="562" customWidth="1"/>
    <col min="5381" max="5632" width="9.140625" style="562"/>
    <col min="5633" max="5633" width="19.140625" style="562" customWidth="1"/>
    <col min="5634" max="5636" width="17.85546875" style="562" customWidth="1"/>
    <col min="5637" max="5888" width="9.140625" style="562"/>
    <col min="5889" max="5889" width="19.140625" style="562" customWidth="1"/>
    <col min="5890" max="5892" width="17.85546875" style="562" customWidth="1"/>
    <col min="5893" max="6144" width="9.140625" style="562"/>
    <col min="6145" max="6145" width="19.140625" style="562" customWidth="1"/>
    <col min="6146" max="6148" width="17.85546875" style="562" customWidth="1"/>
    <col min="6149" max="6400" width="9.140625" style="562"/>
    <col min="6401" max="6401" width="19.140625" style="562" customWidth="1"/>
    <col min="6402" max="6404" width="17.85546875" style="562" customWidth="1"/>
    <col min="6405" max="6656" width="9.140625" style="562"/>
    <col min="6657" max="6657" width="19.140625" style="562" customWidth="1"/>
    <col min="6658" max="6660" width="17.85546875" style="562" customWidth="1"/>
    <col min="6661" max="6912" width="9.140625" style="562"/>
    <col min="6913" max="6913" width="19.140625" style="562" customWidth="1"/>
    <col min="6914" max="6916" width="17.85546875" style="562" customWidth="1"/>
    <col min="6917" max="7168" width="9.140625" style="562"/>
    <col min="7169" max="7169" width="19.140625" style="562" customWidth="1"/>
    <col min="7170" max="7172" width="17.85546875" style="562" customWidth="1"/>
    <col min="7173" max="7424" width="9.140625" style="562"/>
    <col min="7425" max="7425" width="19.140625" style="562" customWidth="1"/>
    <col min="7426" max="7428" width="17.85546875" style="562" customWidth="1"/>
    <col min="7429" max="7680" width="9.140625" style="562"/>
    <col min="7681" max="7681" width="19.140625" style="562" customWidth="1"/>
    <col min="7682" max="7684" width="17.85546875" style="562" customWidth="1"/>
    <col min="7685" max="7936" width="9.140625" style="562"/>
    <col min="7937" max="7937" width="19.140625" style="562" customWidth="1"/>
    <col min="7938" max="7940" width="17.85546875" style="562" customWidth="1"/>
    <col min="7941" max="8192" width="9.140625" style="562"/>
    <col min="8193" max="8193" width="19.140625" style="562" customWidth="1"/>
    <col min="8194" max="8196" width="17.85546875" style="562" customWidth="1"/>
    <col min="8197" max="8448" width="9.140625" style="562"/>
    <col min="8449" max="8449" width="19.140625" style="562" customWidth="1"/>
    <col min="8450" max="8452" width="17.85546875" style="562" customWidth="1"/>
    <col min="8453" max="8704" width="9.140625" style="562"/>
    <col min="8705" max="8705" width="19.140625" style="562" customWidth="1"/>
    <col min="8706" max="8708" width="17.85546875" style="562" customWidth="1"/>
    <col min="8709" max="8960" width="9.140625" style="562"/>
    <col min="8961" max="8961" width="19.140625" style="562" customWidth="1"/>
    <col min="8962" max="8964" width="17.85546875" style="562" customWidth="1"/>
    <col min="8965" max="9216" width="9.140625" style="562"/>
    <col min="9217" max="9217" width="19.140625" style="562" customWidth="1"/>
    <col min="9218" max="9220" width="17.85546875" style="562" customWidth="1"/>
    <col min="9221" max="9472" width="9.140625" style="562"/>
    <col min="9473" max="9473" width="19.140625" style="562" customWidth="1"/>
    <col min="9474" max="9476" width="17.85546875" style="562" customWidth="1"/>
    <col min="9477" max="9728" width="9.140625" style="562"/>
    <col min="9729" max="9729" width="19.140625" style="562" customWidth="1"/>
    <col min="9730" max="9732" width="17.85546875" style="562" customWidth="1"/>
    <col min="9733" max="9984" width="9.140625" style="562"/>
    <col min="9985" max="9985" width="19.140625" style="562" customWidth="1"/>
    <col min="9986" max="9988" width="17.85546875" style="562" customWidth="1"/>
    <col min="9989" max="10240" width="9.140625" style="562"/>
    <col min="10241" max="10241" width="19.140625" style="562" customWidth="1"/>
    <col min="10242" max="10244" width="17.85546875" style="562" customWidth="1"/>
    <col min="10245" max="10496" width="9.140625" style="562"/>
    <col min="10497" max="10497" width="19.140625" style="562" customWidth="1"/>
    <col min="10498" max="10500" width="17.85546875" style="562" customWidth="1"/>
    <col min="10501" max="10752" width="9.140625" style="562"/>
    <col min="10753" max="10753" width="19.140625" style="562" customWidth="1"/>
    <col min="10754" max="10756" width="17.85546875" style="562" customWidth="1"/>
    <col min="10757" max="11008" width="9.140625" style="562"/>
    <col min="11009" max="11009" width="19.140625" style="562" customWidth="1"/>
    <col min="11010" max="11012" width="17.85546875" style="562" customWidth="1"/>
    <col min="11013" max="11264" width="9.140625" style="562"/>
    <col min="11265" max="11265" width="19.140625" style="562" customWidth="1"/>
    <col min="11266" max="11268" width="17.85546875" style="562" customWidth="1"/>
    <col min="11269" max="11520" width="9.140625" style="562"/>
    <col min="11521" max="11521" width="19.140625" style="562" customWidth="1"/>
    <col min="11522" max="11524" width="17.85546875" style="562" customWidth="1"/>
    <col min="11525" max="11776" width="9.140625" style="562"/>
    <col min="11777" max="11777" width="19.140625" style="562" customWidth="1"/>
    <col min="11778" max="11780" width="17.85546875" style="562" customWidth="1"/>
    <col min="11781" max="12032" width="9.140625" style="562"/>
    <col min="12033" max="12033" width="19.140625" style="562" customWidth="1"/>
    <col min="12034" max="12036" width="17.85546875" style="562" customWidth="1"/>
    <col min="12037" max="12288" width="9.140625" style="562"/>
    <col min="12289" max="12289" width="19.140625" style="562" customWidth="1"/>
    <col min="12290" max="12292" width="17.85546875" style="562" customWidth="1"/>
    <col min="12293" max="12544" width="9.140625" style="562"/>
    <col min="12545" max="12545" width="19.140625" style="562" customWidth="1"/>
    <col min="12546" max="12548" width="17.85546875" style="562" customWidth="1"/>
    <col min="12549" max="12800" width="9.140625" style="562"/>
    <col min="12801" max="12801" width="19.140625" style="562" customWidth="1"/>
    <col min="12802" max="12804" width="17.85546875" style="562" customWidth="1"/>
    <col min="12805" max="13056" width="9.140625" style="562"/>
    <col min="13057" max="13057" width="19.140625" style="562" customWidth="1"/>
    <col min="13058" max="13060" width="17.85546875" style="562" customWidth="1"/>
    <col min="13061" max="13312" width="9.140625" style="562"/>
    <col min="13313" max="13313" width="19.140625" style="562" customWidth="1"/>
    <col min="13314" max="13316" width="17.85546875" style="562" customWidth="1"/>
    <col min="13317" max="13568" width="9.140625" style="562"/>
    <col min="13569" max="13569" width="19.140625" style="562" customWidth="1"/>
    <col min="13570" max="13572" width="17.85546875" style="562" customWidth="1"/>
    <col min="13573" max="13824" width="9.140625" style="562"/>
    <col min="13825" max="13825" width="19.140625" style="562" customWidth="1"/>
    <col min="13826" max="13828" width="17.85546875" style="562" customWidth="1"/>
    <col min="13829" max="14080" width="9.140625" style="562"/>
    <col min="14081" max="14081" width="19.140625" style="562" customWidth="1"/>
    <col min="14082" max="14084" width="17.85546875" style="562" customWidth="1"/>
    <col min="14085" max="14336" width="9.140625" style="562"/>
    <col min="14337" max="14337" width="19.140625" style="562" customWidth="1"/>
    <col min="14338" max="14340" width="17.85546875" style="562" customWidth="1"/>
    <col min="14341" max="14592" width="9.140625" style="562"/>
    <col min="14593" max="14593" width="19.140625" style="562" customWidth="1"/>
    <col min="14594" max="14596" width="17.85546875" style="562" customWidth="1"/>
    <col min="14597" max="14848" width="9.140625" style="562"/>
    <col min="14849" max="14849" width="19.140625" style="562" customWidth="1"/>
    <col min="14850" max="14852" width="17.85546875" style="562" customWidth="1"/>
    <col min="14853" max="15104" width="9.140625" style="562"/>
    <col min="15105" max="15105" width="19.140625" style="562" customWidth="1"/>
    <col min="15106" max="15108" width="17.85546875" style="562" customWidth="1"/>
    <col min="15109" max="15360" width="9.140625" style="562"/>
    <col min="15361" max="15361" width="19.140625" style="562" customWidth="1"/>
    <col min="15362" max="15364" width="17.85546875" style="562" customWidth="1"/>
    <col min="15365" max="15616" width="9.140625" style="562"/>
    <col min="15617" max="15617" width="19.140625" style="562" customWidth="1"/>
    <col min="15618" max="15620" width="17.85546875" style="562" customWidth="1"/>
    <col min="15621" max="15872" width="9.140625" style="562"/>
    <col min="15873" max="15873" width="19.140625" style="562" customWidth="1"/>
    <col min="15874" max="15876" width="17.85546875" style="562" customWidth="1"/>
    <col min="15877" max="16128" width="9.140625" style="562"/>
    <col min="16129" max="16129" width="19.140625" style="562" customWidth="1"/>
    <col min="16130" max="16132" width="17.85546875" style="562" customWidth="1"/>
    <col min="16133" max="16384" width="9.140625" style="562"/>
  </cols>
  <sheetData>
    <row r="1" spans="1:9" x14ac:dyDescent="0.2">
      <c r="D1" s="580"/>
    </row>
    <row r="2" spans="1:9" x14ac:dyDescent="0.2">
      <c r="A2" s="581"/>
      <c r="B2" s="581"/>
      <c r="C2" s="581"/>
      <c r="D2" s="581"/>
    </row>
    <row r="3" spans="1:9" ht="25.5" customHeight="1" x14ac:dyDescent="0.2">
      <c r="A3" s="740" t="s">
        <v>736</v>
      </c>
      <c r="B3" s="740"/>
      <c r="C3" s="740"/>
      <c r="D3" s="740"/>
    </row>
    <row r="4" spans="1:9" ht="72" customHeight="1" x14ac:dyDescent="0.2">
      <c r="A4" s="650" t="s">
        <v>737</v>
      </c>
      <c r="B4" s="612" t="s">
        <v>738</v>
      </c>
      <c r="C4" s="612" t="s">
        <v>739</v>
      </c>
      <c r="D4" s="612" t="s">
        <v>740</v>
      </c>
    </row>
    <row r="5" spans="1:9" ht="27.75" customHeight="1" x14ac:dyDescent="0.2">
      <c r="A5" s="651">
        <v>42035</v>
      </c>
      <c r="B5" s="652">
        <v>77</v>
      </c>
      <c r="C5" s="652">
        <v>118.17050999999998</v>
      </c>
      <c r="D5" s="652">
        <v>3.9281699999999997</v>
      </c>
      <c r="G5" s="556"/>
      <c r="H5" s="556"/>
      <c r="I5" s="556"/>
    </row>
    <row r="6" spans="1:9" ht="27" customHeight="1" x14ac:dyDescent="0.2">
      <c r="A6" s="651">
        <v>42063</v>
      </c>
      <c r="B6" s="652">
        <v>174</v>
      </c>
      <c r="C6" s="652">
        <v>292.68259</v>
      </c>
      <c r="D6" s="652">
        <v>19.348420000000001</v>
      </c>
      <c r="G6" s="556"/>
      <c r="H6" s="556"/>
      <c r="I6" s="556"/>
    </row>
    <row r="7" spans="1:9" ht="23.25" customHeight="1" x14ac:dyDescent="0.2">
      <c r="A7" s="651">
        <v>42094</v>
      </c>
      <c r="B7" s="652">
        <v>356</v>
      </c>
      <c r="C7" s="652">
        <v>728.13899000000004</v>
      </c>
      <c r="D7" s="652">
        <v>65.883950000000013</v>
      </c>
      <c r="G7" s="556"/>
      <c r="H7" s="556"/>
      <c r="I7" s="556"/>
    </row>
    <row r="8" spans="1:9" ht="25.5" customHeight="1" x14ac:dyDescent="0.2">
      <c r="A8" s="651">
        <v>42124</v>
      </c>
      <c r="B8" s="652">
        <v>461</v>
      </c>
      <c r="C8" s="652">
        <v>1101.1414299999997</v>
      </c>
      <c r="D8" s="652">
        <v>128.63978999999998</v>
      </c>
      <c r="G8" s="556"/>
      <c r="H8" s="556"/>
      <c r="I8" s="556"/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23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5" baseType="lpstr">
      <vt:lpstr>Súhrnná bilancia</vt:lpstr>
      <vt:lpstr>Vývoj príjmov</vt:lpstr>
      <vt:lpstr>Príjmy rozdelenie</vt:lpstr>
      <vt:lpstr>Vývoj pohľadávok</vt:lpstr>
      <vt:lpstr>graf pohľadávky</vt:lpstr>
      <vt:lpstr>stav pohľ.podľa pob.4_15</vt:lpstr>
      <vt:lpstr>Exekučné návrhy</vt:lpstr>
      <vt:lpstr>Mandátna správa</vt:lpstr>
      <vt:lpstr>Vydané rozhodnutia SK </vt:lpstr>
      <vt:lpstr>Pohľadávky voči  ZZ</vt:lpstr>
      <vt:lpstr>Pohľadávky podľa pobočiek ZZ</vt:lpstr>
      <vt:lpstr>V po fondoch podrobne </vt:lpstr>
      <vt:lpstr>V delenie mesačne </vt:lpstr>
      <vt:lpstr>P a V hradené štátom</vt:lpstr>
      <vt:lpstr>zostatky na účtoch</vt:lpstr>
      <vt:lpstr>2014 a 2015</vt:lpstr>
      <vt:lpstr>SF</vt:lpstr>
      <vt:lpstr>Objednávky a faktúry</vt:lpstr>
      <vt:lpstr>600</vt:lpstr>
      <vt:lpstr>700</vt:lpstr>
      <vt:lpstr>600 ústredie</vt:lpstr>
      <vt:lpstr>Úprava RR</vt:lpstr>
      <vt:lpstr>Hárok2</vt:lpstr>
      <vt:lpstr>Graf</vt:lpstr>
      <vt:lpstr>'Úprava RR'!Názvy_tlače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2015-06-02T11:57:40Z</cp:lastPrinted>
  <dcterms:created xsi:type="dcterms:W3CDTF">2007-11-13T07:23:54Z</dcterms:created>
  <dcterms:modified xsi:type="dcterms:W3CDTF">2015-06-02T12:51:23Z</dcterms:modified>
</cp:coreProperties>
</file>