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50"/>
  </bookViews>
  <sheets>
    <sheet name="Súhrnná bilancia" sheetId="6" r:id="rId1"/>
    <sheet name="Vývoj príjmov" sheetId="242" r:id="rId2"/>
    <sheet name="Príjmy rozdelenie" sheetId="5" r:id="rId3"/>
    <sheet name="Vývoj pohľadávok" sheetId="268" r:id="rId4"/>
    <sheet name="graf pohľadávky" sheetId="269" r:id="rId5"/>
    <sheet name="stav poh.podľa poboč._12_16" sheetId="270" r:id="rId6"/>
    <sheet name="spôsoby vymáhania" sheetId="271" r:id="rId7"/>
    <sheet name="Opravné položky" sheetId="272" r:id="rId8"/>
    <sheet name="Exekučné návrhy" sheetId="273" r:id="rId9"/>
    <sheet name="Mandátna správa" sheetId="274" r:id="rId10"/>
    <sheet name="Vydané rozhodnutia SK " sheetId="275" r:id="rId11"/>
    <sheet name="Pohľadávky voči  ZZ" sheetId="276" r:id="rId12"/>
    <sheet name="Pohľadávky podľa pobočiek ZZ" sheetId="277" r:id="rId13"/>
    <sheet name="V delenie mesačne " sheetId="159" r:id="rId14"/>
    <sheet name="V po fondoch podrobne " sheetId="158" r:id="rId15"/>
    <sheet name="P a V hradené štátom" sheetId="204" r:id="rId16"/>
    <sheet name="zostatky na účtoch" sheetId="243" r:id="rId17"/>
    <sheet name="2015 a 2016" sheetId="261" r:id="rId18"/>
    <sheet name="Graf" sheetId="262" r:id="rId19"/>
    <sheet name="SF" sheetId="263" r:id="rId20"/>
    <sheet name="600" sheetId="264" r:id="rId21"/>
    <sheet name="700" sheetId="265" r:id="rId22"/>
    <sheet name="ústredie 600" sheetId="266" r:id="rId23"/>
    <sheet name="URR" sheetId="267" r:id="rId24"/>
    <sheet name="Hárok1" sheetId="260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 localSheetId="7">#REF!</definedName>
    <definedName name="___________________________________________col8" localSheetId="6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 localSheetId="7">#REF!</definedName>
    <definedName name="__________________________________________col8" localSheetId="6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 localSheetId="7">#REF!</definedName>
    <definedName name="_________________________________________col8" localSheetId="6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 localSheetId="7">#REF!</definedName>
    <definedName name="______________________________col8" localSheetId="6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 localSheetId="7">#REF!</definedName>
    <definedName name="____________________________col1" localSheetId="6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 localSheetId="7">#REF!</definedName>
    <definedName name="__________________________col1">#REF!</definedName>
    <definedName name="__________________________col2" localSheetId="7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 localSheetId="7">#REF!</definedName>
    <definedName name="__________________________col3">#REF!</definedName>
    <definedName name="__________________________col4" localSheetId="7">#REF!</definedName>
    <definedName name="__________________________col4">#REF!</definedName>
    <definedName name="__________________________col5" localSheetId="7">#REF!</definedName>
    <definedName name="__________________________col5">#REF!</definedName>
    <definedName name="__________________________col6" localSheetId="7">#REF!</definedName>
    <definedName name="__________________________col6">#REF!</definedName>
    <definedName name="__________________________col7" localSheetId="7">#REF!</definedName>
    <definedName name="__________________________col7">#REF!</definedName>
    <definedName name="__________________________col8" localSheetId="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4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4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2" hidden="1">'Pohľadávky podľa pobočiek ZZ'!#REF!</definedName>
    <definedName name="_tab2" localSheetId="7">#REF!</definedName>
    <definedName name="_tab2" localSheetId="6">#REF!</definedName>
    <definedName name="_tab2">#REF!</definedName>
    <definedName name="_tab33" localSheetId="7">#REF!</definedName>
    <definedName name="_tab33" localSheetId="6">#REF!</definedName>
    <definedName name="_tab33">#REF!</definedName>
    <definedName name="a" localSheetId="17">#REF!</definedName>
    <definedName name="a" localSheetId="20">#REF!</definedName>
    <definedName name="a" localSheetId="21">#REF!</definedName>
    <definedName name="a" localSheetId="4">#REF!</definedName>
    <definedName name="a" localSheetId="7">#REF!</definedName>
    <definedName name="a" localSheetId="5">#REF!</definedName>
    <definedName name="a">#REF!</definedName>
    <definedName name="aa" localSheetId="7">'[1]Budoucí hodnota - zadání'!#REF!</definedName>
    <definedName name="aa" localSheetId="5">'[1]Budoucí hodnota - zadání'!#REF!</definedName>
    <definedName name="aa">'[1]Budoucí hodnota - zadání'!#REF!</definedName>
    <definedName name="aaa" localSheetId="7">#REF!</definedName>
    <definedName name="aaa" localSheetId="6">#REF!</definedName>
    <definedName name="aaa" localSheetId="5">#REF!</definedName>
    <definedName name="aaa">#REF!</definedName>
    <definedName name="aaaaaaa" localSheetId="17">#REF!</definedName>
    <definedName name="aaaaaaa" localSheetId="20">#REF!</definedName>
    <definedName name="aaaaaaa" localSheetId="21">#REF!</definedName>
    <definedName name="aaaaaaa">#REF!</definedName>
    <definedName name="aaaaaaaaaaaaa" localSheetId="17">#REF!</definedName>
    <definedName name="aaaaaaaaaaaaa" localSheetId="20">#REF!</definedName>
    <definedName name="aaaaaaaaaaaaa" localSheetId="21">#REF!</definedName>
    <definedName name="aaaaaaaaaaaaa">#REF!</definedName>
    <definedName name="aaaaaaaaaaaaaaa" localSheetId="17">#REF!</definedName>
    <definedName name="aaaaaaaaaaaaaaa" localSheetId="20">#REF!</definedName>
    <definedName name="aaaaaaaaaaaaaaa" localSheetId="21">#REF!</definedName>
    <definedName name="aaaaaaaaaaaaaaa">#REF!</definedName>
    <definedName name="ab" localSheetId="7">#REF!</definedName>
    <definedName name="ab" localSheetId="5">#REF!</definedName>
    <definedName name="ab">#REF!</definedName>
    <definedName name="ä" localSheetId="17">'[2]Budoucí hodnota - zadání'!#REF!</definedName>
    <definedName name="ä" localSheetId="20">'[2]Budoucí hodnota - zadání'!#REF!</definedName>
    <definedName name="ä" localSheetId="21">'[2]Budoucí hodnota - zadání'!#REF!</definedName>
    <definedName name="ä">'[2]Budoucí hodnota - zadání'!#REF!</definedName>
    <definedName name="bbb" localSheetId="7">#REF!</definedName>
    <definedName name="bbb" localSheetId="5">#REF!</definedName>
    <definedName name="bbb">#REF!</definedName>
    <definedName name="bbbb" localSheetId="17">'[1]Budoucí hodnota - zadání'!#REF!</definedName>
    <definedName name="bbbb" localSheetId="20">'[1]Budoucí hodnota - zadání'!#REF!</definedName>
    <definedName name="bbbb" localSheetId="21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7">#REF!</definedName>
    <definedName name="BudgetTab" localSheetId="20">#REF!</definedName>
    <definedName name="BudgetTab" localSheetId="21">#REF!</definedName>
    <definedName name="BudgetTab" localSheetId="4">#REF!</definedName>
    <definedName name="BudgetTab" localSheetId="7">#REF!</definedName>
    <definedName name="BudgetTab" localSheetId="5">#REF!</definedName>
    <definedName name="BudgetTab">#REF!</definedName>
    <definedName name="ccc" localSheetId="7">#REF!</definedName>
    <definedName name="ccc" localSheetId="5">#REF!</definedName>
    <definedName name="ccc">#REF!</definedName>
    <definedName name="Celk_Zisk" localSheetId="7">[3]Scénář!$E$15</definedName>
    <definedName name="Celk_Zisk" localSheetId="5">[3]Scénář!$E$15</definedName>
    <definedName name="Celk_Zisk">[3]Scénář!$E$15</definedName>
    <definedName name="CelkZisk" localSheetId="17">#REF!</definedName>
    <definedName name="CelkZisk" localSheetId="20">#REF!</definedName>
    <definedName name="CelkZisk" localSheetId="21">#REF!</definedName>
    <definedName name="CelkZisk" localSheetId="7">#REF!</definedName>
    <definedName name="CelkZisk" localSheetId="6">#REF!</definedName>
    <definedName name="CelkZisk" localSheetId="5">#REF!</definedName>
    <definedName name="CelkZisk" localSheetId="14">#REF!</definedName>
    <definedName name="CelkZisk">#REF!</definedName>
    <definedName name="celkZisk1" localSheetId="17">#REF!</definedName>
    <definedName name="celkZisk1" localSheetId="20">#REF!</definedName>
    <definedName name="celkZisk1" localSheetId="21">#REF!</definedName>
    <definedName name="celkZisk1">#REF!</definedName>
    <definedName name="d" localSheetId="17">#REF!</definedName>
    <definedName name="d" localSheetId="20">#REF!</definedName>
    <definedName name="d" localSheetId="21">#REF!</definedName>
    <definedName name="d">#REF!</definedName>
    <definedName name="datumK" localSheetId="7">#REF!</definedName>
    <definedName name="datumK" localSheetId="5">#REF!</definedName>
    <definedName name="datumK" localSheetId="14">#REF!</definedName>
    <definedName name="datumK">#REF!</definedName>
    <definedName name="ddddddddd" localSheetId="17">#REF!</definedName>
    <definedName name="ddddddddd" localSheetId="20">#REF!</definedName>
    <definedName name="ddddddddd" localSheetId="21">#REF!</definedName>
    <definedName name="ddddddddd">#REF!</definedName>
    <definedName name="e" localSheetId="20">'[1]Budoucí hodnota - zadání'!#REF!</definedName>
    <definedName name="e" localSheetId="21">'[1]Budoucí hodnota - zadání'!#REF!</definedName>
    <definedName name="e">'[1]Budoucí hodnota - zadání'!#REF!</definedName>
    <definedName name="eeee" localSheetId="17">#REF!</definedName>
    <definedName name="eeee" localSheetId="20">#REF!</definedName>
    <definedName name="eeee" localSheetId="21">#REF!</definedName>
    <definedName name="eeee">#REF!</definedName>
    <definedName name="eeeeeeeeee" localSheetId="17">#REF!</definedName>
    <definedName name="eeeeeeeeee" localSheetId="20">#REF!</definedName>
    <definedName name="eeeeeeeeee" localSheetId="21">#REF!</definedName>
    <definedName name="eeeeeeeeee">#REF!</definedName>
    <definedName name="eeeeeeeeeeeeeeee" localSheetId="17">#REF!</definedName>
    <definedName name="eeeeeeeeeeeeeeee" localSheetId="20">#REF!</definedName>
    <definedName name="eeeeeeeeeeeeeeee" localSheetId="21">#REF!</definedName>
    <definedName name="eeeeeeeeeeeeeeee">#REF!</definedName>
    <definedName name="ehdxjxrf" localSheetId="7">#REF!</definedName>
    <definedName name="ehdxjxrf" localSheetId="5">#REF!</definedName>
    <definedName name="ehdxjxrf" localSheetId="14">#REF!</definedName>
    <definedName name="ehdxjxrf">#REF!</definedName>
    <definedName name="f" localSheetId="17">#REF!</definedName>
    <definedName name="f" localSheetId="20">#REF!</definedName>
    <definedName name="f" localSheetId="21">#REF!</definedName>
    <definedName name="f">#REF!</definedName>
    <definedName name="fffff" localSheetId="17">#REF!</definedName>
    <definedName name="fffff" localSheetId="20">#REF!</definedName>
    <definedName name="fffff" localSheetId="21">#REF!</definedName>
    <definedName name="fffff">#REF!</definedName>
    <definedName name="fffffffffffff" localSheetId="17">#REF!</definedName>
    <definedName name="fffffffffffff" localSheetId="20">#REF!</definedName>
    <definedName name="fffffffffffff" localSheetId="21">#REF!</definedName>
    <definedName name="fffffffffffff">#REF!</definedName>
    <definedName name="ffffffffffffffffffffffff" localSheetId="17">#REF!</definedName>
    <definedName name="ffffffffffffffffffffffff" localSheetId="20">#REF!</definedName>
    <definedName name="ffffffffffffffffffffffff" localSheetId="21">#REF!</definedName>
    <definedName name="ffffffffffffffffffffffff">#REF!</definedName>
    <definedName name="ffffffffffffffffffffffffff" localSheetId="17">#REF!</definedName>
    <definedName name="ffffffffffffffffffffffffff" localSheetId="20">#REF!</definedName>
    <definedName name="ffffffffffffffffffffffffff" localSheetId="21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17">#REF!</definedName>
    <definedName name="fghfgjjgf" localSheetId="20">#REF!</definedName>
    <definedName name="fghfgjjgf" localSheetId="21">#REF!</definedName>
    <definedName name="fghfgjjgf">#REF!</definedName>
    <definedName name="Format" localSheetId="17">#REF!</definedName>
    <definedName name="Format" localSheetId="20">#REF!</definedName>
    <definedName name="Format" localSheetId="21">#REF!</definedName>
    <definedName name="Format" localSheetId="4">#REF!</definedName>
    <definedName name="Format" localSheetId="7">#REF!</definedName>
    <definedName name="Format" localSheetId="5">#REF!</definedName>
    <definedName name="Format">#REF!</definedName>
    <definedName name="g" localSheetId="17">#REF!</definedName>
    <definedName name="g" localSheetId="20">#REF!</definedName>
    <definedName name="g" localSheetId="21">#REF!</definedName>
    <definedName name="g">#REF!</definedName>
    <definedName name="gfgfggfgf" localSheetId="20">'[2]Budoucí hodnota - zadání'!#REF!</definedName>
    <definedName name="gfgfggfgf" localSheetId="21">'[2]Budoucí hodnota - zadání'!#REF!</definedName>
    <definedName name="gfgfggfgf">'[2]Budoucí hodnota - zadání'!#REF!</definedName>
    <definedName name="ggggggggg" localSheetId="17">#REF!</definedName>
    <definedName name="ggggggggg" localSheetId="20">#REF!</definedName>
    <definedName name="ggggggggg" localSheetId="21">#REF!</definedName>
    <definedName name="ggggggggg">#REF!</definedName>
    <definedName name="gggggggggggg" localSheetId="17">'[2]Budoucí hodnota - zadání'!#REF!</definedName>
    <definedName name="gggggggggggg" localSheetId="20">'[2]Budoucí hodnota - zadání'!#REF!</definedName>
    <definedName name="gggggggggggg" localSheetId="21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1">'[2]Budoucí hodnota - zadání'!#REF!</definedName>
    <definedName name="gggggggggggggggggggggggggggg">'[2]Budoucí hodnota - zadání'!#REF!</definedName>
    <definedName name="h" localSheetId="17">#REF!</definedName>
    <definedName name="h" localSheetId="20">#REF!</definedName>
    <definedName name="h" localSheetId="21">#REF!</definedName>
    <definedName name="h">#REF!</definedName>
    <definedName name="hggfghdgjdgmdghncg" localSheetId="17">'[1]Budoucí hodnota - zadání'!#REF!</definedName>
    <definedName name="hggfghdgjdgmdghncg" localSheetId="20">'[1]Budoucí hodnota - zadání'!#REF!</definedName>
    <definedName name="hggfghdgjdgmdghncg" localSheetId="21">'[1]Budoucí hodnota - zadání'!#REF!</definedName>
    <definedName name="hggfghdgjdgmdghncg">'[1]Budoucí hodnota - zadání'!#REF!</definedName>
    <definedName name="hhhh" localSheetId="17">#REF!</definedName>
    <definedName name="hhhh" localSheetId="20">#REF!</definedName>
    <definedName name="hhhh" localSheetId="21">#REF!</definedName>
    <definedName name="hhhh">#REF!</definedName>
    <definedName name="hhhhhhhhhhhhhhhhhh" localSheetId="17">#REF!</definedName>
    <definedName name="hhhhhhhhhhhhhhhhhh" localSheetId="20">#REF!</definedName>
    <definedName name="hhhhhhhhhhhhhhhhhh" localSheetId="21">#REF!</definedName>
    <definedName name="hhhhhhhhhhhhhhhhhh">#REF!</definedName>
    <definedName name="hhhhhhhhhhhhhhhhhhhhhhhhhhh" localSheetId="20">'[1]Budoucí hodnota - zadání'!#REF!</definedName>
    <definedName name="hhhhhhhhhhhhhhhhhhhhhhhhhhh" localSheetId="21">'[1]Budoucí hodnota - zadání'!#REF!</definedName>
    <definedName name="hhhhhhhhhhhhhhhhhhhhhhhhhhh">'[1]Budoucí hodnota - zadání'!#REF!</definedName>
    <definedName name="HrubyZisk" localSheetId="17">#REF!</definedName>
    <definedName name="HrubyZisk" localSheetId="20">#REF!</definedName>
    <definedName name="HrubyZisk" localSheetId="21">#REF!</definedName>
    <definedName name="HrubyZisk" localSheetId="7">#REF!</definedName>
    <definedName name="HrubyZisk" localSheetId="5">#REF!</definedName>
    <definedName name="HrubyZisk">#REF!</definedName>
    <definedName name="i" localSheetId="17">#REF!</definedName>
    <definedName name="i" localSheetId="20">#REF!</definedName>
    <definedName name="i" localSheetId="21">#REF!</definedName>
    <definedName name="i">#REF!</definedName>
    <definedName name="j" localSheetId="17">#REF!</definedName>
    <definedName name="j" localSheetId="20">#REF!</definedName>
    <definedName name="j" localSheetId="21">#REF!</definedName>
    <definedName name="j">#REF!</definedName>
    <definedName name="jfhdghgjfc" localSheetId="17">#REF!</definedName>
    <definedName name="jfhdghgjfc" localSheetId="20">#REF!</definedName>
    <definedName name="jfhdghgjfc" localSheetId="21">#REF!</definedName>
    <definedName name="jfhdghgjfc">#REF!</definedName>
    <definedName name="jjjjjjjjjjjjjjjjjjjjj" localSheetId="17">#REF!</definedName>
    <definedName name="jjjjjjjjjjjjjjjjjjjjj" localSheetId="20">#REF!</definedName>
    <definedName name="jjjjjjjjjjjjjjjjjjjjj" localSheetId="21">#REF!</definedName>
    <definedName name="jjjjjjjjjjjjjjjjjjjjj">#REF!</definedName>
    <definedName name="jjjjjjjjjjjjjjjjjjjjjjjjjjjjjjjjjjjj" localSheetId="17">#REF!</definedName>
    <definedName name="jjjjjjjjjjjjjjjjjjjjjjjjjjjjjjjjjjjj" localSheetId="20">#REF!</definedName>
    <definedName name="jjjjjjjjjjjjjjjjjjjjjjjjjjjjjjjjjjjj" localSheetId="21">#REF!</definedName>
    <definedName name="jjjjjjjjjjjjjjjjjjjjjjjjjjjjjjjjjjjj">#REF!</definedName>
    <definedName name="jún" localSheetId="20">'[1]Budoucí hodnota - zadání'!#REF!</definedName>
    <definedName name="jún" localSheetId="21">'[1]Budoucí hodnota - zadání'!#REF!</definedName>
    <definedName name="jún">'[1]Budoucí hodnota - zadání'!#REF!</definedName>
    <definedName name="k" localSheetId="7">#REF!</definedName>
    <definedName name="k" localSheetId="6">#REF!</definedName>
    <definedName name="k">#REF!</definedName>
    <definedName name="kdsjkfhakj" localSheetId="17">#REF!</definedName>
    <definedName name="kdsjkfhakj" localSheetId="20">#REF!</definedName>
    <definedName name="kdsjkfhakj" localSheetId="21">#REF!</definedName>
    <definedName name="kdsjkfhakj">#REF!</definedName>
    <definedName name="kjhjkcyxhjodj" localSheetId="17">'[2]Budoucí hodnota - zadání'!#REF!</definedName>
    <definedName name="kjhjkcyxhjodj" localSheetId="20">'[2]Budoucí hodnota - zadání'!#REF!</definedName>
    <definedName name="kjhjkcyxhjodj" localSheetId="21">'[2]Budoucí hodnota - zadání'!#REF!</definedName>
    <definedName name="kjhjkcyxhjodj">'[2]Budoucí hodnota - zadání'!#REF!</definedName>
    <definedName name="kkkk" localSheetId="17">#REF!</definedName>
    <definedName name="kkkk" localSheetId="20">#REF!</definedName>
    <definedName name="kkkk" localSheetId="21">#REF!</definedName>
    <definedName name="kkkk">#REF!</definedName>
    <definedName name="kkkkkkkk" localSheetId="17">#REF!</definedName>
    <definedName name="kkkkkkkk" localSheetId="20">#REF!</definedName>
    <definedName name="kkkkkkkk" localSheetId="21">#REF!</definedName>
    <definedName name="kkkkkkkk">#REF!</definedName>
    <definedName name="kkkkkkkkkk" localSheetId="17">#REF!</definedName>
    <definedName name="kkkkkkkkkk" localSheetId="20">#REF!</definedName>
    <definedName name="kkkkkkkkkk" localSheetId="21">#REF!</definedName>
    <definedName name="kkkkkkkkkk">#REF!</definedName>
    <definedName name="kkkkkkkkkkkk" localSheetId="20">'[2]Budoucí hodnota - zadání'!#REF!</definedName>
    <definedName name="kkkkkkkkkkkk" localSheetId="21">'[2]Budoucí hodnota - zadání'!#REF!</definedName>
    <definedName name="kkkkkkkkkkkk">'[2]Budoucí hodnota - zadání'!#REF!</definedName>
    <definedName name="mmm" localSheetId="17">#REF!</definedName>
    <definedName name="mmm" localSheetId="20">#REF!</definedName>
    <definedName name="mmm" localSheetId="21">#REF!</definedName>
    <definedName name="mmm" localSheetId="7">#REF!</definedName>
    <definedName name="mmm" localSheetId="6">#REF!</definedName>
    <definedName name="mmm">#REF!</definedName>
    <definedName name="mmmm" localSheetId="17">#REF!</definedName>
    <definedName name="mmmm" localSheetId="20">#REF!</definedName>
    <definedName name="mmmm" localSheetId="21">#REF!</definedName>
    <definedName name="mmmm">#REF!</definedName>
    <definedName name="mmmmmmmmmmmmmmmmmmmm" localSheetId="17">#REF!</definedName>
    <definedName name="mmmmmmmmmmmmmmmmmmmm" localSheetId="20">#REF!</definedName>
    <definedName name="mmmmmmmmmmmmmmmmmmmm" localSheetId="21">#REF!</definedName>
    <definedName name="mmmmmmmmmmmmmmmmmmmm">#REF!</definedName>
    <definedName name="_xlnm.Print_Titles" localSheetId="11">'Pohľadávky voči  ZZ'!#REF!</definedName>
    <definedName name="_xlnm.Print_Titles" localSheetId="23">URR!$6:$7</definedName>
    <definedName name="nnnnnnnnnnnnnnnnnnn" localSheetId="17">#REF!</definedName>
    <definedName name="nnnnnnnnnnnnnnnnnnn" localSheetId="20">#REF!</definedName>
    <definedName name="nnnnnnnnnnnnnnnnnnn" localSheetId="21">#REF!</definedName>
    <definedName name="nnnnnnnnnnnnnnnnnnn">#REF!</definedName>
    <definedName name="NZbozi">[4]Test1!$B$89:$D$96</definedName>
    <definedName name="o" localSheetId="17">#REF!</definedName>
    <definedName name="o" localSheetId="20">#REF!</definedName>
    <definedName name="o" localSheetId="21">#REF!</definedName>
    <definedName name="o">#REF!</definedName>
    <definedName name="obraz" localSheetId="7">#REF!</definedName>
    <definedName name="obraz" localSheetId="6">#REF!</definedName>
    <definedName name="obraz" localSheetId="5">#REF!</definedName>
    <definedName name="obraz">#REF!</definedName>
    <definedName name="Opravy" localSheetId="17">#REF!</definedName>
    <definedName name="Opravy" localSheetId="20">#REF!</definedName>
    <definedName name="Opravy" localSheetId="21">#REF!</definedName>
    <definedName name="Opravy" localSheetId="7">#REF!</definedName>
    <definedName name="Opravy" localSheetId="5">#REF!</definedName>
    <definedName name="Opravy" localSheetId="14">#REF!</definedName>
    <definedName name="Opravy">#REF!</definedName>
    <definedName name="Ostatni" localSheetId="17">#REF!</definedName>
    <definedName name="Ostatni" localSheetId="20">#REF!</definedName>
    <definedName name="Ostatni" localSheetId="21">#REF!</definedName>
    <definedName name="Ostatni" localSheetId="7">#REF!</definedName>
    <definedName name="Ostatni" localSheetId="5">#REF!</definedName>
    <definedName name="Ostatni">#REF!</definedName>
    <definedName name="p" localSheetId="20">'[1]Budoucí hodnota - zadání'!#REF!</definedName>
    <definedName name="p" localSheetId="21">'[1]Budoucí hodnota - zadání'!#REF!</definedName>
    <definedName name="p">'[1]Budoucí hodnota - zadání'!#REF!</definedName>
    <definedName name="pl" localSheetId="17">#REF!</definedName>
    <definedName name="pl" localSheetId="20">#REF!</definedName>
    <definedName name="pl" localSheetId="21">#REF!</definedName>
    <definedName name="pl">#REF!</definedName>
    <definedName name="pobočky" localSheetId="5">#REF!</definedName>
    <definedName name="pobočky">#REF!</definedName>
    <definedName name="PocetNavstev" localSheetId="17">#REF!</definedName>
    <definedName name="PocetNavstev" localSheetId="20">#REF!</definedName>
    <definedName name="PocetNavstev" localSheetId="21">#REF!</definedName>
    <definedName name="PocetNavstev" localSheetId="7">#REF!</definedName>
    <definedName name="PocetNavstev" localSheetId="5">#REF!</definedName>
    <definedName name="PocetNavstev">#REF!</definedName>
    <definedName name="pppp" localSheetId="17">#REF!</definedName>
    <definedName name="pppp" localSheetId="20">#REF!</definedName>
    <definedName name="pppp" localSheetId="21">#REF!</definedName>
    <definedName name="pppp">#REF!</definedName>
    <definedName name="ppppppppppppp" localSheetId="17">#REF!</definedName>
    <definedName name="ppppppppppppp" localSheetId="20">#REF!</definedName>
    <definedName name="ppppppppppppp" localSheetId="21">#REF!</definedName>
    <definedName name="ppppppppppppp">#REF!</definedName>
    <definedName name="PrijemNaZakaz" localSheetId="17">#REF!</definedName>
    <definedName name="PrijemNaZakaz" localSheetId="20">#REF!</definedName>
    <definedName name="PrijemNaZakaz" localSheetId="21">#REF!</definedName>
    <definedName name="PrijemNaZakaz" localSheetId="7">#REF!</definedName>
    <definedName name="PrijemNaZakaz" localSheetId="5">#REF!</definedName>
    <definedName name="PrijemNaZakaz">#REF!</definedName>
    <definedName name="produkt" localSheetId="20">'[1]Budoucí hodnota - zadání'!#REF!</definedName>
    <definedName name="produkt" localSheetId="21">'[1]Budoucí hodnota - zadání'!#REF!</definedName>
    <definedName name="produkt" localSheetId="4">'[1]Budoucí hodnota - zadání'!#REF!</definedName>
    <definedName name="produkt" localSheetId="7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1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1">'[2]Budoucí hodnota - zadání'!#REF!</definedName>
    <definedName name="PRODUKT3">'[2]Budoucí hodnota - zadání'!#REF!</definedName>
    <definedName name="q" localSheetId="17">#REF!</definedName>
    <definedName name="q" localSheetId="20">#REF!</definedName>
    <definedName name="q" localSheetId="21">#REF!</definedName>
    <definedName name="q">#REF!</definedName>
    <definedName name="qqq" localSheetId="17">#REF!</definedName>
    <definedName name="qqq" localSheetId="20">#REF!</definedName>
    <definedName name="qqq" localSheetId="21">#REF!</definedName>
    <definedName name="qqq">#REF!</definedName>
    <definedName name="qqqqq" localSheetId="17">#REF!</definedName>
    <definedName name="qqqqq" localSheetId="20">#REF!</definedName>
    <definedName name="qqqqq" localSheetId="21">#REF!</definedName>
    <definedName name="qqqqq">#REF!</definedName>
    <definedName name="qqqqqqqqqqq" localSheetId="17">#REF!</definedName>
    <definedName name="qqqqqqqqqqq" localSheetId="20">#REF!</definedName>
    <definedName name="qqqqqqqqqqq" localSheetId="21">#REF!</definedName>
    <definedName name="qqqqqqqqqqq">#REF!</definedName>
    <definedName name="qqqqqqqqqqqq" localSheetId="17">#REF!</definedName>
    <definedName name="qqqqqqqqqqqq" localSheetId="20">#REF!</definedName>
    <definedName name="qqqqqqqqqqqq" localSheetId="21">#REF!</definedName>
    <definedName name="qqqqqqqqqqqq">#REF!</definedName>
    <definedName name="qqqqqqqqqqqqq" localSheetId="17">#REF!</definedName>
    <definedName name="qqqqqqqqqqqqq" localSheetId="20">#REF!</definedName>
    <definedName name="qqqqqqqqqqqqq" localSheetId="21">#REF!</definedName>
    <definedName name="qqqqqqqqqqqqq">#REF!</definedName>
    <definedName name="qqqqqqqqqqqqqqq" localSheetId="17">#REF!</definedName>
    <definedName name="qqqqqqqqqqqqqqq" localSheetId="20">#REF!</definedName>
    <definedName name="qqqqqqqqqqqqqqq" localSheetId="21">#REF!</definedName>
    <definedName name="qqqqqqqqqqqqqqq">#REF!</definedName>
    <definedName name="qqqqqqqqqqqqqqqq" localSheetId="20">'[2]Budoucí hodnota - zadání'!#REF!</definedName>
    <definedName name="qqqqqqqqqqqqqqqq" localSheetId="21">'[2]Budoucí hodnota - zadání'!#REF!</definedName>
    <definedName name="qqqqqqqqqqqqqqqq">'[2]Budoucí hodnota - zadání'!#REF!</definedName>
    <definedName name="qqqqqqqqqqqqqqqqq" localSheetId="17">#REF!</definedName>
    <definedName name="qqqqqqqqqqqqqqqqq" localSheetId="20">#REF!</definedName>
    <definedName name="qqqqqqqqqqqqqqqqq" localSheetId="21">#REF!</definedName>
    <definedName name="qqqqqqqqqqqqqqqqq">#REF!</definedName>
    <definedName name="Reklama" localSheetId="17">#REF!</definedName>
    <definedName name="Reklama" localSheetId="20">#REF!</definedName>
    <definedName name="Reklama" localSheetId="21">#REF!</definedName>
    <definedName name="Reklama" localSheetId="7">#REF!</definedName>
    <definedName name="Reklama" localSheetId="6">#REF!</definedName>
    <definedName name="Reklama" localSheetId="5">#REF!</definedName>
    <definedName name="Reklama">#REF!</definedName>
    <definedName name="Revenue" localSheetId="17">#REF!</definedName>
    <definedName name="Revenue" localSheetId="20">#REF!</definedName>
    <definedName name="Revenue" localSheetId="21">#REF!</definedName>
    <definedName name="Revenue" localSheetId="7">#REF!</definedName>
    <definedName name="Revenue" localSheetId="5">#REF!</definedName>
    <definedName name="Revenue" localSheetId="14">#REF!</definedName>
    <definedName name="Revenue">#REF!</definedName>
    <definedName name="rr" localSheetId="17">#REF!</definedName>
    <definedName name="rr" localSheetId="20">#REF!</definedName>
    <definedName name="rr" localSheetId="21">#REF!</definedName>
    <definedName name="rr">#REF!</definedName>
    <definedName name="rrrrrrrrrrr" localSheetId="20">'[1]Budoucí hodnota - zadání'!#REF!</definedName>
    <definedName name="rrrrrrrrrrr" localSheetId="21">'[1]Budoucí hodnota - zadání'!#REF!</definedName>
    <definedName name="rrrrrrrrrrr">'[1]Budoucí hodnota - zadání'!#REF!</definedName>
    <definedName name="rrrrrrrrrrrrrrrrrrrrrrrr" localSheetId="17">#REF!</definedName>
    <definedName name="rrrrrrrrrrrrrrrrrrrrrrrr" localSheetId="20">#REF!</definedName>
    <definedName name="rrrrrrrrrrrrrrrrrrrrrrrr" localSheetId="21">#REF!</definedName>
    <definedName name="rrrrrrrrrrrrrrrrrrrrrrrr">#REF!</definedName>
    <definedName name="s" localSheetId="17">#REF!</definedName>
    <definedName name="s" localSheetId="20">#REF!</definedName>
    <definedName name="s" localSheetId="21">#REF!</definedName>
    <definedName name="s">#REF!</definedName>
    <definedName name="ss" localSheetId="17">#REF!</definedName>
    <definedName name="ss" localSheetId="20">#REF!</definedName>
    <definedName name="ss" localSheetId="21">#REF!</definedName>
    <definedName name="ss">#REF!</definedName>
    <definedName name="sss" localSheetId="17">#REF!</definedName>
    <definedName name="sss" localSheetId="20">#REF!</definedName>
    <definedName name="sss" localSheetId="21">#REF!</definedName>
    <definedName name="sss">#REF!</definedName>
    <definedName name="ssss" localSheetId="17">#REF!</definedName>
    <definedName name="ssss" localSheetId="20">#REF!</definedName>
    <definedName name="ssss" localSheetId="21">#REF!</definedName>
    <definedName name="ssss">#REF!</definedName>
    <definedName name="sssss" localSheetId="17">#REF!</definedName>
    <definedName name="sssss" localSheetId="20">#REF!</definedName>
    <definedName name="sssss" localSheetId="21">#REF!</definedName>
    <definedName name="sssss">#REF!</definedName>
    <definedName name="ssssss" localSheetId="17">#REF!</definedName>
    <definedName name="ssssss" localSheetId="20">#REF!</definedName>
    <definedName name="ssssss" localSheetId="21">#REF!</definedName>
    <definedName name="ssssss">#REF!</definedName>
    <definedName name="sssssss" localSheetId="17">#REF!</definedName>
    <definedName name="sssssss" localSheetId="20">#REF!</definedName>
    <definedName name="sssssss" localSheetId="21">#REF!</definedName>
    <definedName name="sssssss">#REF!</definedName>
    <definedName name="ssssssss" localSheetId="20">'[1]Budoucí hodnota - zadání'!#REF!</definedName>
    <definedName name="ssssssss" localSheetId="21">'[1]Budoucí hodnota - zadání'!#REF!</definedName>
    <definedName name="ssssssss">'[1]Budoucí hodnota - zadání'!#REF!</definedName>
    <definedName name="sssssssss" localSheetId="17">#REF!</definedName>
    <definedName name="sssssssss" localSheetId="20">#REF!</definedName>
    <definedName name="sssssssss" localSheetId="21">#REF!</definedName>
    <definedName name="sssssssss">#REF!</definedName>
    <definedName name="ssssssssss" localSheetId="17">#REF!</definedName>
    <definedName name="ssssssssss" localSheetId="20">#REF!</definedName>
    <definedName name="ssssssssss" localSheetId="21">#REF!</definedName>
    <definedName name="ssssssssss">#REF!</definedName>
    <definedName name="sssssssssss" localSheetId="20">'[2]Budoucí hodnota - zadání'!#REF!</definedName>
    <definedName name="sssssssssss" localSheetId="21">'[2]Budoucí hodnota - zadání'!#REF!</definedName>
    <definedName name="sssssssssss">'[2]Budoucí hodnota - zadání'!#REF!</definedName>
    <definedName name="ssssssssssss" localSheetId="17">#REF!</definedName>
    <definedName name="ssssssssssss" localSheetId="20">#REF!</definedName>
    <definedName name="ssssssssssss" localSheetId="21">#REF!</definedName>
    <definedName name="ssssssssssss">#REF!</definedName>
    <definedName name="sssssssssssss" localSheetId="17">'[2]Budoucí hodnota - zadání'!#REF!</definedName>
    <definedName name="sssssssssssss" localSheetId="20">'[2]Budoucí hodnota - zadání'!#REF!</definedName>
    <definedName name="sssssssssssss" localSheetId="21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1">'[2]Budoucí hodnota - zadání'!#REF!</definedName>
    <definedName name="ssssssssssssss">'[2]Budoucí hodnota - zadání'!#REF!</definedName>
    <definedName name="sssssssssssssss" localSheetId="17">#REF!</definedName>
    <definedName name="sssssssssssssss" localSheetId="20">#REF!</definedName>
    <definedName name="sssssssssssssss" localSheetId="21">#REF!</definedName>
    <definedName name="sssssssssssssss">#REF!</definedName>
    <definedName name="ssssssssssssssss" localSheetId="17">'[1]Budoucí hodnota - zadání'!#REF!</definedName>
    <definedName name="ssssssssssssssss" localSheetId="20">'[1]Budoucí hodnota - zadání'!#REF!</definedName>
    <definedName name="ssssssssssssssss" localSheetId="21">'[1]Budoucí hodnota - zadání'!#REF!</definedName>
    <definedName name="ssssssssssssssss">'[1]Budoucí hodnota - zadání'!#REF!</definedName>
    <definedName name="sssssssssssssssss" localSheetId="17">#REF!</definedName>
    <definedName name="sssssssssssssssss" localSheetId="20">#REF!</definedName>
    <definedName name="sssssssssssssssss" localSheetId="21">#REF!</definedName>
    <definedName name="sssssssssssssssss">#REF!</definedName>
    <definedName name="ssssssssssssssssss" localSheetId="17">#REF!</definedName>
    <definedName name="ssssssssssssssssss" localSheetId="20">#REF!</definedName>
    <definedName name="ssssssssssssssssss" localSheetId="21">#REF!</definedName>
    <definedName name="ssssssssssssssssss">#REF!</definedName>
    <definedName name="sssssssssssssssssss" localSheetId="20">'[1]Budoucí hodnota - zadání'!#REF!</definedName>
    <definedName name="sssssssssssssssssss" localSheetId="21">'[1]Budoucí hodnota - zadání'!#REF!</definedName>
    <definedName name="sssssssssssssssssss">'[1]Budoucí hodnota - zadání'!#REF!</definedName>
    <definedName name="ssssssssssssssssssss" localSheetId="17">#REF!</definedName>
    <definedName name="ssssssssssssssssssss" localSheetId="20">#REF!</definedName>
    <definedName name="ssssssssssssssssssss" localSheetId="21">#REF!</definedName>
    <definedName name="ssssssssssssssssssss">#REF!</definedName>
    <definedName name="sssssssssssssssssssss" localSheetId="17">#REF!</definedName>
    <definedName name="sssssssssssssssssssss" localSheetId="20">#REF!</definedName>
    <definedName name="sssssssssssssssssssss" localSheetId="21">#REF!</definedName>
    <definedName name="sssssssssssssssssssss">#REF!</definedName>
    <definedName name="ssssssssssssssssssssss" localSheetId="17">#REF!</definedName>
    <definedName name="ssssssssssssssssssssss" localSheetId="20">#REF!</definedName>
    <definedName name="ssssssssssssssssssssss" localSheetId="21">#REF!</definedName>
    <definedName name="ssssssssssssssssssssss">#REF!</definedName>
    <definedName name="sssssssssssssssssssssss" localSheetId="17">#REF!</definedName>
    <definedName name="sssssssssssssssssssssss" localSheetId="20">#REF!</definedName>
    <definedName name="sssssssssssssssssssssss" localSheetId="21">#REF!</definedName>
    <definedName name="sssssssssssssssssssssss">#REF!</definedName>
    <definedName name="ssssssssssssssssssssssss" localSheetId="20">'[1]Budoucí hodnota - zadání'!#REF!</definedName>
    <definedName name="ssssssssssssssssssssssss" localSheetId="21">'[1]Budoucí hodnota - zadání'!#REF!</definedName>
    <definedName name="ssssssssssssssssssssssss">'[1]Budoucí hodnota - zadání'!#REF!</definedName>
    <definedName name="ssssssssssssssssssssssssssssss" localSheetId="17">#REF!</definedName>
    <definedName name="ssssssssssssssssssssssssssssss" localSheetId="20">#REF!</definedName>
    <definedName name="ssssssssssssssssssssssssssssss" localSheetId="21">#REF!</definedName>
    <definedName name="ssssssssssssssssssssssssssssss">#REF!</definedName>
    <definedName name="t" localSheetId="17">#REF!</definedName>
    <definedName name="t" localSheetId="20">#REF!</definedName>
    <definedName name="t" localSheetId="21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7">#REF!</definedName>
    <definedName name="TableArea" localSheetId="5">#REF!</definedName>
    <definedName name="TableArea">#REF!</definedName>
    <definedName name="tabulky" localSheetId="7">#REF!</definedName>
    <definedName name="tabulky" localSheetId="5">#REF!</definedName>
    <definedName name="tabulky">#REF!</definedName>
    <definedName name="tdjgcdkcb" localSheetId="17">#REF!</definedName>
    <definedName name="tdjgcdkcb" localSheetId="20">#REF!</definedName>
    <definedName name="tdjgcdkcb" localSheetId="21">#REF!</definedName>
    <definedName name="tdjgcdkcb">#REF!</definedName>
    <definedName name="ttttttttttttttt" localSheetId="20">'[2]Budoucí hodnota - zadání'!#REF!</definedName>
    <definedName name="ttttttttttttttt" localSheetId="21">'[2]Budoucí hodnota - zadání'!#REF!</definedName>
    <definedName name="ttttttttttttttt">'[2]Budoucí hodnota - zadání'!#REF!</definedName>
    <definedName name="ttttttttttttttttttttt" localSheetId="17">#REF!</definedName>
    <definedName name="ttttttttttttttttttttt" localSheetId="20">#REF!</definedName>
    <definedName name="ttttttttttttttttttttt" localSheetId="21">#REF!</definedName>
    <definedName name="ttttttttttttttttttttt">#REF!</definedName>
    <definedName name="u" localSheetId="17">#REF!</definedName>
    <definedName name="u" localSheetId="20">#REF!</definedName>
    <definedName name="u" localSheetId="21">#REF!</definedName>
    <definedName name="u">#REF!</definedName>
    <definedName name="ú" localSheetId="20">'[2]Budoucí hodnota - zadání'!#REF!</definedName>
    <definedName name="ú" localSheetId="21">'[2]Budoucí hodnota - zadání'!#REF!</definedName>
    <definedName name="ú">'[2]Budoucí hodnota - zadání'!#REF!</definedName>
    <definedName name="uuuuu" localSheetId="17">#REF!</definedName>
    <definedName name="uuuuu" localSheetId="20">#REF!</definedName>
    <definedName name="uuuuu" localSheetId="21">#REF!</definedName>
    <definedName name="uuuuu">#REF!</definedName>
    <definedName name="VydajeNaZakaz" localSheetId="17">#REF!</definedName>
    <definedName name="VydajeNaZakaz" localSheetId="20">#REF!</definedName>
    <definedName name="VydajeNaZakaz" localSheetId="21">#REF!</definedName>
    <definedName name="VydajeNaZakaz" localSheetId="7">#REF!</definedName>
    <definedName name="VydajeNaZakaz" localSheetId="5">#REF!</definedName>
    <definedName name="VydajeNaZakaz">#REF!</definedName>
    <definedName name="Vyplaty" localSheetId="17">#REF!</definedName>
    <definedName name="Vyplaty" localSheetId="20">#REF!</definedName>
    <definedName name="Vyplaty" localSheetId="21">#REF!</definedName>
    <definedName name="Vyplaty" localSheetId="7">#REF!</definedName>
    <definedName name="Vyplaty" localSheetId="5">#REF!</definedName>
    <definedName name="Vyplaty">#REF!</definedName>
    <definedName name="w" localSheetId="17">#REF!</definedName>
    <definedName name="w" localSheetId="20">#REF!</definedName>
    <definedName name="w" localSheetId="21">#REF!</definedName>
    <definedName name="w">#REF!</definedName>
    <definedName name="wwwwwwwwwwwwwwwwwwwwwwwww" localSheetId="20">'[2]Budoucí hodnota - zadání'!#REF!</definedName>
    <definedName name="wwwwwwwwwwwwwwwwwwwwwwwww" localSheetId="21">'[2]Budoucí hodnota - zadání'!#REF!</definedName>
    <definedName name="wwwwwwwwwwwwwwwwwwwwwwwww">'[2]Budoucí hodnota - zadání'!#REF!</definedName>
    <definedName name="wwwwwwwwwwwwwwwwwwwwwwwwwwwwwwwwwwww" localSheetId="17">#REF!</definedName>
    <definedName name="wwwwwwwwwwwwwwwwwwwwwwwwwwwwwwwwwwww" localSheetId="20">#REF!</definedName>
    <definedName name="wwwwwwwwwwwwwwwwwwwwwwwwwwwwwwwwwwww" localSheetId="21">#REF!</definedName>
    <definedName name="wwwwwwwwwwwwwwwwwwwwwwwwwwwwwwwwwwww">#REF!</definedName>
    <definedName name="x" localSheetId="17">#REF!</definedName>
    <definedName name="x" localSheetId="20">#REF!</definedName>
    <definedName name="x" localSheetId="21">#REF!</definedName>
    <definedName name="x">#REF!</definedName>
    <definedName name="ydgdfhn" localSheetId="17">#REF!</definedName>
    <definedName name="ydgdfhn" localSheetId="20">#REF!</definedName>
    <definedName name="ydgdfhn" localSheetId="21">#REF!</definedName>
    <definedName name="ydgdfhn">#REF!</definedName>
    <definedName name="z" localSheetId="17">#REF!</definedName>
    <definedName name="z" localSheetId="20">#REF!</definedName>
    <definedName name="z" localSheetId="21">#REF!</definedName>
    <definedName name="z">#REF!</definedName>
    <definedName name="Zarizeni" localSheetId="17">#REF!</definedName>
    <definedName name="Zarizeni" localSheetId="20">#REF!</definedName>
    <definedName name="Zarizeni" localSheetId="21">#REF!</definedName>
    <definedName name="Zarizeni" localSheetId="7">#REF!</definedName>
    <definedName name="Zarizeni" localSheetId="5">#REF!</definedName>
    <definedName name="Zarizeni">#REF!</definedName>
    <definedName name="Zásoby" localSheetId="17">#REF!</definedName>
    <definedName name="Zásoby" localSheetId="20">#REF!</definedName>
    <definedName name="Zásoby" localSheetId="21">#REF!</definedName>
    <definedName name="Zásoby" localSheetId="7">#REF!</definedName>
    <definedName name="Zásoby" localSheetId="5">#REF!</definedName>
    <definedName name="Zásoby">#REF!</definedName>
    <definedName name="Zbozi" localSheetId="7">[5]Test1!$B$89:$D$96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7">#REF!</definedName>
    <definedName name="zugskrheiogwe" localSheetId="6">#REF!</definedName>
    <definedName name="zugskrheiogwe" localSheetId="5">#REF!</definedName>
    <definedName name="zugskrheiogwe">#REF!</definedName>
    <definedName name="zzzzzzzzzzzzzzzzzzz" localSheetId="17">#REF!</definedName>
    <definedName name="zzzzzzzzzzzzzzzzzzz" localSheetId="20">#REF!</definedName>
    <definedName name="zzzzzzzzzzzzzzzzzzz" localSheetId="2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4" i="277" l="1"/>
  <c r="R24" i="277"/>
  <c r="Q24" i="277"/>
  <c r="O24" i="277"/>
  <c r="N24" i="277"/>
  <c r="J24" i="277"/>
  <c r="G24" i="277"/>
  <c r="H25" i="276"/>
  <c r="G25" i="276"/>
  <c r="F25" i="276"/>
  <c r="C39" i="272"/>
  <c r="B39" i="272"/>
  <c r="D38" i="272"/>
  <c r="D37" i="272"/>
  <c r="D36" i="272"/>
  <c r="D35" i="272"/>
  <c r="D34" i="272"/>
  <c r="D33" i="272"/>
  <c r="D32" i="272"/>
  <c r="D31" i="272"/>
  <c r="D30" i="272"/>
  <c r="D29" i="272"/>
  <c r="D28" i="272"/>
  <c r="D27" i="272"/>
  <c r="D26" i="272"/>
  <c r="D25" i="272"/>
  <c r="D24" i="272"/>
  <c r="D23" i="272"/>
  <c r="D22" i="272"/>
  <c r="D21" i="272"/>
  <c r="D20" i="272"/>
  <c r="D19" i="272"/>
  <c r="D18" i="272"/>
  <c r="D17" i="272"/>
  <c r="D16" i="272"/>
  <c r="D15" i="272"/>
  <c r="D14" i="272"/>
  <c r="D13" i="272"/>
  <c r="D12" i="272"/>
  <c r="D11" i="272"/>
  <c r="D10" i="272"/>
  <c r="D9" i="272"/>
  <c r="D8" i="272"/>
  <c r="D7" i="272"/>
  <c r="D6" i="272"/>
  <c r="D5" i="272"/>
  <c r="D4" i="272"/>
  <c r="D3" i="272"/>
  <c r="D39" i="272" s="1"/>
  <c r="C18" i="271"/>
  <c r="C17" i="271"/>
  <c r="C16" i="271"/>
  <c r="C15" i="271"/>
  <c r="C14" i="271"/>
  <c r="C11" i="271"/>
  <c r="C10" i="271"/>
  <c r="C9" i="271"/>
  <c r="C8" i="271"/>
  <c r="C7" i="271"/>
  <c r="C6" i="271"/>
  <c r="C5" i="271"/>
  <c r="C4" i="271"/>
  <c r="D41" i="270"/>
  <c r="C40" i="270"/>
  <c r="D40" i="270" s="1"/>
  <c r="D42" i="270" s="1"/>
  <c r="B40" i="270"/>
  <c r="B42" i="270" s="1"/>
  <c r="D39" i="270"/>
  <c r="D38" i="270"/>
  <c r="D37" i="270"/>
  <c r="D36" i="270"/>
  <c r="D35" i="270"/>
  <c r="D34" i="270"/>
  <c r="D33" i="270"/>
  <c r="D32" i="270"/>
  <c r="D31" i="270"/>
  <c r="D30" i="270"/>
  <c r="D29" i="270"/>
  <c r="D28" i="270"/>
  <c r="D27" i="270"/>
  <c r="D26" i="270"/>
  <c r="D25" i="270"/>
  <c r="D24" i="270"/>
  <c r="D23" i="270"/>
  <c r="D22" i="270"/>
  <c r="D21" i="270"/>
  <c r="D20" i="270"/>
  <c r="D19" i="270"/>
  <c r="D18" i="270"/>
  <c r="D17" i="270"/>
  <c r="D16" i="270"/>
  <c r="D15" i="270"/>
  <c r="D14" i="270"/>
  <c r="D13" i="270"/>
  <c r="D12" i="270"/>
  <c r="D11" i="270"/>
  <c r="D10" i="270"/>
  <c r="D9" i="270"/>
  <c r="D8" i="270"/>
  <c r="D7" i="270"/>
  <c r="D6" i="270"/>
  <c r="D5" i="270"/>
  <c r="D4" i="270"/>
  <c r="D12" i="268"/>
  <c r="C42" i="270" l="1"/>
  <c r="J435" i="267"/>
  <c r="J210" i="267"/>
  <c r="J165" i="267"/>
  <c r="J163" i="267"/>
  <c r="J161" i="267"/>
  <c r="J159" i="267"/>
  <c r="J156" i="267"/>
  <c r="J154" i="267"/>
  <c r="J152" i="267"/>
  <c r="J150" i="267"/>
  <c r="J147" i="267"/>
  <c r="J145" i="267"/>
  <c r="J142" i="267"/>
  <c r="J140" i="267"/>
  <c r="J138" i="267"/>
  <c r="J135" i="267"/>
  <c r="J133" i="267"/>
  <c r="J131" i="267"/>
  <c r="J129" i="267"/>
  <c r="J127" i="267"/>
  <c r="J125" i="267"/>
  <c r="J123" i="267"/>
  <c r="J121" i="267"/>
  <c r="J119" i="267"/>
  <c r="J117" i="267"/>
  <c r="J115" i="267"/>
  <c r="J113" i="267"/>
  <c r="J111" i="267"/>
  <c r="J109" i="267"/>
  <c r="J92" i="267"/>
  <c r="J90" i="267"/>
  <c r="J88" i="267"/>
  <c r="J86" i="267"/>
  <c r="J83" i="267"/>
  <c r="J30" i="267"/>
  <c r="J28" i="267"/>
  <c r="J26" i="267"/>
  <c r="J24" i="267"/>
  <c r="J22" i="267"/>
  <c r="J166" i="267" s="1"/>
  <c r="E43" i="263"/>
  <c r="E44" i="263" s="1"/>
  <c r="H42" i="263"/>
  <c r="E42" i="263"/>
  <c r="C42" i="263"/>
  <c r="H41" i="263"/>
  <c r="E41" i="263"/>
  <c r="C41" i="263"/>
  <c r="F39" i="263"/>
  <c r="E39" i="263"/>
  <c r="C39" i="263"/>
  <c r="F38" i="263"/>
  <c r="D38" i="263"/>
  <c r="D39" i="263" s="1"/>
  <c r="C38" i="263"/>
  <c r="B38" i="263"/>
  <c r="G38" i="263" s="1"/>
  <c r="G37" i="263"/>
  <c r="I37" i="263" s="1"/>
  <c r="G36" i="263"/>
  <c r="I36" i="263" s="1"/>
  <c r="H33" i="263"/>
  <c r="H43" i="263" s="1"/>
  <c r="H44" i="263" s="1"/>
  <c r="E33" i="263"/>
  <c r="E34" i="263" s="1"/>
  <c r="D33" i="263"/>
  <c r="D43" i="263" s="1"/>
  <c r="H32" i="263"/>
  <c r="F32" i="263"/>
  <c r="F42" i="263" s="1"/>
  <c r="E32" i="263"/>
  <c r="D32" i="263"/>
  <c r="D42" i="263" s="1"/>
  <c r="C32" i="263"/>
  <c r="B32" i="263"/>
  <c r="B42" i="263" s="1"/>
  <c r="H31" i="263"/>
  <c r="F31" i="263"/>
  <c r="F41" i="263" s="1"/>
  <c r="E31" i="263"/>
  <c r="D31" i="263"/>
  <c r="D41" i="263" s="1"/>
  <c r="C31" i="263"/>
  <c r="B31" i="263"/>
  <c r="B41" i="263" s="1"/>
  <c r="D29" i="263"/>
  <c r="C29" i="263"/>
  <c r="G28" i="263"/>
  <c r="I28" i="263" s="1"/>
  <c r="I29" i="263" s="1"/>
  <c r="G27" i="263"/>
  <c r="I27" i="263" s="1"/>
  <c r="G26" i="263"/>
  <c r="I26" i="263" s="1"/>
  <c r="E24" i="263"/>
  <c r="D24" i="263"/>
  <c r="C24" i="263"/>
  <c r="B24" i="263"/>
  <c r="I23" i="263"/>
  <c r="I24" i="263" s="1"/>
  <c r="G23" i="263"/>
  <c r="G24" i="263" s="1"/>
  <c r="B23" i="263"/>
  <c r="I22" i="263"/>
  <c r="G22" i="263"/>
  <c r="I21" i="263"/>
  <c r="G21" i="263"/>
  <c r="E19" i="263"/>
  <c r="D19" i="263"/>
  <c r="C19" i="263"/>
  <c r="I18" i="263"/>
  <c r="B18" i="263"/>
  <c r="B19" i="263" s="1"/>
  <c r="G17" i="263"/>
  <c r="I17" i="263" s="1"/>
  <c r="G16" i="263"/>
  <c r="I16" i="263" s="1"/>
  <c r="C14" i="263"/>
  <c r="B14" i="263"/>
  <c r="G13" i="263"/>
  <c r="I13" i="263" s="1"/>
  <c r="I14" i="263" s="1"/>
  <c r="B13" i="263"/>
  <c r="I12" i="263"/>
  <c r="G12" i="263"/>
  <c r="I11" i="263"/>
  <c r="G11" i="263"/>
  <c r="H9" i="263"/>
  <c r="E9" i="263"/>
  <c r="D9" i="263"/>
  <c r="C9" i="263"/>
  <c r="F8" i="263"/>
  <c r="F33" i="263" s="1"/>
  <c r="D8" i="263"/>
  <c r="C8" i="263"/>
  <c r="C33" i="263" s="1"/>
  <c r="B8" i="263"/>
  <c r="B33" i="263" s="1"/>
  <c r="I7" i="263"/>
  <c r="G7" i="263"/>
  <c r="I6" i="263"/>
  <c r="G6" i="263"/>
  <c r="E3" i="263"/>
  <c r="B3" i="263"/>
  <c r="N19" i="261"/>
  <c r="B34" i="263" l="1"/>
  <c r="B43" i="263"/>
  <c r="B44" i="263" s="1"/>
  <c r="G33" i="263"/>
  <c r="G39" i="263"/>
  <c r="I38" i="263"/>
  <c r="I39" i="263" s="1"/>
  <c r="C43" i="263"/>
  <c r="C44" i="263" s="1"/>
  <c r="C34" i="263"/>
  <c r="F34" i="263"/>
  <c r="F43" i="263"/>
  <c r="F44" i="263" s="1"/>
  <c r="I19" i="263"/>
  <c r="D44" i="263"/>
  <c r="B9" i="263"/>
  <c r="F9" i="263"/>
  <c r="G18" i="263"/>
  <c r="G19" i="263" s="1"/>
  <c r="G31" i="263"/>
  <c r="G32" i="263"/>
  <c r="D34" i="263"/>
  <c r="H34" i="263"/>
  <c r="B39" i="263"/>
  <c r="G14" i="263"/>
  <c r="G29" i="263"/>
  <c r="G8" i="263"/>
  <c r="M18" i="159"/>
  <c r="I32" i="263" l="1"/>
  <c r="I42" i="263" s="1"/>
  <c r="G42" i="263"/>
  <c r="I33" i="263"/>
  <c r="G43" i="263"/>
  <c r="G44" i="263" s="1"/>
  <c r="G34" i="263"/>
  <c r="I31" i="263"/>
  <c r="I41" i="263" s="1"/>
  <c r="G41" i="263"/>
  <c r="I8" i="263"/>
  <c r="I9" i="263" s="1"/>
  <c r="G9" i="263"/>
  <c r="D16" i="158"/>
  <c r="I43" i="263" l="1"/>
  <c r="I44" i="263" s="1"/>
  <c r="I34" i="263"/>
  <c r="N20" i="159"/>
  <c r="N19" i="159"/>
  <c r="N18" i="159"/>
  <c r="N17" i="159"/>
  <c r="N16" i="159"/>
  <c r="N15" i="159"/>
  <c r="N14" i="159"/>
  <c r="N13" i="159"/>
  <c r="N12" i="159"/>
  <c r="N11" i="159"/>
  <c r="M9" i="159"/>
  <c r="N9" i="159" l="1"/>
  <c r="G61" i="158"/>
  <c r="G58" i="158"/>
  <c r="G57" i="158"/>
  <c r="G54" i="158"/>
  <c r="G52" i="158"/>
  <c r="G51" i="158"/>
  <c r="G50" i="158"/>
  <c r="G49" i="158"/>
  <c r="G46" i="158"/>
  <c r="G45" i="158"/>
  <c r="G44" i="158"/>
  <c r="G43" i="158"/>
  <c r="G42" i="158"/>
  <c r="G40" i="158"/>
  <c r="G38" i="158"/>
  <c r="G37" i="158"/>
  <c r="G36" i="158"/>
  <c r="G35" i="158"/>
  <c r="G34" i="158"/>
  <c r="G33" i="158"/>
  <c r="G31" i="158"/>
  <c r="G29" i="158"/>
  <c r="G28" i="158"/>
  <c r="G27" i="158"/>
  <c r="G26" i="158"/>
  <c r="G24" i="158"/>
  <c r="G22" i="158"/>
  <c r="G21" i="158"/>
  <c r="G20" i="158"/>
  <c r="G19" i="158"/>
  <c r="G18" i="158"/>
  <c r="G13" i="158"/>
  <c r="G12" i="158"/>
  <c r="G11" i="158"/>
  <c r="G10" i="158"/>
  <c r="E63" i="158"/>
  <c r="E62" i="158"/>
  <c r="E61" i="158"/>
  <c r="E58" i="158"/>
  <c r="E57" i="158"/>
  <c r="E54" i="158"/>
  <c r="E53" i="158"/>
  <c r="E52" i="158"/>
  <c r="E51" i="158"/>
  <c r="E50" i="158"/>
  <c r="E49" i="158"/>
  <c r="E48" i="158"/>
  <c r="E47" i="158"/>
  <c r="E46" i="158"/>
  <c r="E45" i="158"/>
  <c r="E44" i="158"/>
  <c r="E43" i="158"/>
  <c r="E42" i="158"/>
  <c r="E40" i="158"/>
  <c r="E39" i="158"/>
  <c r="E38" i="158"/>
  <c r="E37" i="158"/>
  <c r="E36" i="158"/>
  <c r="E35" i="158"/>
  <c r="E34" i="158"/>
  <c r="E33" i="158"/>
  <c r="E31" i="158"/>
  <c r="E30" i="158"/>
  <c r="E29" i="158"/>
  <c r="E28" i="158"/>
  <c r="E27" i="158"/>
  <c r="E26" i="158"/>
  <c r="E24" i="158"/>
  <c r="E23" i="158"/>
  <c r="E22" i="158"/>
  <c r="E21" i="158"/>
  <c r="E20" i="158"/>
  <c r="E19" i="158"/>
  <c r="E18" i="158"/>
  <c r="E15" i="158"/>
  <c r="E14" i="158"/>
  <c r="E13" i="158"/>
  <c r="E12" i="158"/>
  <c r="E11" i="158"/>
  <c r="E10" i="158"/>
  <c r="F10" i="158"/>
  <c r="H10" i="158"/>
  <c r="O9" i="5"/>
  <c r="O10" i="5"/>
  <c r="O11" i="5"/>
  <c r="O12" i="5"/>
  <c r="O13" i="5"/>
  <c r="O14" i="5"/>
  <c r="O15" i="5"/>
  <c r="O16" i="5"/>
  <c r="O17" i="5"/>
  <c r="O18" i="5"/>
  <c r="O19" i="5"/>
  <c r="O20" i="5"/>
  <c r="N6" i="5"/>
  <c r="O6" i="5" s="1"/>
  <c r="N7" i="5"/>
  <c r="O7" i="5" s="1"/>
  <c r="N8" i="5"/>
  <c r="O8" i="5" s="1"/>
  <c r="D64" i="158" l="1"/>
  <c r="D59" i="158"/>
  <c r="D55" i="158"/>
  <c r="G64" i="158" l="1"/>
  <c r="E64" i="158"/>
  <c r="G59" i="158"/>
  <c r="E59" i="158"/>
  <c r="G55" i="158"/>
  <c r="E55" i="158"/>
  <c r="G16" i="158"/>
  <c r="E16" i="158"/>
  <c r="L9" i="159"/>
  <c r="M6" i="5"/>
  <c r="M7" i="5"/>
  <c r="M8" i="5"/>
  <c r="L18" i="5" l="1"/>
  <c r="K9" i="159" l="1"/>
  <c r="L6" i="5"/>
  <c r="L7" i="5"/>
  <c r="L8" i="5"/>
  <c r="K6" i="5" l="1"/>
  <c r="K7" i="5"/>
  <c r="J9" i="159" l="1"/>
  <c r="K8" i="5" l="1"/>
  <c r="I9" i="159" l="1"/>
  <c r="J6" i="5"/>
  <c r="J7" i="5"/>
  <c r="J8" i="5"/>
  <c r="H9" i="159" l="1"/>
  <c r="I6" i="5"/>
  <c r="I7" i="5"/>
  <c r="I8" i="5"/>
  <c r="H14" i="158" l="1"/>
  <c r="F14" i="158"/>
  <c r="G9" i="159" l="1"/>
  <c r="H6" i="5"/>
  <c r="H7" i="5"/>
  <c r="H8" i="5"/>
  <c r="G18" i="5" l="1"/>
  <c r="F9" i="159" l="1"/>
  <c r="G6" i="5"/>
  <c r="G7" i="5"/>
  <c r="G8" i="5"/>
  <c r="F18" i="5" l="1"/>
  <c r="E9" i="159" l="1"/>
  <c r="F6" i="5"/>
  <c r="F7" i="5"/>
  <c r="F8" i="5"/>
  <c r="D9" i="159" l="1"/>
  <c r="E6" i="5"/>
  <c r="E7" i="5"/>
  <c r="E8" i="5"/>
  <c r="D18" i="5" l="1"/>
  <c r="B16" i="158" l="1"/>
  <c r="B14" i="159" l="1"/>
  <c r="H42" i="158" l="1"/>
  <c r="F63" i="158"/>
  <c r="F62" i="158"/>
  <c r="F61" i="158"/>
  <c r="F58" i="158"/>
  <c r="F57" i="158"/>
  <c r="F54" i="158"/>
  <c r="F53" i="158"/>
  <c r="F52" i="158"/>
  <c r="F51" i="158"/>
  <c r="F50" i="158"/>
  <c r="F49" i="158"/>
  <c r="F48" i="158"/>
  <c r="F47" i="158"/>
  <c r="F46" i="158"/>
  <c r="F45" i="158"/>
  <c r="F44" i="158"/>
  <c r="F43" i="158"/>
  <c r="F42" i="158"/>
  <c r="F39" i="158"/>
  <c r="F38" i="158"/>
  <c r="F37" i="158"/>
  <c r="F36" i="158"/>
  <c r="F35" i="158"/>
  <c r="F34" i="158"/>
  <c r="F33" i="158"/>
  <c r="F31" i="158"/>
  <c r="F30" i="158"/>
  <c r="F29" i="158"/>
  <c r="F28" i="158"/>
  <c r="F27" i="158"/>
  <c r="F26" i="158"/>
  <c r="F24" i="158"/>
  <c r="F23" i="158"/>
  <c r="F22" i="158"/>
  <c r="F21" i="158"/>
  <c r="F20" i="158"/>
  <c r="F19" i="158"/>
  <c r="F18" i="158"/>
  <c r="F15" i="158"/>
  <c r="F13" i="158"/>
  <c r="F12" i="158"/>
  <c r="F11" i="158"/>
  <c r="F40" i="158" l="1"/>
  <c r="F55" i="158"/>
  <c r="F59" i="158" l="1"/>
  <c r="F16" i="158" l="1"/>
  <c r="C9" i="159" l="1"/>
  <c r="C7" i="5" l="1"/>
  <c r="C8" i="5"/>
  <c r="C6" i="5"/>
  <c r="D7" i="5"/>
  <c r="D8" i="5"/>
  <c r="D6" i="5"/>
  <c r="H11" i="158"/>
  <c r="H12" i="158"/>
  <c r="H13" i="158"/>
  <c r="H62" i="158"/>
  <c r="H61" i="158"/>
  <c r="H58" i="158"/>
  <c r="H57" i="158"/>
  <c r="H54" i="158"/>
  <c r="H53" i="158"/>
  <c r="H52" i="158"/>
  <c r="H51" i="158"/>
  <c r="H50" i="158"/>
  <c r="H49" i="158"/>
  <c r="H46" i="158"/>
  <c r="H45" i="158"/>
  <c r="H44" i="158"/>
  <c r="H43" i="158"/>
  <c r="H31" i="158"/>
  <c r="H30" i="158"/>
  <c r="H29" i="158"/>
  <c r="H28" i="158"/>
  <c r="H27" i="158"/>
  <c r="H26" i="158"/>
  <c r="H24" i="158"/>
  <c r="H23" i="158"/>
  <c r="H22" i="158"/>
  <c r="H21" i="158"/>
  <c r="H20" i="158"/>
  <c r="H19" i="158"/>
  <c r="H18" i="158"/>
  <c r="B9" i="159" l="1"/>
  <c r="F64" i="158" l="1"/>
  <c r="H64" i="158"/>
  <c r="H59" i="158"/>
  <c r="H55" i="158" l="1"/>
  <c r="B64" i="158" l="1"/>
  <c r="B59" i="158"/>
  <c r="B55" i="158"/>
  <c r="H33" i="158" l="1"/>
  <c r="H36" i="158"/>
  <c r="H37" i="158"/>
  <c r="H38" i="158"/>
  <c r="H39" i="158"/>
  <c r="H34" i="158"/>
  <c r="H35" i="158"/>
  <c r="H16" i="158"/>
  <c r="H40" i="158" l="1"/>
</calcChain>
</file>

<file path=xl/sharedStrings.xml><?xml version="1.0" encoding="utf-8"?>
<sst xmlns="http://schemas.openxmlformats.org/spreadsheetml/2006/main" count="4547" uniqueCount="1023">
  <si>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</si>
  <si>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</si>
  <si>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</si>
  <si>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</si>
  <si>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</si>
  <si>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</si>
  <si>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</si>
  <si>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</si>
  <si>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</si>
  <si>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</si>
  <si>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</si>
  <si>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</si>
  <si>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</si>
  <si>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</si>
  <si>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</si>
  <si>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</si>
  <si>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</si>
  <si>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</si>
  <si>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</si>
  <si>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</si>
  <si>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</si>
  <si>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</si>
  <si>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</si>
  <si>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</si>
  <si>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</si>
  <si>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</si>
  <si>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</si>
  <si>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</si>
  <si>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</si>
  <si>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</si>
  <si>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</si>
  <si>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</si>
  <si>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</si>
  <si>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</si>
  <si>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</si>
  <si>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</si>
  <si>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</si>
  <si>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</si>
  <si>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</si>
  <si>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</si>
  <si>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</si>
  <si>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</si>
  <si>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</si>
  <si>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</si>
  <si>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</si>
  <si>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</si>
  <si>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</si>
  <si>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</si>
  <si>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</si>
  <si>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</si>
  <si>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</si>
  <si>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</si>
  <si>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</si>
  <si>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</si>
  <si>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</si>
  <si>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</si>
  <si>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</si>
  <si>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</si>
  <si>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</si>
  <si>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</si>
  <si>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</si>
  <si>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</si>
  <si>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</si>
  <si>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</si>
  <si>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</si>
  <si>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</si>
  <si>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</si>
  <si>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</si>
  <si>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</si>
  <si>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</si>
  <si>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</si>
  <si>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</si>
  <si>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</si>
  <si>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</si>
  <si>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</si>
  <si>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</si>
  <si>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</si>
  <si>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</si>
  <si>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</si>
  <si>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</si>
  <si>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</si>
  <si>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</si>
  <si>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</si>
  <si>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</si>
  <si>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</si>
  <si>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</si>
  <si>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</si>
  <si>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</si>
  <si>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2016</t>
  </si>
  <si>
    <t>Schválený rozpočet na rok 2016</t>
  </si>
  <si>
    <t>Výdavky Sociálnej poisťovne rok 2016</t>
  </si>
  <si>
    <t>Marec</t>
  </si>
  <si>
    <t>Apríl</t>
  </si>
  <si>
    <t>Máj</t>
  </si>
  <si>
    <t>zúčtovnie dávok § 112</t>
  </si>
  <si>
    <t>Jún</t>
  </si>
  <si>
    <t xml:space="preserve">cudzie platby </t>
  </si>
  <si>
    <t>Júl</t>
  </si>
  <si>
    <t>August</t>
  </si>
  <si>
    <t>September</t>
  </si>
  <si>
    <t>Október</t>
  </si>
  <si>
    <t>November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</si>
  <si>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</si>
  <si>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</si>
  <si>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</si>
  <si>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</si>
  <si>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</si>
  <si>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</si>
  <si>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</si>
  <si>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</si>
  <si>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</si>
  <si>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</si>
  <si>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</si>
  <si>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</si>
  <si>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</si>
  <si>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</si>
  <si>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</si>
  <si>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</si>
  <si>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</si>
  <si>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</si>
  <si>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</si>
  <si>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</si>
  <si>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</si>
  <si>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</si>
  <si>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</si>
  <si>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</si>
  <si>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</si>
  <si>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</si>
  <si>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</si>
  <si>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</si>
  <si>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</si>
  <si>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</si>
  <si>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</si>
  <si>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</si>
  <si>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</si>
  <si>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</si>
  <si>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</si>
  <si>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</si>
  <si>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</si>
  <si>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</si>
  <si>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</si>
  <si>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</si>
  <si>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</si>
  <si>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</si>
  <si>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</si>
  <si>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</si>
  <si>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</si>
  <si>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</si>
  <si>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2016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</si>
  <si>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</si>
  <si>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</si>
  <si>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</si>
  <si>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</si>
  <si>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</si>
  <si>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</si>
  <si>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</si>
  <si>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</si>
  <si>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</si>
  <si>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</si>
  <si>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</si>
  <si>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</si>
  <si>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</si>
  <si>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December</t>
  </si>
  <si>
    <t>Január až  december   2016</t>
  </si>
  <si>
    <t>Rozdiel 3-1</t>
  </si>
  <si>
    <t>Rozdiel  3-2</t>
  </si>
  <si>
    <t>% plnenia  3/1</t>
  </si>
  <si>
    <t>Index  3/2</t>
  </si>
  <si>
    <t>Presuny realizované na krytie výplat  dôchodkových dávok v roku 2016 vo výške 1 740 tis. Eur.</t>
  </si>
  <si>
    <t>Prehľad o zostatkoch finančných prostriedkov na bežných účtoch  v Štátnej pokladnici  dňa 31.12.2016</t>
  </si>
  <si>
    <t>Január až december  2016</t>
  </si>
  <si>
    <t>Skutočnosť rok  2015</t>
  </si>
  <si>
    <t>Skutočnosť rok  2016</t>
  </si>
  <si>
    <t>Prehľad o príjmoch a výdavkoch Sociálnej poisťovne na dávky, ktoré hradí štát v roku 2016</t>
  </si>
  <si>
    <t>Kapitola štátneho rozpočtu MPSVR SR</t>
  </si>
  <si>
    <t>1</t>
  </si>
  <si>
    <t>PRÍJMY</t>
  </si>
  <si>
    <t>VÝDAVKY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</si>
  <si>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</si>
  <si>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</si>
  <si>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</si>
  <si>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</si>
  <si>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</si>
  <si>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</si>
  <si>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</si>
  <si>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</si>
  <si>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</si>
  <si>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</si>
  <si>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</si>
  <si>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</si>
  <si>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</si>
  <si>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</si>
  <si>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</si>
  <si>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</si>
  <si>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</si>
  <si>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</si>
  <si>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</si>
  <si>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</si>
  <si>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</si>
  <si>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</si>
  <si>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</si>
  <si>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</si>
  <si>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</si>
  <si>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</si>
  <si>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</si>
  <si>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</si>
  <si>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</si>
  <si>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 xml:space="preserve">**/  v dávke príplatok k dôchodku politickým väzňom podľa zákona č. 274/2007 Z.z.v znení neskorších predpisov  je zahrnutý príspevok aj pre osoby pozostalé </t>
  </si>
  <si>
    <t>po popravenom alebo zomretom politickom väzňovi počas výkonu trestu podľa zákona č. 272/2008 Z.z., ktorým sa mení a dopĺňa zákon č. 274/2007 Z.z.</t>
  </si>
  <si>
    <t>Skutočnosť rok 2016</t>
  </si>
  <si>
    <t>% plnenia 2/1</t>
  </si>
  <si>
    <t>Súhrnná bilancia - bez príspevkov na SDS (s vplyvom II. piliera)</t>
  </si>
  <si>
    <t>Skutočnosť za rok 2015</t>
  </si>
  <si>
    <t>Schválený rozpočet na rok 2016 */</t>
  </si>
  <si>
    <t>Skutočnosť za rok 2016</t>
  </si>
  <si>
    <t>% plnenia 3/2</t>
  </si>
  <si>
    <t>Index 3/1</t>
  </si>
  <si>
    <t>Rozdiel  3-1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</si>
  <si>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</si>
  <si>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</si>
  <si>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</si>
  <si>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</si>
  <si>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</si>
  <si>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</si>
  <si>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</si>
  <si>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</si>
  <si>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</si>
  <si>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</si>
  <si>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</si>
  <si>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</si>
  <si>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</si>
  <si>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</si>
  <si>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</si>
  <si>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</si>
  <si>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</si>
  <si>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</si>
  <si>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</si>
  <si>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</si>
  <si>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</si>
  <si>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</si>
  <si>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</si>
  <si>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</si>
  <si>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</si>
  <si>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</si>
  <si>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</si>
  <si>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</si>
  <si>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</si>
  <si>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</si>
  <si>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</si>
  <si>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</si>
  <si>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</si>
  <si>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</si>
  <si>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</si>
  <si>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</si>
  <si>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</si>
  <si>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</si>
  <si>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</si>
  <si>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rok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</si>
  <si>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</si>
  <si>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</si>
  <si>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</si>
  <si>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</si>
  <si>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</si>
  <si>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</si>
  <si>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</si>
  <si>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</si>
  <si>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</si>
  <si>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</si>
  <si>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 Rozpis rozpočtu 2016</t>
  </si>
  <si>
    <t xml:space="preserve">   Rozpis rozpočtu na rok 2016 po úpravách 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</si>
  <si>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</si>
  <si>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</si>
  <si>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</si>
  <si>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</si>
  <si>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</si>
  <si>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</si>
  <si>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</si>
  <si>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 2016</t>
  </si>
  <si>
    <t xml:space="preserve">  *Rozpis rozpočtu na rok 2016 po úpravách</t>
  </si>
  <si>
    <t>*  Skutočnosť</t>
  </si>
  <si>
    <t>* Pobočky SP (132)</t>
  </si>
  <si>
    <t>*** SPRÁVNY FOND SPOLU</t>
  </si>
  <si>
    <t>**   Rozpis rozpočtu 2016</t>
  </si>
  <si>
    <t xml:space="preserve">  ** Rozpis rozpočtu na rok 2016 po úpravách </t>
  </si>
  <si>
    <t>**  Skutočnosť</t>
  </si>
  <si>
    <t>** % Plnenia z URR</t>
  </si>
  <si>
    <t>Vyhodnotenie plnenia upraveného rozpisu rozpočtu bežných výdavkov (nákladov) správneho fondu Sociálnej poisťovne za rok 2016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</si>
  <si>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</si>
  <si>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</si>
  <si>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</si>
  <si>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</si>
  <si>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</si>
  <si>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</si>
  <si>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</si>
  <si>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</si>
  <si>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</si>
  <si>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</si>
  <si>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</si>
  <si>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</si>
  <si>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</si>
  <si>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</si>
  <si>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rok 2016</t>
  </si>
  <si>
    <t>za rok 2016</t>
  </si>
  <si>
    <t>plnenia</t>
  </si>
  <si>
    <t>oddiel/skupina/</t>
  </si>
  <si>
    <t>kategória</t>
  </si>
  <si>
    <t>ložka</t>
  </si>
  <si>
    <t xml:space="preserve">po úpravách </t>
  </si>
  <si>
    <t>(3 : 2)</t>
  </si>
  <si>
    <t>trieda/podtrieda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</si>
  <si>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</si>
  <si>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</si>
  <si>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</si>
  <si>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</si>
  <si>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</si>
  <si>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</si>
  <si>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</si>
  <si>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</si>
  <si>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</si>
  <si>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</si>
  <si>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</si>
  <si>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</si>
  <si>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</si>
  <si>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</si>
  <si>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</si>
  <si>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</si>
  <si>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</si>
  <si>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</si>
  <si>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</si>
  <si>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</si>
  <si>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</si>
  <si>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</si>
  <si>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</si>
  <si>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</si>
  <si>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</si>
  <si>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</si>
  <si>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</si>
  <si>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</si>
  <si>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</si>
  <si>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</si>
  <si>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</si>
  <si>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</si>
  <si>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</si>
  <si>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</si>
  <si>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</si>
  <si>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</si>
  <si>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</si>
  <si>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</si>
  <si>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</si>
  <si>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</si>
  <si>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</si>
  <si>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</si>
  <si>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</si>
  <si>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</si>
  <si>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</si>
  <si>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</si>
  <si>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</si>
  <si>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</si>
  <si>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</si>
  <si>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</si>
  <si>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</si>
  <si>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</si>
  <si>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</si>
  <si>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</si>
  <si>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</si>
  <si>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</si>
  <si>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</si>
  <si>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</si>
  <si>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</si>
  <si>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</si>
  <si>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</si>
  <si>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</si>
  <si>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</si>
  <si>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</si>
  <si>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</si>
  <si>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</si>
  <si>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</si>
  <si>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</si>
  <si>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</si>
  <si>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</si>
  <si>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</si>
  <si>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</si>
  <si>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</si>
  <si>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</si>
  <si>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</si>
  <si>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</si>
  <si>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</si>
  <si>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</si>
  <si>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</si>
  <si>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</si>
  <si>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</si>
  <si>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</si>
  <si>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</si>
  <si>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</si>
  <si>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</si>
  <si>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</si>
  <si>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</si>
  <si>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</si>
  <si>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</si>
  <si>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</si>
  <si>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</si>
  <si>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</si>
  <si>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</si>
  <si>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</si>
  <si>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</si>
  <si>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</si>
  <si>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</si>
  <si>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</si>
  <si>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</si>
  <si>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</si>
  <si>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</si>
  <si>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</si>
  <si>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</si>
  <si>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</si>
  <si>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</si>
  <si>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</si>
  <si>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</si>
  <si>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</si>
  <si>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</si>
  <si>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</si>
  <si>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</si>
  <si>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</si>
  <si>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</si>
  <si>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</si>
  <si>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</si>
  <si>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</si>
  <si>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</si>
  <si>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</si>
  <si>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</si>
  <si>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</si>
  <si>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</si>
  <si>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</si>
  <si>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</si>
  <si>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</si>
  <si>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</si>
  <si>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</si>
  <si>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</si>
  <si>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</si>
  <si>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</si>
  <si>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</si>
  <si>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</si>
  <si>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</si>
  <si>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</si>
  <si>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</si>
  <si>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</si>
  <si>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</si>
  <si>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</si>
  <si>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</si>
  <si>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</si>
  <si>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</si>
  <si>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</si>
  <si>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</si>
  <si>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</si>
  <si>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</si>
  <si>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</si>
  <si>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</si>
  <si>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</si>
  <si>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</si>
  <si>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</si>
  <si>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</si>
  <si>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</si>
  <si>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</si>
  <si>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rok 2016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</si>
  <si>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</si>
  <si>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</si>
  <si>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</si>
  <si>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</si>
  <si>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</si>
  <si>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</si>
  <si>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</si>
  <si>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</si>
  <si>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</si>
  <si>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</si>
  <si>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</si>
  <si>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</si>
  <si>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</si>
  <si>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</si>
  <si>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</si>
  <si>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</si>
  <si>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</si>
  <si>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</si>
  <si>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</si>
  <si>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</si>
  <si>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</si>
  <si>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</si>
  <si>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</si>
  <si>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</si>
  <si>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</si>
  <si>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</si>
  <si>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</si>
  <si>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</si>
  <si>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</si>
  <si>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</si>
  <si>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</si>
  <si>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</si>
  <si>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</si>
  <si>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</si>
  <si>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</si>
  <si>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</si>
  <si>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</si>
  <si>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</si>
  <si>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</si>
  <si>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za rok</t>
  </si>
  <si>
    <t>po úpravách</t>
  </si>
  <si>
    <t>2016</t>
  </si>
  <si>
    <t xml:space="preserve"> Energie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</si>
  <si>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</si>
  <si>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</si>
  <si>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</si>
  <si>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</si>
  <si>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</si>
  <si>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</si>
  <si>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</si>
  <si>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</si>
  <si>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</si>
  <si>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</si>
  <si>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</si>
  <si>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</si>
  <si>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</si>
  <si>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</si>
  <si>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</si>
  <si>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</si>
  <si>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</si>
  <si>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</si>
  <si>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</si>
  <si>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</si>
  <si>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</si>
  <si>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</si>
  <si>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</si>
  <si>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</si>
  <si>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</si>
  <si>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</si>
  <si>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</si>
  <si>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</si>
  <si>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</si>
  <si>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</si>
  <si>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</si>
  <si>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</si>
  <si>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</si>
  <si>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</si>
  <si>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</si>
  <si>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</si>
  <si>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</si>
  <si>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</si>
  <si>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</si>
  <si>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</si>
  <si>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</si>
  <si>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</si>
  <si>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</si>
  <si>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</si>
  <si>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</si>
  <si>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</si>
  <si>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</si>
  <si>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</si>
  <si>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</si>
  <si>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</si>
  <si>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</si>
  <si>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</si>
  <si>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</si>
  <si>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</si>
  <si>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</si>
  <si>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</si>
  <si>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</si>
  <si>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</si>
  <si>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</si>
  <si>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</si>
  <si>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</si>
  <si>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</si>
  <si>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</si>
  <si>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</si>
  <si>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</si>
  <si>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</si>
  <si>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</si>
  <si>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</si>
  <si>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</si>
  <si>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</si>
  <si>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</si>
  <si>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</si>
  <si>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</si>
  <si>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</si>
  <si>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</si>
  <si>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</si>
  <si>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</si>
  <si>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</si>
  <si>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</si>
  <si>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</si>
  <si>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</si>
  <si>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</si>
  <si>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</si>
  <si>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</si>
  <si>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</si>
  <si>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</si>
  <si>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</si>
  <si>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</si>
  <si>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</si>
  <si>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</si>
  <si>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</si>
  <si>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</si>
  <si>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</si>
  <si>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</si>
  <si>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</si>
  <si>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</si>
  <si>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</si>
  <si>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</si>
  <si>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</si>
  <si>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</si>
  <si>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</si>
  <si>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</si>
  <si>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</si>
  <si>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</si>
  <si>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</si>
  <si>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</si>
  <si>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</si>
  <si>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</si>
  <si>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</si>
  <si>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</si>
  <si>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</si>
  <si>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</si>
  <si>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</si>
  <si>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</si>
  <si>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</si>
  <si>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</si>
  <si>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</si>
  <si>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</si>
  <si>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</si>
  <si>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</si>
  <si>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</si>
  <si>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</si>
  <si>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</si>
  <si>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</si>
  <si>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BA--0356758/2016</t>
  </si>
  <si>
    <t>5.</t>
  </si>
  <si>
    <t>BA--0366997/2016</t>
  </si>
  <si>
    <t>6.</t>
  </si>
  <si>
    <t>BA--0367391/2016</t>
  </si>
  <si>
    <t>633002.50142200</t>
  </si>
  <si>
    <t>7.</t>
  </si>
  <si>
    <t>BA--0367245/2016</t>
  </si>
  <si>
    <t>637031.54110000</t>
  </si>
  <si>
    <t>8.</t>
  </si>
  <si>
    <t>BA--0377319/2016</t>
  </si>
  <si>
    <t>637004.51823000</t>
  </si>
  <si>
    <t>631002.51220000</t>
  </si>
  <si>
    <t>9.</t>
  </si>
  <si>
    <t>BA--0386117/2016</t>
  </si>
  <si>
    <t>P1612</t>
  </si>
  <si>
    <t>P1340</t>
  </si>
  <si>
    <t>P1611</t>
  </si>
  <si>
    <t>P1601</t>
  </si>
  <si>
    <t>10.</t>
  </si>
  <si>
    <t>BA--0380333/2016</t>
  </si>
  <si>
    <t>632001.50230000</t>
  </si>
  <si>
    <t>632002.50310000</t>
  </si>
  <si>
    <t>11.</t>
  </si>
  <si>
    <t>BA--0394018/2016</t>
  </si>
  <si>
    <t>12.</t>
  </si>
  <si>
    <t>BA--0429162/2016</t>
  </si>
  <si>
    <t>637009.51833000</t>
  </si>
  <si>
    <t>13.</t>
  </si>
  <si>
    <t>BA--0422123/2016</t>
  </si>
  <si>
    <t>637027.54920000</t>
  </si>
  <si>
    <t>14.</t>
  </si>
  <si>
    <t>BA--0430686/2016</t>
  </si>
  <si>
    <t>635004.51141000</t>
  </si>
  <si>
    <t>15.</t>
  </si>
  <si>
    <t>BA--0486425/2016</t>
  </si>
  <si>
    <t>16.</t>
  </si>
  <si>
    <t>BA--0506173/2016</t>
  </si>
  <si>
    <t>637031.54220000</t>
  </si>
  <si>
    <t>17.</t>
  </si>
  <si>
    <t>BA--0563224/2016</t>
  </si>
  <si>
    <t>637035.53210000</t>
  </si>
  <si>
    <t>637035.53220000</t>
  </si>
  <si>
    <t>713004.04221230</t>
  </si>
  <si>
    <t>P1402</t>
  </si>
  <si>
    <t>P1501</t>
  </si>
  <si>
    <t>P1205</t>
  </si>
  <si>
    <t>P1615</t>
  </si>
  <si>
    <t>637003.50163000</t>
  </si>
  <si>
    <t>632002.51850000</t>
  </si>
  <si>
    <t>633009.50161000</t>
  </si>
  <si>
    <t>631001.51210000</t>
  </si>
  <si>
    <t>633016.51330000</t>
  </si>
  <si>
    <t>632003.51920000</t>
  </si>
  <si>
    <t>632003.51940000</t>
  </si>
  <si>
    <t>637012.53820000</t>
  </si>
  <si>
    <t>637024.54510000</t>
  </si>
  <si>
    <t>18.</t>
  </si>
  <si>
    <t>BA--0553678/2016</t>
  </si>
  <si>
    <t>637001.51825000</t>
  </si>
  <si>
    <t>19.</t>
  </si>
  <si>
    <t>BA--0651788/2016</t>
  </si>
  <si>
    <t>20.</t>
  </si>
  <si>
    <t>BA--0690597/2016</t>
  </si>
  <si>
    <t>633016.51322000</t>
  </si>
  <si>
    <t>633016.51321000</t>
  </si>
  <si>
    <t>21.</t>
  </si>
  <si>
    <t>BA--0701855/2016</t>
  </si>
  <si>
    <t>22.</t>
  </si>
  <si>
    <t>707</t>
  </si>
  <si>
    <t>136</t>
  </si>
  <si>
    <t>BA--0649125/2016</t>
  </si>
  <si>
    <t>35</t>
  </si>
  <si>
    <t>132</t>
  </si>
  <si>
    <t>23.</t>
  </si>
  <si>
    <t>714</t>
  </si>
  <si>
    <t>BA--0734683/2016</t>
  </si>
  <si>
    <t>250</t>
  </si>
  <si>
    <t>24.</t>
  </si>
  <si>
    <t>715</t>
  </si>
  <si>
    <t>BA--0715928/2016</t>
  </si>
  <si>
    <t>180</t>
  </si>
  <si>
    <t>25.</t>
  </si>
  <si>
    <t>716</t>
  </si>
  <si>
    <t>BA--0705194/2016</t>
  </si>
  <si>
    <t>310</t>
  </si>
  <si>
    <t>26.</t>
  </si>
  <si>
    <t>754</t>
  </si>
  <si>
    <t>BA--0737270/2016</t>
  </si>
  <si>
    <t>240</t>
  </si>
  <si>
    <t>220</t>
  </si>
  <si>
    <t>150</t>
  </si>
  <si>
    <t>140</t>
  </si>
  <si>
    <t>110</t>
  </si>
  <si>
    <t>27.</t>
  </si>
  <si>
    <t>755</t>
  </si>
  <si>
    <t>BA--0750152/2016</t>
  </si>
  <si>
    <t>711001.04261210</t>
  </si>
  <si>
    <t>P1617</t>
  </si>
  <si>
    <t>712001.04261220</t>
  </si>
  <si>
    <t>P1618</t>
  </si>
  <si>
    <t>P1616</t>
  </si>
  <si>
    <t>P1613</t>
  </si>
  <si>
    <t>P1414</t>
  </si>
  <si>
    <t>717001.04211210</t>
  </si>
  <si>
    <t>P1004</t>
  </si>
  <si>
    <t>28.</t>
  </si>
  <si>
    <t>779</t>
  </si>
  <si>
    <t>BA--0747068/2016</t>
  </si>
  <si>
    <t>380</t>
  </si>
  <si>
    <t>340</t>
  </si>
  <si>
    <t>330</t>
  </si>
  <si>
    <t>170</t>
  </si>
  <si>
    <t>642014.54960000</t>
  </si>
  <si>
    <t>29.</t>
  </si>
  <si>
    <t>789</t>
  </si>
  <si>
    <t>BA--0755089/2016</t>
  </si>
  <si>
    <t>43</t>
  </si>
  <si>
    <t>633013.51841000</t>
  </si>
  <si>
    <t>30.</t>
  </si>
  <si>
    <t>791</t>
  </si>
  <si>
    <t>BA--0751715/2016</t>
  </si>
  <si>
    <t>31</t>
  </si>
  <si>
    <t>31.</t>
  </si>
  <si>
    <t>806</t>
  </si>
  <si>
    <t>137</t>
  </si>
  <si>
    <t>BA--0750196/2016</t>
  </si>
  <si>
    <t>270</t>
  </si>
  <si>
    <t>32.</t>
  </si>
  <si>
    <t>810</t>
  </si>
  <si>
    <t>360</t>
  </si>
  <si>
    <t>320</t>
  </si>
  <si>
    <t>300</t>
  </si>
  <si>
    <t>280</t>
  </si>
  <si>
    <t>190</t>
  </si>
  <si>
    <t>160</t>
  </si>
  <si>
    <t>070</t>
  </si>
  <si>
    <t>632003.51930000</t>
  </si>
  <si>
    <t>33.</t>
  </si>
  <si>
    <t>813</t>
  </si>
  <si>
    <t>BA--0755142/2016</t>
  </si>
  <si>
    <t>390</t>
  </si>
  <si>
    <t>370</t>
  </si>
  <si>
    <t>612002.52120000</t>
  </si>
  <si>
    <t>613000.52130000</t>
  </si>
  <si>
    <t>621000.52411000</t>
  </si>
  <si>
    <t>623000.52431000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</si>
  <si>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</si>
  <si>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</si>
  <si>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</si>
  <si>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</si>
  <si>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</si>
  <si>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</si>
  <si>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</si>
  <si>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290</t>
  </si>
  <si>
    <t>260</t>
  </si>
  <si>
    <t>230</t>
  </si>
  <si>
    <t>210</t>
  </si>
  <si>
    <t>200</t>
  </si>
  <si>
    <t>130</t>
  </si>
  <si>
    <t>120</t>
  </si>
  <si>
    <t>100</t>
  </si>
  <si>
    <t>34.</t>
  </si>
  <si>
    <t>863</t>
  </si>
  <si>
    <t>35.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</si>
  <si>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</si>
  <si>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</si>
  <si>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</si>
  <si>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</si>
  <si>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</si>
  <si>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</si>
  <si>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</si>
  <si>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</si>
  <si>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</si>
  <si>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</si>
  <si>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</si>
  <si>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</si>
  <si>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</si>
  <si>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</si>
  <si>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</si>
  <si>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</si>
  <si>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</si>
  <si>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</si>
  <si>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</si>
  <si>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</si>
  <si>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31. júlu 2016</t>
  </si>
  <si>
    <t>31. augustu 2016</t>
  </si>
  <si>
    <t>30. septembru 2016</t>
  </si>
  <si>
    <t>31. októbru 2016</t>
  </si>
  <si>
    <t>30. novembru 2016</t>
  </si>
  <si>
    <t>31. decembru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</si>
  <si>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</si>
  <si>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</si>
  <si>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</si>
  <si>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</si>
  <si>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</si>
  <si>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</si>
  <si>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</si>
  <si>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</si>
  <si>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</si>
  <si>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</si>
  <si>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</si>
  <si>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</si>
  <si>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</si>
  <si>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</si>
  <si>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</si>
  <si>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</si>
  <si>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</si>
  <si>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</si>
  <si>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</si>
  <si>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</si>
  <si>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</si>
  <si>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k 30. júnu 2016</t>
  </si>
  <si>
    <t>k 31. júlu 2016</t>
  </si>
  <si>
    <t>k 31. augustu 2016</t>
  </si>
  <si>
    <t>k 30. septembru 2016</t>
  </si>
  <si>
    <t>k 31. októbru 2016</t>
  </si>
  <si>
    <t>k 30. novembru 2016</t>
  </si>
  <si>
    <t>k 31. decembru 2016</t>
  </si>
  <si>
    <t>Pobočka</t>
  </si>
  <si>
    <t>Pohľadávky celkom ( účet 316 ) v tis. Eur</t>
  </si>
  <si>
    <t>stav k 31_12_2015</t>
  </si>
  <si>
    <t>stav k 31_12_2016</t>
  </si>
  <si>
    <t>nárast (+); pokles (-)</t>
  </si>
  <si>
    <t>zníženie (-), nárast (+) pohľadávok oproti stavu k 31_12_2015 o...%</t>
  </si>
  <si>
    <t>Rimavská Sobota</t>
  </si>
  <si>
    <t>Bratislava</t>
  </si>
  <si>
    <t>Galanta</t>
  </si>
  <si>
    <t>Trnava</t>
  </si>
  <si>
    <t>Považská Bystrica</t>
  </si>
  <si>
    <t>Žilina</t>
  </si>
  <si>
    <t>Dunajská Streda</t>
  </si>
  <si>
    <t>Humenné</t>
  </si>
  <si>
    <t>Košice</t>
  </si>
  <si>
    <t>Trebišov</t>
  </si>
  <si>
    <t>Senica</t>
  </si>
  <si>
    <t>Prievidza</t>
  </si>
  <si>
    <t>Nitra</t>
  </si>
  <si>
    <t>Komárno</t>
  </si>
  <si>
    <t>Poprad</t>
  </si>
  <si>
    <t>Čadca</t>
  </si>
  <si>
    <t>Topoľčany</t>
  </si>
  <si>
    <t>Svidník</t>
  </si>
  <si>
    <t>Vranov nad Topľou</t>
  </si>
  <si>
    <t>Prešov</t>
  </si>
  <si>
    <t>Nové Zámky</t>
  </si>
  <si>
    <t>Michalovce</t>
  </si>
  <si>
    <t>Trenčín</t>
  </si>
  <si>
    <t>Martin</t>
  </si>
  <si>
    <t>Dolný Kubín</t>
  </si>
  <si>
    <t>Levice</t>
  </si>
  <si>
    <t>Žiar nad Hronom</t>
  </si>
  <si>
    <t>Zvolen</t>
  </si>
  <si>
    <t>Rožňava</t>
  </si>
  <si>
    <t>Stará Ľubovňa</t>
  </si>
  <si>
    <t>Banská Bystrica</t>
  </si>
  <si>
    <t>Liptovský Mikuláš</t>
  </si>
  <si>
    <t>Lučenec</t>
  </si>
  <si>
    <t>Spišská Nová Ves</t>
  </si>
  <si>
    <t>Veľký Krtíš</t>
  </si>
  <si>
    <t>Bardejov</t>
  </si>
  <si>
    <t>SP pobočky</t>
  </si>
  <si>
    <t xml:space="preserve">Ústredie </t>
  </si>
  <si>
    <t>SP spolu</t>
  </si>
  <si>
    <t>Prehľad pohľadávok Sociálnej poisťovne podľa spôsobov vymáhania v tis. EUR</t>
  </si>
  <si>
    <t>pohľadávky spolu k 31.12.2016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</si>
  <si>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</si>
  <si>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</si>
  <si>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</si>
  <si>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</si>
  <si>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</si>
  <si>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</si>
  <si>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</si>
  <si>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</si>
  <si>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</si>
  <si>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</si>
  <si>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</si>
  <si>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</si>
  <si>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</si>
  <si>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</si>
  <si>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</t>
  </si>
  <si>
    <t>Z toho:                                                                         pohľadávky na poistnom v nezamestnanosti evidovaných voči krajinám EÚ</t>
  </si>
  <si>
    <t>Opravné položky k pohľadávkam Sociálnej poisťovne k 31.12.2016</t>
  </si>
  <si>
    <t>stav k 1.1.2016</t>
  </si>
  <si>
    <t>stav k 31.12.2016</t>
  </si>
  <si>
    <t>rozdiel 12_16 a 1_16</t>
  </si>
  <si>
    <t xml:space="preserve">Košice </t>
  </si>
  <si>
    <t>Liptovský  Mikuláš</t>
  </si>
  <si>
    <t>Vranov n.T.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</si>
  <si>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</si>
  <si>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</si>
  <si>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</si>
  <si>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</si>
  <si>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</si>
  <si>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31.12.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</si>
  <si>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</si>
  <si>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</si>
  <si>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</si>
  <si>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</si>
  <si>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</si>
  <si>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</si>
  <si>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</si>
  <si>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</si>
  <si>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</si>
  <si>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</si>
  <si>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30.6.2016</t>
  </si>
  <si>
    <t>Stav pohľadávok  podľa pobočiek Sociálnej poisťovne a zdravotníckych zariadení k 31. decembru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</si>
  <si>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</si>
  <si>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</si>
  <si>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</si>
  <si>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</si>
  <si>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novembru 2016</t>
  </si>
  <si>
    <t>Pohľadávka na                     poistnom                                k 31. decembru 2016</t>
  </si>
  <si>
    <t>Rozdiel pohľadávky na                              poistnom                      12_ 2016 - 11_2016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</si>
  <si>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</si>
  <si>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</si>
  <si>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</si>
  <si>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</si>
  <si>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</si>
  <si>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</si>
  <si>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</si>
  <si>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</si>
  <si>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J. A. Reimana Prešov</t>
  </si>
  <si>
    <t>00610577</t>
  </si>
  <si>
    <t>Fakultná nemocnica Trnava</t>
  </si>
  <si>
    <t>00610381</t>
  </si>
  <si>
    <t>Fakultná nemocnica s poliklinikou Žilina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</si>
  <si>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</si>
  <si>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</si>
  <si>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</si>
  <si>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</si>
  <si>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</si>
  <si>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</si>
  <si>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</si>
  <si>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</si>
  <si>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</si>
  <si>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</si>
  <si>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</si>
  <si>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</si>
  <si>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</si>
  <si>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</si>
  <si>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</si>
  <si>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</si>
  <si>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</si>
  <si>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</si>
  <si>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</si>
  <si>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</si>
  <si>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</si>
  <si>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</si>
  <si>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</si>
  <si>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</si>
  <si>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</si>
  <si>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</si>
  <si>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</si>
  <si>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</si>
  <si>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</si>
  <si>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</si>
  <si>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</si>
  <si>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</si>
  <si>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</si>
  <si>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</si>
  <si>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</si>
  <si>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decembru 2016</t>
  </si>
  <si>
    <t>Typ ZZ</t>
  </si>
  <si>
    <t>Forma ZZ (S/V)</t>
  </si>
  <si>
    <t>Platenie bežného poistného</t>
  </si>
  <si>
    <t>Pohľadávka na poistnom k 31.12.2016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</si>
  <si>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</si>
  <si>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</si>
  <si>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</si>
  <si>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</si>
  <si>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</si>
  <si>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</si>
  <si>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</si>
  <si>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</si>
  <si>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</si>
  <si>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</si>
  <si>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</si>
  <si>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</si>
  <si>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</si>
  <si>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</si>
  <si>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</si>
  <si>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</si>
  <si>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</si>
  <si>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</si>
  <si>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</si>
  <si>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_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</si>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</sst>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_-* #,##0.00\ _€_-;\-* #,##0.00\ _€_-;_-* &quot;-&quot;??\ _€_-;_-@_-"/>
    <numFmt numFmtId="171" formatCode="#,##0.00_ ;[Red]\-#,##0.00;\-"/>
    <numFmt numFmtId="172" formatCode="_-* #,##0.00\ &quot;Sk&quot;_-;\-* #,##0.00\ &quot;Sk&quot;_-;_-* &quot;-&quot;??\ &quot;Sk&quot;_-;_-@_-"/>
    <numFmt numFmtId="173" formatCode="#,##0\ _S_k"/>
    <numFmt numFmtId="174" formatCode="#,##0.00_ ;\-#,##0.00\ "/>
    <numFmt numFmtId="175" formatCode="_-* #,##0\ _S_k_-;\-* #,##0\ _S_k_-;_-* &quot;-&quot;\ _S_k_-;_-@_-"/>
    <numFmt numFmtId="176" formatCode="#,##0;\-#,##0;&quot; &quot;"/>
    <numFmt numFmtId="177" formatCode="#,##0.00;\-#,##0.00;&quot; &quot;"/>
    <numFmt numFmtId="178" formatCode="#,##0_ ;\-#,##0\ "/>
    <numFmt numFmtId="179" formatCode="_-* #,##0\ _S_k_-;\-* #,##0\ _S_k_-;_-* &quot;-&quot;??\ _S_k_-;_-@_-"/>
    <numFmt numFmtId="180" formatCode="#,##0.00000"/>
    <numFmt numFmtId="181" formatCode="#,##0.0000"/>
    <numFmt numFmtId="182" formatCode="#,##0.00_ ;[Red]\-#,##0.00\ "/>
    <numFmt numFmtId="183" formatCode="0.0%"/>
    <numFmt numFmtId="184" formatCode="#,##0.00\ &quot;Sk&quot;"/>
  </numFmts>
  <fonts count="15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6"/>
      <name val="Arial CE"/>
      <family val="2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rgb="FF339933"/>
      <name val="Arial"/>
      <family val="2"/>
      <charset val="238"/>
    </font>
    <font>
      <b/>
      <sz val="10"/>
      <name val="Arial CE"/>
    </font>
    <font>
      <sz val="10"/>
      <name val="Arial CE"/>
    </font>
    <font>
      <b/>
      <sz val="10"/>
      <name val="Arial CE"/>
      <charset val="238"/>
    </font>
    <font>
      <b/>
      <sz val="12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91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3" fontId="37" fillId="0" borderId="0"/>
    <xf numFmtId="3" fontId="38" fillId="0" borderId="0"/>
    <xf numFmtId="38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40" fillId="0" borderId="0">
      <protection locked="0"/>
    </xf>
    <xf numFmtId="0" fontId="41" fillId="4" borderId="0" applyNumberFormat="0" applyBorder="0" applyAlignment="0" applyProtection="0"/>
    <xf numFmtId="168" fontId="30" fillId="0" borderId="0" applyFont="0" applyFill="0" applyBorder="0" applyAlignment="0" applyProtection="0"/>
    <xf numFmtId="167" fontId="40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16" borderId="1" applyNumberFormat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6" fillId="0" borderId="0" applyNumberFormat="0" applyFill="0" applyBorder="0" applyAlignment="0" applyProtection="0"/>
    <xf numFmtId="2" fontId="47" fillId="0" borderId="0"/>
    <xf numFmtId="0" fontId="48" fillId="17" borderId="0" applyNumberFormat="0" applyBorder="0" applyAlignment="0" applyProtection="0"/>
    <xf numFmtId="0" fontId="30" fillId="0" borderId="0"/>
    <xf numFmtId="0" fontId="31" fillId="0" borderId="0"/>
    <xf numFmtId="0" fontId="33" fillId="0" borderId="0"/>
    <xf numFmtId="0" fontId="49" fillId="0" borderId="0"/>
    <xf numFmtId="0" fontId="50" fillId="0" borderId="0"/>
    <xf numFmtId="0" fontId="30" fillId="0" borderId="0"/>
    <xf numFmtId="0" fontId="33" fillId="0" borderId="0"/>
    <xf numFmtId="0" fontId="31" fillId="0" borderId="0"/>
    <xf numFmtId="0" fontId="39" fillId="0" borderId="0"/>
    <xf numFmtId="0" fontId="38" fillId="0" borderId="0"/>
    <xf numFmtId="0" fontId="33" fillId="18" borderId="5" applyNumberFormat="0" applyFont="0" applyAlignment="0" applyProtection="0"/>
    <xf numFmtId="0" fontId="51" fillId="0" borderId="6" applyNumberFormat="0" applyFill="0" applyAlignment="0" applyProtection="0"/>
    <xf numFmtId="49" fontId="52" fillId="0" borderId="0"/>
    <xf numFmtId="0" fontId="53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8">
      <protection locked="0"/>
    </xf>
    <xf numFmtId="0" fontId="56" fillId="0" borderId="0"/>
    <xf numFmtId="0" fontId="57" fillId="7" borderId="9" applyNumberFormat="0" applyAlignment="0" applyProtection="0"/>
    <xf numFmtId="0" fontId="58" fillId="19" borderId="9" applyNumberFormat="0" applyAlignment="0" applyProtection="0"/>
    <xf numFmtId="0" fontId="59" fillId="19" borderId="10" applyNumberFormat="0" applyAlignment="0" applyProtection="0"/>
    <xf numFmtId="0" fontId="60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23" borderId="0" applyNumberFormat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0" fontId="29" fillId="0" borderId="0"/>
    <xf numFmtId="164" fontId="62" fillId="0" borderId="0" applyFont="0" applyFill="0" applyBorder="0" applyAlignment="0" applyProtection="0"/>
    <xf numFmtId="0" fontId="28" fillId="0" borderId="0"/>
    <xf numFmtId="164" fontId="63" fillId="0" borderId="0" applyFont="0" applyFill="0" applyBorder="0" applyAlignment="0" applyProtection="0"/>
    <xf numFmtId="0" fontId="27" fillId="0" borderId="0"/>
    <xf numFmtId="164" fontId="64" fillId="0" borderId="0" applyFont="0" applyFill="0" applyBorder="0" applyAlignment="0" applyProtection="0"/>
    <xf numFmtId="0" fontId="26" fillId="0" borderId="0"/>
    <xf numFmtId="164" fontId="65" fillId="0" borderId="0" applyFont="0" applyFill="0" applyBorder="0" applyAlignment="0" applyProtection="0"/>
    <xf numFmtId="0" fontId="34" fillId="0" borderId="0"/>
    <xf numFmtId="164" fontId="66" fillId="0" borderId="0" applyFont="0" applyFill="0" applyBorder="0" applyAlignment="0" applyProtection="0"/>
    <xf numFmtId="0" fontId="25" fillId="0" borderId="0"/>
    <xf numFmtId="0" fontId="30" fillId="0" borderId="0"/>
    <xf numFmtId="0" fontId="24" fillId="0" borderId="0"/>
    <xf numFmtId="9" fontId="30" fillId="0" borderId="0" applyFont="0" applyFill="0" applyBorder="0" applyAlignment="0" applyProtection="0"/>
    <xf numFmtId="0" fontId="33" fillId="0" borderId="0"/>
    <xf numFmtId="0" fontId="23" fillId="0" borderId="0"/>
    <xf numFmtId="0" fontId="22" fillId="0" borderId="0"/>
    <xf numFmtId="0" fontId="21" fillId="0" borderId="0"/>
    <xf numFmtId="0" fontId="30" fillId="0" borderId="0"/>
    <xf numFmtId="0" fontId="3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9" fillId="42" borderId="0" applyNumberFormat="0" applyBorder="0" applyAlignment="0" applyProtection="0"/>
    <xf numFmtId="0" fontId="70" fillId="43" borderId="18" applyNumberFormat="0" applyAlignment="0" applyProtection="0"/>
    <xf numFmtId="0" fontId="71" fillId="0" borderId="19" applyNumberFormat="0" applyFill="0" applyAlignment="0" applyProtection="0"/>
    <xf numFmtId="0" fontId="72" fillId="0" borderId="20" applyNumberFormat="0" applyFill="0" applyAlignment="0" applyProtection="0"/>
    <xf numFmtId="0" fontId="73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4" fillId="44" borderId="0" applyNumberFormat="0" applyBorder="0" applyAlignment="0" applyProtection="0"/>
    <xf numFmtId="0" fontId="67" fillId="45" borderId="22" applyNumberFormat="0" applyFont="0" applyAlignment="0" applyProtection="0"/>
    <xf numFmtId="0" fontId="75" fillId="0" borderId="23" applyNumberFormat="0" applyFill="0" applyAlignment="0" applyProtection="0"/>
    <xf numFmtId="0" fontId="76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78" fillId="46" borderId="25" applyNumberFormat="0" applyAlignment="0" applyProtection="0"/>
    <xf numFmtId="0" fontId="79" fillId="47" borderId="25" applyNumberFormat="0" applyAlignment="0" applyProtection="0"/>
    <xf numFmtId="0" fontId="80" fillId="47" borderId="26" applyNumberFormat="0" applyAlignment="0" applyProtection="0"/>
    <xf numFmtId="0" fontId="81" fillId="0" borderId="0" applyNumberFormat="0" applyFill="0" applyBorder="0" applyAlignment="0" applyProtection="0"/>
    <xf numFmtId="0" fontId="82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9" fontId="30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83" fillId="0" borderId="0" applyFont="0" applyFill="0" applyBorder="0" applyAlignment="0" applyProtection="0"/>
    <xf numFmtId="0" fontId="84" fillId="0" borderId="0"/>
    <xf numFmtId="0" fontId="30" fillId="0" borderId="0"/>
    <xf numFmtId="9" fontId="84" fillId="0" borderId="0" applyFont="0" applyFill="0" applyBorder="0" applyAlignment="0" applyProtection="0"/>
    <xf numFmtId="0" fontId="85" fillId="0" borderId="0"/>
    <xf numFmtId="169" fontId="85" fillId="0" borderId="0" applyFont="0" applyFill="0" applyBorder="0" applyAlignment="0" applyProtection="0"/>
    <xf numFmtId="0" fontId="86" fillId="0" borderId="0"/>
    <xf numFmtId="0" fontId="33" fillId="0" borderId="0"/>
    <xf numFmtId="0" fontId="87" fillId="0" borderId="0"/>
    <xf numFmtId="0" fontId="30" fillId="0" borderId="0"/>
    <xf numFmtId="0" fontId="88" fillId="0" borderId="0"/>
    <xf numFmtId="169" fontId="88" fillId="0" borderId="0" applyFont="0" applyFill="0" applyBorder="0" applyAlignment="0" applyProtection="0"/>
    <xf numFmtId="0" fontId="30" fillId="0" borderId="0"/>
    <xf numFmtId="0" fontId="30" fillId="0" borderId="0"/>
    <xf numFmtId="0" fontId="12" fillId="0" borderId="0"/>
    <xf numFmtId="0" fontId="33" fillId="0" borderId="0"/>
    <xf numFmtId="170" fontId="67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0" fillId="0" borderId="0"/>
    <xf numFmtId="0" fontId="6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" fillId="0" borderId="0"/>
    <xf numFmtId="0" fontId="33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45" borderId="22" applyNumberFormat="0" applyFont="0" applyAlignment="0" applyProtection="0"/>
    <xf numFmtId="0" fontId="11" fillId="45" borderId="22" applyNumberFormat="0" applyFont="0" applyAlignment="0" applyProtection="0"/>
    <xf numFmtId="0" fontId="10" fillId="0" borderId="0"/>
    <xf numFmtId="169" fontId="30" fillId="0" borderId="0" applyFont="0" applyFill="0" applyBorder="0" applyAlignment="0" applyProtection="0"/>
    <xf numFmtId="0" fontId="9" fillId="0" borderId="0"/>
    <xf numFmtId="0" fontId="91" fillId="0" borderId="0"/>
    <xf numFmtId="0" fontId="8" fillId="0" borderId="0"/>
    <xf numFmtId="0" fontId="30" fillId="0" borderId="0"/>
    <xf numFmtId="0" fontId="89" fillId="55" borderId="0"/>
    <xf numFmtId="0" fontId="90" fillId="55" borderId="0"/>
    <xf numFmtId="0" fontId="30" fillId="55" borderId="0"/>
    <xf numFmtId="0" fontId="90" fillId="55" borderId="0"/>
    <xf numFmtId="0" fontId="90" fillId="55" borderId="0"/>
    <xf numFmtId="0" fontId="93" fillId="56" borderId="0"/>
    <xf numFmtId="0" fontId="94" fillId="56" borderId="0"/>
    <xf numFmtId="0" fontId="95" fillId="55" borderId="0"/>
    <xf numFmtId="0" fontId="94" fillId="56" borderId="0"/>
    <xf numFmtId="0" fontId="94" fillId="56" borderId="0"/>
    <xf numFmtId="0" fontId="96" fillId="57" borderId="0"/>
    <xf numFmtId="0" fontId="97" fillId="57" borderId="0"/>
    <xf numFmtId="0" fontId="98" fillId="55" borderId="0"/>
    <xf numFmtId="0" fontId="97" fillId="57" borderId="0"/>
    <xf numFmtId="0" fontId="97" fillId="57" borderId="0"/>
    <xf numFmtId="0" fontId="99" fillId="58" borderId="0"/>
    <xf numFmtId="0" fontId="100" fillId="58" borderId="0"/>
    <xf numFmtId="0" fontId="92" fillId="55" borderId="0"/>
    <xf numFmtId="0" fontId="100" fillId="58" borderId="0"/>
    <xf numFmtId="0" fontId="100" fillId="58" borderId="0"/>
    <xf numFmtId="0" fontId="101" fillId="0" borderId="0"/>
    <xf numFmtId="0" fontId="102" fillId="0" borderId="0"/>
    <xf numFmtId="0" fontId="101" fillId="55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103" fillId="55" borderId="0"/>
    <xf numFmtId="0" fontId="104" fillId="0" borderId="0"/>
    <xf numFmtId="0" fontId="104" fillId="0" borderId="0"/>
    <xf numFmtId="0" fontId="105" fillId="0" borderId="0"/>
    <xf numFmtId="0" fontId="38" fillId="0" borderId="0"/>
    <xf numFmtId="0" fontId="105" fillId="55" borderId="0"/>
    <xf numFmtId="0" fontId="38" fillId="0" borderId="0"/>
    <xf numFmtId="0" fontId="38" fillId="0" borderId="0"/>
    <xf numFmtId="4" fontId="89" fillId="59" borderId="0"/>
    <xf numFmtId="0" fontId="90" fillId="59" borderId="0"/>
    <xf numFmtId="171" fontId="89" fillId="59" borderId="27"/>
    <xf numFmtId="0" fontId="90" fillId="59" borderId="0"/>
    <xf numFmtId="0" fontId="90" fillId="59" borderId="0"/>
    <xf numFmtId="0" fontId="98" fillId="60" borderId="0"/>
    <xf numFmtId="0" fontId="90" fillId="60" borderId="0"/>
    <xf numFmtId="0" fontId="98" fillId="59" borderId="0"/>
    <xf numFmtId="0" fontId="90" fillId="60" borderId="0"/>
    <xf numFmtId="0" fontId="90" fillId="60" borderId="0"/>
    <xf numFmtId="0" fontId="89" fillId="55" borderId="0"/>
    <xf numFmtId="0" fontId="90" fillId="55" borderId="0"/>
    <xf numFmtId="0" fontId="30" fillId="55" borderId="0"/>
    <xf numFmtId="0" fontId="90" fillId="55" borderId="0"/>
    <xf numFmtId="0" fontId="90" fillId="55" borderId="0"/>
    <xf numFmtId="0" fontId="93" fillId="56" borderId="0"/>
    <xf numFmtId="0" fontId="94" fillId="56" borderId="0"/>
    <xf numFmtId="0" fontId="95" fillId="55" borderId="0"/>
    <xf numFmtId="0" fontId="94" fillId="56" borderId="0"/>
    <xf numFmtId="0" fontId="94" fillId="56" borderId="0"/>
    <xf numFmtId="0" fontId="96" fillId="57" borderId="0"/>
    <xf numFmtId="0" fontId="97" fillId="57" borderId="0"/>
    <xf numFmtId="0" fontId="98" fillId="55" borderId="0"/>
    <xf numFmtId="0" fontId="97" fillId="57" borderId="0"/>
    <xf numFmtId="0" fontId="97" fillId="57" borderId="0"/>
    <xf numFmtId="0" fontId="99" fillId="58" borderId="0"/>
    <xf numFmtId="0" fontId="100" fillId="58" borderId="0"/>
    <xf numFmtId="0" fontId="89" fillId="55" borderId="0"/>
    <xf numFmtId="0" fontId="100" fillId="58" borderId="0"/>
    <xf numFmtId="0" fontId="100" fillId="58" borderId="0"/>
    <xf numFmtId="0" fontId="101" fillId="0" borderId="0"/>
    <xf numFmtId="0" fontId="102" fillId="0" borderId="0"/>
    <xf numFmtId="0" fontId="101" fillId="55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103" fillId="55" borderId="0"/>
    <xf numFmtId="0" fontId="104" fillId="0" borderId="0"/>
    <xf numFmtId="0" fontId="104" fillId="0" borderId="0"/>
    <xf numFmtId="0" fontId="105" fillId="0" borderId="0"/>
    <xf numFmtId="0" fontId="38" fillId="0" borderId="0"/>
    <xf numFmtId="0" fontId="105" fillId="55" borderId="0"/>
    <xf numFmtId="0" fontId="38" fillId="0" borderId="0"/>
    <xf numFmtId="0" fontId="38" fillId="0" borderId="0"/>
    <xf numFmtId="172" fontId="35" fillId="0" borderId="0" applyFont="0" applyFill="0" applyBorder="0" applyAlignment="0" applyProtection="0"/>
    <xf numFmtId="0" fontId="35" fillId="0" borderId="0"/>
    <xf numFmtId="0" fontId="33" fillId="0" borderId="0"/>
    <xf numFmtId="0" fontId="7" fillId="0" borderId="0"/>
    <xf numFmtId="0" fontId="30" fillId="0" borderId="0"/>
    <xf numFmtId="0" fontId="6" fillId="0" borderId="0"/>
    <xf numFmtId="0" fontId="30" fillId="0" borderId="0"/>
    <xf numFmtId="0" fontId="5" fillId="0" borderId="0"/>
    <xf numFmtId="0" fontId="4" fillId="0" borderId="0"/>
    <xf numFmtId="0" fontId="106" fillId="0" borderId="0"/>
    <xf numFmtId="0" fontId="3" fillId="0" borderId="0"/>
    <xf numFmtId="0" fontId="2" fillId="0" borderId="0"/>
    <xf numFmtId="0" fontId="30" fillId="0" borderId="0"/>
    <xf numFmtId="44" fontId="121" fillId="0" borderId="0" applyFont="0" applyFill="0" applyBorder="0" applyAlignment="0" applyProtection="0"/>
    <xf numFmtId="0" fontId="30" fillId="0" borderId="0"/>
    <xf numFmtId="0" fontId="34" fillId="0" borderId="0"/>
    <xf numFmtId="0" fontId="33" fillId="0" borderId="0"/>
    <xf numFmtId="0" fontId="1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</cellStyleXfs>
  <cellXfs count="884">
    <xf numFmtId="0" fontId="0" fillId="0" borderId="0" xfId="0"/>
    <xf numFmtId="0" fontId="107" fillId="0" borderId="0" xfId="75" applyFont="1" applyFill="1"/>
    <xf numFmtId="0" fontId="108" fillId="0" borderId="0" xfId="75" applyFont="1" applyFill="1"/>
    <xf numFmtId="0" fontId="109" fillId="0" borderId="0" xfId="0" applyFont="1"/>
    <xf numFmtId="0" fontId="110" fillId="0" borderId="0" xfId="0" applyFont="1"/>
    <xf numFmtId="0" fontId="111" fillId="0" borderId="28" xfId="0" applyFont="1" applyBorder="1" applyAlignment="1">
      <alignment horizontal="center"/>
    </xf>
    <xf numFmtId="0" fontId="112" fillId="0" borderId="29" xfId="0" applyFont="1" applyBorder="1" applyAlignment="1">
      <alignment horizontal="center" wrapText="1"/>
    </xf>
    <xf numFmtId="0" fontId="111" fillId="0" borderId="30" xfId="0" applyFont="1" applyBorder="1" applyAlignment="1"/>
    <xf numFmtId="0" fontId="111" fillId="0" borderId="31" xfId="0" applyFont="1" applyBorder="1" applyAlignment="1"/>
    <xf numFmtId="0" fontId="111" fillId="0" borderId="32" xfId="0" applyFont="1" applyBorder="1" applyAlignment="1"/>
    <xf numFmtId="0" fontId="111" fillId="0" borderId="31" xfId="0" applyFont="1" applyBorder="1" applyAlignment="1">
      <alignment horizontal="center"/>
    </xf>
    <xf numFmtId="0" fontId="111" fillId="0" borderId="32" xfId="0" applyFont="1" applyBorder="1" applyAlignment="1">
      <alignment horizontal="center"/>
    </xf>
    <xf numFmtId="0" fontId="109" fillId="0" borderId="33" xfId="0" applyFont="1" applyBorder="1"/>
    <xf numFmtId="0" fontId="112" fillId="0" borderId="34" xfId="0" applyFont="1" applyBorder="1" applyAlignment="1">
      <alignment horizontal="center" wrapText="1"/>
    </xf>
    <xf numFmtId="14" fontId="109" fillId="0" borderId="35" xfId="0" applyNumberFormat="1" applyFont="1" applyBorder="1" applyAlignment="1">
      <alignment horizontal="center" wrapText="1"/>
    </xf>
    <xf numFmtId="14" fontId="109" fillId="0" borderId="36" xfId="0" applyNumberFormat="1" applyFont="1" applyBorder="1" applyAlignment="1">
      <alignment horizontal="center" wrapText="1"/>
    </xf>
    <xf numFmtId="0" fontId="109" fillId="0" borderId="36" xfId="0" applyFont="1" applyBorder="1" applyAlignment="1">
      <alignment horizontal="center" wrapText="1"/>
    </xf>
    <xf numFmtId="49" fontId="109" fillId="0" borderId="36" xfId="0" applyNumberFormat="1" applyFont="1" applyBorder="1" applyAlignment="1">
      <alignment horizontal="center"/>
    </xf>
    <xf numFmtId="0" fontId="109" fillId="0" borderId="33" xfId="0" applyFont="1" applyBorder="1" applyAlignment="1">
      <alignment horizontal="center"/>
    </xf>
    <xf numFmtId="0" fontId="109" fillId="0" borderId="36" xfId="0" applyFont="1" applyBorder="1" applyAlignment="1">
      <alignment horizontal="center"/>
    </xf>
    <xf numFmtId="0" fontId="109" fillId="0" borderId="35" xfId="0" applyFont="1" applyBorder="1" applyAlignment="1">
      <alignment horizontal="center"/>
    </xf>
    <xf numFmtId="0" fontId="109" fillId="0" borderId="31" xfId="0" applyFont="1" applyBorder="1" applyAlignment="1">
      <alignment horizontal="center"/>
    </xf>
    <xf numFmtId="0" fontId="109" fillId="0" borderId="32" xfId="0" applyFont="1" applyBorder="1" applyAlignment="1">
      <alignment horizontal="center"/>
    </xf>
    <xf numFmtId="0" fontId="109" fillId="0" borderId="28" xfId="0" applyFont="1" applyBorder="1"/>
    <xf numFmtId="0" fontId="109" fillId="0" borderId="29" xfId="0" applyFont="1" applyBorder="1"/>
    <xf numFmtId="0" fontId="109" fillId="0" borderId="37" xfId="0" applyFont="1" applyBorder="1"/>
    <xf numFmtId="0" fontId="109" fillId="0" borderId="38" xfId="0" applyFont="1" applyBorder="1"/>
    <xf numFmtId="0" fontId="109" fillId="0" borderId="39" xfId="0" applyFont="1" applyBorder="1" applyAlignment="1">
      <alignment horizontal="left"/>
    </xf>
    <xf numFmtId="173" fontId="109" fillId="0" borderId="38" xfId="0" applyNumberFormat="1" applyFont="1" applyBorder="1" applyAlignment="1">
      <alignment horizontal="right"/>
    </xf>
    <xf numFmtId="173" fontId="109" fillId="0" borderId="0" xfId="0" applyNumberFormat="1" applyFont="1" applyBorder="1" applyAlignment="1">
      <alignment horizontal="right"/>
    </xf>
    <xf numFmtId="0" fontId="111" fillId="0" borderId="38" xfId="0" applyFont="1" applyBorder="1"/>
    <xf numFmtId="0" fontId="111" fillId="0" borderId="39" xfId="0" applyFont="1" applyBorder="1" applyAlignment="1">
      <alignment horizontal="left"/>
    </xf>
    <xf numFmtId="173" fontId="111" fillId="0" borderId="38" xfId="0" applyNumberFormat="1" applyFont="1" applyBorder="1" applyAlignment="1">
      <alignment horizontal="right"/>
    </xf>
    <xf numFmtId="173" fontId="111" fillId="0" borderId="0" xfId="0" applyNumberFormat="1" applyFont="1" applyBorder="1" applyAlignment="1">
      <alignment horizontal="right"/>
    </xf>
    <xf numFmtId="0" fontId="111" fillId="0" borderId="39" xfId="0" applyFont="1" applyBorder="1"/>
    <xf numFmtId="173" fontId="111" fillId="0" borderId="38" xfId="0" applyNumberFormat="1" applyFont="1" applyBorder="1"/>
    <xf numFmtId="173" fontId="111" fillId="0" borderId="0" xfId="0" applyNumberFormat="1" applyFont="1"/>
    <xf numFmtId="0" fontId="109" fillId="0" borderId="39" xfId="0" applyFont="1" applyBorder="1"/>
    <xf numFmtId="173" fontId="111" fillId="0" borderId="0" xfId="0" applyNumberFormat="1" applyFont="1" applyBorder="1"/>
    <xf numFmtId="173" fontId="109" fillId="0" borderId="38" xfId="0" applyNumberFormat="1" applyFont="1" applyBorder="1"/>
    <xf numFmtId="173" fontId="109" fillId="0" borderId="33" xfId="0" applyNumberFormat="1" applyFont="1" applyBorder="1"/>
    <xf numFmtId="0" fontId="111" fillId="0" borderId="35" xfId="0" applyFont="1" applyBorder="1"/>
    <xf numFmtId="173" fontId="111" fillId="0" borderId="35" xfId="0" applyNumberFormat="1" applyFont="1" applyBorder="1" applyAlignment="1">
      <alignment horizontal="right"/>
    </xf>
    <xf numFmtId="0" fontId="111" fillId="0" borderId="0" xfId="0" applyFont="1" applyBorder="1"/>
    <xf numFmtId="0" fontId="109" fillId="0" borderId="0" xfId="0" applyFont="1" applyBorder="1"/>
    <xf numFmtId="3" fontId="109" fillId="0" borderId="0" xfId="0" applyNumberFormat="1" applyFont="1" applyBorder="1" applyAlignment="1">
      <alignment horizontal="right"/>
    </xf>
    <xf numFmtId="0" fontId="109" fillId="0" borderId="0" xfId="0" applyFont="1" applyAlignment="1">
      <alignment horizontal="right"/>
    </xf>
    <xf numFmtId="0" fontId="109" fillId="0" borderId="0" xfId="0" applyFont="1" applyAlignment="1">
      <alignment horizontal="left"/>
    </xf>
    <xf numFmtId="0" fontId="110" fillId="0" borderId="35" xfId="0" applyFont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09" fillId="0" borderId="38" xfId="0" applyFont="1" applyBorder="1" applyAlignment="1">
      <alignment horizontal="center"/>
    </xf>
    <xf numFmtId="3" fontId="110" fillId="0" borderId="38" xfId="0" applyNumberFormat="1" applyFont="1" applyBorder="1" applyAlignment="1">
      <alignment horizontal="right"/>
    </xf>
    <xf numFmtId="3" fontId="110" fillId="0" borderId="40" xfId="0" applyNumberFormat="1" applyFont="1" applyBorder="1"/>
    <xf numFmtId="3" fontId="110" fillId="0" borderId="38" xfId="0" applyNumberFormat="1" applyFont="1" applyBorder="1"/>
    <xf numFmtId="3" fontId="110" fillId="0" borderId="40" xfId="0" applyNumberFormat="1" applyFont="1" applyBorder="1" applyAlignment="1">
      <alignment horizontal="right"/>
    </xf>
    <xf numFmtId="3" fontId="113" fillId="0" borderId="38" xfId="0" applyNumberFormat="1" applyFont="1" applyBorder="1" applyAlignment="1">
      <alignment horizontal="right"/>
    </xf>
    <xf numFmtId="0" fontId="110" fillId="0" borderId="40" xfId="0" applyFont="1" applyBorder="1"/>
    <xf numFmtId="3" fontId="110" fillId="0" borderId="35" xfId="0" applyNumberFormat="1" applyFont="1" applyBorder="1" applyAlignment="1">
      <alignment horizontal="right"/>
    </xf>
    <xf numFmtId="0" fontId="109" fillId="61" borderId="0" xfId="0" applyFont="1" applyFill="1" applyBorder="1" applyAlignment="1">
      <alignment horizontal="center"/>
    </xf>
    <xf numFmtId="3" fontId="110" fillId="61" borderId="0" xfId="0" applyNumberFormat="1" applyFont="1" applyFill="1" applyBorder="1"/>
    <xf numFmtId="3" fontId="110" fillId="61" borderId="0" xfId="0" applyNumberFormat="1" applyFont="1" applyFill="1" applyBorder="1" applyAlignment="1">
      <alignment horizontal="right"/>
    </xf>
    <xf numFmtId="0" fontId="110" fillId="0" borderId="0" xfId="0" applyFont="1" applyBorder="1"/>
    <xf numFmtId="0" fontId="109" fillId="0" borderId="0" xfId="0" applyFont="1" applyBorder="1" applyAlignment="1">
      <alignment horizontal="left"/>
    </xf>
    <xf numFmtId="0" fontId="109" fillId="0" borderId="0" xfId="0" applyFont="1" applyFill="1" applyBorder="1" applyAlignment="1">
      <alignment horizontal="left"/>
    </xf>
    <xf numFmtId="3" fontId="110" fillId="0" borderId="0" xfId="0" applyNumberFormat="1" applyFont="1" applyBorder="1" applyAlignment="1">
      <alignment horizontal="right"/>
    </xf>
    <xf numFmtId="0" fontId="109" fillId="0" borderId="29" xfId="0" applyFont="1" applyBorder="1" applyAlignment="1">
      <alignment horizontal="center"/>
    </xf>
    <xf numFmtId="0" fontId="110" fillId="0" borderId="28" xfId="0" applyFont="1" applyBorder="1" applyAlignment="1">
      <alignment horizontal="center"/>
    </xf>
    <xf numFmtId="0" fontId="110" fillId="0" borderId="41" xfId="0" applyFont="1" applyBorder="1" applyAlignment="1">
      <alignment horizontal="center"/>
    </xf>
    <xf numFmtId="49" fontId="110" fillId="0" borderId="0" xfId="0" applyNumberFormat="1" applyFont="1" applyFill="1"/>
    <xf numFmtId="0" fontId="109" fillId="0" borderId="34" xfId="0" applyFont="1" applyBorder="1" applyAlignment="1">
      <alignment horizontal="center"/>
    </xf>
    <xf numFmtId="0" fontId="110" fillId="0" borderId="33" xfId="0" applyFont="1" applyBorder="1" applyAlignment="1">
      <alignment horizontal="center"/>
    </xf>
    <xf numFmtId="0" fontId="110" fillId="0" borderId="36" xfId="0" applyFont="1" applyBorder="1" applyAlignment="1">
      <alignment horizontal="center"/>
    </xf>
    <xf numFmtId="0" fontId="109" fillId="0" borderId="39" xfId="0" applyFont="1" applyBorder="1" applyAlignment="1">
      <alignment horizontal="center"/>
    </xf>
    <xf numFmtId="3" fontId="110" fillId="0" borderId="38" xfId="0" applyNumberFormat="1" applyFont="1" applyBorder="1" applyAlignment="1"/>
    <xf numFmtId="0" fontId="110" fillId="0" borderId="38" xfId="0" applyFont="1" applyBorder="1"/>
    <xf numFmtId="3" fontId="110" fillId="0" borderId="38" xfId="0" applyNumberFormat="1" applyFont="1" applyBorder="1" applyAlignment="1">
      <alignment wrapText="1"/>
    </xf>
    <xf numFmtId="0" fontId="110" fillId="0" borderId="38" xfId="0" applyFont="1" applyBorder="1" applyAlignment="1"/>
    <xf numFmtId="0" fontId="109" fillId="0" borderId="30" xfId="0" applyFont="1" applyBorder="1" applyAlignment="1">
      <alignment horizontal="center"/>
    </xf>
    <xf numFmtId="3" fontId="110" fillId="0" borderId="35" xfId="0" applyNumberFormat="1" applyFont="1" applyBorder="1"/>
    <xf numFmtId="3" fontId="110" fillId="0" borderId="32" xfId="0" applyNumberFormat="1" applyFont="1" applyBorder="1" applyAlignment="1">
      <alignment horizontal="right"/>
    </xf>
    <xf numFmtId="3" fontId="110" fillId="0" borderId="0" xfId="0" applyNumberFormat="1" applyFont="1" applyBorder="1"/>
    <xf numFmtId="0" fontId="110" fillId="0" borderId="0" xfId="0" applyFont="1" applyFill="1"/>
    <xf numFmtId="0" fontId="107" fillId="0" borderId="0" xfId="41" applyFont="1" applyFill="1"/>
    <xf numFmtId="0" fontId="107" fillId="0" borderId="0" xfId="41" applyFont="1" applyFill="1" applyBorder="1"/>
    <xf numFmtId="0" fontId="107" fillId="0" borderId="0" xfId="41" applyFont="1" applyFill="1" applyAlignment="1">
      <alignment horizontal="right"/>
    </xf>
    <xf numFmtId="0" fontId="107" fillId="0" borderId="0" xfId="41" applyFont="1" applyFill="1" applyBorder="1" applyAlignment="1">
      <alignment horizontal="right"/>
    </xf>
    <xf numFmtId="0" fontId="107" fillId="0" borderId="14" xfId="41" applyFont="1" applyFill="1" applyBorder="1" applyAlignment="1">
      <alignment horizontal="center" wrapText="1"/>
    </xf>
    <xf numFmtId="0" fontId="107" fillId="0" borderId="0" xfId="41" applyFont="1" applyFill="1" applyBorder="1" applyAlignment="1">
      <alignment wrapText="1"/>
    </xf>
    <xf numFmtId="0" fontId="107" fillId="0" borderId="14" xfId="41" applyFont="1" applyFill="1" applyBorder="1" applyAlignment="1">
      <alignment horizontal="center"/>
    </xf>
    <xf numFmtId="0" fontId="107" fillId="0" borderId="15" xfId="41" applyFont="1" applyFill="1" applyBorder="1" applyAlignment="1">
      <alignment horizontal="left" wrapText="1"/>
    </xf>
    <xf numFmtId="0" fontId="107" fillId="0" borderId="15" xfId="41" applyFont="1" applyFill="1" applyBorder="1" applyAlignment="1">
      <alignment horizontal="center" wrapText="1"/>
    </xf>
    <xf numFmtId="0" fontId="107" fillId="0" borderId="15" xfId="41" applyFont="1" applyFill="1" applyBorder="1" applyAlignment="1">
      <alignment horizontal="center"/>
    </xf>
    <xf numFmtId="0" fontId="107" fillId="0" borderId="16" xfId="41" applyFont="1" applyFill="1" applyBorder="1"/>
    <xf numFmtId="3" fontId="107" fillId="0" borderId="16" xfId="41" applyNumberFormat="1" applyFont="1" applyFill="1" applyBorder="1"/>
    <xf numFmtId="2" fontId="107" fillId="0" borderId="16" xfId="41" applyNumberFormat="1" applyFont="1" applyFill="1" applyBorder="1"/>
    <xf numFmtId="3" fontId="107" fillId="0" borderId="0" xfId="41" applyNumberFormat="1" applyFont="1" applyFill="1" applyBorder="1"/>
    <xf numFmtId="2" fontId="107" fillId="0" borderId="0" xfId="41" applyNumberFormat="1" applyFont="1" applyFill="1" applyBorder="1"/>
    <xf numFmtId="0" fontId="107" fillId="0" borderId="16" xfId="41" applyFont="1" applyFill="1" applyBorder="1" applyAlignment="1">
      <alignment wrapText="1"/>
    </xf>
    <xf numFmtId="3" fontId="107" fillId="0" borderId="16" xfId="41" applyNumberFormat="1" applyFont="1" applyFill="1" applyBorder="1" applyAlignment="1">
      <alignment wrapText="1"/>
    </xf>
    <xf numFmtId="3" fontId="107" fillId="0" borderId="16" xfId="41" quotePrefix="1" applyNumberFormat="1" applyFont="1" applyFill="1" applyBorder="1"/>
    <xf numFmtId="0" fontId="107" fillId="0" borderId="14" xfId="41" applyFont="1" applyFill="1" applyBorder="1" applyAlignment="1">
      <alignment wrapText="1"/>
    </xf>
    <xf numFmtId="3" fontId="107" fillId="0" borderId="14" xfId="41" applyNumberFormat="1" applyFont="1" applyFill="1" applyBorder="1" applyAlignment="1">
      <alignment wrapText="1"/>
    </xf>
    <xf numFmtId="3" fontId="107" fillId="0" borderId="14" xfId="41" applyNumberFormat="1" applyFont="1" applyFill="1" applyBorder="1"/>
    <xf numFmtId="2" fontId="107" fillId="0" borderId="14" xfId="41" applyNumberFormat="1" applyFont="1" applyFill="1" applyBorder="1"/>
    <xf numFmtId="4" fontId="107" fillId="0" borderId="0" xfId="41" applyNumberFormat="1" applyFont="1" applyFill="1" applyBorder="1"/>
    <xf numFmtId="0" fontId="107" fillId="0" borderId="16" xfId="0" applyFont="1" applyFill="1" applyBorder="1"/>
    <xf numFmtId="0" fontId="107" fillId="0" borderId="0" xfId="0" applyFont="1" applyFill="1"/>
    <xf numFmtId="4" fontId="107" fillId="0" borderId="0" xfId="0" applyNumberFormat="1" applyFont="1" applyFill="1"/>
    <xf numFmtId="3" fontId="107" fillId="0" borderId="17" xfId="0" applyNumberFormat="1" applyFont="1" applyFill="1" applyBorder="1"/>
    <xf numFmtId="3" fontId="107" fillId="0" borderId="16" xfId="0" applyNumberFormat="1" applyFont="1" applyBorder="1"/>
    <xf numFmtId="3" fontId="107" fillId="0" borderId="16" xfId="0" applyNumberFormat="1" applyFont="1" applyFill="1" applyBorder="1"/>
    <xf numFmtId="0" fontId="107" fillId="0" borderId="14" xfId="0" applyFont="1" applyFill="1" applyBorder="1"/>
    <xf numFmtId="3" fontId="107" fillId="0" borderId="14" xfId="0" applyNumberFormat="1" applyFont="1" applyFill="1" applyBorder="1"/>
    <xf numFmtId="3" fontId="107" fillId="0" borderId="16" xfId="0" applyNumberFormat="1" applyFont="1" applyFill="1" applyBorder="1" applyAlignment="1"/>
    <xf numFmtId="3" fontId="107" fillId="0" borderId="16" xfId="0" applyNumberFormat="1" applyFont="1" applyFill="1" applyBorder="1" applyAlignment="1">
      <alignment wrapText="1"/>
    </xf>
    <xf numFmtId="3" fontId="107" fillId="0" borderId="17" xfId="0" applyNumberFormat="1" applyFont="1" applyFill="1" applyBorder="1" applyAlignment="1">
      <alignment wrapText="1"/>
    </xf>
    <xf numFmtId="4" fontId="107" fillId="0" borderId="16" xfId="41" applyNumberFormat="1" applyFont="1" applyFill="1" applyBorder="1" applyAlignment="1">
      <alignment wrapText="1"/>
    </xf>
    <xf numFmtId="3" fontId="107" fillId="0" borderId="0" xfId="0" applyNumberFormat="1" applyFont="1" applyFill="1" applyAlignment="1">
      <alignment wrapText="1"/>
    </xf>
    <xf numFmtId="3" fontId="107" fillId="0" borderId="11" xfId="0" applyNumberFormat="1" applyFont="1" applyFill="1" applyBorder="1"/>
    <xf numFmtId="0" fontId="107" fillId="0" borderId="13" xfId="0" applyFont="1" applyFill="1" applyBorder="1" applyAlignment="1"/>
    <xf numFmtId="3" fontId="107" fillId="0" borderId="12" xfId="0" applyNumberFormat="1" applyFont="1" applyFill="1" applyBorder="1"/>
    <xf numFmtId="0" fontId="107" fillId="0" borderId="16" xfId="0" applyFont="1" applyFill="1" applyBorder="1" applyAlignment="1"/>
    <xf numFmtId="4" fontId="107" fillId="0" borderId="16" xfId="0" applyNumberFormat="1" applyFont="1" applyFill="1" applyBorder="1" applyAlignment="1"/>
    <xf numFmtId="2" fontId="107" fillId="0" borderId="16" xfId="0" applyNumberFormat="1" applyFont="1" applyFill="1" applyBorder="1"/>
    <xf numFmtId="0" fontId="107" fillId="0" borderId="16" xfId="42" applyFont="1" applyFill="1" applyBorder="1"/>
    <xf numFmtId="3" fontId="107" fillId="0" borderId="16" xfId="42" applyNumberFormat="1" applyFont="1" applyFill="1" applyBorder="1"/>
    <xf numFmtId="0" fontId="107" fillId="0" borderId="13" xfId="42" applyFont="1" applyFill="1" applyBorder="1"/>
    <xf numFmtId="3" fontId="107" fillId="0" borderId="13" xfId="42" applyNumberFormat="1" applyFont="1" applyFill="1" applyBorder="1"/>
    <xf numFmtId="0" fontId="107" fillId="0" borderId="14" xfId="42" applyFont="1" applyFill="1" applyBorder="1"/>
    <xf numFmtId="3" fontId="107" fillId="0" borderId="14" xfId="42" applyNumberFormat="1" applyFont="1" applyFill="1" applyBorder="1"/>
    <xf numFmtId="4" fontId="107" fillId="0" borderId="16" xfId="0" applyNumberFormat="1" applyFont="1" applyFill="1" applyBorder="1"/>
    <xf numFmtId="4" fontId="107" fillId="0" borderId="14" xfId="0" applyNumberFormat="1" applyFont="1" applyFill="1" applyBorder="1"/>
    <xf numFmtId="3" fontId="107" fillId="0" borderId="0" xfId="0" applyNumberFormat="1" applyFont="1" applyFill="1"/>
    <xf numFmtId="0" fontId="107" fillId="0" borderId="0" xfId="38" applyFont="1" applyFill="1"/>
    <xf numFmtId="0" fontId="107" fillId="0" borderId="0" xfId="38" applyFont="1" applyFill="1" applyAlignment="1">
      <alignment horizontal="right"/>
    </xf>
    <xf numFmtId="0" fontId="107" fillId="0" borderId="14" xfId="38" applyFont="1" applyFill="1" applyBorder="1" applyAlignment="1">
      <alignment horizontal="center"/>
    </xf>
    <xf numFmtId="49" fontId="107" fillId="0" borderId="14" xfId="38" applyNumberFormat="1" applyFont="1" applyFill="1" applyBorder="1" applyAlignment="1">
      <alignment horizontal="center" wrapText="1"/>
    </xf>
    <xf numFmtId="0" fontId="114" fillId="0" borderId="14" xfId="38" applyFont="1" applyFill="1" applyBorder="1"/>
    <xf numFmtId="3" fontId="114" fillId="0" borderId="14" xfId="38" applyNumberFormat="1" applyFont="1" applyFill="1" applyBorder="1"/>
    <xf numFmtId="3" fontId="107" fillId="0" borderId="0" xfId="38" applyNumberFormat="1" applyFont="1" applyFill="1"/>
    <xf numFmtId="0" fontId="107" fillId="0" borderId="14" xfId="38" applyFont="1" applyFill="1" applyBorder="1"/>
    <xf numFmtId="3" fontId="107" fillId="0" borderId="14" xfId="38" applyNumberFormat="1" applyFont="1" applyFill="1" applyBorder="1"/>
    <xf numFmtId="0" fontId="107" fillId="0" borderId="15" xfId="38" applyFont="1" applyFill="1" applyBorder="1"/>
    <xf numFmtId="3" fontId="107" fillId="0" borderId="15" xfId="38" applyNumberFormat="1" applyFont="1" applyFill="1" applyBorder="1"/>
    <xf numFmtId="0" fontId="107" fillId="0" borderId="16" xfId="38" applyFont="1" applyFill="1" applyBorder="1"/>
    <xf numFmtId="3" fontId="107" fillId="0" borderId="16" xfId="38" applyNumberFormat="1" applyFont="1" applyFill="1" applyBorder="1"/>
    <xf numFmtId="0" fontId="107" fillId="0" borderId="13" xfId="38" applyFont="1" applyFill="1" applyBorder="1"/>
    <xf numFmtId="3" fontId="107" fillId="0" borderId="13" xfId="38" applyNumberFormat="1" applyFont="1" applyFill="1" applyBorder="1"/>
    <xf numFmtId="0" fontId="107" fillId="0" borderId="0" xfId="40" applyFont="1" applyFill="1"/>
    <xf numFmtId="0" fontId="107" fillId="0" borderId="0" xfId="39" applyFont="1" applyFill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0" fontId="107" fillId="0" borderId="14" xfId="0" applyFont="1" applyFill="1" applyBorder="1" applyAlignment="1">
      <alignment horizontal="center" wrapText="1"/>
    </xf>
    <xf numFmtId="0" fontId="107" fillId="0" borderId="14" xfId="0" applyFont="1" applyFill="1" applyBorder="1" applyAlignment="1">
      <alignment horizontal="center"/>
    </xf>
    <xf numFmtId="0" fontId="107" fillId="0" borderId="15" xfId="0" applyFont="1" applyFill="1" applyBorder="1" applyAlignment="1"/>
    <xf numFmtId="0" fontId="107" fillId="0" borderId="14" xfId="0" applyFont="1" applyFill="1" applyBorder="1" applyAlignment="1">
      <alignment vertical="center"/>
    </xf>
    <xf numFmtId="3" fontId="107" fillId="0" borderId="14" xfId="0" applyNumberFormat="1" applyFont="1" applyFill="1" applyBorder="1" applyAlignment="1">
      <alignment horizontal="right"/>
    </xf>
    <xf numFmtId="164" fontId="107" fillId="0" borderId="0" xfId="65" applyFont="1" applyFill="1" applyBorder="1"/>
    <xf numFmtId="3" fontId="107" fillId="0" borderId="0" xfId="0" applyNumberFormat="1" applyFont="1" applyFill="1" applyBorder="1"/>
    <xf numFmtId="0" fontId="114" fillId="0" borderId="14" xfId="0" applyFont="1" applyFill="1" applyBorder="1" applyAlignment="1">
      <alignment vertical="center"/>
    </xf>
    <xf numFmtId="3" fontId="114" fillId="0" borderId="14" xfId="0" applyNumberFormat="1" applyFont="1" applyFill="1" applyBorder="1" applyAlignment="1">
      <alignment horizontal="right"/>
    </xf>
    <xf numFmtId="164" fontId="107" fillId="0" borderId="17" xfId="65" applyFont="1" applyFill="1" applyBorder="1"/>
    <xf numFmtId="2" fontId="107" fillId="0" borderId="14" xfId="0" applyNumberFormat="1" applyFont="1" applyFill="1" applyBorder="1" applyAlignment="1">
      <alignment wrapText="1"/>
    </xf>
    <xf numFmtId="0" fontId="115" fillId="0" borderId="0" xfId="135" applyFont="1"/>
    <xf numFmtId="2" fontId="110" fillId="0" borderId="0" xfId="0" applyNumberFormat="1" applyFont="1"/>
    <xf numFmtId="3" fontId="110" fillId="0" borderId="0" xfId="0" applyNumberFormat="1" applyFont="1"/>
    <xf numFmtId="4" fontId="110" fillId="0" borderId="0" xfId="0" applyNumberFormat="1" applyFont="1"/>
    <xf numFmtId="0" fontId="117" fillId="0" borderId="0" xfId="0" applyFont="1"/>
    <xf numFmtId="0" fontId="110" fillId="0" borderId="0" xfId="0" applyFont="1" applyAlignment="1">
      <alignment horizontal="right"/>
    </xf>
    <xf numFmtId="2" fontId="117" fillId="0" borderId="0" xfId="0" applyNumberFormat="1" applyFont="1"/>
    <xf numFmtId="0" fontId="110" fillId="0" borderId="15" xfId="0" applyFont="1" applyBorder="1" applyAlignment="1">
      <alignment horizontal="center" vertical="center"/>
    </xf>
    <xf numFmtId="49" fontId="110" fillId="0" borderId="15" xfId="0" applyNumberFormat="1" applyFont="1" applyFill="1" applyBorder="1" applyAlignment="1">
      <alignment horizontal="center" vertical="center" wrapText="1"/>
    </xf>
    <xf numFmtId="49" fontId="110" fillId="61" borderId="15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110" fillId="61" borderId="14" xfId="0" applyFont="1" applyFill="1" applyBorder="1" applyAlignment="1">
      <alignment horizontal="center"/>
    </xf>
    <xf numFmtId="0" fontId="110" fillId="0" borderId="15" xfId="0" applyFont="1" applyBorder="1" applyAlignment="1">
      <alignment horizontal="center"/>
    </xf>
    <xf numFmtId="0" fontId="110" fillId="0" borderId="14" xfId="0" applyFont="1" applyBorder="1" applyAlignment="1">
      <alignment horizontal="center"/>
    </xf>
    <xf numFmtId="0" fontId="11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10" fillId="0" borderId="15" xfId="0" applyFont="1" applyBorder="1"/>
    <xf numFmtId="3" fontId="110" fillId="0" borderId="42" xfId="0" applyNumberFormat="1" applyFont="1" applyFill="1" applyBorder="1"/>
    <xf numFmtId="3" fontId="110" fillId="0" borderId="15" xfId="0" applyNumberFormat="1" applyFont="1" applyBorder="1"/>
    <xf numFmtId="4" fontId="110" fillId="0" borderId="15" xfId="0" applyNumberFormat="1" applyFont="1" applyBorder="1"/>
    <xf numFmtId="0" fontId="110" fillId="0" borderId="16" xfId="0" applyFont="1" applyBorder="1"/>
    <xf numFmtId="3" fontId="110" fillId="0" borderId="11" xfId="0" applyNumberFormat="1" applyFont="1" applyFill="1" applyBorder="1"/>
    <xf numFmtId="3" fontId="110" fillId="0" borderId="16" xfId="0" applyNumberFormat="1" applyFont="1" applyBorder="1"/>
    <xf numFmtId="4" fontId="110" fillId="0" borderId="16" xfId="0" applyNumberFormat="1" applyFont="1" applyBorder="1"/>
    <xf numFmtId="3" fontId="118" fillId="0" borderId="16" xfId="0" applyNumberFormat="1" applyFont="1" applyBorder="1"/>
    <xf numFmtId="0" fontId="110" fillId="0" borderId="16" xfId="0" applyFont="1" applyBorder="1" applyAlignment="1">
      <alignment wrapText="1" shrinkToFit="1"/>
    </xf>
    <xf numFmtId="0" fontId="110" fillId="0" borderId="16" xfId="0" applyFont="1" applyBorder="1" applyAlignment="1">
      <alignment wrapText="1"/>
    </xf>
    <xf numFmtId="3" fontId="110" fillId="0" borderId="16" xfId="0" applyNumberFormat="1" applyFont="1" applyBorder="1" applyAlignment="1">
      <alignment horizontal="center"/>
    </xf>
    <xf numFmtId="0" fontId="110" fillId="62" borderId="16" xfId="0" applyFont="1" applyFill="1" applyBorder="1" applyAlignment="1">
      <alignment wrapText="1"/>
    </xf>
    <xf numFmtId="0" fontId="110" fillId="0" borderId="14" xfId="0" applyFont="1" applyBorder="1"/>
    <xf numFmtId="3" fontId="110" fillId="0" borderId="14" xfId="0" applyNumberFormat="1" applyFont="1" applyFill="1" applyBorder="1" applyAlignment="1">
      <alignment horizontal="center"/>
    </xf>
    <xf numFmtId="3" fontId="110" fillId="0" borderId="14" xfId="0" applyNumberFormat="1" applyFont="1" applyBorder="1" applyAlignment="1">
      <alignment horizontal="center"/>
    </xf>
    <xf numFmtId="3" fontId="110" fillId="0" borderId="0" xfId="0" applyNumberFormat="1" applyFont="1" applyFill="1" applyBorder="1" applyAlignment="1">
      <alignment horizontal="center"/>
    </xf>
    <xf numFmtId="3" fontId="110" fillId="0" borderId="0" xfId="0" applyNumberFormat="1" applyFont="1" applyFill="1" applyBorder="1" applyAlignment="1">
      <alignment horizontal="right"/>
    </xf>
    <xf numFmtId="3" fontId="110" fillId="0" borderId="0" xfId="0" applyNumberFormat="1" applyFont="1" applyBorder="1" applyAlignment="1">
      <alignment horizontal="center"/>
    </xf>
    <xf numFmtId="0" fontId="119" fillId="0" borderId="0" xfId="0" applyFont="1" applyFill="1" applyBorder="1"/>
    <xf numFmtId="14" fontId="119" fillId="0" borderId="0" xfId="0" applyNumberFormat="1" applyFont="1" applyBorder="1" applyAlignment="1">
      <alignment horizontal="left"/>
    </xf>
    <xf numFmtId="0" fontId="110" fillId="0" borderId="14" xfId="0" applyFont="1" applyBorder="1" applyAlignment="1">
      <alignment horizontal="center" vertical="center"/>
    </xf>
    <xf numFmtId="0" fontId="110" fillId="0" borderId="13" xfId="0" applyFont="1" applyBorder="1" applyAlignment="1">
      <alignment wrapText="1"/>
    </xf>
    <xf numFmtId="3" fontId="110" fillId="0" borderId="43" xfId="280" applyNumberFormat="1" applyFont="1" applyFill="1" applyBorder="1" applyAlignment="1"/>
    <xf numFmtId="4" fontId="119" fillId="0" borderId="0" xfId="0" applyNumberFormat="1" applyFont="1"/>
    <xf numFmtId="0" fontId="119" fillId="0" borderId="0" xfId="0" applyFont="1"/>
    <xf numFmtId="3" fontId="110" fillId="61" borderId="13" xfId="0" applyNumberFormat="1" applyFont="1" applyFill="1" applyBorder="1"/>
    <xf numFmtId="0" fontId="110" fillId="0" borderId="0" xfId="0" applyFont="1" applyAlignment="1">
      <alignment horizontal="left"/>
    </xf>
    <xf numFmtId="3" fontId="110" fillId="0" borderId="13" xfId="0" applyNumberFormat="1" applyFont="1" applyBorder="1"/>
    <xf numFmtId="4" fontId="110" fillId="0" borderId="0" xfId="0" applyNumberFormat="1" applyFont="1" applyBorder="1"/>
    <xf numFmtId="4" fontId="119" fillId="0" borderId="0" xfId="0" applyNumberFormat="1" applyFont="1" applyBorder="1"/>
    <xf numFmtId="0" fontId="120" fillId="0" borderId="0" xfId="0" applyFont="1"/>
    <xf numFmtId="0" fontId="0" fillId="0" borderId="0" xfId="0" applyFill="1"/>
    <xf numFmtId="0" fontId="110" fillId="0" borderId="44" xfId="0" applyFont="1" applyBorder="1"/>
    <xf numFmtId="3" fontId="110" fillId="0" borderId="45" xfId="0" applyNumberFormat="1" applyFont="1" applyFill="1" applyBorder="1" applyAlignment="1">
      <alignment horizontal="center"/>
    </xf>
    <xf numFmtId="3" fontId="110" fillId="0" borderId="45" xfId="0" applyNumberFormat="1" applyFont="1" applyFill="1" applyBorder="1" applyAlignment="1">
      <alignment horizontal="right"/>
    </xf>
    <xf numFmtId="3" fontId="110" fillId="0" borderId="42" xfId="0" applyNumberFormat="1" applyFont="1" applyBorder="1" applyAlignment="1">
      <alignment horizontal="center"/>
    </xf>
    <xf numFmtId="0" fontId="110" fillId="0" borderId="17" xfId="0" applyFont="1" applyBorder="1" applyAlignment="1">
      <alignment horizontal="right"/>
    </xf>
    <xf numFmtId="3" fontId="110" fillId="0" borderId="11" xfId="0" applyNumberFormat="1" applyFont="1" applyBorder="1" applyAlignment="1">
      <alignment horizontal="center"/>
    </xf>
    <xf numFmtId="0" fontId="110" fillId="0" borderId="46" xfId="0" applyFont="1" applyBorder="1" applyAlignment="1">
      <alignment horizontal="right"/>
    </xf>
    <xf numFmtId="3" fontId="110" fillId="0" borderId="47" xfId="0" applyNumberFormat="1" applyFont="1" applyFill="1" applyBorder="1" applyAlignment="1">
      <alignment horizontal="center"/>
    </xf>
    <xf numFmtId="3" fontId="110" fillId="0" borderId="12" xfId="0" applyNumberFormat="1" applyFont="1" applyBorder="1" applyAlignment="1">
      <alignment horizontal="center"/>
    </xf>
    <xf numFmtId="3" fontId="110" fillId="0" borderId="14" xfId="0" applyNumberFormat="1" applyFont="1" applyFill="1" applyBorder="1" applyAlignment="1">
      <alignment horizontal="right"/>
    </xf>
    <xf numFmtId="3" fontId="110" fillId="0" borderId="47" xfId="0" applyNumberFormat="1" applyFont="1" applyFill="1" applyBorder="1" applyAlignment="1">
      <alignment horizontal="right"/>
    </xf>
    <xf numFmtId="3" fontId="116" fillId="0" borderId="17" xfId="0" applyNumberFormat="1" applyFont="1" applyFill="1" applyBorder="1"/>
    <xf numFmtId="14" fontId="107" fillId="0" borderId="0" xfId="75" applyNumberFormat="1" applyFont="1" applyFill="1"/>
    <xf numFmtId="3" fontId="107" fillId="0" borderId="0" xfId="75" applyNumberFormat="1" applyFont="1" applyFill="1"/>
    <xf numFmtId="0" fontId="107" fillId="0" borderId="0" xfId="75" applyFont="1" applyFill="1" applyBorder="1" applyAlignment="1">
      <alignment horizontal="left"/>
    </xf>
    <xf numFmtId="0" fontId="107" fillId="0" borderId="0" xfId="75" applyFont="1" applyFill="1" applyBorder="1"/>
    <xf numFmtId="0" fontId="108" fillId="0" borderId="0" xfId="75" applyFont="1" applyFill="1" applyBorder="1"/>
    <xf numFmtId="0" fontId="107" fillId="0" borderId="0" xfId="75" applyFont="1" applyFill="1" applyBorder="1" applyAlignment="1">
      <alignment horizontal="right"/>
    </xf>
    <xf numFmtId="0" fontId="107" fillId="0" borderId="15" xfId="75" applyFont="1" applyFill="1" applyBorder="1" applyAlignment="1">
      <alignment horizontal="center"/>
    </xf>
    <xf numFmtId="0" fontId="107" fillId="0" borderId="15" xfId="0" applyFont="1" applyFill="1" applyBorder="1" applyAlignment="1">
      <alignment horizontal="center" wrapText="1"/>
    </xf>
    <xf numFmtId="174" fontId="107" fillId="0" borderId="14" xfId="281" applyNumberFormat="1" applyFont="1" applyFill="1" applyBorder="1" applyAlignment="1">
      <alignment horizontal="center" wrapText="1"/>
    </xf>
    <xf numFmtId="0" fontId="107" fillId="0" borderId="14" xfId="75" applyFont="1" applyFill="1" applyBorder="1" applyAlignment="1">
      <alignment horizontal="center"/>
    </xf>
    <xf numFmtId="0" fontId="108" fillId="0" borderId="14" xfId="75" applyFont="1" applyFill="1" applyBorder="1" applyAlignment="1">
      <alignment horizontal="center"/>
    </xf>
    <xf numFmtId="0" fontId="107" fillId="0" borderId="14" xfId="282" applyFont="1" applyFill="1" applyBorder="1" applyAlignment="1">
      <alignment horizontal="center"/>
    </xf>
    <xf numFmtId="0" fontId="107" fillId="0" borderId="16" xfId="75" applyFont="1" applyFill="1" applyBorder="1" applyAlignment="1">
      <alignment horizontal="left"/>
    </xf>
    <xf numFmtId="0" fontId="107" fillId="0" borderId="16" xfId="75" applyFont="1" applyFill="1" applyBorder="1" applyAlignment="1">
      <alignment horizontal="center"/>
    </xf>
    <xf numFmtId="0" fontId="108" fillId="0" borderId="16" xfId="75" applyFont="1" applyFill="1" applyBorder="1" applyAlignment="1">
      <alignment horizontal="center"/>
    </xf>
    <xf numFmtId="0" fontId="107" fillId="0" borderId="16" xfId="75" applyFont="1" applyFill="1" applyBorder="1"/>
    <xf numFmtId="3" fontId="107" fillId="0" borderId="16" xfId="75" applyNumberFormat="1" applyFont="1" applyFill="1" applyBorder="1"/>
    <xf numFmtId="2" fontId="107" fillId="0" borderId="16" xfId="75" applyNumberFormat="1" applyFont="1" applyFill="1" applyBorder="1"/>
    <xf numFmtId="2" fontId="107" fillId="0" borderId="13" xfId="75" applyNumberFormat="1" applyFont="1" applyFill="1" applyBorder="1"/>
    <xf numFmtId="3" fontId="107" fillId="0" borderId="13" xfId="75" applyNumberFormat="1" applyFont="1" applyFill="1" applyBorder="1"/>
    <xf numFmtId="0" fontId="107" fillId="0" borderId="13" xfId="75" applyFont="1" applyFill="1" applyBorder="1"/>
    <xf numFmtId="0" fontId="107" fillId="0" borderId="15" xfId="75" applyFont="1" applyFill="1" applyBorder="1"/>
    <xf numFmtId="3" fontId="107" fillId="0" borderId="15" xfId="75" applyNumberFormat="1" applyFont="1" applyFill="1" applyBorder="1"/>
    <xf numFmtId="0" fontId="107" fillId="0" borderId="15" xfId="282" applyFont="1" applyFill="1" applyBorder="1"/>
    <xf numFmtId="2" fontId="107" fillId="0" borderId="15" xfId="75" applyNumberFormat="1" applyFont="1" applyFill="1" applyBorder="1"/>
    <xf numFmtId="0" fontId="107" fillId="0" borderId="16" xfId="282" applyFont="1" applyFill="1" applyBorder="1"/>
    <xf numFmtId="3" fontId="107" fillId="0" borderId="16" xfId="282" applyNumberFormat="1" applyFont="1" applyFill="1" applyBorder="1"/>
    <xf numFmtId="3" fontId="107" fillId="0" borderId="13" xfId="282" applyNumberFormat="1" applyFont="1" applyFill="1" applyBorder="1"/>
    <xf numFmtId="0" fontId="107" fillId="0" borderId="0" xfId="283" applyFont="1" applyFill="1"/>
    <xf numFmtId="0" fontId="107" fillId="0" borderId="17" xfId="75" applyFont="1" applyFill="1" applyBorder="1"/>
    <xf numFmtId="0" fontId="110" fillId="0" borderId="0" xfId="284" applyFont="1"/>
    <xf numFmtId="0" fontId="33" fillId="0" borderId="0" xfId="284"/>
    <xf numFmtId="0" fontId="122" fillId="0" borderId="0" xfId="284" applyFont="1" applyAlignment="1">
      <alignment horizontal="centerContinuous"/>
    </xf>
    <xf numFmtId="0" fontId="123" fillId="0" borderId="0" xfId="284" applyFont="1" applyAlignment="1">
      <alignment horizontal="centerContinuous"/>
    </xf>
    <xf numFmtId="0" fontId="123" fillId="0" borderId="0" xfId="284" applyFont="1" applyAlignment="1"/>
    <xf numFmtId="0" fontId="124" fillId="0" borderId="0" xfId="284" applyFont="1" applyAlignment="1"/>
    <xf numFmtId="0" fontId="124" fillId="0" borderId="0" xfId="284" applyFont="1" applyAlignment="1">
      <alignment horizontal="centerContinuous"/>
    </xf>
    <xf numFmtId="0" fontId="110" fillId="0" borderId="0" xfId="284" applyFont="1" applyAlignment="1">
      <alignment horizontal="right"/>
    </xf>
    <xf numFmtId="0" fontId="107" fillId="0" borderId="0" xfId="284" applyFont="1" applyAlignment="1">
      <alignment horizontal="right"/>
    </xf>
    <xf numFmtId="0" fontId="125" fillId="0" borderId="0" xfId="284" applyFont="1" applyAlignment="1">
      <alignment horizontal="right"/>
    </xf>
    <xf numFmtId="0" fontId="33" fillId="0" borderId="0" xfId="284" applyFont="1" applyAlignment="1">
      <alignment horizontal="right"/>
    </xf>
    <xf numFmtId="0" fontId="114" fillId="0" borderId="28" xfId="284" applyFont="1" applyBorder="1" applyAlignment="1">
      <alignment horizontal="center"/>
    </xf>
    <xf numFmtId="0" fontId="126" fillId="0" borderId="48" xfId="284" applyFont="1" applyBorder="1" applyAlignment="1">
      <alignment horizontal="centerContinuous"/>
    </xf>
    <xf numFmtId="0" fontId="114" fillId="0" borderId="48" xfId="284" applyFont="1" applyBorder="1" applyAlignment="1">
      <alignment horizontal="centerContinuous"/>
    </xf>
    <xf numFmtId="0" fontId="107" fillId="0" borderId="48" xfId="284" applyFont="1" applyBorder="1" applyAlignment="1">
      <alignment horizontal="centerContinuous"/>
    </xf>
    <xf numFmtId="0" fontId="114" fillId="0" borderId="49" xfId="284" applyFont="1" applyBorder="1" applyAlignment="1">
      <alignment horizontal="centerContinuous"/>
    </xf>
    <xf numFmtId="0" fontId="47" fillId="0" borderId="49" xfId="284" applyFont="1" applyBorder="1" applyAlignment="1">
      <alignment horizontal="centerContinuous"/>
    </xf>
    <xf numFmtId="0" fontId="107" fillId="0" borderId="38" xfId="284" applyFont="1" applyBorder="1"/>
    <xf numFmtId="0" fontId="114" fillId="0" borderId="38" xfId="284" applyFont="1" applyBorder="1" applyAlignment="1">
      <alignment horizontal="center"/>
    </xf>
    <xf numFmtId="0" fontId="114" fillId="0" borderId="50" xfId="284" applyFont="1" applyBorder="1" applyAlignment="1">
      <alignment horizontal="centerContinuous"/>
    </xf>
    <xf numFmtId="0" fontId="114" fillId="0" borderId="51" xfId="284" applyFont="1" applyBorder="1" applyAlignment="1">
      <alignment horizontal="centerContinuous"/>
    </xf>
    <xf numFmtId="0" fontId="114" fillId="0" borderId="52" xfId="284" applyFont="1" applyBorder="1" applyAlignment="1">
      <alignment horizontal="centerContinuous"/>
    </xf>
    <xf numFmtId="0" fontId="47" fillId="0" borderId="52" xfId="284" applyFont="1" applyBorder="1" applyAlignment="1">
      <alignment horizontal="centerContinuous"/>
    </xf>
    <xf numFmtId="0" fontId="109" fillId="0" borderId="39" xfId="284" applyFont="1" applyBorder="1" applyAlignment="1">
      <alignment horizontal="center"/>
    </xf>
    <xf numFmtId="0" fontId="109" fillId="0" borderId="15" xfId="284" applyFont="1" applyBorder="1" applyAlignment="1">
      <alignment horizontal="center"/>
    </xf>
    <xf numFmtId="0" fontId="109" fillId="0" borderId="53" xfId="284" applyFont="1" applyBorder="1" applyAlignment="1">
      <alignment horizontal="center"/>
    </xf>
    <xf numFmtId="0" fontId="127" fillId="0" borderId="40" xfId="284" applyFont="1" applyBorder="1" applyAlignment="1">
      <alignment horizontal="center"/>
    </xf>
    <xf numFmtId="0" fontId="110" fillId="0" borderId="35" xfId="284" applyFont="1" applyBorder="1" applyAlignment="1">
      <alignment horizontal="center"/>
    </xf>
    <xf numFmtId="0" fontId="110" fillId="0" borderId="30" xfId="284" applyFont="1" applyBorder="1" applyAlignment="1">
      <alignment horizontal="center"/>
    </xf>
    <xf numFmtId="0" fontId="110" fillId="0" borderId="54" xfId="284" applyFont="1" applyBorder="1" applyAlignment="1">
      <alignment horizontal="center"/>
    </xf>
    <xf numFmtId="0" fontId="110" fillId="0" borderId="32" xfId="284" applyFont="1" applyBorder="1" applyAlignment="1">
      <alignment horizontal="center"/>
    </xf>
    <xf numFmtId="0" fontId="90" fillId="0" borderId="32" xfId="284" applyFont="1" applyBorder="1" applyAlignment="1">
      <alignment horizontal="center"/>
    </xf>
    <xf numFmtId="0" fontId="109" fillId="0" borderId="38" xfId="284" applyFont="1" applyBorder="1"/>
    <xf numFmtId="175" fontId="111" fillId="0" borderId="38" xfId="284" applyNumberFormat="1" applyFont="1" applyBorder="1"/>
    <xf numFmtId="175" fontId="109" fillId="0" borderId="39" xfId="284" applyNumberFormat="1" applyFont="1" applyBorder="1"/>
    <xf numFmtId="175" fontId="109" fillId="0" borderId="16" xfId="284" applyNumberFormat="1" applyFont="1" applyBorder="1"/>
    <xf numFmtId="175" fontId="109" fillId="0" borderId="40" xfId="284" applyNumberFormat="1" applyFont="1" applyBorder="1"/>
    <xf numFmtId="175" fontId="128" fillId="0" borderId="40" xfId="284" applyNumberFormat="1" applyFont="1" applyBorder="1"/>
    <xf numFmtId="0" fontId="109" fillId="0" borderId="33" xfId="284" applyFont="1" applyBorder="1"/>
    <xf numFmtId="175" fontId="109" fillId="0" borderId="33" xfId="284" applyNumberFormat="1" applyFont="1" applyBorder="1"/>
    <xf numFmtId="175" fontId="109" fillId="0" borderId="34" xfId="284" applyNumberFormat="1" applyFont="1" applyBorder="1"/>
    <xf numFmtId="175" fontId="109" fillId="0" borderId="55" xfId="284" applyNumberFormat="1" applyFont="1" applyBorder="1"/>
    <xf numFmtId="175" fontId="109" fillId="0" borderId="36" xfId="284" applyNumberFormat="1" applyFont="1" applyBorder="1"/>
    <xf numFmtId="175" fontId="33" fillId="0" borderId="0" xfId="284" applyNumberFormat="1"/>
    <xf numFmtId="175" fontId="128" fillId="0" borderId="36" xfId="284" applyNumberFormat="1" applyFont="1" applyBorder="1"/>
    <xf numFmtId="0" fontId="107" fillId="0" borderId="39" xfId="284" applyFont="1" applyBorder="1" applyAlignment="1">
      <alignment horizontal="center"/>
    </xf>
    <xf numFmtId="0" fontId="107" fillId="0" borderId="15" xfId="284" applyFont="1" applyBorder="1" applyAlignment="1">
      <alignment horizontal="center"/>
    </xf>
    <xf numFmtId="3" fontId="33" fillId="0" borderId="0" xfId="284" applyNumberFormat="1"/>
    <xf numFmtId="0" fontId="33" fillId="0" borderId="0" xfId="284" applyFont="1"/>
    <xf numFmtId="0" fontId="1" fillId="0" borderId="0" xfId="285"/>
    <xf numFmtId="0" fontId="126" fillId="0" borderId="0" xfId="285" applyFont="1" applyFill="1" applyAlignment="1">
      <alignment horizontal="center" wrapText="1"/>
    </xf>
    <xf numFmtId="176" fontId="126" fillId="0" borderId="0" xfId="285" applyNumberFormat="1" applyFont="1" applyFill="1" applyAlignment="1">
      <alignment horizontal="center" wrapText="1"/>
    </xf>
    <xf numFmtId="0" fontId="115" fillId="0" borderId="0" xfId="285" applyFont="1" applyFill="1"/>
    <xf numFmtId="176" fontId="115" fillId="0" borderId="0" xfId="285" applyNumberFormat="1" applyFont="1" applyFill="1"/>
    <xf numFmtId="49" fontId="111" fillId="0" borderId="14" xfId="285" applyNumberFormat="1" applyFont="1" applyFill="1" applyBorder="1" applyAlignment="1">
      <alignment horizontal="left"/>
    </xf>
    <xf numFmtId="49" fontId="129" fillId="0" borderId="14" xfId="285" applyNumberFormat="1" applyFont="1" applyFill="1" applyBorder="1" applyAlignment="1">
      <alignment horizontal="center" wrapText="1"/>
    </xf>
    <xf numFmtId="49" fontId="129" fillId="0" borderId="14" xfId="285" applyNumberFormat="1" applyFont="1" applyFill="1" applyBorder="1" applyAlignment="1">
      <alignment horizontal="center" vertical="center"/>
    </xf>
    <xf numFmtId="49" fontId="129" fillId="0" borderId="14" xfId="285" applyNumberFormat="1" applyFont="1" applyFill="1" applyBorder="1" applyAlignment="1">
      <alignment horizontal="center" vertical="center" wrapText="1"/>
    </xf>
    <xf numFmtId="49" fontId="117" fillId="0" borderId="16" xfId="285" applyNumberFormat="1" applyFont="1" applyFill="1" applyBorder="1" applyAlignment="1">
      <alignment horizontal="left"/>
    </xf>
    <xf numFmtId="176" fontId="117" fillId="0" borderId="16" xfId="285" applyNumberFormat="1" applyFont="1" applyFill="1" applyBorder="1"/>
    <xf numFmtId="49" fontId="115" fillId="0" borderId="16" xfId="285" applyNumberFormat="1" applyFont="1" applyFill="1" applyBorder="1" applyAlignment="1">
      <alignment horizontal="left"/>
    </xf>
    <xf numFmtId="176" fontId="130" fillId="0" borderId="16" xfId="285" applyNumberFormat="1" applyFont="1" applyFill="1" applyBorder="1"/>
    <xf numFmtId="176" fontId="131" fillId="61" borderId="16" xfId="285" applyNumberFormat="1" applyFont="1" applyFill="1" applyBorder="1"/>
    <xf numFmtId="176" fontId="131" fillId="0" borderId="16" xfId="285" applyNumberFormat="1" applyFont="1" applyFill="1" applyBorder="1"/>
    <xf numFmtId="49" fontId="117" fillId="0" borderId="55" xfId="285" applyNumberFormat="1" applyFont="1" applyFill="1" applyBorder="1" applyAlignment="1">
      <alignment horizontal="left"/>
    </xf>
    <xf numFmtId="177" fontId="117" fillId="0" borderId="55" xfId="285" applyNumberFormat="1" applyFont="1" applyFill="1" applyBorder="1"/>
    <xf numFmtId="177" fontId="117" fillId="0" borderId="16" xfId="285" applyNumberFormat="1" applyFont="1" applyFill="1" applyBorder="1"/>
    <xf numFmtId="49" fontId="117" fillId="0" borderId="15" xfId="285" applyNumberFormat="1" applyFont="1" applyFill="1" applyBorder="1" applyAlignment="1">
      <alignment horizontal="left"/>
    </xf>
    <xf numFmtId="176" fontId="117" fillId="0" borderId="15" xfId="285" applyNumberFormat="1" applyFont="1" applyFill="1" applyBorder="1"/>
    <xf numFmtId="176" fontId="115" fillId="0" borderId="16" xfId="285" applyNumberFormat="1" applyFont="1" applyFill="1" applyBorder="1"/>
    <xf numFmtId="176" fontId="132" fillId="0" borderId="16" xfId="285" applyNumberFormat="1" applyFont="1" applyFill="1" applyBorder="1"/>
    <xf numFmtId="176" fontId="133" fillId="0" borderId="16" xfId="285" applyNumberFormat="1" applyFont="1" applyFill="1" applyBorder="1"/>
    <xf numFmtId="176" fontId="133" fillId="61" borderId="16" xfId="285" applyNumberFormat="1" applyFont="1" applyFill="1" applyBorder="1"/>
    <xf numFmtId="178" fontId="133" fillId="61" borderId="16" xfId="285" applyNumberFormat="1" applyFont="1" applyFill="1" applyBorder="1"/>
    <xf numFmtId="177" fontId="37" fillId="0" borderId="55" xfId="285" applyNumberFormat="1" applyFont="1" applyFill="1" applyBorder="1"/>
    <xf numFmtId="177" fontId="37" fillId="61" borderId="55" xfId="285" applyNumberFormat="1" applyFont="1" applyFill="1" applyBorder="1"/>
    <xf numFmtId="176" fontId="117" fillId="61" borderId="16" xfId="285" applyNumberFormat="1" applyFont="1" applyFill="1" applyBorder="1"/>
    <xf numFmtId="176" fontId="130" fillId="61" borderId="16" xfId="285" applyNumberFormat="1" applyFont="1" applyFill="1" applyBorder="1"/>
    <xf numFmtId="176" fontId="132" fillId="61" borderId="16" xfId="285" applyNumberFormat="1" applyFont="1" applyFill="1" applyBorder="1"/>
    <xf numFmtId="176" fontId="37" fillId="61" borderId="16" xfId="285" applyNumberFormat="1" applyFont="1" applyFill="1" applyBorder="1"/>
    <xf numFmtId="177" fontId="117" fillId="61" borderId="55" xfId="285" applyNumberFormat="1" applyFont="1" applyFill="1" applyBorder="1"/>
    <xf numFmtId="49" fontId="117" fillId="0" borderId="14" xfId="285" applyNumberFormat="1" applyFont="1" applyFill="1" applyBorder="1" applyAlignment="1">
      <alignment horizontal="left"/>
    </xf>
    <xf numFmtId="177" fontId="117" fillId="0" borderId="14" xfId="285" applyNumberFormat="1" applyFont="1" applyFill="1" applyBorder="1"/>
    <xf numFmtId="177" fontId="117" fillId="61" borderId="14" xfId="285" applyNumberFormat="1" applyFont="1" applyFill="1" applyBorder="1"/>
    <xf numFmtId="0" fontId="110" fillId="0" borderId="0" xfId="167" applyFont="1"/>
    <xf numFmtId="0" fontId="107" fillId="0" borderId="0" xfId="167" applyFont="1" applyAlignment="1">
      <alignment horizontal="right"/>
    </xf>
    <xf numFmtId="0" fontId="107" fillId="0" borderId="0" xfId="167" applyFont="1" applyFill="1" applyAlignment="1">
      <alignment horizontal="right"/>
    </xf>
    <xf numFmtId="0" fontId="33" fillId="0" borderId="0" xfId="167"/>
    <xf numFmtId="0" fontId="110" fillId="0" borderId="0" xfId="167" applyFont="1" applyFill="1"/>
    <xf numFmtId="0" fontId="126" fillId="0" borderId="0" xfId="167" applyFont="1" applyAlignment="1">
      <alignment horizontal="centerContinuous"/>
    </xf>
    <xf numFmtId="0" fontId="134" fillId="0" borderId="0" xfId="167" applyFont="1" applyAlignment="1">
      <alignment horizontal="centerContinuous"/>
    </xf>
    <xf numFmtId="0" fontId="134" fillId="0" borderId="0" xfId="167" applyFont="1" applyFill="1" applyAlignment="1">
      <alignment horizontal="centerContinuous"/>
    </xf>
    <xf numFmtId="0" fontId="110" fillId="0" borderId="0" xfId="167" applyFont="1" applyAlignment="1">
      <alignment horizontal="centerContinuous"/>
    </xf>
    <xf numFmtId="0" fontId="135" fillId="0" borderId="0" xfId="167" applyFont="1" applyAlignment="1">
      <alignment horizontal="centerContinuous"/>
    </xf>
    <xf numFmtId="0" fontId="110" fillId="0" borderId="0" xfId="167" applyFont="1" applyFill="1" applyAlignment="1">
      <alignment horizontal="centerContinuous"/>
    </xf>
    <xf numFmtId="0" fontId="107" fillId="0" borderId="0" xfId="167" applyFont="1"/>
    <xf numFmtId="0" fontId="109" fillId="0" borderId="0" xfId="167" applyFont="1" applyAlignment="1">
      <alignment horizontal="right"/>
    </xf>
    <xf numFmtId="0" fontId="111" fillId="0" borderId="28" xfId="167" applyFont="1" applyBorder="1" applyAlignment="1">
      <alignment horizontal="center"/>
    </xf>
    <xf numFmtId="0" fontId="111" fillId="0" borderId="56" xfId="167" applyFont="1" applyBorder="1" applyAlignment="1">
      <alignment horizontal="centerContinuous"/>
    </xf>
    <xf numFmtId="0" fontId="111" fillId="0" borderId="48" xfId="167" applyFont="1" applyBorder="1" applyAlignment="1">
      <alignment horizontal="centerContinuous"/>
    </xf>
    <xf numFmtId="0" fontId="111" fillId="0" borderId="49" xfId="167" applyFont="1" applyBorder="1" applyAlignment="1">
      <alignment horizontal="centerContinuous"/>
    </xf>
    <xf numFmtId="0" fontId="111" fillId="0" borderId="41" xfId="167" applyFont="1" applyBorder="1" applyAlignment="1">
      <alignment horizontal="center"/>
    </xf>
    <xf numFmtId="0" fontId="111" fillId="0" borderId="41" xfId="167" applyFont="1" applyFill="1" applyBorder="1" applyAlignment="1">
      <alignment horizontal="center"/>
    </xf>
    <xf numFmtId="0" fontId="111" fillId="0" borderId="57" xfId="167" applyFont="1" applyBorder="1" applyAlignment="1">
      <alignment horizontal="center"/>
    </xf>
    <xf numFmtId="0" fontId="111" fillId="0" borderId="58" xfId="167" applyFont="1" applyBorder="1" applyAlignment="1">
      <alignment horizontal="center"/>
    </xf>
    <xf numFmtId="0" fontId="111" fillId="0" borderId="11" xfId="167" applyFont="1" applyBorder="1"/>
    <xf numFmtId="0" fontId="111" fillId="0" borderId="15" xfId="167" applyFont="1" applyBorder="1" applyAlignment="1">
      <alignment horizontal="center"/>
    </xf>
    <xf numFmtId="0" fontId="111" fillId="0" borderId="40" xfId="167" applyFont="1" applyBorder="1" applyAlignment="1"/>
    <xf numFmtId="0" fontId="111" fillId="0" borderId="40" xfId="167" applyFont="1" applyBorder="1"/>
    <xf numFmtId="0" fontId="111" fillId="0" borderId="40" xfId="167" applyFont="1" applyBorder="1" applyAlignment="1">
      <alignment horizontal="center"/>
    </xf>
    <xf numFmtId="0" fontId="111" fillId="0" borderId="40" xfId="167" applyFont="1" applyFill="1" applyBorder="1" applyAlignment="1">
      <alignment horizontal="center"/>
    </xf>
    <xf numFmtId="0" fontId="110" fillId="0" borderId="38" xfId="167" applyFont="1" applyBorder="1" applyAlignment="1">
      <alignment horizontal="center"/>
    </xf>
    <xf numFmtId="0" fontId="111" fillId="0" borderId="58" xfId="167" applyFont="1" applyBorder="1"/>
    <xf numFmtId="0" fontId="111" fillId="0" borderId="40" xfId="167" applyFont="1" applyBorder="1" applyAlignment="1">
      <alignment horizontal="left"/>
    </xf>
    <xf numFmtId="0" fontId="111" fillId="0" borderId="38" xfId="167" applyFont="1" applyBorder="1"/>
    <xf numFmtId="0" fontId="109" fillId="0" borderId="40" xfId="167" applyFont="1" applyBorder="1" applyAlignment="1">
      <alignment horizontal="center"/>
    </xf>
    <xf numFmtId="0" fontId="111" fillId="0" borderId="59" xfId="167" applyFont="1" applyBorder="1"/>
    <xf numFmtId="0" fontId="111" fillId="0" borderId="60" xfId="167" applyFont="1" applyBorder="1"/>
    <xf numFmtId="0" fontId="111" fillId="0" borderId="36" xfId="167" applyFont="1" applyBorder="1" applyAlignment="1">
      <alignment horizontal="left"/>
    </xf>
    <xf numFmtId="0" fontId="111" fillId="0" borderId="36" xfId="167" applyFont="1" applyBorder="1"/>
    <xf numFmtId="49" fontId="111" fillId="0" borderId="40" xfId="167" applyNumberFormat="1" applyFont="1" applyFill="1" applyBorder="1" applyAlignment="1">
      <alignment horizontal="center"/>
    </xf>
    <xf numFmtId="49" fontId="111" fillId="0" borderId="36" xfId="167" applyNumberFormat="1" applyFont="1" applyBorder="1" applyAlignment="1">
      <alignment horizontal="center"/>
    </xf>
    <xf numFmtId="0" fontId="110" fillId="0" borderId="36" xfId="167" applyFont="1" applyBorder="1" applyAlignment="1">
      <alignment horizontal="center"/>
    </xf>
    <xf numFmtId="0" fontId="110" fillId="0" borderId="35" xfId="167" applyFont="1" applyBorder="1" applyAlignment="1">
      <alignment horizontal="center"/>
    </xf>
    <xf numFmtId="0" fontId="109" fillId="0" borderId="61" xfId="167" applyFont="1" applyBorder="1" applyAlignment="1">
      <alignment horizontal="center"/>
    </xf>
    <xf numFmtId="0" fontId="109" fillId="0" borderId="62" xfId="167" applyFont="1" applyBorder="1" applyAlignment="1">
      <alignment horizontal="center"/>
    </xf>
    <xf numFmtId="0" fontId="109" fillId="0" borderId="32" xfId="167" applyFont="1" applyBorder="1" applyAlignment="1">
      <alignment horizontal="center"/>
    </xf>
    <xf numFmtId="0" fontId="109" fillId="0" borderId="32" xfId="167" applyFont="1" applyFill="1" applyBorder="1" applyAlignment="1">
      <alignment horizontal="center"/>
    </xf>
    <xf numFmtId="49" fontId="126" fillId="0" borderId="38" xfId="286" applyNumberFormat="1" applyFont="1" applyBorder="1" applyAlignment="1">
      <alignment horizontal="center"/>
    </xf>
    <xf numFmtId="49" fontId="126" fillId="0" borderId="58" xfId="286" applyNumberFormat="1" applyFont="1" applyBorder="1" applyAlignment="1">
      <alignment horizontal="center"/>
    </xf>
    <xf numFmtId="49" fontId="126" fillId="0" borderId="11" xfId="286" applyNumberFormat="1" applyFont="1" applyBorder="1" applyAlignment="1">
      <alignment horizontal="center"/>
    </xf>
    <xf numFmtId="49" fontId="126" fillId="0" borderId="11" xfId="286" applyNumberFormat="1" applyFont="1" applyBorder="1" applyAlignment="1">
      <alignment horizontal="center" vertical="top"/>
    </xf>
    <xf numFmtId="0" fontId="135" fillId="0" borderId="40" xfId="286" applyFont="1" applyBorder="1" applyAlignment="1">
      <alignment horizontal="center"/>
    </xf>
    <xf numFmtId="0" fontId="126" fillId="0" borderId="40" xfId="286" applyFont="1" applyBorder="1" applyAlignment="1">
      <alignment horizontal="left"/>
    </xf>
    <xf numFmtId="175" fontId="126" fillId="0" borderId="40" xfId="286" applyNumberFormat="1" applyFont="1" applyBorder="1" applyAlignment="1"/>
    <xf numFmtId="175" fontId="126" fillId="0" borderId="40" xfId="286" applyNumberFormat="1" applyFont="1" applyFill="1" applyBorder="1" applyAlignment="1"/>
    <xf numFmtId="164" fontId="126" fillId="0" borderId="40" xfId="167" applyNumberFormat="1" applyFont="1" applyBorder="1" applyAlignment="1"/>
    <xf numFmtId="49" fontId="114" fillId="0" borderId="38" xfId="286" applyNumberFormat="1" applyFont="1" applyBorder="1" applyAlignment="1">
      <alignment horizontal="center"/>
    </xf>
    <xf numFmtId="0" fontId="107" fillId="0" borderId="58" xfId="286" applyFont="1" applyBorder="1"/>
    <xf numFmtId="49" fontId="114" fillId="0" borderId="11" xfId="286" applyNumberFormat="1" applyFont="1" applyBorder="1" applyAlignment="1">
      <alignment horizontal="center"/>
    </xf>
    <xf numFmtId="49" fontId="114" fillId="0" borderId="40" xfId="286" applyNumberFormat="1" applyFont="1" applyBorder="1" applyAlignment="1">
      <alignment horizontal="left"/>
    </xf>
    <xf numFmtId="0" fontId="114" fillId="0" borderId="40" xfId="286" applyFont="1" applyBorder="1" applyAlignment="1"/>
    <xf numFmtId="175" fontId="114" fillId="0" borderId="40" xfId="167" applyNumberFormat="1" applyFont="1" applyBorder="1" applyAlignment="1"/>
    <xf numFmtId="164" fontId="114" fillId="0" borderId="40" xfId="167" applyNumberFormat="1" applyFont="1" applyBorder="1" applyAlignment="1"/>
    <xf numFmtId="49" fontId="129" fillId="0" borderId="38" xfId="286" applyNumberFormat="1" applyFont="1" applyBorder="1" applyAlignment="1">
      <alignment horizontal="center"/>
    </xf>
    <xf numFmtId="49" fontId="129" fillId="0" borderId="11" xfId="286" applyNumberFormat="1" applyFont="1" applyBorder="1" applyAlignment="1">
      <alignment horizontal="center"/>
    </xf>
    <xf numFmtId="49" fontId="129" fillId="0" borderId="40" xfId="286" applyNumberFormat="1" applyFont="1" applyBorder="1" applyAlignment="1">
      <alignment horizontal="left"/>
    </xf>
    <xf numFmtId="0" fontId="129" fillId="0" borderId="40" xfId="286" applyFont="1" applyBorder="1" applyAlignment="1"/>
    <xf numFmtId="175" fontId="129" fillId="0" borderId="40" xfId="167" applyNumberFormat="1" applyFont="1" applyBorder="1" applyAlignment="1"/>
    <xf numFmtId="164" fontId="129" fillId="0" borderId="40" xfId="167" applyNumberFormat="1" applyFont="1" applyBorder="1" applyAlignment="1"/>
    <xf numFmtId="49" fontId="109" fillId="0" borderId="38" xfId="286" applyNumberFormat="1" applyFont="1" applyBorder="1" applyAlignment="1">
      <alignment horizontal="center"/>
    </xf>
    <xf numFmtId="0" fontId="109" fillId="0" borderId="58" xfId="167" applyFont="1" applyBorder="1"/>
    <xf numFmtId="0" fontId="109" fillId="0" borderId="11" xfId="167" applyFont="1" applyBorder="1"/>
    <xf numFmtId="0" fontId="109" fillId="0" borderId="11" xfId="167" applyFont="1" applyBorder="1" applyAlignment="1">
      <alignment horizontal="center"/>
    </xf>
    <xf numFmtId="49" fontId="109" fillId="0" borderId="40" xfId="167" applyNumberFormat="1" applyFont="1" applyBorder="1" applyAlignment="1">
      <alignment horizontal="center"/>
    </xf>
    <xf numFmtId="49" fontId="109" fillId="0" borderId="40" xfId="167" applyNumberFormat="1" applyFont="1" applyBorder="1" applyAlignment="1"/>
    <xf numFmtId="175" fontId="109" fillId="0" borderId="40" xfId="167" applyNumberFormat="1" applyFont="1" applyBorder="1" applyAlignment="1"/>
    <xf numFmtId="164" fontId="109" fillId="0" borderId="40" xfId="167" applyNumberFormat="1" applyFont="1" applyBorder="1" applyAlignment="1"/>
    <xf numFmtId="0" fontId="109" fillId="0" borderId="58" xfId="286" applyFont="1" applyBorder="1"/>
    <xf numFmtId="49" fontId="129" fillId="0" borderId="11" xfId="167" applyNumberFormat="1" applyFont="1" applyBorder="1" applyAlignment="1">
      <alignment horizontal="center"/>
    </xf>
    <xf numFmtId="49" fontId="129" fillId="0" borderId="40" xfId="167" applyNumberFormat="1" applyFont="1" applyBorder="1" applyAlignment="1">
      <alignment horizontal="left"/>
    </xf>
    <xf numFmtId="49" fontId="129" fillId="0" borderId="40" xfId="167" applyNumberFormat="1" applyFont="1" applyBorder="1" applyAlignment="1">
      <alignment wrapText="1"/>
    </xf>
    <xf numFmtId="0" fontId="109" fillId="0" borderId="40" xfId="167" applyFont="1" applyBorder="1" applyAlignment="1"/>
    <xf numFmtId="175" fontId="109" fillId="0" borderId="40" xfId="167" applyNumberFormat="1" applyFont="1" applyFill="1" applyBorder="1" applyAlignment="1"/>
    <xf numFmtId="0" fontId="109" fillId="0" borderId="40" xfId="167" applyFont="1" applyBorder="1" applyAlignment="1">
      <alignment horizontal="left"/>
    </xf>
    <xf numFmtId="49" fontId="129" fillId="0" borderId="40" xfId="167" applyNumberFormat="1" applyFont="1" applyBorder="1" applyAlignment="1">
      <alignment horizontal="center"/>
    </xf>
    <xf numFmtId="0" fontId="129" fillId="0" borderId="40" xfId="167" applyFont="1" applyBorder="1" applyAlignment="1">
      <alignment horizontal="justify"/>
    </xf>
    <xf numFmtId="175" fontId="129" fillId="0" borderId="40" xfId="167" applyNumberFormat="1" applyFont="1" applyFill="1" applyBorder="1" applyAlignment="1"/>
    <xf numFmtId="49" fontId="114" fillId="0" borderId="11" xfId="286" applyNumberFormat="1" applyFont="1" applyFill="1" applyBorder="1" applyAlignment="1" applyProtection="1">
      <alignment horizontal="center"/>
      <protection locked="0"/>
    </xf>
    <xf numFmtId="49" fontId="114" fillId="0" borderId="40" xfId="286" applyNumberFormat="1" applyFont="1" applyBorder="1" applyAlignment="1">
      <alignment horizontal="center"/>
    </xf>
    <xf numFmtId="175" fontId="114" fillId="0" borderId="40" xfId="286" applyNumberFormat="1" applyFont="1" applyBorder="1" applyAlignment="1"/>
    <xf numFmtId="175" fontId="114" fillId="0" borderId="40" xfId="286" applyNumberFormat="1" applyFont="1" applyFill="1" applyBorder="1" applyAlignment="1"/>
    <xf numFmtId="49" fontId="109" fillId="0" borderId="11" xfId="286" applyNumberFormat="1" applyFont="1" applyFill="1" applyBorder="1" applyAlignment="1" applyProtection="1">
      <alignment horizontal="center"/>
      <protection locked="0"/>
    </xf>
    <xf numFmtId="49" fontId="129" fillId="0" borderId="40" xfId="286" applyNumberFormat="1" applyFont="1" applyBorder="1" applyAlignment="1">
      <alignment horizontal="center"/>
    </xf>
    <xf numFmtId="175" fontId="129" fillId="0" borderId="40" xfId="286" applyNumberFormat="1" applyFont="1" applyBorder="1" applyAlignment="1"/>
    <xf numFmtId="49" fontId="109" fillId="0" borderId="0" xfId="286" applyNumberFormat="1" applyFont="1" applyFill="1" applyBorder="1" applyAlignment="1" applyProtection="1">
      <alignment horizontal="center"/>
      <protection locked="0"/>
    </xf>
    <xf numFmtId="1" fontId="110" fillId="0" borderId="16" xfId="167" applyNumberFormat="1" applyFont="1" applyFill="1" applyBorder="1" applyAlignment="1">
      <alignment horizontal="left" vertical="top" wrapText="1"/>
    </xf>
    <xf numFmtId="1" fontId="109" fillId="0" borderId="16" xfId="167" applyNumberFormat="1" applyFont="1" applyFill="1" applyBorder="1" applyAlignment="1">
      <alignment horizontal="center"/>
    </xf>
    <xf numFmtId="0" fontId="109" fillId="0" borderId="38" xfId="167" applyFont="1" applyBorder="1" applyAlignment="1"/>
    <xf numFmtId="175" fontId="109" fillId="0" borderId="40" xfId="286" applyNumberFormat="1" applyFont="1" applyBorder="1" applyAlignment="1"/>
    <xf numFmtId="49" fontId="136" fillId="0" borderId="0" xfId="286" applyNumberFormat="1" applyFont="1" applyBorder="1" applyAlignment="1">
      <alignment horizontal="center"/>
    </xf>
    <xf numFmtId="1" fontId="109" fillId="0" borderId="63" xfId="167" applyNumberFormat="1" applyFont="1" applyFill="1" applyBorder="1" applyAlignment="1">
      <alignment horizontal="center"/>
    </xf>
    <xf numFmtId="49" fontId="109" fillId="0" borderId="38" xfId="167" applyNumberFormat="1" applyFont="1" applyBorder="1" applyAlignment="1"/>
    <xf numFmtId="0" fontId="109" fillId="0" borderId="38" xfId="167" applyNumberFormat="1" applyFont="1" applyFill="1" applyBorder="1" applyAlignment="1">
      <alignment horizontal="left"/>
    </xf>
    <xf numFmtId="49" fontId="109" fillId="0" borderId="11" xfId="286" applyNumberFormat="1" applyFont="1" applyBorder="1" applyAlignment="1">
      <alignment horizontal="center"/>
    </xf>
    <xf numFmtId="49" fontId="109" fillId="0" borderId="40" xfId="286" applyNumberFormat="1" applyFont="1" applyBorder="1" applyAlignment="1">
      <alignment horizontal="center"/>
    </xf>
    <xf numFmtId="0" fontId="109" fillId="0" borderId="40" xfId="286" applyFont="1" applyBorder="1" applyAlignment="1"/>
    <xf numFmtId="49" fontId="109" fillId="0" borderId="0" xfId="286" applyNumberFormat="1" applyFont="1" applyBorder="1" applyAlignment="1">
      <alignment horizontal="center"/>
    </xf>
    <xf numFmtId="49" fontId="109" fillId="0" borderId="63" xfId="286" applyNumberFormat="1" applyFont="1" applyBorder="1" applyAlignment="1">
      <alignment horizontal="center"/>
    </xf>
    <xf numFmtId="49" fontId="129" fillId="0" borderId="63" xfId="286" applyNumberFormat="1" applyFont="1" applyBorder="1" applyAlignment="1">
      <alignment horizontal="center"/>
    </xf>
    <xf numFmtId="49" fontId="129" fillId="0" borderId="0" xfId="286" applyNumberFormat="1" applyFont="1" applyBorder="1" applyAlignment="1">
      <alignment horizontal="center"/>
    </xf>
    <xf numFmtId="0" fontId="109" fillId="0" borderId="40" xfId="167" applyFont="1" applyFill="1" applyBorder="1" applyAlignment="1"/>
    <xf numFmtId="175" fontId="129" fillId="0" borderId="40" xfId="286" applyNumberFormat="1" applyFont="1" applyFill="1" applyBorder="1" applyAlignment="1"/>
    <xf numFmtId="0" fontId="109" fillId="0" borderId="58" xfId="286" applyFont="1" applyFill="1" applyBorder="1"/>
    <xf numFmtId="49" fontId="109" fillId="0" borderId="11" xfId="286" applyNumberFormat="1" applyFont="1" applyFill="1" applyBorder="1" applyAlignment="1">
      <alignment horizontal="center"/>
    </xf>
    <xf numFmtId="49" fontId="109" fillId="0" borderId="40" xfId="286" applyNumberFormat="1" applyFont="1" applyFill="1" applyBorder="1" applyAlignment="1">
      <alignment horizontal="center"/>
    </xf>
    <xf numFmtId="0" fontId="109" fillId="0" borderId="40" xfId="286" applyFont="1" applyFill="1" applyBorder="1" applyAlignment="1"/>
    <xf numFmtId="0" fontId="33" fillId="0" borderId="0" xfId="167" applyFill="1"/>
    <xf numFmtId="175" fontId="109" fillId="0" borderId="40" xfId="286" applyNumberFormat="1" applyFont="1" applyFill="1" applyBorder="1" applyAlignment="1"/>
    <xf numFmtId="0" fontId="110" fillId="0" borderId="33" xfId="167" applyFont="1" applyBorder="1"/>
    <xf numFmtId="0" fontId="110" fillId="0" borderId="59" xfId="167" applyFont="1" applyBorder="1" applyAlignment="1">
      <alignment wrapText="1"/>
    </xf>
    <xf numFmtId="0" fontId="110" fillId="0" borderId="60" xfId="167" applyFont="1" applyBorder="1" applyAlignment="1">
      <alignment wrapText="1"/>
    </xf>
    <xf numFmtId="0" fontId="117" fillId="0" borderId="36" xfId="167" applyFont="1" applyBorder="1" applyAlignment="1">
      <alignment horizontal="left" wrapText="1"/>
    </xf>
    <xf numFmtId="0" fontId="117" fillId="0" borderId="36" xfId="167" applyFont="1" applyBorder="1" applyAlignment="1">
      <alignment wrapText="1"/>
    </xf>
    <xf numFmtId="175" fontId="110" fillId="0" borderId="36" xfId="167" applyNumberFormat="1" applyFont="1" applyBorder="1" applyAlignment="1"/>
    <xf numFmtId="175" fontId="110" fillId="0" borderId="36" xfId="167" applyNumberFormat="1" applyFont="1" applyFill="1" applyBorder="1" applyAlignment="1"/>
    <xf numFmtId="164" fontId="129" fillId="0" borderId="33" xfId="167" applyNumberFormat="1" applyFont="1" applyBorder="1" applyAlignment="1"/>
    <xf numFmtId="0" fontId="110" fillId="0" borderId="0" xfId="167" applyFont="1" applyAlignment="1">
      <alignment wrapText="1"/>
    </xf>
    <xf numFmtId="175" fontId="110" fillId="0" borderId="0" xfId="167" applyNumberFormat="1" applyFont="1"/>
    <xf numFmtId="0" fontId="33" fillId="0" borderId="0" xfId="167" applyAlignment="1">
      <alignment wrapText="1"/>
    </xf>
    <xf numFmtId="0" fontId="49" fillId="0" borderId="0" xfId="167" applyFont="1" applyAlignment="1">
      <alignment horizontal="right"/>
    </xf>
    <xf numFmtId="164" fontId="111" fillId="0" borderId="40" xfId="167" applyNumberFormat="1" applyFont="1" applyBorder="1" applyAlignment="1"/>
    <xf numFmtId="49" fontId="114" fillId="0" borderId="58" xfId="286" applyNumberFormat="1" applyFont="1" applyBorder="1" applyAlignment="1">
      <alignment horizontal="center"/>
    </xf>
    <xf numFmtId="49" fontId="114" fillId="0" borderId="11" xfId="286" applyNumberFormat="1" applyFont="1" applyBorder="1" applyAlignment="1">
      <alignment horizontal="center" vertical="top"/>
    </xf>
    <xf numFmtId="0" fontId="107" fillId="0" borderId="40" xfId="286" applyFont="1" applyBorder="1" applyAlignment="1">
      <alignment horizontal="center"/>
    </xf>
    <xf numFmtId="0" fontId="114" fillId="0" borderId="40" xfId="286" applyFont="1" applyBorder="1" applyAlignment="1">
      <alignment horizontal="left"/>
    </xf>
    <xf numFmtId="0" fontId="136" fillId="0" borderId="58" xfId="286" applyFont="1" applyBorder="1"/>
    <xf numFmtId="0" fontId="136" fillId="0" borderId="11" xfId="286" applyFont="1" applyBorder="1"/>
    <xf numFmtId="0" fontId="129" fillId="0" borderId="40" xfId="167" applyFont="1" applyBorder="1" applyAlignment="1">
      <alignment wrapText="1"/>
    </xf>
    <xf numFmtId="49" fontId="109" fillId="0" borderId="40" xfId="167" applyNumberFormat="1" applyFont="1" applyBorder="1" applyAlignment="1">
      <alignment horizontal="left"/>
    </xf>
    <xf numFmtId="0" fontId="109" fillId="0" borderId="40" xfId="167" applyFont="1" applyBorder="1" applyAlignment="1">
      <alignment wrapText="1"/>
    </xf>
    <xf numFmtId="0" fontId="110" fillId="0" borderId="58" xfId="286" applyFont="1" applyBorder="1"/>
    <xf numFmtId="0" fontId="110" fillId="0" borderId="11" xfId="286" applyFont="1" applyBorder="1"/>
    <xf numFmtId="0" fontId="109" fillId="0" borderId="11" xfId="286" applyFont="1" applyBorder="1"/>
    <xf numFmtId="49" fontId="109" fillId="0" borderId="40" xfId="167" applyNumberFormat="1" applyFont="1" applyBorder="1" applyAlignment="1">
      <alignment wrapText="1"/>
    </xf>
    <xf numFmtId="49" fontId="129" fillId="0" borderId="40" xfId="167" applyNumberFormat="1" applyFont="1" applyBorder="1" applyAlignment="1"/>
    <xf numFmtId="0" fontId="129" fillId="0" borderId="40" xfId="167" applyFont="1" applyBorder="1" applyAlignment="1"/>
    <xf numFmtId="0" fontId="114" fillId="0" borderId="0" xfId="167" applyFont="1" applyAlignment="1">
      <alignment horizontal="centerContinuous"/>
    </xf>
    <xf numFmtId="0" fontId="114" fillId="0" borderId="0" xfId="167" applyFont="1" applyFill="1" applyAlignment="1">
      <alignment horizontal="centerContinuous"/>
    </xf>
    <xf numFmtId="0" fontId="107" fillId="0" borderId="0" xfId="167" applyFont="1" applyAlignment="1">
      <alignment horizontal="centerContinuous"/>
    </xf>
    <xf numFmtId="0" fontId="107" fillId="0" borderId="0" xfId="167" applyFont="1" applyFill="1" applyAlignment="1">
      <alignment horizontal="centerContinuous"/>
    </xf>
    <xf numFmtId="0" fontId="114" fillId="0" borderId="28" xfId="167" applyFont="1" applyBorder="1" applyAlignment="1">
      <alignment horizontal="center"/>
    </xf>
    <xf numFmtId="0" fontId="114" fillId="0" borderId="56" xfId="167" applyFont="1" applyBorder="1" applyAlignment="1">
      <alignment horizontal="centerContinuous"/>
    </xf>
    <xf numFmtId="0" fontId="114" fillId="0" borderId="48" xfId="167" applyFont="1" applyBorder="1" applyAlignment="1">
      <alignment horizontal="centerContinuous"/>
    </xf>
    <xf numFmtId="0" fontId="114" fillId="0" borderId="49" xfId="167" applyFont="1" applyBorder="1" applyAlignment="1">
      <alignment horizontal="centerContinuous"/>
    </xf>
    <xf numFmtId="0" fontId="114" fillId="0" borderId="41" xfId="167" applyFont="1" applyBorder="1" applyAlignment="1">
      <alignment horizontal="center"/>
    </xf>
    <xf numFmtId="0" fontId="114" fillId="0" borderId="41" xfId="167" applyFont="1" applyFill="1" applyBorder="1" applyAlignment="1">
      <alignment horizontal="center"/>
    </xf>
    <xf numFmtId="0" fontId="114" fillId="0" borderId="57" xfId="167" applyFont="1" applyBorder="1" applyAlignment="1">
      <alignment horizontal="center"/>
    </xf>
    <xf numFmtId="0" fontId="114" fillId="0" borderId="58" xfId="167" applyFont="1" applyBorder="1" applyAlignment="1">
      <alignment horizontal="center"/>
    </xf>
    <xf numFmtId="0" fontId="114" fillId="0" borderId="11" xfId="167" applyFont="1" applyBorder="1"/>
    <xf numFmtId="0" fontId="114" fillId="0" borderId="15" xfId="167" applyFont="1" applyBorder="1" applyAlignment="1">
      <alignment horizontal="center"/>
    </xf>
    <xf numFmtId="0" fontId="114" fillId="0" borderId="40" xfId="167" applyFont="1" applyBorder="1" applyAlignment="1"/>
    <xf numFmtId="0" fontId="114" fillId="0" borderId="40" xfId="167" applyFont="1" applyBorder="1"/>
    <xf numFmtId="0" fontId="114" fillId="0" borderId="40" xfId="167" applyFont="1" applyBorder="1" applyAlignment="1">
      <alignment horizontal="center"/>
    </xf>
    <xf numFmtId="0" fontId="114" fillId="0" borderId="40" xfId="167" applyFont="1" applyFill="1" applyBorder="1" applyAlignment="1">
      <alignment horizontal="center"/>
    </xf>
    <xf numFmtId="0" fontId="107" fillId="0" borderId="38" xfId="167" applyFont="1" applyBorder="1" applyAlignment="1">
      <alignment horizontal="center"/>
    </xf>
    <xf numFmtId="0" fontId="114" fillId="0" borderId="58" xfId="167" applyFont="1" applyBorder="1"/>
    <xf numFmtId="0" fontId="114" fillId="0" borderId="40" xfId="167" applyFont="1" applyBorder="1" applyAlignment="1">
      <alignment horizontal="left"/>
    </xf>
    <xf numFmtId="0" fontId="114" fillId="0" borderId="38" xfId="167" applyFont="1" applyBorder="1"/>
    <xf numFmtId="49" fontId="114" fillId="0" borderId="40" xfId="167" applyNumberFormat="1" applyFont="1" applyBorder="1" applyAlignment="1">
      <alignment horizontal="center"/>
    </xf>
    <xf numFmtId="0" fontId="107" fillId="0" borderId="40" xfId="167" applyFont="1" applyBorder="1" applyAlignment="1">
      <alignment horizontal="center"/>
    </xf>
    <xf numFmtId="0" fontId="114" fillId="0" borderId="59" xfId="167" applyFont="1" applyBorder="1"/>
    <xf numFmtId="0" fontId="114" fillId="0" borderId="60" xfId="167" applyFont="1" applyBorder="1"/>
    <xf numFmtId="0" fontId="114" fillId="0" borderId="36" xfId="167" applyFont="1" applyBorder="1" applyAlignment="1">
      <alignment horizontal="left"/>
    </xf>
    <xf numFmtId="0" fontId="114" fillId="0" borderId="36" xfId="167" applyFont="1" applyBorder="1"/>
    <xf numFmtId="49" fontId="114" fillId="0" borderId="40" xfId="167" applyNumberFormat="1" applyFont="1" applyFill="1" applyBorder="1" applyAlignment="1">
      <alignment horizontal="center"/>
    </xf>
    <xf numFmtId="49" fontId="114" fillId="0" borderId="36" xfId="167" applyNumberFormat="1" applyFont="1" applyBorder="1" applyAlignment="1">
      <alignment horizontal="center"/>
    </xf>
    <xf numFmtId="0" fontId="107" fillId="0" borderId="36" xfId="167" applyFont="1" applyBorder="1" applyAlignment="1">
      <alignment horizontal="center"/>
    </xf>
    <xf numFmtId="0" fontId="107" fillId="0" borderId="35" xfId="167" applyFont="1" applyBorder="1" applyAlignment="1">
      <alignment horizontal="center"/>
    </xf>
    <xf numFmtId="0" fontId="107" fillId="0" borderId="61" xfId="167" applyFont="1" applyBorder="1" applyAlignment="1">
      <alignment horizontal="center"/>
    </xf>
    <xf numFmtId="0" fontId="107" fillId="0" borderId="62" xfId="167" applyFont="1" applyBorder="1" applyAlignment="1">
      <alignment horizontal="center"/>
    </xf>
    <xf numFmtId="0" fontId="107" fillId="0" borderId="32" xfId="167" applyFont="1" applyBorder="1" applyAlignment="1">
      <alignment horizontal="center"/>
    </xf>
    <xf numFmtId="0" fontId="107" fillId="0" borderId="32" xfId="167" applyFont="1" applyFill="1" applyBorder="1" applyAlignment="1">
      <alignment horizontal="center"/>
    </xf>
    <xf numFmtId="49" fontId="137" fillId="0" borderId="38" xfId="286" applyNumberFormat="1" applyFont="1" applyBorder="1" applyAlignment="1">
      <alignment horizontal="center"/>
    </xf>
    <xf numFmtId="49" fontId="137" fillId="0" borderId="11" xfId="286" applyNumberFormat="1" applyFont="1" applyBorder="1" applyAlignment="1">
      <alignment horizontal="center"/>
    </xf>
    <xf numFmtId="49" fontId="137" fillId="0" borderId="40" xfId="286" applyNumberFormat="1" applyFont="1" applyBorder="1" applyAlignment="1">
      <alignment horizontal="left"/>
    </xf>
    <xf numFmtId="0" fontId="137" fillId="0" borderId="40" xfId="286" applyFont="1" applyBorder="1" applyAlignment="1"/>
    <xf numFmtId="175" fontId="137" fillId="0" borderId="40" xfId="167" applyNumberFormat="1" applyFont="1" applyBorder="1" applyAlignment="1"/>
    <xf numFmtId="164" fontId="137" fillId="0" borderId="40" xfId="167" applyNumberFormat="1" applyFont="1" applyBorder="1" applyAlignment="1"/>
    <xf numFmtId="4" fontId="107" fillId="0" borderId="0" xfId="167" applyNumberFormat="1" applyFont="1"/>
    <xf numFmtId="49" fontId="107" fillId="0" borderId="38" xfId="286" applyNumberFormat="1" applyFont="1" applyBorder="1" applyAlignment="1">
      <alignment horizontal="center"/>
    </xf>
    <xf numFmtId="0" fontId="107" fillId="0" borderId="58" xfId="167" applyFont="1" applyBorder="1"/>
    <xf numFmtId="0" fontId="107" fillId="0" borderId="11" xfId="167" applyFont="1" applyBorder="1"/>
    <xf numFmtId="0" fontId="107" fillId="0" borderId="11" xfId="167" applyFont="1" applyBorder="1" applyAlignment="1">
      <alignment horizontal="center"/>
    </xf>
    <xf numFmtId="49" fontId="107" fillId="0" borderId="40" xfId="167" applyNumberFormat="1" applyFont="1" applyBorder="1" applyAlignment="1">
      <alignment horizontal="center"/>
    </xf>
    <xf numFmtId="49" fontId="107" fillId="0" borderId="40" xfId="167" applyNumberFormat="1" applyFont="1" applyBorder="1" applyAlignment="1"/>
    <xf numFmtId="175" fontId="107" fillId="0" borderId="40" xfId="167" applyNumberFormat="1" applyFont="1" applyBorder="1" applyAlignment="1"/>
    <xf numFmtId="164" fontId="107" fillId="0" borderId="40" xfId="167" applyNumberFormat="1" applyFont="1" applyBorder="1" applyAlignment="1"/>
    <xf numFmtId="175" fontId="114" fillId="0" borderId="40" xfId="167" applyNumberFormat="1" applyFont="1" applyFill="1" applyBorder="1" applyAlignment="1"/>
    <xf numFmtId="49" fontId="107" fillId="0" borderId="11" xfId="286" applyNumberFormat="1" applyFont="1" applyFill="1" applyBorder="1" applyAlignment="1" applyProtection="1">
      <alignment horizontal="center"/>
      <protection locked="0"/>
    </xf>
    <xf numFmtId="49" fontId="137" fillId="0" borderId="40" xfId="286" applyNumberFormat="1" applyFont="1" applyBorder="1" applyAlignment="1">
      <alignment horizontal="center"/>
    </xf>
    <xf numFmtId="175" fontId="137" fillId="0" borderId="40" xfId="286" applyNumberFormat="1" applyFont="1" applyBorder="1" applyAlignment="1"/>
    <xf numFmtId="49" fontId="107" fillId="0" borderId="0" xfId="286" applyNumberFormat="1" applyFont="1" applyFill="1" applyBorder="1" applyAlignment="1" applyProtection="1">
      <alignment horizontal="center"/>
      <protection locked="0"/>
    </xf>
    <xf numFmtId="1" fontId="107" fillId="0" borderId="16" xfId="167" applyNumberFormat="1" applyFont="1" applyFill="1" applyBorder="1" applyAlignment="1">
      <alignment horizontal="left" vertical="top" wrapText="1"/>
    </xf>
    <xf numFmtId="1" fontId="107" fillId="0" borderId="16" xfId="167" applyNumberFormat="1" applyFont="1" applyFill="1" applyBorder="1" applyAlignment="1">
      <alignment horizontal="center"/>
    </xf>
    <xf numFmtId="0" fontId="107" fillId="0" borderId="38" xfId="167" applyFont="1" applyBorder="1" applyAlignment="1"/>
    <xf numFmtId="175" fontId="107" fillId="0" borderId="40" xfId="286" applyNumberFormat="1" applyFont="1" applyBorder="1" applyAlignment="1"/>
    <xf numFmtId="49" fontId="138" fillId="0" borderId="0" xfId="286" applyNumberFormat="1" applyFont="1" applyBorder="1" applyAlignment="1">
      <alignment horizontal="center"/>
    </xf>
    <xf numFmtId="1" fontId="107" fillId="0" borderId="63" xfId="167" applyNumberFormat="1" applyFont="1" applyFill="1" applyBorder="1" applyAlignment="1">
      <alignment horizontal="center"/>
    </xf>
    <xf numFmtId="49" fontId="107" fillId="0" borderId="38" xfId="167" applyNumberFormat="1" applyFont="1" applyBorder="1" applyAlignment="1"/>
    <xf numFmtId="0" fontId="107" fillId="0" borderId="38" xfId="167" applyNumberFormat="1" applyFont="1" applyFill="1" applyBorder="1" applyAlignment="1">
      <alignment horizontal="left"/>
    </xf>
    <xf numFmtId="3" fontId="107" fillId="0" borderId="0" xfId="167" applyNumberFormat="1" applyFont="1"/>
    <xf numFmtId="49" fontId="107" fillId="0" borderId="11" xfId="286" applyNumberFormat="1" applyFont="1" applyBorder="1" applyAlignment="1">
      <alignment horizontal="center"/>
    </xf>
    <xf numFmtId="49" fontId="107" fillId="0" borderId="40" xfId="286" applyNumberFormat="1" applyFont="1" applyBorder="1" applyAlignment="1">
      <alignment horizontal="center"/>
    </xf>
    <xf numFmtId="0" fontId="107" fillId="0" borderId="40" xfId="286" applyFont="1" applyBorder="1" applyAlignment="1"/>
    <xf numFmtId="49" fontId="107" fillId="0" borderId="0" xfId="286" applyNumberFormat="1" applyFont="1" applyBorder="1" applyAlignment="1">
      <alignment horizontal="center"/>
    </xf>
    <xf numFmtId="49" fontId="107" fillId="0" borderId="63" xfId="286" applyNumberFormat="1" applyFont="1" applyBorder="1" applyAlignment="1">
      <alignment horizontal="center"/>
    </xf>
    <xf numFmtId="0" fontId="107" fillId="0" borderId="40" xfId="167" applyFont="1" applyBorder="1" applyAlignment="1"/>
    <xf numFmtId="49" fontId="137" fillId="0" borderId="63" xfId="286" applyNumberFormat="1" applyFont="1" applyBorder="1" applyAlignment="1">
      <alignment horizontal="center"/>
    </xf>
    <xf numFmtId="49" fontId="137" fillId="0" borderId="0" xfId="286" applyNumberFormat="1" applyFont="1" applyBorder="1" applyAlignment="1">
      <alignment horizontal="center"/>
    </xf>
    <xf numFmtId="0" fontId="107" fillId="0" borderId="40" xfId="167" applyFont="1" applyFill="1" applyBorder="1" applyAlignment="1"/>
    <xf numFmtId="0" fontId="107" fillId="0" borderId="58" xfId="286" applyFont="1" applyFill="1" applyBorder="1"/>
    <xf numFmtId="49" fontId="107" fillId="0" borderId="11" xfId="286" applyNumberFormat="1" applyFont="1" applyFill="1" applyBorder="1" applyAlignment="1">
      <alignment horizontal="center"/>
    </xf>
    <xf numFmtId="49" fontId="107" fillId="0" borderId="40" xfId="286" applyNumberFormat="1" applyFont="1" applyFill="1" applyBorder="1" applyAlignment="1">
      <alignment horizontal="center"/>
    </xf>
    <xf numFmtId="0" fontId="107" fillId="0" borderId="40" xfId="286" applyFont="1" applyFill="1" applyBorder="1" applyAlignment="1"/>
    <xf numFmtId="175" fontId="107" fillId="0" borderId="40" xfId="286" applyNumberFormat="1" applyFont="1" applyFill="1" applyBorder="1" applyAlignment="1"/>
    <xf numFmtId="49" fontId="107" fillId="0" borderId="33" xfId="167" applyNumberFormat="1" applyFont="1" applyBorder="1"/>
    <xf numFmtId="0" fontId="107" fillId="0" borderId="59" xfId="167" applyFont="1" applyBorder="1" applyAlignment="1">
      <alignment wrapText="1"/>
    </xf>
    <xf numFmtId="0" fontId="107" fillId="0" borderId="60" xfId="167" applyFont="1" applyBorder="1" applyAlignment="1">
      <alignment wrapText="1"/>
    </xf>
    <xf numFmtId="0" fontId="114" fillId="0" borderId="36" xfId="167" applyFont="1" applyBorder="1" applyAlignment="1">
      <alignment horizontal="left" wrapText="1"/>
    </xf>
    <xf numFmtId="0" fontId="114" fillId="0" borderId="36" xfId="167" applyFont="1" applyBorder="1" applyAlignment="1">
      <alignment wrapText="1"/>
    </xf>
    <xf numFmtId="175" fontId="107" fillId="0" borderId="36" xfId="167" applyNumberFormat="1" applyFont="1" applyBorder="1" applyAlignment="1"/>
    <xf numFmtId="164" fontId="137" fillId="0" borderId="33" xfId="167" applyNumberFormat="1" applyFont="1" applyBorder="1" applyAlignment="1"/>
    <xf numFmtId="0" fontId="107" fillId="0" borderId="0" xfId="167" applyFont="1" applyAlignment="1">
      <alignment wrapText="1"/>
    </xf>
    <xf numFmtId="0" fontId="107" fillId="0" borderId="0" xfId="167" applyFont="1" applyFill="1"/>
    <xf numFmtId="175" fontId="107" fillId="0" borderId="0" xfId="167" applyNumberFormat="1" applyFont="1"/>
    <xf numFmtId="0" fontId="110" fillId="0" borderId="0" xfId="272" applyFont="1"/>
    <xf numFmtId="0" fontId="110" fillId="0" borderId="0" xfId="272" applyFont="1" applyAlignment="1">
      <alignment horizontal="right"/>
    </xf>
    <xf numFmtId="0" fontId="30" fillId="0" borderId="0" xfId="272"/>
    <xf numFmtId="0" fontId="126" fillId="0" borderId="0" xfId="272" applyFont="1" applyBorder="1" applyAlignment="1">
      <alignment horizontal="centerContinuous"/>
    </xf>
    <xf numFmtId="0" fontId="110" fillId="0" borderId="0" xfId="272" applyFont="1" applyAlignment="1">
      <alignment horizontal="centerContinuous"/>
    </xf>
    <xf numFmtId="0" fontId="111" fillId="0" borderId="28" xfId="272" applyFont="1" applyBorder="1" applyAlignment="1">
      <alignment horizontal="center"/>
    </xf>
    <xf numFmtId="0" fontId="111" fillId="0" borderId="33" xfId="272" applyFont="1" applyBorder="1" applyAlignment="1">
      <alignment horizontal="center"/>
    </xf>
    <xf numFmtId="0" fontId="109" fillId="0" borderId="28" xfId="272" applyFont="1" applyBorder="1"/>
    <xf numFmtId="0" fontId="109" fillId="0" borderId="38" xfId="272" applyFont="1" applyBorder="1" applyAlignment="1">
      <alignment horizontal="center"/>
    </xf>
    <xf numFmtId="14" fontId="109" fillId="0" borderId="38" xfId="272" applyNumberFormat="1" applyFont="1" applyBorder="1"/>
    <xf numFmtId="0" fontId="109" fillId="0" borderId="0" xfId="272" applyFont="1" applyAlignment="1">
      <alignment horizontal="center"/>
    </xf>
    <xf numFmtId="0" fontId="109" fillId="0" borderId="38" xfId="272" applyFont="1" applyBorder="1"/>
    <xf numFmtId="179" fontId="109" fillId="0" borderId="38" xfId="272" applyNumberFormat="1" applyFont="1" applyBorder="1"/>
    <xf numFmtId="0" fontId="129" fillId="0" borderId="38" xfId="272" applyFont="1" applyBorder="1"/>
    <xf numFmtId="0" fontId="110" fillId="0" borderId="38" xfId="272" applyFont="1" applyBorder="1" applyAlignment="1">
      <alignment horizontal="right"/>
    </xf>
    <xf numFmtId="0" fontId="129" fillId="0" borderId="38" xfId="272" applyFont="1" applyBorder="1" applyAlignment="1">
      <alignment horizontal="center"/>
    </xf>
    <xf numFmtId="0" fontId="92" fillId="0" borderId="0" xfId="272" applyFont="1"/>
    <xf numFmtId="0" fontId="30" fillId="0" borderId="0" xfId="272" applyFont="1"/>
    <xf numFmtId="0" fontId="114" fillId="0" borderId="38" xfId="272" applyFont="1" applyBorder="1"/>
    <xf numFmtId="14" fontId="114" fillId="0" borderId="38" xfId="272" applyNumberFormat="1" applyFont="1" applyBorder="1"/>
    <xf numFmtId="0" fontId="114" fillId="0" borderId="38" xfId="272" applyFont="1" applyBorder="1" applyAlignment="1">
      <alignment horizontal="center"/>
    </xf>
    <xf numFmtId="0" fontId="111" fillId="0" borderId="38" xfId="272" applyFont="1" applyBorder="1" applyAlignment="1">
      <alignment horizontal="center"/>
    </xf>
    <xf numFmtId="179" fontId="114" fillId="0" borderId="38" xfId="272" applyNumberFormat="1" applyFont="1" applyBorder="1"/>
    <xf numFmtId="0" fontId="139" fillId="0" borderId="0" xfId="272" applyFont="1"/>
    <xf numFmtId="14" fontId="129" fillId="0" borderId="38" xfId="272" applyNumberFormat="1" applyFont="1" applyBorder="1"/>
    <xf numFmtId="179" fontId="129" fillId="0" borderId="38" xfId="272" applyNumberFormat="1" applyFont="1" applyBorder="1"/>
    <xf numFmtId="0" fontId="34" fillId="0" borderId="0" xfId="272" applyFont="1" applyAlignment="1">
      <alignment horizontal="center"/>
    </xf>
    <xf numFmtId="0" fontId="140" fillId="0" borderId="0" xfId="272" applyFont="1" applyAlignment="1">
      <alignment horizontal="center"/>
    </xf>
    <xf numFmtId="49" fontId="109" fillId="0" borderId="38" xfId="272" applyNumberFormat="1" applyFont="1" applyBorder="1" applyAlignment="1">
      <alignment horizontal="center"/>
    </xf>
    <xf numFmtId="49" fontId="129" fillId="0" borderId="38" xfId="272" applyNumberFormat="1" applyFont="1" applyBorder="1" applyAlignment="1">
      <alignment horizontal="center"/>
    </xf>
    <xf numFmtId="0" fontId="110" fillId="0" borderId="64" xfId="272" applyFont="1" applyBorder="1" applyAlignment="1">
      <alignment horizontal="right"/>
    </xf>
    <xf numFmtId="0" fontId="111" fillId="0" borderId="64" xfId="272" applyFont="1" applyBorder="1" applyAlignment="1">
      <alignment horizontal="center"/>
    </xf>
    <xf numFmtId="0" fontId="114" fillId="0" borderId="64" xfId="272" applyFont="1" applyBorder="1" applyAlignment="1">
      <alignment horizontal="center"/>
    </xf>
    <xf numFmtId="179" fontId="114" fillId="0" borderId="64" xfId="272" applyNumberFormat="1" applyFont="1" applyBorder="1"/>
    <xf numFmtId="41" fontId="109" fillId="0" borderId="38" xfId="272" applyNumberFormat="1" applyFont="1" applyBorder="1"/>
    <xf numFmtId="41" fontId="129" fillId="0" borderId="38" xfId="272" applyNumberFormat="1" applyFont="1" applyBorder="1"/>
    <xf numFmtId="0" fontId="110" fillId="0" borderId="57" xfId="272" applyFont="1" applyBorder="1" applyAlignment="1">
      <alignment horizontal="right"/>
    </xf>
    <xf numFmtId="0" fontId="129" fillId="0" borderId="57" xfId="272" applyFont="1" applyBorder="1"/>
    <xf numFmtId="0" fontId="129" fillId="0" borderId="57" xfId="272" applyFont="1" applyBorder="1" applyAlignment="1">
      <alignment horizontal="center"/>
    </xf>
    <xf numFmtId="41" fontId="129" fillId="0" borderId="57" xfId="272" applyNumberFormat="1" applyFont="1" applyBorder="1"/>
    <xf numFmtId="0" fontId="110" fillId="0" borderId="65" xfId="272" applyFont="1" applyBorder="1"/>
    <xf numFmtId="0" fontId="110" fillId="0" borderId="65" xfId="272" applyFont="1" applyBorder="1" applyAlignment="1">
      <alignment horizontal="center"/>
    </xf>
    <xf numFmtId="41" fontId="110" fillId="0" borderId="65" xfId="272" applyNumberFormat="1" applyFont="1" applyBorder="1"/>
    <xf numFmtId="0" fontId="110" fillId="0" borderId="66" xfId="272" applyFont="1" applyBorder="1"/>
    <xf numFmtId="0" fontId="110" fillId="0" borderId="66" xfId="272" applyFont="1" applyBorder="1" applyAlignment="1">
      <alignment horizontal="center"/>
    </xf>
    <xf numFmtId="41" fontId="110" fillId="0" borderId="66" xfId="272" applyNumberFormat="1" applyFont="1" applyBorder="1"/>
    <xf numFmtId="14" fontId="109" fillId="0" borderId="38" xfId="272" applyNumberFormat="1" applyFont="1" applyBorder="1" applyAlignment="1">
      <alignment horizontal="center"/>
    </xf>
    <xf numFmtId="0" fontId="111" fillId="0" borderId="57" xfId="272" applyFont="1" applyBorder="1" applyAlignment="1">
      <alignment horizontal="center"/>
    </xf>
    <xf numFmtId="41" fontId="111" fillId="0" borderId="57" xfId="272" applyNumberFormat="1" applyFont="1" applyBorder="1"/>
    <xf numFmtId="0" fontId="116" fillId="0" borderId="0" xfId="272" applyFont="1"/>
    <xf numFmtId="41" fontId="92" fillId="0" borderId="0" xfId="272" applyNumberFormat="1" applyFont="1"/>
    <xf numFmtId="41" fontId="30" fillId="0" borderId="0" xfId="272" applyNumberFormat="1"/>
    <xf numFmtId="41" fontId="111" fillId="0" borderId="38" xfId="272" applyNumberFormat="1" applyFont="1" applyBorder="1"/>
    <xf numFmtId="0" fontId="109" fillId="0" borderId="57" xfId="272" applyFont="1" applyBorder="1" applyAlignment="1">
      <alignment horizontal="center"/>
    </xf>
    <xf numFmtId="41" fontId="109" fillId="0" borderId="38" xfId="272" applyNumberFormat="1" applyFont="1" applyBorder="1" applyAlignment="1">
      <alignment horizontal="right"/>
    </xf>
    <xf numFmtId="0" fontId="129" fillId="0" borderId="38" xfId="272" applyFont="1" applyFill="1" applyBorder="1" applyAlignment="1">
      <alignment horizontal="center"/>
    </xf>
    <xf numFmtId="14" fontId="129" fillId="0" borderId="38" xfId="272" applyNumberFormat="1" applyFont="1" applyFill="1" applyBorder="1" applyAlignment="1">
      <alignment horizontal="center"/>
    </xf>
    <xf numFmtId="41" fontId="129" fillId="0" borderId="38" xfId="272" applyNumberFormat="1" applyFont="1" applyFill="1" applyBorder="1" applyAlignment="1">
      <alignment horizontal="right"/>
    </xf>
    <xf numFmtId="0" fontId="92" fillId="0" borderId="0" xfId="272" applyFont="1" applyFill="1"/>
    <xf numFmtId="0" fontId="109" fillId="0" borderId="38" xfId="272" applyFont="1" applyFill="1" applyBorder="1" applyAlignment="1">
      <alignment horizontal="center"/>
    </xf>
    <xf numFmtId="14" fontId="109" fillId="0" borderId="38" xfId="272" applyNumberFormat="1" applyFont="1" applyFill="1" applyBorder="1" applyAlignment="1">
      <alignment horizontal="center"/>
    </xf>
    <xf numFmtId="41" fontId="109" fillId="0" borderId="38" xfId="272" applyNumberFormat="1" applyFont="1" applyFill="1" applyBorder="1" applyAlignment="1">
      <alignment horizontal="right"/>
    </xf>
    <xf numFmtId="0" fontId="30" fillId="0" borderId="0" xfId="272" applyFill="1"/>
    <xf numFmtId="14" fontId="109" fillId="0" borderId="57" xfId="272" applyNumberFormat="1" applyFont="1" applyFill="1" applyBorder="1" applyAlignment="1">
      <alignment horizontal="center"/>
    </xf>
    <xf numFmtId="0" fontId="129" fillId="0" borderId="57" xfId="272" applyFont="1" applyFill="1" applyBorder="1" applyAlignment="1">
      <alignment horizontal="center"/>
    </xf>
    <xf numFmtId="41" fontId="129" fillId="0" borderId="57" xfId="272" applyNumberFormat="1" applyFont="1" applyFill="1" applyBorder="1" applyAlignment="1">
      <alignment horizontal="right"/>
    </xf>
    <xf numFmtId="0" fontId="110" fillId="0" borderId="65" xfId="272" applyFont="1" applyFill="1" applyBorder="1"/>
    <xf numFmtId="0" fontId="109" fillId="0" borderId="65" xfId="272" applyFont="1" applyFill="1" applyBorder="1" applyAlignment="1">
      <alignment horizontal="center"/>
    </xf>
    <xf numFmtId="14" fontId="109" fillId="0" borderId="65" xfId="272" applyNumberFormat="1" applyFont="1" applyFill="1" applyBorder="1" applyAlignment="1">
      <alignment horizontal="center"/>
    </xf>
    <xf numFmtId="41" fontId="109" fillId="0" borderId="65" xfId="272" applyNumberFormat="1" applyFont="1" applyFill="1" applyBorder="1" applyAlignment="1">
      <alignment horizontal="right"/>
    </xf>
    <xf numFmtId="0" fontId="109" fillId="0" borderId="38" xfId="272" applyFont="1" applyFill="1" applyBorder="1"/>
    <xf numFmtId="0" fontId="110" fillId="0" borderId="57" xfId="272" applyFont="1" applyFill="1" applyBorder="1" applyAlignment="1">
      <alignment horizontal="right"/>
    </xf>
    <xf numFmtId="14" fontId="129" fillId="0" borderId="57" xfId="272" applyNumberFormat="1" applyFont="1" applyFill="1" applyBorder="1" applyAlignment="1">
      <alignment horizontal="center"/>
    </xf>
    <xf numFmtId="0" fontId="110" fillId="0" borderId="33" xfId="272" applyFont="1" applyFill="1" applyBorder="1" applyAlignment="1">
      <alignment horizontal="right"/>
    </xf>
    <xf numFmtId="14" fontId="129" fillId="0" borderId="33" xfId="272" applyNumberFormat="1" applyFont="1" applyFill="1" applyBorder="1" applyAlignment="1">
      <alignment horizontal="center"/>
    </xf>
    <xf numFmtId="0" fontId="129" fillId="0" borderId="33" xfId="272" applyFont="1" applyFill="1" applyBorder="1" applyAlignment="1">
      <alignment horizontal="center"/>
    </xf>
    <xf numFmtId="41" fontId="129" fillId="0" borderId="33" xfId="272" applyNumberFormat="1" applyFont="1" applyFill="1" applyBorder="1" applyAlignment="1">
      <alignment horizontal="right"/>
    </xf>
    <xf numFmtId="41" fontId="110" fillId="0" borderId="0" xfId="272" applyNumberFormat="1" applyFont="1"/>
    <xf numFmtId="0" fontId="126" fillId="0" borderId="0" xfId="285" applyFont="1" applyFill="1" applyAlignment="1">
      <alignment horizontal="center" wrapText="1"/>
    </xf>
    <xf numFmtId="0" fontId="116" fillId="0" borderId="0" xfId="149" applyFont="1" applyFill="1" applyAlignment="1">
      <alignment horizontal="justify" wrapText="1"/>
    </xf>
    <xf numFmtId="0" fontId="116" fillId="0" borderId="0" xfId="149" applyFont="1" applyFill="1" applyAlignment="1">
      <alignment wrapText="1"/>
    </xf>
    <xf numFmtId="0" fontId="30" fillId="0" borderId="0" xfId="149" applyFont="1" applyFill="1"/>
    <xf numFmtId="0" fontId="30" fillId="0" borderId="0" xfId="149"/>
    <xf numFmtId="0" fontId="34" fillId="0" borderId="0" xfId="78" applyFont="1" applyFill="1"/>
    <xf numFmtId="9" fontId="30" fillId="0" borderId="0" xfId="80" applyFont="1" applyFill="1"/>
    <xf numFmtId="3" fontId="30" fillId="0" borderId="0" xfId="149" applyNumberFormat="1"/>
    <xf numFmtId="0" fontId="30" fillId="0" borderId="40" xfId="149" applyFont="1" applyFill="1" applyBorder="1"/>
    <xf numFmtId="3" fontId="30" fillId="0" borderId="0" xfId="149" applyNumberFormat="1" applyFont="1" applyFill="1" applyBorder="1" applyAlignment="1">
      <alignment horizontal="right"/>
    </xf>
    <xf numFmtId="180" fontId="30" fillId="0" borderId="0" xfId="149" applyNumberFormat="1" applyFont="1" applyFill="1" applyBorder="1" applyAlignment="1">
      <alignment horizontal="right"/>
    </xf>
    <xf numFmtId="181" fontId="30" fillId="0" borderId="0" xfId="149" applyNumberFormat="1" applyFont="1" applyFill="1"/>
    <xf numFmtId="4" fontId="30" fillId="0" borderId="0" xfId="149" applyNumberFormat="1" applyFont="1" applyFill="1"/>
    <xf numFmtId="3" fontId="30" fillId="0" borderId="0" xfId="149" applyNumberFormat="1" applyFont="1" applyFill="1"/>
    <xf numFmtId="182" fontId="30" fillId="0" borderId="0" xfId="149" applyNumberFormat="1" applyFill="1"/>
    <xf numFmtId="0" fontId="116" fillId="0" borderId="0" xfId="149" applyFont="1" applyFill="1"/>
    <xf numFmtId="0" fontId="116" fillId="0" borderId="0" xfId="149" applyFont="1" applyFill="1" applyAlignment="1">
      <alignment horizontal="center"/>
    </xf>
    <xf numFmtId="0" fontId="110" fillId="0" borderId="0" xfId="149" applyFont="1" applyFill="1" applyAlignment="1"/>
    <xf numFmtId="0" fontId="30" fillId="0" borderId="0" xfId="78"/>
    <xf numFmtId="3" fontId="116" fillId="0" borderId="14" xfId="149" applyNumberFormat="1" applyFont="1" applyFill="1" applyBorder="1"/>
    <xf numFmtId="3" fontId="30" fillId="0" borderId="14" xfId="149" applyNumberFormat="1" applyFont="1" applyFill="1" applyBorder="1"/>
    <xf numFmtId="2" fontId="30" fillId="0" borderId="0" xfId="149" applyNumberFormat="1"/>
    <xf numFmtId="0" fontId="30" fillId="0" borderId="0" xfId="149" applyAlignment="1">
      <alignment wrapText="1"/>
    </xf>
    <xf numFmtId="169" fontId="0" fillId="0" borderId="0" xfId="183" applyFont="1"/>
    <xf numFmtId="4" fontId="30" fillId="0" borderId="0" xfId="149" applyNumberFormat="1"/>
    <xf numFmtId="0" fontId="30" fillId="0" borderId="0" xfId="287"/>
    <xf numFmtId="0" fontId="116" fillId="0" borderId="0" xfId="287" applyFont="1"/>
    <xf numFmtId="0" fontId="30" fillId="0" borderId="0" xfId="287" applyFont="1"/>
    <xf numFmtId="0" fontId="30" fillId="0" borderId="0" xfId="149" applyAlignment="1">
      <alignment horizontal="right"/>
    </xf>
    <xf numFmtId="4" fontId="143" fillId="0" borderId="14" xfId="288" applyNumberFormat="1" applyFont="1" applyFill="1" applyBorder="1" applyAlignment="1">
      <alignment horizontal="right"/>
    </xf>
    <xf numFmtId="0" fontId="34" fillId="0" borderId="0" xfId="78" applyFont="1"/>
    <xf numFmtId="0" fontId="34" fillId="0" borderId="0" xfId="78" applyFont="1" applyBorder="1" applyAlignment="1"/>
    <xf numFmtId="0" fontId="34" fillId="0" borderId="14" xfId="78" applyFont="1" applyBorder="1" applyAlignment="1">
      <alignment horizontal="center" vertical="center" wrapText="1"/>
    </xf>
    <xf numFmtId="0" fontId="34" fillId="0" borderId="0" xfId="78" applyFont="1" applyBorder="1" applyAlignment="1">
      <alignment horizontal="center" vertical="center" wrapText="1"/>
    </xf>
    <xf numFmtId="3" fontId="30" fillId="0" borderId="14" xfId="149" applyNumberFormat="1" applyBorder="1" applyAlignment="1">
      <alignment horizontal="right" indent="1"/>
    </xf>
    <xf numFmtId="3" fontId="34" fillId="0" borderId="14" xfId="78" applyNumberFormat="1" applyFont="1" applyBorder="1" applyAlignment="1"/>
    <xf numFmtId="3" fontId="34" fillId="0" borderId="0" xfId="78" applyNumberFormat="1" applyFont="1"/>
    <xf numFmtId="0" fontId="139" fillId="0" borderId="0" xfId="149" applyFont="1" applyFill="1" applyAlignment="1">
      <alignment horizontal="center" wrapText="1"/>
    </xf>
    <xf numFmtId="0" fontId="30" fillId="0" borderId="0" xfId="149" applyAlignment="1">
      <alignment horizontal="center" wrapText="1"/>
    </xf>
    <xf numFmtId="0" fontId="116" fillId="0" borderId="0" xfId="149" applyFont="1" applyFill="1" applyAlignment="1">
      <alignment horizontal="center" wrapText="1"/>
    </xf>
    <xf numFmtId="0" fontId="30" fillId="0" borderId="0" xfId="149" applyFill="1"/>
    <xf numFmtId="0" fontId="110" fillId="0" borderId="0" xfId="149" applyFont="1" applyFill="1" applyAlignment="1">
      <alignment vertical="center" wrapText="1"/>
    </xf>
    <xf numFmtId="49" fontId="34" fillId="0" borderId="0" xfId="78" applyNumberFormat="1" applyFont="1" applyFill="1" applyBorder="1" applyAlignment="1">
      <alignment horizontal="center" vertical="center"/>
    </xf>
    <xf numFmtId="4" fontId="34" fillId="0" borderId="0" xfId="78" applyNumberFormat="1" applyFont="1"/>
    <xf numFmtId="0" fontId="32" fillId="0" borderId="0" xfId="149" applyFont="1" applyFill="1" applyAlignment="1">
      <alignment vertical="center"/>
    </xf>
    <xf numFmtId="0" fontId="30" fillId="0" borderId="0" xfId="149" applyFill="1" applyAlignment="1">
      <alignment vertical="center"/>
    </xf>
    <xf numFmtId="17" fontId="30" fillId="0" borderId="0" xfId="149" applyNumberFormat="1"/>
    <xf numFmtId="0" fontId="30" fillId="0" borderId="0" xfId="78" applyAlignment="1">
      <alignment horizontal="right"/>
    </xf>
    <xf numFmtId="0" fontId="30" fillId="0" borderId="0" xfId="78" applyFill="1"/>
    <xf numFmtId="0" fontId="30" fillId="0" borderId="14" xfId="149" applyFont="1" applyFill="1" applyBorder="1" applyAlignment="1">
      <alignment horizontal="center" wrapText="1"/>
    </xf>
    <xf numFmtId="3" fontId="30" fillId="0" borderId="14" xfId="290" applyNumberFormat="1" applyFont="1" applyFill="1" applyBorder="1" applyAlignment="1">
      <alignment horizontal="right"/>
    </xf>
    <xf numFmtId="0" fontId="34" fillId="0" borderId="0" xfId="78" applyFont="1" applyFill="1" applyBorder="1" applyAlignment="1">
      <alignment horizontal="center" vertical="center"/>
    </xf>
    <xf numFmtId="0" fontId="34" fillId="0" borderId="0" xfId="78" applyFont="1" applyBorder="1" applyAlignment="1">
      <alignment horizontal="center" vertical="center"/>
    </xf>
    <xf numFmtId="0" fontId="34" fillId="0" borderId="0" xfId="78" applyFont="1" applyFill="1" applyAlignment="1">
      <alignment vertical="center"/>
    </xf>
    <xf numFmtId="0" fontId="30" fillId="61" borderId="14" xfId="149" applyFont="1" applyFill="1" applyBorder="1" applyAlignment="1">
      <alignment horizontal="center" vertical="center"/>
    </xf>
    <xf numFmtId="0" fontId="30" fillId="61" borderId="14" xfId="149" applyFont="1" applyFill="1" applyBorder="1" applyAlignment="1">
      <alignment vertical="center" wrapText="1"/>
    </xf>
    <xf numFmtId="49" fontId="30" fillId="61" borderId="14" xfId="149" applyNumberFormat="1" applyFont="1" applyFill="1" applyBorder="1" applyAlignment="1">
      <alignment horizontal="center" vertical="center"/>
    </xf>
    <xf numFmtId="3" fontId="30" fillId="61" borderId="14" xfId="149" applyNumberFormat="1" applyFont="1" applyFill="1" applyBorder="1" applyAlignment="1">
      <alignment horizontal="right" vertical="center" indent="1"/>
    </xf>
    <xf numFmtId="0" fontId="30" fillId="61" borderId="14" xfId="149" applyNumberFormat="1" applyFont="1" applyFill="1" applyBorder="1" applyAlignment="1">
      <alignment horizontal="center" vertical="center"/>
    </xf>
    <xf numFmtId="0" fontId="30" fillId="61" borderId="14" xfId="149" applyFont="1" applyFill="1" applyBorder="1" applyAlignment="1">
      <alignment vertical="center"/>
    </xf>
    <xf numFmtId="0" fontId="30" fillId="61" borderId="14" xfId="149" applyFont="1" applyFill="1" applyBorder="1" applyAlignment="1">
      <alignment horizontal="center" vertical="center" wrapText="1"/>
    </xf>
    <xf numFmtId="0" fontId="30" fillId="61" borderId="14" xfId="149" applyFont="1" applyFill="1" applyBorder="1" applyAlignment="1">
      <alignment horizontal="left" vertical="center" wrapText="1"/>
    </xf>
    <xf numFmtId="0" fontId="67" fillId="61" borderId="14" xfId="149" applyFont="1" applyFill="1" applyBorder="1" applyAlignment="1">
      <alignment horizontal="center" vertical="center"/>
    </xf>
    <xf numFmtId="0" fontId="67" fillId="61" borderId="14" xfId="149" applyFont="1" applyFill="1" applyBorder="1" applyAlignment="1">
      <alignment vertical="center" wrapText="1"/>
    </xf>
    <xf numFmtId="0" fontId="34" fillId="0" borderId="0" xfId="78" applyFont="1" applyAlignment="1"/>
    <xf numFmtId="1" fontId="30" fillId="61" borderId="14" xfId="149" applyNumberFormat="1" applyFont="1" applyFill="1" applyBorder="1" applyAlignment="1">
      <alignment horizontal="center" vertical="center"/>
    </xf>
    <xf numFmtId="0" fontId="95" fillId="0" borderId="0" xfId="149" applyFont="1" applyFill="1" applyBorder="1" applyAlignment="1">
      <alignment horizontal="left" vertical="center"/>
    </xf>
    <xf numFmtId="4" fontId="116" fillId="0" borderId="0" xfId="149" applyNumberFormat="1" applyFont="1" applyFill="1" applyBorder="1" applyAlignment="1">
      <alignment horizontal="right" vertical="center" indent="1"/>
    </xf>
    <xf numFmtId="0" fontId="146" fillId="0" borderId="0" xfId="78" applyFont="1" applyBorder="1" applyAlignment="1">
      <alignment horizontal="center"/>
    </xf>
    <xf numFmtId="0" fontId="146" fillId="62" borderId="0" xfId="78" applyFont="1" applyFill="1" applyBorder="1" applyAlignment="1">
      <alignment vertical="top" wrapText="1"/>
    </xf>
    <xf numFmtId="0" fontId="146" fillId="0" borderId="0" xfId="78" applyFont="1" applyFill="1" applyBorder="1" applyAlignment="1">
      <alignment horizontal="left"/>
    </xf>
    <xf numFmtId="0" fontId="146" fillId="62" borderId="0" xfId="78" applyFont="1" applyFill="1" applyBorder="1" applyAlignment="1">
      <alignment horizontal="left" vertical="top" wrapText="1"/>
    </xf>
    <xf numFmtId="0" fontId="146" fillId="62" borderId="0" xfId="78" applyFont="1" applyFill="1" applyBorder="1" applyAlignment="1">
      <alignment horizontal="left" vertical="top" wrapText="1"/>
    </xf>
    <xf numFmtId="0" fontId="34" fillId="0" borderId="0" xfId="78" applyFont="1" applyAlignment="1">
      <alignment horizontal="right"/>
    </xf>
    <xf numFmtId="0" fontId="34" fillId="0" borderId="0" xfId="78" applyFont="1" applyAlignment="1">
      <alignment horizontal="right" vertical="top"/>
    </xf>
    <xf numFmtId="3" fontId="34" fillId="62" borderId="0" xfId="78" applyNumberFormat="1" applyFont="1" applyFill="1" applyBorder="1" applyAlignment="1">
      <alignment horizontal="right" vertical="center"/>
    </xf>
    <xf numFmtId="1" fontId="34" fillId="0" borderId="0" xfId="78" applyNumberFormat="1" applyFont="1" applyFill="1" applyAlignment="1">
      <alignment horizontal="right"/>
    </xf>
    <xf numFmtId="0" fontId="146" fillId="0" borderId="0" xfId="78" applyFont="1" applyFill="1" applyBorder="1" applyAlignment="1">
      <alignment horizontal="center"/>
    </xf>
    <xf numFmtId="0" fontId="146" fillId="0" borderId="0" xfId="78" applyFont="1" applyFill="1" applyBorder="1" applyAlignment="1"/>
    <xf numFmtId="0" fontId="146" fillId="0" borderId="0" xfId="78" applyFont="1" applyFill="1" applyBorder="1" applyAlignment="1">
      <alignment horizontal="left" wrapText="1"/>
    </xf>
    <xf numFmtId="0" fontId="34" fillId="0" borderId="47" xfId="78" applyFont="1" applyFill="1" applyBorder="1" applyAlignment="1">
      <alignment horizontal="center" vertical="center"/>
    </xf>
    <xf numFmtId="4" fontId="147" fillId="0" borderId="0" xfId="78" applyNumberFormat="1" applyFont="1" applyFill="1" applyBorder="1"/>
    <xf numFmtId="0" fontId="34" fillId="0" borderId="0" xfId="149" applyFont="1" applyFill="1"/>
    <xf numFmtId="0" fontId="34" fillId="0" borderId="0" xfId="149" applyFont="1" applyFill="1" applyBorder="1"/>
    <xf numFmtId="0" fontId="34" fillId="0" borderId="0" xfId="149" applyFont="1" applyFill="1" applyBorder="1" applyAlignment="1">
      <alignment horizontal="center"/>
    </xf>
    <xf numFmtId="0" fontId="150" fillId="0" borderId="0" xfId="149" applyFont="1" applyFill="1" applyBorder="1" applyAlignment="1">
      <alignment horizontal="center"/>
    </xf>
    <xf numFmtId="0" fontId="30" fillId="0" borderId="14" xfId="149" applyFont="1" applyFill="1" applyBorder="1" applyAlignment="1">
      <alignment horizontal="center"/>
    </xf>
    <xf numFmtId="0" fontId="30" fillId="0" borderId="14" xfId="149" applyFont="1" applyFill="1" applyBorder="1" applyAlignment="1">
      <alignment horizontal="center" wrapText="1"/>
    </xf>
    <xf numFmtId="0" fontId="30" fillId="0" borderId="14" xfId="149" applyFont="1" applyFill="1" applyBorder="1" applyAlignment="1">
      <alignment horizontal="center"/>
    </xf>
    <xf numFmtId="0" fontId="30" fillId="0" borderId="14" xfId="149" applyFont="1" applyFill="1" applyBorder="1"/>
    <xf numFmtId="3" fontId="30" fillId="0" borderId="14" xfId="149" applyNumberFormat="1" applyFont="1" applyFill="1" applyBorder="1" applyAlignment="1">
      <alignment horizontal="right"/>
    </xf>
    <xf numFmtId="0" fontId="110" fillId="0" borderId="0" xfId="149" applyFont="1" applyFill="1" applyBorder="1" applyAlignment="1"/>
    <xf numFmtId="0" fontId="116" fillId="0" borderId="14" xfId="149" applyFont="1" applyFill="1" applyBorder="1" applyAlignment="1">
      <alignment horizontal="center" wrapText="1"/>
    </xf>
    <xf numFmtId="3" fontId="30" fillId="0" borderId="14" xfId="149" applyNumberFormat="1" applyFont="1" applyFill="1" applyBorder="1" applyAlignment="1">
      <alignment horizontal="right" wrapText="1"/>
    </xf>
    <xf numFmtId="0" fontId="116" fillId="0" borderId="14" xfId="78" applyFont="1" applyFill="1" applyBorder="1" applyAlignment="1">
      <alignment horizontal="center" vertical="center" wrapText="1"/>
    </xf>
    <xf numFmtId="49" fontId="139" fillId="0" borderId="14" xfId="78" applyNumberFormat="1" applyFont="1" applyFill="1" applyBorder="1" applyAlignment="1">
      <alignment horizontal="center" vertical="center"/>
    </xf>
    <xf numFmtId="0" fontId="116" fillId="0" borderId="14" xfId="78" applyFont="1" applyFill="1" applyBorder="1" applyAlignment="1">
      <alignment horizontal="center" vertical="center" wrapText="1"/>
    </xf>
    <xf numFmtId="0" fontId="30" fillId="0" borderId="14" xfId="78" applyFill="1" applyBorder="1" applyAlignment="1"/>
    <xf numFmtId="182" fontId="116" fillId="0" borderId="14" xfId="149" applyNumberFormat="1" applyFont="1" applyFill="1" applyBorder="1" applyAlignment="1">
      <alignment horizontal="left" vertical="center"/>
    </xf>
    <xf numFmtId="10" fontId="30" fillId="0" borderId="14" xfId="149" applyNumberFormat="1" applyFont="1" applyFill="1" applyBorder="1"/>
    <xf numFmtId="10" fontId="141" fillId="0" borderId="14" xfId="149" applyNumberFormat="1" applyFont="1" applyFill="1" applyBorder="1"/>
    <xf numFmtId="182" fontId="116" fillId="0" borderId="68" xfId="78" applyNumberFormat="1" applyFont="1" applyFill="1" applyBorder="1" applyAlignment="1">
      <alignment horizontal="left" vertical="center"/>
    </xf>
    <xf numFmtId="3" fontId="30" fillId="0" borderId="68" xfId="78" applyNumberFormat="1" applyFont="1" applyFill="1" applyBorder="1"/>
    <xf numFmtId="10" fontId="30" fillId="0" borderId="68" xfId="78" applyNumberFormat="1" applyFont="1" applyFill="1" applyBorder="1"/>
    <xf numFmtId="182" fontId="116" fillId="0" borderId="69" xfId="78" applyNumberFormat="1" applyFont="1" applyFill="1" applyBorder="1" applyAlignment="1">
      <alignment horizontal="left" vertical="center"/>
    </xf>
    <xf numFmtId="3" fontId="116" fillId="0" borderId="69" xfId="149" applyNumberFormat="1" applyFont="1" applyFill="1" applyBorder="1"/>
    <xf numFmtId="3" fontId="30" fillId="0" borderId="69" xfId="149" applyNumberFormat="1" applyFont="1" applyFill="1" applyBorder="1"/>
    <xf numFmtId="3" fontId="30" fillId="0" borderId="69" xfId="78" applyNumberFormat="1" applyFont="1" applyFill="1" applyBorder="1"/>
    <xf numFmtId="10" fontId="30" fillId="0" borderId="69" xfId="78" applyNumberFormat="1" applyFont="1" applyFill="1" applyBorder="1"/>
    <xf numFmtId="182" fontId="116" fillId="0" borderId="70" xfId="78" applyNumberFormat="1" applyFont="1" applyFill="1" applyBorder="1" applyAlignment="1">
      <alignment horizontal="left" vertical="center"/>
    </xf>
    <xf numFmtId="3" fontId="30" fillId="0" borderId="70" xfId="78" applyNumberFormat="1" applyFont="1" applyFill="1" applyBorder="1"/>
    <xf numFmtId="10" fontId="30" fillId="0" borderId="70" xfId="78" applyNumberFormat="1" applyFont="1" applyFill="1" applyBorder="1"/>
    <xf numFmtId="17" fontId="116" fillId="0" borderId="0" xfId="78" applyNumberFormat="1" applyFont="1" applyBorder="1" applyAlignment="1">
      <alignment horizontal="center"/>
    </xf>
    <xf numFmtId="0" fontId="116" fillId="0" borderId="0" xfId="78" applyFont="1" applyBorder="1" applyAlignment="1">
      <alignment horizontal="center"/>
    </xf>
    <xf numFmtId="0" fontId="30" fillId="0" borderId="14" xfId="78" applyFont="1" applyFill="1" applyBorder="1" applyAlignment="1">
      <alignment wrapText="1"/>
    </xf>
    <xf numFmtId="3" fontId="30" fillId="0" borderId="14" xfId="78" applyNumberFormat="1" applyFont="1" applyFill="1" applyBorder="1" applyAlignment="1">
      <alignment horizontal="right" vertical="center" wrapText="1"/>
    </xf>
    <xf numFmtId="0" fontId="30" fillId="0" borderId="14" xfId="78" applyFont="1" applyFill="1" applyBorder="1" applyAlignment="1">
      <alignment vertical="center"/>
    </xf>
    <xf numFmtId="4" fontId="30" fillId="0" borderId="14" xfId="78" applyNumberFormat="1" applyFont="1" applyFill="1" applyBorder="1" applyAlignment="1">
      <alignment horizontal="justify" wrapText="1"/>
    </xf>
    <xf numFmtId="183" fontId="30" fillId="0" borderId="14" xfId="78" applyNumberFormat="1" applyFont="1" applyFill="1" applyBorder="1" applyAlignment="1">
      <alignment horizontal="right" vertical="center" wrapText="1"/>
    </xf>
    <xf numFmtId="183" fontId="30" fillId="0" borderId="14" xfId="80" applyNumberFormat="1" applyFont="1" applyFill="1" applyBorder="1" applyAlignment="1">
      <alignment horizontal="right" vertical="center" wrapText="1"/>
    </xf>
    <xf numFmtId="4" fontId="30" fillId="0" borderId="14" xfId="78" applyNumberFormat="1" applyFont="1" applyFill="1" applyBorder="1" applyAlignment="1">
      <alignment wrapText="1"/>
    </xf>
    <xf numFmtId="4" fontId="30" fillId="0" borderId="14" xfId="78" applyNumberFormat="1" applyFont="1" applyFill="1" applyBorder="1" applyAlignment="1">
      <alignment horizontal="left" wrapText="1"/>
    </xf>
    <xf numFmtId="3" fontId="30" fillId="0" borderId="14" xfId="78" applyNumberFormat="1" applyFont="1" applyFill="1" applyBorder="1" applyAlignment="1">
      <alignment horizontal="right" wrapText="1"/>
    </xf>
    <xf numFmtId="183" fontId="30" fillId="0" borderId="14" xfId="78" applyNumberFormat="1" applyFont="1" applyFill="1" applyBorder="1" applyAlignment="1">
      <alignment horizontal="right" wrapText="1"/>
    </xf>
    <xf numFmtId="0" fontId="30" fillId="0" borderId="14" xfId="78" applyFont="1" applyFill="1" applyBorder="1" applyAlignment="1">
      <alignment horizontal="left" wrapText="1"/>
    </xf>
    <xf numFmtId="0" fontId="30" fillId="0" borderId="0" xfId="288" applyFill="1"/>
    <xf numFmtId="182" fontId="30" fillId="0" borderId="0" xfId="288" applyNumberFormat="1" applyFill="1"/>
    <xf numFmtId="4" fontId="30" fillId="0" borderId="0" xfId="288" applyNumberFormat="1" applyFill="1"/>
    <xf numFmtId="4" fontId="30" fillId="0" borderId="14" xfId="288" applyNumberFormat="1" applyFont="1" applyFill="1" applyBorder="1"/>
    <xf numFmtId="2" fontId="30" fillId="0" borderId="0" xfId="288" applyNumberFormat="1" applyFill="1"/>
    <xf numFmtId="0" fontId="145" fillId="0" borderId="0" xfId="288" applyFont="1" applyFill="1" applyAlignment="1">
      <alignment horizontal="right" vertical="top"/>
    </xf>
    <xf numFmtId="0" fontId="30" fillId="0" borderId="0" xfId="288" applyFont="1" applyFill="1" applyAlignment="1">
      <alignment wrapText="1"/>
    </xf>
    <xf numFmtId="0" fontId="30" fillId="0" borderId="0" xfId="289" applyFill="1" applyAlignment="1">
      <alignment wrapText="1"/>
    </xf>
    <xf numFmtId="0" fontId="116" fillId="0" borderId="0" xfId="288" applyFont="1" applyFill="1" applyBorder="1" applyAlignment="1">
      <alignment horizontal="center"/>
    </xf>
    <xf numFmtId="0" fontId="116" fillId="0" borderId="0" xfId="289" applyFont="1" applyFill="1" applyBorder="1" applyAlignment="1">
      <alignment horizontal="center"/>
    </xf>
    <xf numFmtId="0" fontId="142" fillId="0" borderId="14" xfId="288" applyFont="1" applyFill="1" applyBorder="1" applyAlignment="1">
      <alignment horizontal="center" vertical="center"/>
    </xf>
    <xf numFmtId="3" fontId="142" fillId="0" borderId="14" xfId="288" applyNumberFormat="1" applyFont="1" applyFill="1" applyBorder="1" applyAlignment="1">
      <alignment horizontal="center" vertical="center"/>
    </xf>
    <xf numFmtId="4" fontId="116" fillId="0" borderId="14" xfId="288" applyNumberFormat="1" applyFont="1" applyFill="1" applyBorder="1" applyAlignment="1">
      <alignment horizontal="center" vertical="center" wrapText="1"/>
    </xf>
    <xf numFmtId="0" fontId="142" fillId="0" borderId="14" xfId="288" applyFont="1" applyFill="1" applyBorder="1" applyAlignment="1">
      <alignment horizontal="center" vertical="center" wrapText="1"/>
    </xf>
    <xf numFmtId="0" fontId="143" fillId="0" borderId="14" xfId="288" applyFont="1" applyFill="1" applyBorder="1" applyAlignment="1">
      <alignment horizontal="left"/>
    </xf>
    <xf numFmtId="182" fontId="143" fillId="0" borderId="14" xfId="288" applyNumberFormat="1" applyFont="1" applyFill="1" applyBorder="1"/>
    <xf numFmtId="0" fontId="142" fillId="0" borderId="14" xfId="288" applyFont="1" applyFill="1" applyBorder="1" applyAlignment="1">
      <alignment horizontal="left"/>
    </xf>
    <xf numFmtId="4" fontId="142" fillId="0" borderId="14" xfId="288" applyNumberFormat="1" applyFont="1" applyFill="1" applyBorder="1" applyAlignment="1">
      <alignment horizontal="right"/>
    </xf>
    <xf numFmtId="4" fontId="144" fillId="0" borderId="14" xfId="288" applyNumberFormat="1" applyFont="1" applyFill="1" applyBorder="1" applyAlignment="1"/>
    <xf numFmtId="182" fontId="144" fillId="0" borderId="14" xfId="288" applyNumberFormat="1" applyFont="1" applyFill="1" applyBorder="1" applyAlignment="1"/>
    <xf numFmtId="0" fontId="34" fillId="0" borderId="14" xfId="78" applyFont="1" applyBorder="1" applyAlignment="1">
      <alignment horizontal="center"/>
    </xf>
    <xf numFmtId="0" fontId="34" fillId="0" borderId="14" xfId="78" applyFont="1" applyBorder="1"/>
    <xf numFmtId="14" fontId="67" fillId="0" borderId="14" xfId="149" applyNumberFormat="1" applyFont="1" applyBorder="1" applyAlignment="1">
      <alignment horizontal="right" indent="1"/>
    </xf>
    <xf numFmtId="0" fontId="30" fillId="0" borderId="14" xfId="78" applyFont="1" applyFill="1" applyBorder="1" applyAlignment="1">
      <alignment horizontal="center" vertical="center" wrapText="1"/>
    </xf>
    <xf numFmtId="0" fontId="30" fillId="0" borderId="14" xfId="149" applyFont="1" applyFill="1" applyBorder="1" applyAlignment="1">
      <alignment vertical="center"/>
    </xf>
    <xf numFmtId="3" fontId="30" fillId="0" borderId="14" xfId="78" applyNumberFormat="1" applyFont="1" applyFill="1" applyBorder="1" applyAlignment="1">
      <alignment horizontal="right" vertical="center"/>
    </xf>
    <xf numFmtId="0" fontId="30" fillId="0" borderId="14" xfId="78" applyFont="1" applyFill="1" applyBorder="1" applyAlignment="1">
      <alignment vertical="center" wrapText="1"/>
    </xf>
    <xf numFmtId="0" fontId="116" fillId="0" borderId="14" xfId="149" applyFont="1" applyFill="1" applyBorder="1" applyAlignment="1">
      <alignment horizontal="center" wrapText="1"/>
    </xf>
    <xf numFmtId="0" fontId="30" fillId="0" borderId="14" xfId="149" applyFont="1" applyFill="1" applyBorder="1" applyAlignment="1">
      <alignment horizontal="center" vertical="center" wrapText="1"/>
    </xf>
    <xf numFmtId="14" fontId="30" fillId="0" borderId="14" xfId="149" applyNumberFormat="1" applyFont="1" applyFill="1" applyBorder="1" applyAlignment="1">
      <alignment horizontal="center"/>
    </xf>
    <xf numFmtId="0" fontId="116" fillId="62" borderId="14" xfId="149" applyFont="1" applyFill="1" applyBorder="1" applyAlignment="1">
      <alignment horizontal="center" vertical="center" wrapText="1"/>
    </xf>
    <xf numFmtId="1" fontId="116" fillId="62" borderId="14" xfId="149" applyNumberFormat="1" applyFont="1" applyFill="1" applyBorder="1" applyAlignment="1">
      <alignment horizontal="center" vertical="center" wrapText="1"/>
    </xf>
    <xf numFmtId="0" fontId="116" fillId="61" borderId="14" xfId="149" applyFont="1" applyFill="1" applyBorder="1" applyAlignment="1">
      <alignment horizontal="center" vertical="center" wrapText="1"/>
    </xf>
    <xf numFmtId="0" fontId="95" fillId="0" borderId="14" xfId="149" applyFont="1" applyFill="1" applyBorder="1" applyAlignment="1">
      <alignment horizontal="left" vertical="center"/>
    </xf>
    <xf numFmtId="3" fontId="116" fillId="0" borderId="14" xfId="149" applyNumberFormat="1" applyFont="1" applyFill="1" applyBorder="1" applyAlignment="1">
      <alignment horizontal="right" vertical="center" indent="1"/>
    </xf>
    <xf numFmtId="0" fontId="95" fillId="0" borderId="67" xfId="149" applyFont="1" applyFill="1" applyBorder="1" applyAlignment="1">
      <alignment horizontal="center" vertical="center"/>
    </xf>
    <xf numFmtId="0" fontId="95" fillId="0" borderId="51" xfId="149" applyFont="1" applyFill="1" applyBorder="1" applyAlignment="1">
      <alignment horizontal="center" vertical="center"/>
    </xf>
    <xf numFmtId="0" fontId="95" fillId="0" borderId="43" xfId="149" applyFont="1" applyFill="1" applyBorder="1" applyAlignment="1">
      <alignment horizontal="center" vertical="center"/>
    </xf>
    <xf numFmtId="0" fontId="30" fillId="0" borderId="0" xfId="78" applyFill="1" applyBorder="1"/>
    <xf numFmtId="0" fontId="147" fillId="0" borderId="15" xfId="149" applyFont="1" applyFill="1" applyBorder="1" applyAlignment="1">
      <alignment horizontal="center" vertical="center"/>
    </xf>
    <xf numFmtId="0" fontId="147" fillId="0" borderId="15" xfId="149" applyFont="1" applyFill="1" applyBorder="1" applyAlignment="1">
      <alignment horizontal="center" vertical="center" wrapText="1"/>
    </xf>
    <xf numFmtId="4" fontId="148" fillId="0" borderId="15" xfId="149" applyNumberFormat="1" applyFont="1" applyFill="1" applyBorder="1" applyAlignment="1">
      <alignment horizontal="center" vertical="center" wrapText="1"/>
    </xf>
    <xf numFmtId="4" fontId="147" fillId="0" borderId="67" xfId="149" applyNumberFormat="1" applyFont="1" applyFill="1" applyBorder="1" applyAlignment="1">
      <alignment horizontal="center" vertical="center" wrapText="1"/>
    </xf>
    <xf numFmtId="4" fontId="147" fillId="0" borderId="51" xfId="149" applyNumberFormat="1" applyFont="1" applyFill="1" applyBorder="1" applyAlignment="1">
      <alignment horizontal="center" vertical="center" wrapText="1"/>
    </xf>
    <xf numFmtId="4" fontId="147" fillId="0" borderId="43" xfId="149" applyNumberFormat="1" applyFont="1" applyFill="1" applyBorder="1" applyAlignment="1">
      <alignment horizontal="center" vertical="center" wrapText="1"/>
    </xf>
    <xf numFmtId="0" fontId="147" fillId="0" borderId="67" xfId="149" applyFont="1" applyFill="1" applyBorder="1" applyAlignment="1">
      <alignment horizontal="center" vertical="center"/>
    </xf>
    <xf numFmtId="0" fontId="147" fillId="0" borderId="51" xfId="149" applyFont="1" applyFill="1" applyBorder="1" applyAlignment="1">
      <alignment horizontal="center" vertical="center"/>
    </xf>
    <xf numFmtId="0" fontId="147" fillId="0" borderId="43" xfId="149" applyFont="1" applyFill="1" applyBorder="1" applyAlignment="1">
      <alignment horizontal="center" vertical="center"/>
    </xf>
    <xf numFmtId="184" fontId="147" fillId="0" borderId="15" xfId="149" applyNumberFormat="1" applyFont="1" applyFill="1" applyBorder="1" applyAlignment="1">
      <alignment horizontal="center" vertical="center" wrapText="1"/>
    </xf>
    <xf numFmtId="0" fontId="147" fillId="0" borderId="13" xfId="149" applyFont="1" applyFill="1" applyBorder="1" applyAlignment="1">
      <alignment horizontal="center" vertical="center"/>
    </xf>
    <xf numFmtId="0" fontId="147" fillId="0" borderId="13" xfId="149" applyFont="1" applyFill="1" applyBorder="1" applyAlignment="1">
      <alignment horizontal="center" vertical="center" wrapText="1"/>
    </xf>
    <xf numFmtId="4" fontId="148" fillId="0" borderId="13" xfId="149" applyNumberFormat="1" applyFont="1" applyFill="1" applyBorder="1" applyAlignment="1">
      <alignment horizontal="center" vertical="center" wrapText="1"/>
    </xf>
    <xf numFmtId="0" fontId="147" fillId="0" borderId="14" xfId="149" applyFont="1" applyFill="1" applyBorder="1" applyAlignment="1">
      <alignment horizontal="center" vertical="center" wrapText="1"/>
    </xf>
    <xf numFmtId="4" fontId="147" fillId="0" borderId="14" xfId="149" applyNumberFormat="1" applyFont="1" applyFill="1" applyBorder="1" applyAlignment="1">
      <alignment horizontal="center" vertical="center" wrapText="1"/>
    </xf>
    <xf numFmtId="184" fontId="147" fillId="0" borderId="13" xfId="149" applyNumberFormat="1" applyFont="1" applyFill="1" applyBorder="1" applyAlignment="1">
      <alignment horizontal="center" vertical="center" wrapText="1"/>
    </xf>
    <xf numFmtId="0" fontId="67" fillId="0" borderId="14" xfId="149" applyFont="1" applyFill="1" applyBorder="1" applyAlignment="1">
      <alignment vertical="center" wrapText="1"/>
    </xf>
    <xf numFmtId="0" fontId="67" fillId="0" borderId="14" xfId="149" applyFont="1" applyFill="1" applyBorder="1" applyAlignment="1">
      <alignment horizontal="center" vertical="center"/>
    </xf>
    <xf numFmtId="49" fontId="67" fillId="0" borderId="14" xfId="149" applyNumberFormat="1" applyFont="1" applyFill="1" applyBorder="1" applyAlignment="1">
      <alignment horizontal="right" vertical="center"/>
    </xf>
    <xf numFmtId="49" fontId="67" fillId="0" borderId="14" xfId="149" applyNumberFormat="1" applyFont="1" applyFill="1" applyBorder="1" applyAlignment="1">
      <alignment horizontal="center" vertical="center"/>
    </xf>
    <xf numFmtId="3" fontId="67" fillId="0" borderId="14" xfId="149" applyNumberFormat="1" applyFont="1" applyFill="1" applyBorder="1" applyAlignment="1">
      <alignment horizontal="right" vertical="center"/>
    </xf>
    <xf numFmtId="3" fontId="67" fillId="0" borderId="14" xfId="149" applyNumberFormat="1" applyFont="1" applyFill="1" applyBorder="1" applyAlignment="1">
      <alignment horizontal="right" vertical="center" wrapText="1"/>
    </xf>
    <xf numFmtId="0" fontId="67" fillId="0" borderId="14" xfId="149" applyFont="1" applyFill="1" applyBorder="1" applyAlignment="1">
      <alignment horizontal="right" vertical="center"/>
    </xf>
    <xf numFmtId="3" fontId="67" fillId="0" borderId="14" xfId="149" applyNumberFormat="1" applyFont="1" applyFill="1" applyBorder="1" applyAlignment="1">
      <alignment vertical="center"/>
    </xf>
    <xf numFmtId="0" fontId="67" fillId="0" borderId="14" xfId="149" applyFont="1" applyFill="1" applyBorder="1" applyAlignment="1">
      <alignment horizontal="right" vertical="center" wrapText="1"/>
    </xf>
    <xf numFmtId="3" fontId="67" fillId="0" borderId="14" xfId="149" applyNumberFormat="1" applyFont="1" applyFill="1" applyBorder="1" applyAlignment="1">
      <alignment vertical="center" wrapText="1"/>
    </xf>
    <xf numFmtId="0" fontId="67" fillId="0" borderId="14" xfId="149" applyNumberFormat="1" applyFont="1" applyFill="1" applyBorder="1" applyAlignment="1">
      <alignment horizontal="right" vertical="center"/>
    </xf>
    <xf numFmtId="3" fontId="67" fillId="0" borderId="15" xfId="149" applyNumberFormat="1" applyFont="1" applyFill="1" applyBorder="1" applyAlignment="1">
      <alignment horizontal="right" vertical="center"/>
    </xf>
    <xf numFmtId="3" fontId="67" fillId="0" borderId="15" xfId="149" applyNumberFormat="1" applyFont="1" applyFill="1" applyBorder="1" applyAlignment="1">
      <alignment horizontal="right" vertical="center" wrapText="1"/>
    </xf>
    <xf numFmtId="0" fontId="67" fillId="0" borderId="14" xfId="149" applyFont="1" applyFill="1" applyBorder="1" applyAlignment="1">
      <alignment vertical="center"/>
    </xf>
    <xf numFmtId="0" fontId="67" fillId="0" borderId="14" xfId="149" applyFont="1" applyFill="1" applyBorder="1" applyAlignment="1">
      <alignment horizontal="center" vertical="center" wrapText="1"/>
    </xf>
    <xf numFmtId="14" fontId="67" fillId="0" borderId="14" xfId="149" applyNumberFormat="1" applyFont="1" applyFill="1" applyBorder="1" applyAlignment="1">
      <alignment horizontal="right" vertical="center" wrapText="1"/>
    </xf>
    <xf numFmtId="49" fontId="30" fillId="0" borderId="14" xfId="149" applyNumberFormat="1" applyFont="1" applyFill="1" applyBorder="1" applyAlignment="1">
      <alignment horizontal="right" vertical="center"/>
    </xf>
    <xf numFmtId="14" fontId="67" fillId="0" borderId="14" xfId="149" applyNumberFormat="1" applyFont="1" applyFill="1" applyBorder="1" applyAlignment="1">
      <alignment horizontal="right" vertical="center"/>
    </xf>
    <xf numFmtId="1" fontId="67" fillId="0" borderId="14" xfId="149" applyNumberFormat="1" applyFont="1" applyFill="1" applyBorder="1" applyAlignment="1">
      <alignment horizontal="right" vertical="center"/>
    </xf>
    <xf numFmtId="1" fontId="67" fillId="0" borderId="14" xfId="149" applyNumberFormat="1" applyFont="1" applyFill="1" applyBorder="1" applyAlignment="1">
      <alignment horizontal="center" vertical="center"/>
    </xf>
    <xf numFmtId="0" fontId="67" fillId="0" borderId="14" xfId="149" applyFont="1" applyFill="1" applyBorder="1" applyAlignment="1">
      <alignment horizontal="left" vertical="center" wrapText="1"/>
    </xf>
    <xf numFmtId="0" fontId="30" fillId="0" borderId="14" xfId="149" applyNumberFormat="1" applyFill="1" applyBorder="1" applyAlignment="1">
      <alignment vertical="center"/>
    </xf>
    <xf numFmtId="0" fontId="147" fillId="0" borderId="67" xfId="149" applyFont="1" applyFill="1" applyBorder="1" applyAlignment="1">
      <alignment vertical="center"/>
    </xf>
    <xf numFmtId="0" fontId="147" fillId="0" borderId="51" xfId="149" applyFont="1" applyFill="1" applyBorder="1" applyAlignment="1">
      <alignment vertical="center"/>
    </xf>
    <xf numFmtId="0" fontId="147" fillId="0" borderId="51" xfId="149" applyFont="1" applyFill="1" applyBorder="1" applyAlignment="1">
      <alignment horizontal="right" vertical="center"/>
    </xf>
    <xf numFmtId="0" fontId="148" fillId="0" borderId="51" xfId="149" applyFont="1" applyFill="1" applyBorder="1" applyAlignment="1">
      <alignment horizontal="center" vertical="center"/>
    </xf>
    <xf numFmtId="3" fontId="147" fillId="0" borderId="14" xfId="149" applyNumberFormat="1" applyFont="1" applyFill="1" applyBorder="1" applyAlignment="1">
      <alignment horizontal="right" vertical="center"/>
    </xf>
    <xf numFmtId="4" fontId="147" fillId="0" borderId="51" xfId="149" applyNumberFormat="1" applyFont="1" applyFill="1" applyBorder="1" applyAlignment="1">
      <alignment horizontal="right" vertical="center"/>
    </xf>
    <xf numFmtId="4" fontId="147" fillId="0" borderId="43" xfId="149" applyNumberFormat="1" applyFont="1" applyFill="1" applyBorder="1" applyAlignment="1">
      <alignment horizontal="right" vertical="center"/>
    </xf>
    <xf numFmtId="3" fontId="147" fillId="0" borderId="67" xfId="149" applyNumberFormat="1" applyFont="1" applyFill="1" applyBorder="1" applyAlignment="1">
      <alignment horizontal="right" vertical="center"/>
    </xf>
    <xf numFmtId="4" fontId="147" fillId="0" borderId="67" xfId="149" applyNumberFormat="1" applyFont="1" applyFill="1" applyBorder="1" applyAlignment="1">
      <alignment horizontal="right" vertical="center"/>
    </xf>
    <xf numFmtId="3" fontId="147" fillId="0" borderId="14" xfId="149" applyNumberFormat="1" applyFont="1" applyFill="1" applyBorder="1" applyAlignment="1">
      <alignment vertical="center"/>
    </xf>
    <xf numFmtId="0" fontId="149" fillId="0" borderId="0" xfId="149" applyFont="1" applyFill="1"/>
    <xf numFmtId="0" fontId="30" fillId="0" borderId="0" xfId="149" applyFill="1" applyBorder="1"/>
    <xf numFmtId="0" fontId="30" fillId="0" borderId="0" xfId="149" applyFill="1" applyBorder="1" applyAlignment="1">
      <alignment horizontal="center"/>
    </xf>
    <xf numFmtId="4" fontId="30" fillId="0" borderId="0" xfId="78" applyNumberFormat="1" applyFill="1"/>
    <xf numFmtId="0" fontId="150" fillId="0" borderId="0" xfId="149" applyFont="1" applyFill="1" applyBorder="1" applyAlignment="1"/>
    <xf numFmtId="0" fontId="146" fillId="0" borderId="0" xfId="149" applyFont="1" applyFill="1" applyBorder="1"/>
    <xf numFmtId="0" fontId="34" fillId="0" borderId="0" xfId="149" applyFont="1" applyFill="1" applyAlignment="1">
      <alignment horizontal="center"/>
    </xf>
    <xf numFmtId="0" fontId="150" fillId="0" borderId="0" xfId="149" applyFont="1" applyFill="1" applyBorder="1" applyAlignment="1">
      <alignment horizontal="left" vertical="top"/>
    </xf>
    <xf numFmtId="0" fontId="147" fillId="0" borderId="0" xfId="149" applyFont="1" applyFill="1" applyBorder="1" applyAlignment="1">
      <alignment vertical="center"/>
    </xf>
    <xf numFmtId="0" fontId="147" fillId="0" borderId="0" xfId="149" applyFont="1" applyFill="1" applyAlignment="1">
      <alignment horizontal="center"/>
    </xf>
    <xf numFmtId="49" fontId="147" fillId="0" borderId="0" xfId="149" applyNumberFormat="1" applyFont="1" applyFill="1"/>
    <xf numFmtId="0" fontId="151" fillId="0" borderId="0" xfId="149" applyFont="1" applyFill="1" applyBorder="1"/>
    <xf numFmtId="0" fontId="147" fillId="0" borderId="0" xfId="78" applyFont="1" applyFill="1"/>
    <xf numFmtId="49" fontId="147" fillId="0" borderId="0" xfId="78" applyNumberFormat="1" applyFont="1" applyFill="1"/>
    <xf numFmtId="0" fontId="30" fillId="0" borderId="0" xfId="78" applyFill="1" applyAlignment="1">
      <alignment horizontal="center"/>
    </xf>
    <xf numFmtId="4" fontId="147" fillId="0" borderId="0" xfId="78" applyNumberFormat="1" applyFont="1" applyFill="1" applyBorder="1" applyAlignment="1">
      <alignment vertical="center" wrapText="1"/>
    </xf>
    <xf numFmtId="4" fontId="147" fillId="0" borderId="0" xfId="78" applyNumberFormat="1" applyFont="1" applyFill="1" applyBorder="1" applyAlignment="1">
      <alignment horizontal="center" vertical="center" wrapText="1"/>
    </xf>
    <xf numFmtId="4" fontId="147" fillId="0" borderId="0" xfId="78" applyNumberFormat="1" applyFont="1" applyFill="1" applyBorder="1" applyAlignment="1">
      <alignment horizontal="center" vertical="center"/>
    </xf>
    <xf numFmtId="4" fontId="34" fillId="0" borderId="0" xfId="78" applyNumberFormat="1" applyFont="1" applyFill="1" applyBorder="1" applyAlignment="1">
      <alignment vertical="top" wrapText="1"/>
    </xf>
    <xf numFmtId="4" fontId="30" fillId="0" borderId="0" xfId="78" applyNumberFormat="1" applyFont="1" applyFill="1" applyBorder="1" applyAlignment="1">
      <alignment horizontal="right" vertical="top" wrapText="1"/>
    </xf>
    <xf numFmtId="4" fontId="30" fillId="0" borderId="0" xfId="78" applyNumberFormat="1" applyFill="1" applyBorder="1" applyAlignment="1">
      <alignment vertical="top"/>
    </xf>
    <xf numFmtId="4" fontId="30" fillId="0" borderId="0" xfId="78" applyNumberFormat="1" applyFont="1" applyFill="1" applyBorder="1" applyAlignment="1">
      <alignment vertical="top"/>
    </xf>
    <xf numFmtId="4" fontId="30" fillId="0" borderId="0" xfId="78" applyNumberFormat="1" applyFill="1" applyBorder="1"/>
    <xf numFmtId="4" fontId="103" fillId="0" borderId="0" xfId="78" applyNumberFormat="1" applyFont="1" applyFill="1" applyBorder="1"/>
  </cellXfs>
  <cellStyles count="291">
    <cellStyle name="_Column1" xfId="188"/>
    <cellStyle name="_Column1_data" xfId="189"/>
    <cellStyle name="_Column1_QV1" xfId="190"/>
    <cellStyle name="_Column1_Sheet1" xfId="191"/>
    <cellStyle name="_Column1_Tabelle" xfId="192"/>
    <cellStyle name="_Column2" xfId="193"/>
    <cellStyle name="_Column2_data" xfId="194"/>
    <cellStyle name="_Column2_QV1" xfId="195"/>
    <cellStyle name="_Column2_Sheet1" xfId="196"/>
    <cellStyle name="_Column2_Tabelle" xfId="197"/>
    <cellStyle name="_Column3" xfId="198"/>
    <cellStyle name="_Column3_data" xfId="199"/>
    <cellStyle name="_Column3_QV1" xfId="200"/>
    <cellStyle name="_Column3_Sheet1" xfId="201"/>
    <cellStyle name="_Column3_Tabelle" xfId="202"/>
    <cellStyle name="_Column4" xfId="203"/>
    <cellStyle name="_Column4_data" xfId="204"/>
    <cellStyle name="_Column4_QV1" xfId="205"/>
    <cellStyle name="_Column4_Sheet1" xfId="206"/>
    <cellStyle name="_Column4_Tabelle" xfId="207"/>
    <cellStyle name="_Column5" xfId="208"/>
    <cellStyle name="_Column5_data" xfId="209"/>
    <cellStyle name="_Column5_QV1" xfId="210"/>
    <cellStyle name="_Column5_Sheet1" xfId="211"/>
    <cellStyle name="_Column5_Tabelle" xfId="212"/>
    <cellStyle name="_Column6" xfId="213"/>
    <cellStyle name="_Column6_data" xfId="214"/>
    <cellStyle name="_Column6_QV1" xfId="215"/>
    <cellStyle name="_Column6_Sheet1" xfId="216"/>
    <cellStyle name="_Column6_Tabelle" xfId="217"/>
    <cellStyle name="_Column7" xfId="218"/>
    <cellStyle name="_Column7_data" xfId="219"/>
    <cellStyle name="_Column7_QV1" xfId="220"/>
    <cellStyle name="_Column7_Sheet1" xfId="221"/>
    <cellStyle name="_Column7_Tabelle" xfId="222"/>
    <cellStyle name="_Data" xfId="223"/>
    <cellStyle name="_Data_data" xfId="224"/>
    <cellStyle name="_Data_QV1" xfId="225"/>
    <cellStyle name="_Data_Sheet1" xfId="226"/>
    <cellStyle name="_Data_Tabelle" xfId="227"/>
    <cellStyle name="_Header" xfId="228"/>
    <cellStyle name="_Header_data" xfId="229"/>
    <cellStyle name="_Header_QV1" xfId="230"/>
    <cellStyle name="_Header_Sheet1" xfId="231"/>
    <cellStyle name="_Header_Tabelle" xfId="232"/>
    <cellStyle name="_Row1" xfId="233"/>
    <cellStyle name="_Row1_data" xfId="234"/>
    <cellStyle name="_Row1_QV1" xfId="235"/>
    <cellStyle name="_Row1_Sheet1" xfId="236"/>
    <cellStyle name="_Row1_Tabelle" xfId="237"/>
    <cellStyle name="_Row2" xfId="238"/>
    <cellStyle name="_Row2_data" xfId="239"/>
    <cellStyle name="_Row2_QV1" xfId="240"/>
    <cellStyle name="_Row2_Sheet1" xfId="241"/>
    <cellStyle name="_Row2_Tabelle" xfId="242"/>
    <cellStyle name="_Row3" xfId="243"/>
    <cellStyle name="_Row3_data" xfId="244"/>
    <cellStyle name="_Row3_QV1" xfId="245"/>
    <cellStyle name="_Row3_Sheet1" xfId="246"/>
    <cellStyle name="_Row3_Tabelle" xfId="247"/>
    <cellStyle name="_Row4" xfId="248"/>
    <cellStyle name="_Row4_data" xfId="249"/>
    <cellStyle name="_Row4_QV1" xfId="250"/>
    <cellStyle name="_Row4_Sheet1" xfId="251"/>
    <cellStyle name="_Row4_Tabelle" xfId="252"/>
    <cellStyle name="_Row5" xfId="253"/>
    <cellStyle name="_Row5_data" xfId="254"/>
    <cellStyle name="_Row5_QV1" xfId="255"/>
    <cellStyle name="_Row5_Sheet1" xfId="256"/>
    <cellStyle name="_Row5_Tabelle" xfId="257"/>
    <cellStyle name="_Row6" xfId="258"/>
    <cellStyle name="_Row6_data" xfId="259"/>
    <cellStyle name="_Row6_QV1" xfId="260"/>
    <cellStyle name="_Row6_Sheet1" xfId="261"/>
    <cellStyle name="_Row6_Tabelle" xfId="262"/>
    <cellStyle name="_Row7" xfId="263"/>
    <cellStyle name="_Row7_data" xfId="264"/>
    <cellStyle name="_Row7_QV1" xfId="265"/>
    <cellStyle name="_Row7_Sheet1" xfId="266"/>
    <cellStyle name="_Row7_Tabelle" xfId="267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281" builtinId="4"/>
    <cellStyle name="Mena 2" xfId="268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3 2" xfId="272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86"/>
    <cellStyle name="Normálna 28" xfId="271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0" xfId="273"/>
    <cellStyle name="Normálna 31" xfId="276"/>
    <cellStyle name="Normálna 32" xfId="278"/>
    <cellStyle name="Normálna 33" xfId="279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87"/>
    <cellStyle name="Normálna 8" xfId="77"/>
    <cellStyle name="Normálna 8 2" xfId="274"/>
    <cellStyle name="Normálna 8 3" xfId="275"/>
    <cellStyle name="Normálna 8 4" xfId="277"/>
    <cellStyle name="Normálna 8 5" xfId="285"/>
    <cellStyle name="Normálna 9" xfId="79"/>
    <cellStyle name="normálne 2 5" xfId="269"/>
    <cellStyle name="normálne 35" xfId="270"/>
    <cellStyle name="normálne_06 SF Spolu PLNENIE 1-6 2012    11 07 2012" xfId="85"/>
    <cellStyle name="normálne_AA1_spôsoby vymáhania_12_10 " xfId="287"/>
    <cellStyle name="normálne_Časový vývoj SP od roku 95 - 2001" xfId="284"/>
    <cellStyle name="normálne_Hárok1" xfId="290"/>
    <cellStyle name="normálne_Mesač.prehľad P aV apríl 2006" xfId="38"/>
    <cellStyle name="normálne_nový výkaz upravený " xfId="39"/>
    <cellStyle name="normálne_plnenie investície 2006" xfId="286"/>
    <cellStyle name="normálne_pomocný do textu júl 2010" xfId="280"/>
    <cellStyle name="normálne_Prílohy č. 1a ... (tvorba fondov 2007)" xfId="283"/>
    <cellStyle name="normálne_Prílohy k správe k 30.11.2010 - ústredie" xfId="282"/>
    <cellStyle name="normálne_Prílohy.správa o hosp.k 31.12.2006" xfId="288"/>
    <cellStyle name="normálne_Skutočnosť k 31.8.2010 - vzorce" xfId="40"/>
    <cellStyle name="normálne_Skutočnosť k 31.8.2010 - vzorce 2" xfId="75"/>
    <cellStyle name="normálne_VS. 2011.Prílohy_pohľadávky" xfId="289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2000">
                <a:latin typeface="Times New Roman" panose="02020603050405020304" pitchFamily="18" charset="0"/>
                <a:cs typeface="Times New Roman" panose="02020603050405020304" pitchFamily="18" charset="0"/>
              </a:rPr>
              <a:t>Výber poistného a príspevkov</a:t>
            </a:r>
            <a:r>
              <a:rPr lang="sk-SK" sz="2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 SDS od EAO</a:t>
            </a:r>
            <a:endParaRPr lang="sk-SK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346067368093451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2.6682571689075642E-2"/>
                  <c:y val="3.8448047497976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697699902206673E-3"/>
                  <c:y val="-1.6649944639755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6483399778325159E-2"/>
                  <c:y val="-1.81595382070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803663784891669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7172238743524667E-3"/>
                  <c:y val="-1.950578062714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5067248702878029E-2"/>
                  <c:y val="-7.618532250355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242687828429821E-2"/>
                  <c:y val="1.9338931369727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683603189918688E-2"/>
                  <c:y val="2.7579843040854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229406151136271E-3"/>
                  <c:y val="-1.549977411246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rozpis rozpočtu príjmov na rok 2016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752028593526515E-2"/>
                  <c:y val="-1.07710294679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53432162978997E-2"/>
                  <c:y val="1.3395854103362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1212395527926694E-2"/>
                  <c:y val="-1.4548216414299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5055723874585525E-3"/>
                  <c:y val="-4.30797574431570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[7]graf!$B$9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3.1191453050660147E-2"/>
                  <c:y val="-1.4448941969242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791014745565783E-2"/>
                  <c:y val="-1.97031026853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791014745565783E-2"/>
                  <c:y val="-2.364372322239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88384914999667E-2"/>
                  <c:y val="-2.1016642864353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592987118490309E-2"/>
                  <c:y val="-2.3643723222397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792110508301664E-2"/>
                  <c:y val="-2.1016642864353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193644576131895E-2"/>
                  <c:y val="-2.2330183043375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397151016886711E-2"/>
                  <c:y val="-1.750115146128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99561694905648E-2"/>
                  <c:y val="-1.884739388138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788823220094021E-2"/>
                  <c:y val="-2.423236356177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189261525188375E-2"/>
                  <c:y val="-2.557860598187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433290920975573E-2"/>
                  <c:y val="-2.153987872157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anchor="t" anchorCtr="1"/>
              <a:lstStyle/>
              <a:p>
                <a:pPr>
                  <a:defRPr sz="1600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  <c:pt idx="3">
                  <c:v>566381</c:v>
                </c:pt>
                <c:pt idx="4">
                  <c:v>571359</c:v>
                </c:pt>
                <c:pt idx="5">
                  <c:v>574361</c:v>
                </c:pt>
                <c:pt idx="6">
                  <c:v>593463</c:v>
                </c:pt>
                <c:pt idx="7">
                  <c:v>584486</c:v>
                </c:pt>
                <c:pt idx="8">
                  <c:v>575430</c:v>
                </c:pt>
                <c:pt idx="9">
                  <c:v>584897</c:v>
                </c:pt>
                <c:pt idx="10">
                  <c:v>583061</c:v>
                </c:pt>
                <c:pt idx="11">
                  <c:v>712971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24928"/>
        <c:axId val="142126464"/>
      </c:lineChart>
      <c:catAx>
        <c:axId val="142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142126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2126464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sk-SK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142124928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88647753214079916"/>
          <c:h val="7.0942629402252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'[9]Vývoj pohľadávok graf 2015_2016'!$B$37:$B$65</c:f>
              <c:strCache>
                <c:ptCount val="29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  <c:pt idx="22">
                  <c:v>k 30.6.2016</c:v>
                </c:pt>
                <c:pt idx="23">
                  <c:v>k 31.7.2016</c:v>
                </c:pt>
                <c:pt idx="24">
                  <c:v>k 31.8.2016</c:v>
                </c:pt>
                <c:pt idx="25">
                  <c:v>k 30.9.2016</c:v>
                </c:pt>
                <c:pt idx="26">
                  <c:v>k 31.10.2016</c:v>
                </c:pt>
                <c:pt idx="27">
                  <c:v>k 30.11.2016</c:v>
                </c:pt>
                <c:pt idx="28">
                  <c:v>k 31.12.2016</c:v>
                </c:pt>
              </c:strCache>
            </c:strRef>
          </c:cat>
          <c:val>
            <c:numRef>
              <c:f>'[9]Vývoj pohľadávok graf 2015_2016'!$C$37:$C$65</c:f>
              <c:numCache>
                <c:formatCode>General</c:formatCode>
                <c:ptCount val="29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  <c:pt idx="22">
                  <c:v>775941.76596999995</c:v>
                </c:pt>
                <c:pt idx="23">
                  <c:v>821722.19310999999</c:v>
                </c:pt>
                <c:pt idx="24">
                  <c:v>796417.36285999999</c:v>
                </c:pt>
                <c:pt idx="25">
                  <c:v>803183.19692000002</c:v>
                </c:pt>
                <c:pt idx="26">
                  <c:v>773776.62745999999</c:v>
                </c:pt>
                <c:pt idx="27">
                  <c:v>781882.29417999997</c:v>
                </c:pt>
                <c:pt idx="28">
                  <c:v>786089.71756999998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88128"/>
        <c:axId val="90289664"/>
      </c:barChart>
      <c:catAx>
        <c:axId val="902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90289664"/>
        <c:crosses val="autoZero"/>
        <c:auto val="1"/>
        <c:lblAlgn val="ctr"/>
        <c:lblOffset val="100"/>
        <c:noMultiLvlLbl val="0"/>
      </c:catAx>
      <c:valAx>
        <c:axId val="90289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9028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400" baseline="0">
                <a:latin typeface="Times New Roman" panose="02020603050405020304" pitchFamily="18" charset="0"/>
              </a:rPr>
              <a:t>Časový vývoj použitia správneho fondu v jednotlivých mesiacoch v roku 2015 a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 sz="1400" baseline="0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[8]zdroj!$B$22:$M$22</c:f>
              <c:strCache>
                <c:ptCount val="12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[8]zdroj!$B$23:$M$23</c:f>
              <c:numCache>
                <c:formatCode>General</c:formatCode>
                <c:ptCount val="12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9378190</c:v>
                </c:pt>
                <c:pt idx="8">
                  <c:v>9707888</c:v>
                </c:pt>
                <c:pt idx="9">
                  <c:v>10292028</c:v>
                </c:pt>
                <c:pt idx="10">
                  <c:v>10940190</c:v>
                </c:pt>
                <c:pt idx="11">
                  <c:v>21426960</c:v>
                </c:pt>
              </c:numCache>
            </c:numRef>
          </c:val>
        </c:ser>
        <c:ser>
          <c:idx val="2"/>
          <c:order val="1"/>
          <c:tx>
            <c:strRef>
              <c:f>[8]zdroj!$A$24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[8]zdroj!$B$22:$M$22</c:f>
              <c:strCache>
                <c:ptCount val="12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[8]zdroj!$B$24:$M$24</c:f>
              <c:numCache>
                <c:formatCode>General</c:formatCode>
                <c:ptCount val="12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  <c:pt idx="5">
                  <c:v>10173263</c:v>
                </c:pt>
                <c:pt idx="6">
                  <c:v>10839193</c:v>
                </c:pt>
                <c:pt idx="7">
                  <c:v>9372572</c:v>
                </c:pt>
                <c:pt idx="8">
                  <c:v>9071315</c:v>
                </c:pt>
                <c:pt idx="9">
                  <c:v>10044465</c:v>
                </c:pt>
                <c:pt idx="10">
                  <c:v>11932200</c:v>
                </c:pt>
                <c:pt idx="11">
                  <c:v>22035040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58528"/>
        <c:axId val="86760448"/>
      </c:barChart>
      <c:catAx>
        <c:axId val="86758528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8676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6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86758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29</xdr:col>
      <xdr:colOff>168971</xdr:colOff>
      <xdr:row>51</xdr:row>
      <xdr:rowOff>99165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38100</xdr:colOff>
      <xdr:row>32</xdr:row>
      <xdr:rowOff>9525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578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&#237;lohy%20k%20spr&#225;ve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%20graf%20%20skuto&#269;nos&#357;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_12_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.podľa poboč._12_16"/>
      <sheetName val="spôsoby vymáhania"/>
      <sheetName val="Opravné položky"/>
      <sheetName val="Exekučné návrhy"/>
      <sheetName val="Mandátna správa"/>
      <sheetName val="Vydané rozhodnutia SK "/>
      <sheetName val="Pohľadávky voči  ZZ"/>
      <sheetName val="Pohľadávky podľa pobočiek Z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rozpis rozpočtu príjmov na rok 2016</v>
          </cell>
          <cell r="C8">
            <v>531416.03660002141</v>
          </cell>
          <cell r="D8">
            <v>518899.65961161046</v>
          </cell>
          <cell r="E8">
            <v>527623.48541159567</v>
          </cell>
          <cell r="F8">
            <v>537591.44154362264</v>
          </cell>
          <cell r="G8">
            <v>542981.10865902225</v>
          </cell>
          <cell r="H8">
            <v>561408.84466933052</v>
          </cell>
          <cell r="I8">
            <v>585035.88209862774</v>
          </cell>
          <cell r="J8">
            <v>561184.37754552707</v>
          </cell>
          <cell r="K8">
            <v>552012.68977513106</v>
          </cell>
          <cell r="L8">
            <v>559603.50686731597</v>
          </cell>
          <cell r="M8">
            <v>568765.03598320007</v>
          </cell>
          <cell r="N8">
            <v>701839.08873499488</v>
          </cell>
        </row>
        <row r="9">
          <cell r="B9" t="str">
            <v>príjmy od EAO spolu rok 2016</v>
          </cell>
          <cell r="C9">
            <v>547507</v>
          </cell>
          <cell r="D9">
            <v>547353</v>
          </cell>
          <cell r="E9">
            <v>548108</v>
          </cell>
          <cell r="F9">
            <v>566381</v>
          </cell>
          <cell r="G9">
            <v>571359</v>
          </cell>
          <cell r="H9">
            <v>574361</v>
          </cell>
          <cell r="I9">
            <v>593463</v>
          </cell>
          <cell r="J9">
            <v>584486</v>
          </cell>
          <cell r="K9">
            <v>575430</v>
          </cell>
          <cell r="L9">
            <v>584897</v>
          </cell>
          <cell r="M9">
            <v>583061</v>
          </cell>
          <cell r="N9">
            <v>712971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rok 2016"/>
      <sheetName val="spolu 600 rok 2016"/>
      <sheetName val="spolu 700 rok 2016"/>
      <sheetName val="spolu SF prezentácia rok 2016"/>
      <sheetName val="spolu 600+700 november 2016"/>
      <sheetName val="spolu 600 november 2016"/>
      <sheetName val="spolu 700 november 2016"/>
      <sheetName val="objed.a faktúry november 2016"/>
      <sheetName val="spolu SF prezentácia november "/>
      <sheetName val="spolu 600+700 október 2016"/>
      <sheetName val="spolu 600 október 2016"/>
      <sheetName val="spolu 700 október 2016"/>
      <sheetName val="objed.a faktúry október 2016"/>
      <sheetName val="spolu SF prezentácia október"/>
      <sheetName val="spolu 600+700 september 2016"/>
      <sheetName val="spolu 600 september 2016"/>
      <sheetName val="spolu 700 september 2016"/>
      <sheetName val="objed.a faktúry september 2016"/>
      <sheetName val="spolu SF prezentácia september"/>
      <sheetName val="spolu 600+700 august 2016"/>
      <sheetName val="spolu 600 august 2016"/>
      <sheetName val="spolu 700 august 2016"/>
      <sheetName val="objed.a faktúry august 2016"/>
      <sheetName val="spolu SF prezentácia august"/>
      <sheetName val="spolu 600+700 júl 2016"/>
      <sheetName val="spolu 600 júl 2016"/>
      <sheetName val="spolu 700 júl 2016"/>
      <sheetName val="objed.a faktúry júl 2016"/>
      <sheetName val="pobočky 600 júl 2016"/>
      <sheetName val="spolu SF prezentácia júl"/>
      <sheetName val="spolu 600+700 jún 2016"/>
      <sheetName val="spolu 600 jún 2016"/>
      <sheetName val="spolu 700 jún 2016"/>
      <sheetName val="pobočky 600 jún 2016"/>
      <sheetName val="objed.a faktúry jún 2016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Graf 2"/>
      <sheetName val="zdroj"/>
      <sheetName val="Graf1"/>
      <sheetName val="mzdy vzor"/>
      <sheetName val="vzor1"/>
      <sheetName val="SF 25.7.2016"/>
      <sheetName val="RO "/>
      <sheetName val="KV rozpočet a skutočnosť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  <cell r="G22" t="str">
            <v>Jún</v>
          </cell>
          <cell r="H22" t="str">
            <v>Júl</v>
          </cell>
          <cell r="I22" t="str">
            <v>August</v>
          </cell>
          <cell r="J22" t="str">
            <v>September</v>
          </cell>
          <cell r="K22" t="str">
            <v>Október</v>
          </cell>
          <cell r="L22" t="str">
            <v>November</v>
          </cell>
          <cell r="M22" t="str">
            <v>December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  <cell r="G23">
            <v>11857331</v>
          </cell>
          <cell r="H23">
            <v>10204133</v>
          </cell>
          <cell r="I23">
            <v>9378190</v>
          </cell>
          <cell r="J23">
            <v>9707888</v>
          </cell>
          <cell r="K23">
            <v>10292028</v>
          </cell>
          <cell r="L23">
            <v>10940190</v>
          </cell>
          <cell r="M23">
            <v>21426960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  <cell r="G24">
            <v>10173263</v>
          </cell>
          <cell r="H24">
            <v>10839193</v>
          </cell>
          <cell r="I24">
            <v>9372572</v>
          </cell>
          <cell r="J24">
            <v>9071315</v>
          </cell>
          <cell r="K24">
            <v>10044465</v>
          </cell>
          <cell r="L24">
            <v>11932200</v>
          </cell>
          <cell r="M24">
            <v>22035040</v>
          </cell>
        </row>
      </sheetData>
      <sheetData sheetId="71" refreshError="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  <sheetName val="stav poh._poboč_8_16"/>
      <sheetName val="stav poh._poboč_8_16 (2)"/>
      <sheetName val="stav poh._poboč_9_16 alt"/>
      <sheetName val="stav poh._poboč_9_16 alt (2)"/>
      <sheetName val="stav poh._poboč_9_16 "/>
      <sheetName val="stav poh._poboč_9_16  (2)"/>
      <sheetName val="stav poh._poboč_10_16 alt"/>
      <sheetName val="stav poh._poboč_10_16 alt (2)"/>
      <sheetName val="stav poh._poboč_10_16"/>
      <sheetName val="stav poh._poboč_10_16 (2)"/>
      <sheetName val="stav poh._poboč_11_16 alt"/>
      <sheetName val="stav poh._poboč_11_16 alt (2)"/>
      <sheetName val="stav poh._poboč_12_16"/>
      <sheetName val="stav poh._poboč_11_16 (2)"/>
      <sheetName val="stav poh._poboč_12_16 (2)"/>
      <sheetName val="Hárok4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  <row r="59">
          <cell r="B59" t="str">
            <v>k 30.6.2016</v>
          </cell>
          <cell r="C59">
            <v>775941.76596999995</v>
          </cell>
        </row>
        <row r="60">
          <cell r="B60" t="str">
            <v>k 31.7.2016</v>
          </cell>
          <cell r="C60">
            <v>821722.19310999999</v>
          </cell>
        </row>
        <row r="61">
          <cell r="B61" t="str">
            <v>k 31.8.2016</v>
          </cell>
          <cell r="C61">
            <v>796417.36285999999</v>
          </cell>
        </row>
        <row r="62">
          <cell r="B62" t="str">
            <v>k 30.9.2016</v>
          </cell>
          <cell r="C62">
            <v>803183.19692000002</v>
          </cell>
        </row>
        <row r="63">
          <cell r="B63" t="str">
            <v>k 31.10.2016</v>
          </cell>
          <cell r="C63">
            <v>773776.62745999999</v>
          </cell>
        </row>
        <row r="64">
          <cell r="B64" t="str">
            <v>k 30.11.2016</v>
          </cell>
          <cell r="C64">
            <v>781882.29417999997</v>
          </cell>
        </row>
        <row r="65">
          <cell r="B65" t="str">
            <v>k 31.12.2016</v>
          </cell>
          <cell r="C65">
            <v>786089.71756999998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8" workbookViewId="0">
      <selection activeCell="J9" sqref="J9:K46"/>
    </sheetView>
  </sheetViews>
  <sheetFormatPr defaultColWidth="8" defaultRowHeight="15.75" x14ac:dyDescent="0.25"/>
  <cols>
    <col min="1" max="1" width="50.85546875" style="1" customWidth="1"/>
    <col min="2" max="2" width="17" style="1" customWidth="1"/>
    <col min="3" max="3" width="17" style="2" customWidth="1"/>
    <col min="4" max="4" width="15.28515625" style="1" customWidth="1"/>
    <col min="5" max="8" width="12.7109375" style="1" customWidth="1"/>
    <col min="9" max="9" width="11.42578125" style="1" bestFit="1" customWidth="1"/>
    <col min="10" max="10" width="15" style="1" customWidth="1"/>
    <col min="11" max="16384" width="8" style="1"/>
  </cols>
  <sheetData>
    <row r="1" spans="1:11" ht="24.75" customHeight="1" x14ac:dyDescent="0.25">
      <c r="A1" s="224"/>
    </row>
    <row r="2" spans="1:11" ht="31.5" customHeight="1" x14ac:dyDescent="0.25"/>
    <row r="3" spans="1:11" ht="20.25" customHeight="1" x14ac:dyDescent="0.25">
      <c r="A3" s="226" t="s">
        <v>211</v>
      </c>
      <c r="B3" s="227"/>
      <c r="C3" s="228"/>
      <c r="D3" s="227"/>
    </row>
    <row r="4" spans="1:11" x14ac:dyDescent="0.25">
      <c r="B4" s="227"/>
      <c r="C4" s="228"/>
      <c r="D4" s="227"/>
    </row>
    <row r="5" spans="1:11" x14ac:dyDescent="0.25">
      <c r="A5" s="227"/>
      <c r="B5" s="227"/>
      <c r="C5" s="228"/>
      <c r="H5" s="229" t="s">
        <v>3</v>
      </c>
    </row>
    <row r="6" spans="1:11" ht="54.75" customHeight="1" x14ac:dyDescent="0.25">
      <c r="A6" s="230" t="s">
        <v>1</v>
      </c>
      <c r="B6" s="231" t="s">
        <v>212</v>
      </c>
      <c r="C6" s="231" t="s">
        <v>213</v>
      </c>
      <c r="D6" s="231" t="s">
        <v>214</v>
      </c>
      <c r="E6" s="232" t="s">
        <v>215</v>
      </c>
      <c r="F6" s="232" t="s">
        <v>216</v>
      </c>
      <c r="G6" s="232" t="s">
        <v>165</v>
      </c>
      <c r="H6" s="232" t="s">
        <v>217</v>
      </c>
    </row>
    <row r="7" spans="1:11" ht="14.25" customHeight="1" x14ac:dyDescent="0.25">
      <c r="A7" s="233" t="s">
        <v>0</v>
      </c>
      <c r="B7" s="233">
        <v>1</v>
      </c>
      <c r="C7" s="234">
        <v>2</v>
      </c>
      <c r="D7" s="233">
        <v>3</v>
      </c>
      <c r="E7" s="235">
        <v>4</v>
      </c>
      <c r="F7" s="235">
        <v>5</v>
      </c>
      <c r="G7" s="235">
        <v>6</v>
      </c>
      <c r="H7" s="233">
        <v>7</v>
      </c>
    </row>
    <row r="8" spans="1:11" x14ac:dyDescent="0.25">
      <c r="A8" s="236" t="s">
        <v>218</v>
      </c>
      <c r="B8" s="237"/>
      <c r="C8" s="238"/>
      <c r="D8" s="237"/>
      <c r="E8" s="239"/>
      <c r="F8" s="239"/>
      <c r="G8" s="239"/>
      <c r="H8" s="239"/>
    </row>
    <row r="9" spans="1:11" x14ac:dyDescent="0.25">
      <c r="A9" s="239" t="s">
        <v>219</v>
      </c>
      <c r="B9" s="240">
        <v>7418227</v>
      </c>
      <c r="C9" s="240">
        <v>7194199</v>
      </c>
      <c r="D9" s="240">
        <v>7150230</v>
      </c>
      <c r="E9" s="241">
        <v>99.388827025774518</v>
      </c>
      <c r="F9" s="241">
        <v>96.387317346853905</v>
      </c>
      <c r="G9" s="240">
        <v>-43969</v>
      </c>
      <c r="H9" s="240">
        <v>-267997</v>
      </c>
      <c r="J9" s="225"/>
      <c r="K9" s="225"/>
    </row>
    <row r="10" spans="1:11" x14ac:dyDescent="0.25">
      <c r="A10" s="239" t="s">
        <v>220</v>
      </c>
      <c r="B10" s="240">
        <v>452983</v>
      </c>
      <c r="C10" s="240">
        <v>634988</v>
      </c>
      <c r="D10" s="240">
        <v>365324</v>
      </c>
      <c r="E10" s="241">
        <v>57.5324258096216</v>
      </c>
      <c r="F10" s="241">
        <v>80.648501157880091</v>
      </c>
      <c r="G10" s="240">
        <v>-269664</v>
      </c>
      <c r="H10" s="240">
        <v>-87659</v>
      </c>
      <c r="J10" s="225"/>
      <c r="K10" s="225"/>
    </row>
    <row r="11" spans="1:11" x14ac:dyDescent="0.25">
      <c r="A11" s="239" t="s">
        <v>221</v>
      </c>
      <c r="B11" s="240">
        <v>7176418</v>
      </c>
      <c r="C11" s="240">
        <v>7305749</v>
      </c>
      <c r="D11" s="240">
        <v>7324318</v>
      </c>
      <c r="E11" s="241">
        <v>100.25416969567391</v>
      </c>
      <c r="F11" s="241">
        <v>102.06091674147186</v>
      </c>
      <c r="G11" s="240">
        <v>18569</v>
      </c>
      <c r="H11" s="240">
        <v>147900</v>
      </c>
      <c r="J11" s="225"/>
      <c r="K11" s="225"/>
    </row>
    <row r="12" spans="1:11" x14ac:dyDescent="0.25">
      <c r="A12" s="239" t="s">
        <v>222</v>
      </c>
      <c r="B12" s="240">
        <v>241809</v>
      </c>
      <c r="C12" s="240">
        <v>-111550</v>
      </c>
      <c r="D12" s="240">
        <v>-174088</v>
      </c>
      <c r="E12" s="241">
        <v>156.06275212909009</v>
      </c>
      <c r="F12" s="241">
        <v>-71.994011802703781</v>
      </c>
      <c r="G12" s="240">
        <v>-62538</v>
      </c>
      <c r="H12" s="240">
        <v>-415897</v>
      </c>
      <c r="J12" s="225"/>
      <c r="K12" s="225"/>
    </row>
    <row r="13" spans="1:11" x14ac:dyDescent="0.25">
      <c r="A13" s="239" t="s">
        <v>223</v>
      </c>
      <c r="B13" s="240">
        <v>461387</v>
      </c>
      <c r="C13" s="240">
        <v>652196</v>
      </c>
      <c r="D13" s="240">
        <v>703196</v>
      </c>
      <c r="E13" s="241">
        <v>107.81973517163553</v>
      </c>
      <c r="F13" s="241">
        <v>152.40914893570908</v>
      </c>
      <c r="G13" s="240">
        <v>51000</v>
      </c>
      <c r="H13" s="240">
        <v>241809</v>
      </c>
      <c r="J13" s="225"/>
      <c r="K13" s="225"/>
    </row>
    <row r="14" spans="1:11" x14ac:dyDescent="0.25">
      <c r="A14" s="239" t="s">
        <v>224</v>
      </c>
      <c r="B14" s="240">
        <v>703196</v>
      </c>
      <c r="C14" s="240">
        <v>540646</v>
      </c>
      <c r="D14" s="240">
        <v>529108</v>
      </c>
      <c r="E14" s="241">
        <v>97.865886365570077</v>
      </c>
      <c r="F14" s="241">
        <v>75.243317652546367</v>
      </c>
      <c r="G14" s="240">
        <v>-11538</v>
      </c>
      <c r="H14" s="240">
        <v>-174088</v>
      </c>
      <c r="J14" s="225"/>
      <c r="K14" s="225"/>
    </row>
    <row r="15" spans="1:11" x14ac:dyDescent="0.25">
      <c r="A15" s="239" t="s">
        <v>225</v>
      </c>
      <c r="B15" s="240">
        <v>7879614</v>
      </c>
      <c r="C15" s="240">
        <v>7846395</v>
      </c>
      <c r="D15" s="240">
        <v>7853426</v>
      </c>
      <c r="E15" s="241">
        <v>100.08960803018456</v>
      </c>
      <c r="F15" s="241">
        <v>99.667648694466507</v>
      </c>
      <c r="G15" s="240">
        <v>7031</v>
      </c>
      <c r="H15" s="240">
        <v>-26188</v>
      </c>
      <c r="J15" s="225"/>
      <c r="K15" s="225"/>
    </row>
    <row r="16" spans="1:11" x14ac:dyDescent="0.25">
      <c r="A16" s="239"/>
      <c r="B16" s="240"/>
      <c r="C16" s="240"/>
      <c r="D16" s="240"/>
      <c r="E16" s="242"/>
      <c r="F16" s="242"/>
      <c r="G16" s="243"/>
      <c r="H16" s="243"/>
      <c r="J16" s="225"/>
      <c r="K16" s="225"/>
    </row>
    <row r="17" spans="1:11" x14ac:dyDescent="0.25">
      <c r="A17" s="245" t="s">
        <v>226</v>
      </c>
      <c r="B17" s="246">
        <v>7418227</v>
      </c>
      <c r="C17" s="246">
        <v>7194199</v>
      </c>
      <c r="D17" s="246">
        <v>7150230</v>
      </c>
      <c r="E17" s="241">
        <v>99.388827025774518</v>
      </c>
      <c r="F17" s="241">
        <v>96.387317346853905</v>
      </c>
      <c r="G17" s="240">
        <v>-43969</v>
      </c>
      <c r="H17" s="240">
        <v>-267997</v>
      </c>
      <c r="I17" s="225"/>
      <c r="J17" s="225"/>
      <c r="K17" s="225"/>
    </row>
    <row r="18" spans="1:11" x14ac:dyDescent="0.25">
      <c r="A18" s="239" t="s">
        <v>227</v>
      </c>
      <c r="B18" s="240">
        <v>6912657</v>
      </c>
      <c r="C18" s="240">
        <v>6512939</v>
      </c>
      <c r="D18" s="240">
        <v>6747715</v>
      </c>
      <c r="E18" s="241">
        <v>103.60476276531993</v>
      </c>
      <c r="F18" s="241">
        <v>97.61391314511917</v>
      </c>
      <c r="G18" s="240">
        <v>234776</v>
      </c>
      <c r="H18" s="240">
        <v>-164942</v>
      </c>
      <c r="I18" s="225"/>
      <c r="J18" s="225"/>
      <c r="K18" s="225"/>
    </row>
    <row r="19" spans="1:11" x14ac:dyDescent="0.25">
      <c r="A19" s="239" t="s">
        <v>228</v>
      </c>
      <c r="B19" s="240">
        <v>548433</v>
      </c>
      <c r="C19" s="240">
        <v>545302</v>
      </c>
      <c r="D19" s="240">
        <v>583485</v>
      </c>
      <c r="E19" s="241">
        <v>107.00217494159199</v>
      </c>
      <c r="F19" s="241">
        <v>106.39130030468627</v>
      </c>
      <c r="G19" s="240">
        <v>38183</v>
      </c>
      <c r="H19" s="240">
        <v>35052</v>
      </c>
      <c r="I19" s="225"/>
      <c r="J19" s="225"/>
      <c r="K19" s="225"/>
    </row>
    <row r="20" spans="1:11" x14ac:dyDescent="0.25">
      <c r="A20" s="239" t="s">
        <v>229</v>
      </c>
      <c r="B20" s="240">
        <v>3745999</v>
      </c>
      <c r="C20" s="240">
        <v>3286615</v>
      </c>
      <c r="D20" s="240">
        <v>3383626</v>
      </c>
      <c r="E20" s="241">
        <v>102.95169954497257</v>
      </c>
      <c r="F20" s="241">
        <v>90.326398912546424</v>
      </c>
      <c r="G20" s="240">
        <v>97011</v>
      </c>
      <c r="H20" s="240">
        <v>-362373</v>
      </c>
      <c r="I20" s="225"/>
      <c r="J20" s="225"/>
      <c r="K20" s="225"/>
    </row>
    <row r="21" spans="1:11" x14ac:dyDescent="0.25">
      <c r="A21" s="239" t="s">
        <v>230</v>
      </c>
      <c r="B21" s="240">
        <v>1157206</v>
      </c>
      <c r="C21" s="240">
        <v>1185149</v>
      </c>
      <c r="D21" s="240">
        <v>1226925</v>
      </c>
      <c r="E21" s="241">
        <v>103.52495762136238</v>
      </c>
      <c r="F21" s="241">
        <v>106.02477000637742</v>
      </c>
      <c r="G21" s="240">
        <v>41776</v>
      </c>
      <c r="H21" s="240">
        <v>69719</v>
      </c>
      <c r="I21" s="225"/>
      <c r="J21" s="225"/>
      <c r="K21" s="225"/>
    </row>
    <row r="22" spans="1:11" x14ac:dyDescent="0.25">
      <c r="A22" s="239" t="s">
        <v>231</v>
      </c>
      <c r="B22" s="240">
        <v>151332</v>
      </c>
      <c r="C22" s="240">
        <v>158190</v>
      </c>
      <c r="D22" s="240">
        <v>160894</v>
      </c>
      <c r="E22" s="241">
        <v>101.70933687338011</v>
      </c>
      <c r="F22" s="241">
        <v>106.31855787275659</v>
      </c>
      <c r="G22" s="240">
        <v>2704</v>
      </c>
      <c r="H22" s="240">
        <v>9562</v>
      </c>
      <c r="I22" s="225"/>
      <c r="J22" s="225"/>
      <c r="K22" s="225"/>
    </row>
    <row r="23" spans="1:11" x14ac:dyDescent="0.25">
      <c r="A23" s="253" t="s">
        <v>232</v>
      </c>
      <c r="B23" s="240">
        <v>36558</v>
      </c>
      <c r="C23" s="240">
        <v>39024</v>
      </c>
      <c r="D23" s="240">
        <v>38980</v>
      </c>
      <c r="E23" s="241">
        <v>99.887248872488726</v>
      </c>
      <c r="F23" s="241">
        <v>106.6250888998304</v>
      </c>
      <c r="G23" s="240">
        <v>-44</v>
      </c>
      <c r="H23" s="240">
        <v>2422</v>
      </c>
      <c r="I23" s="225"/>
      <c r="J23" s="225"/>
      <c r="K23" s="225"/>
    </row>
    <row r="24" spans="1:11" x14ac:dyDescent="0.25">
      <c r="A24" s="239" t="s">
        <v>233</v>
      </c>
      <c r="B24" s="240">
        <v>342764</v>
      </c>
      <c r="C24" s="240">
        <v>345210</v>
      </c>
      <c r="D24" s="240">
        <v>364653</v>
      </c>
      <c r="E24" s="241">
        <v>105.63222386373512</v>
      </c>
      <c r="F24" s="241">
        <v>106.38602653720928</v>
      </c>
      <c r="G24" s="240">
        <v>19443</v>
      </c>
      <c r="H24" s="240">
        <v>21889</v>
      </c>
      <c r="I24" s="225"/>
      <c r="J24" s="225"/>
      <c r="K24" s="225"/>
    </row>
    <row r="25" spans="1:11" x14ac:dyDescent="0.25">
      <c r="A25" s="239" t="s">
        <v>234</v>
      </c>
      <c r="B25" s="240">
        <v>930365</v>
      </c>
      <c r="C25" s="240">
        <v>953449</v>
      </c>
      <c r="D25" s="240">
        <v>989152</v>
      </c>
      <c r="E25" s="241">
        <v>103.74461560083444</v>
      </c>
      <c r="F25" s="241">
        <v>106.31870287467822</v>
      </c>
      <c r="G25" s="240">
        <v>35703</v>
      </c>
      <c r="H25" s="240">
        <v>58787</v>
      </c>
      <c r="I25" s="225"/>
      <c r="J25" s="225"/>
      <c r="K25" s="225"/>
    </row>
    <row r="26" spans="1:11" x14ac:dyDescent="0.25">
      <c r="A26" s="239" t="s">
        <v>235</v>
      </c>
      <c r="B26" s="240">
        <v>19010</v>
      </c>
      <c r="C26" s="240">
        <v>19208</v>
      </c>
      <c r="D26" s="240">
        <v>15153</v>
      </c>
      <c r="E26" s="241">
        <v>78.889004581424402</v>
      </c>
      <c r="F26" s="241">
        <v>79.710678590215679</v>
      </c>
      <c r="G26" s="240">
        <v>-4055</v>
      </c>
      <c r="H26" s="240">
        <v>-3857</v>
      </c>
      <c r="I26" s="225"/>
      <c r="J26" s="225"/>
      <c r="K26" s="225"/>
    </row>
    <row r="27" spans="1:11" x14ac:dyDescent="0.25">
      <c r="A27" s="239" t="s">
        <v>86</v>
      </c>
      <c r="B27" s="240">
        <v>29665</v>
      </c>
      <c r="C27" s="240">
        <v>17001</v>
      </c>
      <c r="D27" s="240">
        <v>18037</v>
      </c>
      <c r="E27" s="241">
        <v>106.09375919063584</v>
      </c>
      <c r="F27" s="241">
        <v>60.802292263610312</v>
      </c>
      <c r="G27" s="240">
        <v>1036</v>
      </c>
      <c r="H27" s="240">
        <v>-11628</v>
      </c>
      <c r="I27" s="225"/>
      <c r="J27" s="225"/>
      <c r="K27" s="225"/>
    </row>
    <row r="28" spans="1:11" x14ac:dyDescent="0.25">
      <c r="A28" s="239" t="s">
        <v>236</v>
      </c>
      <c r="B28" s="240">
        <v>3912</v>
      </c>
      <c r="C28" s="240">
        <v>10063</v>
      </c>
      <c r="D28" s="240">
        <v>4001</v>
      </c>
      <c r="E28" s="241">
        <v>39.759515055152541</v>
      </c>
      <c r="F28" s="241">
        <v>102.27505112474438</v>
      </c>
      <c r="G28" s="240">
        <v>-6062</v>
      </c>
      <c r="H28" s="240">
        <v>89</v>
      </c>
      <c r="I28" s="225"/>
      <c r="J28" s="225"/>
      <c r="K28" s="225"/>
    </row>
    <row r="29" spans="1:11" x14ac:dyDescent="0.25">
      <c r="A29" s="239" t="s">
        <v>237</v>
      </c>
      <c r="B29" s="240">
        <v>452983</v>
      </c>
      <c r="C29" s="240">
        <v>634988</v>
      </c>
      <c r="D29" s="240">
        <v>365324</v>
      </c>
      <c r="E29" s="241">
        <v>57.5324258096216</v>
      </c>
      <c r="F29" s="241">
        <v>80.648501157880091</v>
      </c>
      <c r="G29" s="240">
        <v>-269664</v>
      </c>
      <c r="H29" s="240">
        <v>-87659</v>
      </c>
      <c r="I29" s="225"/>
      <c r="J29" s="225"/>
      <c r="K29" s="225"/>
    </row>
    <row r="30" spans="1:11" x14ac:dyDescent="0.25">
      <c r="A30" s="244"/>
      <c r="B30" s="243"/>
      <c r="C30" s="243"/>
      <c r="D30" s="243"/>
      <c r="E30" s="242"/>
      <c r="F30" s="242"/>
      <c r="G30" s="243"/>
      <c r="H30" s="243"/>
      <c r="I30" s="225"/>
      <c r="J30" s="225"/>
      <c r="K30" s="225"/>
    </row>
    <row r="31" spans="1:11" x14ac:dyDescent="0.25">
      <c r="A31" s="245" t="s">
        <v>238</v>
      </c>
      <c r="B31" s="246">
        <v>7176418</v>
      </c>
      <c r="C31" s="246">
        <v>7305749</v>
      </c>
      <c r="D31" s="246">
        <v>7324318</v>
      </c>
      <c r="E31" s="241">
        <v>100.25416969567391</v>
      </c>
      <c r="F31" s="241">
        <v>102.06091674147186</v>
      </c>
      <c r="G31" s="240">
        <v>18569</v>
      </c>
      <c r="H31" s="240">
        <v>147900</v>
      </c>
      <c r="I31" s="225"/>
      <c r="J31" s="225"/>
      <c r="K31" s="225"/>
    </row>
    <row r="32" spans="1:11" x14ac:dyDescent="0.25">
      <c r="A32" s="239" t="s">
        <v>239</v>
      </c>
      <c r="B32" s="240">
        <v>7047636</v>
      </c>
      <c r="C32" s="240">
        <v>7199749</v>
      </c>
      <c r="D32" s="240">
        <v>7191594</v>
      </c>
      <c r="E32" s="241">
        <v>99.886732162468434</v>
      </c>
      <c r="F32" s="241">
        <v>102.04264238391427</v>
      </c>
      <c r="G32" s="240">
        <v>-8155</v>
      </c>
      <c r="H32" s="240">
        <v>143958</v>
      </c>
      <c r="I32" s="225"/>
      <c r="J32" s="225"/>
      <c r="K32" s="225"/>
    </row>
    <row r="33" spans="1:11" x14ac:dyDescent="0.25">
      <c r="A33" s="239" t="s">
        <v>7</v>
      </c>
      <c r="B33" s="240">
        <v>415086</v>
      </c>
      <c r="C33" s="240">
        <v>440924</v>
      </c>
      <c r="D33" s="240">
        <v>473885</v>
      </c>
      <c r="E33" s="241">
        <v>107.47543794395406</v>
      </c>
      <c r="F33" s="241">
        <v>114.16549823410089</v>
      </c>
      <c r="G33" s="240">
        <v>32961</v>
      </c>
      <c r="H33" s="240">
        <v>58799</v>
      </c>
      <c r="I33" s="225"/>
      <c r="J33" s="225"/>
      <c r="K33" s="225"/>
    </row>
    <row r="34" spans="1:11" x14ac:dyDescent="0.25">
      <c r="A34" s="239" t="s">
        <v>13</v>
      </c>
      <c r="B34" s="240">
        <v>5501141</v>
      </c>
      <c r="C34" s="240">
        <v>5607154</v>
      </c>
      <c r="D34" s="240">
        <v>5571328</v>
      </c>
      <c r="E34" s="241">
        <v>99.361066237881104</v>
      </c>
      <c r="F34" s="241">
        <v>101.27586258923375</v>
      </c>
      <c r="G34" s="240">
        <v>-35826</v>
      </c>
      <c r="H34" s="240">
        <v>70187</v>
      </c>
      <c r="I34" s="225"/>
      <c r="J34" s="225"/>
      <c r="K34" s="225"/>
    </row>
    <row r="35" spans="1:11" x14ac:dyDescent="0.25">
      <c r="A35" s="239" t="s">
        <v>20</v>
      </c>
      <c r="B35" s="240">
        <v>913340</v>
      </c>
      <c r="C35" s="240">
        <v>938719</v>
      </c>
      <c r="D35" s="240">
        <v>914066</v>
      </c>
      <c r="E35" s="241">
        <v>97.373761477076741</v>
      </c>
      <c r="F35" s="241">
        <v>100.07948847088709</v>
      </c>
      <c r="G35" s="240">
        <v>-24653</v>
      </c>
      <c r="H35" s="240">
        <v>726</v>
      </c>
      <c r="I35" s="225"/>
      <c r="J35" s="225"/>
      <c r="K35" s="225"/>
    </row>
    <row r="36" spans="1:11" x14ac:dyDescent="0.25">
      <c r="A36" s="239" t="s">
        <v>25</v>
      </c>
      <c r="B36" s="240">
        <v>46724</v>
      </c>
      <c r="C36" s="240">
        <v>49649</v>
      </c>
      <c r="D36" s="240">
        <v>47322</v>
      </c>
      <c r="E36" s="241">
        <v>95.313097947592098</v>
      </c>
      <c r="F36" s="241">
        <v>101.27985617669719</v>
      </c>
      <c r="G36" s="240">
        <v>-2327</v>
      </c>
      <c r="H36" s="240">
        <v>598</v>
      </c>
      <c r="I36" s="225"/>
      <c r="J36" s="225"/>
      <c r="K36" s="225"/>
    </row>
    <row r="37" spans="1:11" x14ac:dyDescent="0.25">
      <c r="A37" s="239" t="s">
        <v>39</v>
      </c>
      <c r="B37" s="240">
        <v>12720</v>
      </c>
      <c r="C37" s="240">
        <v>16177</v>
      </c>
      <c r="D37" s="240">
        <v>13363</v>
      </c>
      <c r="E37" s="241">
        <v>82.604932929467765</v>
      </c>
      <c r="F37" s="241">
        <v>105.05503144654087</v>
      </c>
      <c r="G37" s="240">
        <v>-2814</v>
      </c>
      <c r="H37" s="240">
        <v>643</v>
      </c>
      <c r="I37" s="225"/>
      <c r="J37" s="225"/>
      <c r="K37" s="225"/>
    </row>
    <row r="38" spans="1:11" x14ac:dyDescent="0.25">
      <c r="A38" s="239" t="s">
        <v>43</v>
      </c>
      <c r="B38" s="240">
        <v>158625</v>
      </c>
      <c r="C38" s="240">
        <v>147126</v>
      </c>
      <c r="D38" s="240">
        <v>171630</v>
      </c>
      <c r="E38" s="241">
        <v>116.65511194486358</v>
      </c>
      <c r="F38" s="241">
        <v>108.19858156028369</v>
      </c>
      <c r="G38" s="240">
        <v>24504</v>
      </c>
      <c r="H38" s="240">
        <v>13005</v>
      </c>
      <c r="I38" s="225"/>
      <c r="J38" s="225"/>
      <c r="K38" s="225"/>
    </row>
    <row r="39" spans="1:11" x14ac:dyDescent="0.25">
      <c r="A39" s="239" t="s">
        <v>240</v>
      </c>
      <c r="B39" s="240">
        <v>128782</v>
      </c>
      <c r="C39" s="240">
        <v>106000</v>
      </c>
      <c r="D39" s="240">
        <v>132724</v>
      </c>
      <c r="E39" s="241">
        <v>125.21132075471697</v>
      </c>
      <c r="F39" s="241">
        <v>103.06098678386731</v>
      </c>
      <c r="G39" s="240">
        <v>26724</v>
      </c>
      <c r="H39" s="240">
        <v>3942</v>
      </c>
      <c r="I39" s="225"/>
      <c r="J39" s="225"/>
      <c r="K39" s="225"/>
    </row>
    <row r="40" spans="1:11" x14ac:dyDescent="0.25">
      <c r="A40" s="244"/>
      <c r="B40" s="244"/>
      <c r="C40" s="244"/>
      <c r="D40" s="244"/>
      <c r="E40" s="242"/>
      <c r="F40" s="242"/>
      <c r="G40" s="243"/>
      <c r="H40" s="243"/>
      <c r="I40" s="225"/>
      <c r="J40" s="225"/>
      <c r="K40" s="225"/>
    </row>
    <row r="41" spans="1:11" x14ac:dyDescent="0.25">
      <c r="A41" s="247" t="s">
        <v>240</v>
      </c>
      <c r="B41" s="247"/>
      <c r="C41" s="247"/>
      <c r="D41" s="247"/>
      <c r="E41" s="248"/>
      <c r="F41" s="248"/>
      <c r="G41" s="246"/>
      <c r="H41" s="246"/>
      <c r="I41" s="225"/>
      <c r="J41" s="225"/>
      <c r="K41" s="225"/>
    </row>
    <row r="42" spans="1:11" x14ac:dyDescent="0.25">
      <c r="A42" s="249" t="s">
        <v>241</v>
      </c>
      <c r="B42" s="250">
        <v>166982</v>
      </c>
      <c r="C42" s="250">
        <v>158440</v>
      </c>
      <c r="D42" s="250">
        <v>164414</v>
      </c>
      <c r="E42" s="241">
        <v>103.77051249684423</v>
      </c>
      <c r="F42" s="241">
        <v>98.462109688469411</v>
      </c>
      <c r="G42" s="240">
        <v>5974</v>
      </c>
      <c r="H42" s="240">
        <v>-2568</v>
      </c>
      <c r="I42" s="225"/>
      <c r="J42" s="225"/>
      <c r="K42" s="225"/>
    </row>
    <row r="43" spans="1:11" x14ac:dyDescent="0.25">
      <c r="A43" s="249" t="s">
        <v>242</v>
      </c>
      <c r="B43" s="250">
        <v>128782</v>
      </c>
      <c r="C43" s="250">
        <v>106000</v>
      </c>
      <c r="D43" s="250">
        <v>132724</v>
      </c>
      <c r="E43" s="241">
        <v>125.21132075471697</v>
      </c>
      <c r="F43" s="241">
        <v>103.06098678386731</v>
      </c>
      <c r="G43" s="240">
        <v>26724</v>
      </c>
      <c r="H43" s="240">
        <v>3942</v>
      </c>
      <c r="I43" s="225"/>
      <c r="J43" s="225"/>
      <c r="K43" s="225"/>
    </row>
    <row r="44" spans="1:11" x14ac:dyDescent="0.25">
      <c r="A44" s="239" t="s">
        <v>222</v>
      </c>
      <c r="B44" s="250">
        <v>38200</v>
      </c>
      <c r="C44" s="250">
        <v>52440</v>
      </c>
      <c r="D44" s="250">
        <v>31690</v>
      </c>
      <c r="E44" s="241">
        <v>60.430968726163236</v>
      </c>
      <c r="F44" s="241">
        <v>82.958115183246079</v>
      </c>
      <c r="G44" s="240">
        <v>-20750</v>
      </c>
      <c r="H44" s="240">
        <v>-6510</v>
      </c>
      <c r="I44" s="225"/>
      <c r="J44" s="225"/>
      <c r="K44" s="225"/>
    </row>
    <row r="45" spans="1:11" x14ac:dyDescent="0.25">
      <c r="A45" s="239" t="s">
        <v>223</v>
      </c>
      <c r="B45" s="250">
        <v>0</v>
      </c>
      <c r="C45" s="250">
        <v>0</v>
      </c>
      <c r="D45" s="250">
        <v>0</v>
      </c>
      <c r="E45" s="241">
        <v>0</v>
      </c>
      <c r="F45" s="241">
        <v>0</v>
      </c>
      <c r="G45" s="240">
        <v>0</v>
      </c>
      <c r="H45" s="240">
        <v>0</v>
      </c>
      <c r="I45" s="225"/>
      <c r="J45" s="225"/>
      <c r="K45" s="225"/>
    </row>
    <row r="46" spans="1:11" x14ac:dyDescent="0.25">
      <c r="A46" s="244" t="s">
        <v>224</v>
      </c>
      <c r="B46" s="251">
        <v>38200</v>
      </c>
      <c r="C46" s="251">
        <v>52440</v>
      </c>
      <c r="D46" s="251">
        <v>31690</v>
      </c>
      <c r="E46" s="242">
        <v>60.430968726163236</v>
      </c>
      <c r="F46" s="242">
        <v>82.958115183246079</v>
      </c>
      <c r="G46" s="243">
        <v>-20750</v>
      </c>
      <c r="H46" s="243">
        <v>-6510</v>
      </c>
      <c r="I46" s="225"/>
      <c r="J46" s="225"/>
      <c r="K46" s="225"/>
    </row>
    <row r="48" spans="1:11" x14ac:dyDescent="0.25">
      <c r="A48" s="252" t="s">
        <v>243</v>
      </c>
    </row>
    <row r="49" spans="1:3" x14ac:dyDescent="0.25">
      <c r="A49" s="106"/>
      <c r="C49" s="1"/>
    </row>
  </sheetData>
  <phoneticPr fontId="32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S23"/>
  <sheetViews>
    <sheetView zoomScale="90" zoomScaleNormal="90" workbookViewId="0">
      <selection activeCell="J58" sqref="J58"/>
    </sheetView>
  </sheetViews>
  <sheetFormatPr defaultRowHeight="14.25" x14ac:dyDescent="0.2"/>
  <cols>
    <col min="1" max="1" width="34.28515625" style="678" customWidth="1"/>
    <col min="2" max="2" width="22.85546875" style="678" customWidth="1"/>
    <col min="3" max="3" width="20.7109375" style="678" customWidth="1"/>
    <col min="4" max="4" width="13" style="678" customWidth="1"/>
    <col min="5" max="11" width="12" style="678" customWidth="1"/>
    <col min="12" max="12" width="12.5703125" style="678" customWidth="1"/>
    <col min="13" max="17" width="12.7109375" style="678" customWidth="1"/>
    <col min="18" max="18" width="25" style="678" customWidth="1"/>
    <col min="19" max="19" width="12.28515625" style="678" customWidth="1"/>
    <col min="20" max="264" width="9.140625" style="678"/>
    <col min="265" max="265" width="34.28515625" style="678" customWidth="1"/>
    <col min="266" max="266" width="28.7109375" style="678" customWidth="1"/>
    <col min="267" max="272" width="10.28515625" style="678" customWidth="1"/>
    <col min="273" max="273" width="11.7109375" style="678" customWidth="1"/>
    <col min="274" max="274" width="25" style="678" customWidth="1"/>
    <col min="275" max="275" width="12.28515625" style="678" customWidth="1"/>
    <col min="276" max="520" width="9.140625" style="678"/>
    <col min="521" max="521" width="34.28515625" style="678" customWidth="1"/>
    <col min="522" max="522" width="28.7109375" style="678" customWidth="1"/>
    <col min="523" max="528" width="10.28515625" style="678" customWidth="1"/>
    <col min="529" max="529" width="11.7109375" style="678" customWidth="1"/>
    <col min="530" max="530" width="25" style="678" customWidth="1"/>
    <col min="531" max="531" width="12.28515625" style="678" customWidth="1"/>
    <col min="532" max="776" width="9.140625" style="678"/>
    <col min="777" max="777" width="34.28515625" style="678" customWidth="1"/>
    <col min="778" max="778" width="28.7109375" style="678" customWidth="1"/>
    <col min="779" max="784" width="10.28515625" style="678" customWidth="1"/>
    <col min="785" max="785" width="11.7109375" style="678" customWidth="1"/>
    <col min="786" max="786" width="25" style="678" customWidth="1"/>
    <col min="787" max="787" width="12.28515625" style="678" customWidth="1"/>
    <col min="788" max="1032" width="9.140625" style="678"/>
    <col min="1033" max="1033" width="34.28515625" style="678" customWidth="1"/>
    <col min="1034" max="1034" width="28.7109375" style="678" customWidth="1"/>
    <col min="1035" max="1040" width="10.28515625" style="678" customWidth="1"/>
    <col min="1041" max="1041" width="11.7109375" style="678" customWidth="1"/>
    <col min="1042" max="1042" width="25" style="678" customWidth="1"/>
    <col min="1043" max="1043" width="12.28515625" style="678" customWidth="1"/>
    <col min="1044" max="1288" width="9.140625" style="678"/>
    <col min="1289" max="1289" width="34.28515625" style="678" customWidth="1"/>
    <col min="1290" max="1290" width="28.7109375" style="678" customWidth="1"/>
    <col min="1291" max="1296" width="10.28515625" style="678" customWidth="1"/>
    <col min="1297" max="1297" width="11.7109375" style="678" customWidth="1"/>
    <col min="1298" max="1298" width="25" style="678" customWidth="1"/>
    <col min="1299" max="1299" width="12.28515625" style="678" customWidth="1"/>
    <col min="1300" max="1544" width="9.140625" style="678"/>
    <col min="1545" max="1545" width="34.28515625" style="678" customWidth="1"/>
    <col min="1546" max="1546" width="28.7109375" style="678" customWidth="1"/>
    <col min="1547" max="1552" width="10.28515625" style="678" customWidth="1"/>
    <col min="1553" max="1553" width="11.7109375" style="678" customWidth="1"/>
    <col min="1554" max="1554" width="25" style="678" customWidth="1"/>
    <col min="1555" max="1555" width="12.28515625" style="678" customWidth="1"/>
    <col min="1556" max="1800" width="9.140625" style="678"/>
    <col min="1801" max="1801" width="34.28515625" style="678" customWidth="1"/>
    <col min="1802" max="1802" width="28.7109375" style="678" customWidth="1"/>
    <col min="1803" max="1808" width="10.28515625" style="678" customWidth="1"/>
    <col min="1809" max="1809" width="11.7109375" style="678" customWidth="1"/>
    <col min="1810" max="1810" width="25" style="678" customWidth="1"/>
    <col min="1811" max="1811" width="12.28515625" style="678" customWidth="1"/>
    <col min="1812" max="2056" width="9.140625" style="678"/>
    <col min="2057" max="2057" width="34.28515625" style="678" customWidth="1"/>
    <col min="2058" max="2058" width="28.7109375" style="678" customWidth="1"/>
    <col min="2059" max="2064" width="10.28515625" style="678" customWidth="1"/>
    <col min="2065" max="2065" width="11.7109375" style="678" customWidth="1"/>
    <col min="2066" max="2066" width="25" style="678" customWidth="1"/>
    <col min="2067" max="2067" width="12.28515625" style="678" customWidth="1"/>
    <col min="2068" max="2312" width="9.140625" style="678"/>
    <col min="2313" max="2313" width="34.28515625" style="678" customWidth="1"/>
    <col min="2314" max="2314" width="28.7109375" style="678" customWidth="1"/>
    <col min="2315" max="2320" width="10.28515625" style="678" customWidth="1"/>
    <col min="2321" max="2321" width="11.7109375" style="678" customWidth="1"/>
    <col min="2322" max="2322" width="25" style="678" customWidth="1"/>
    <col min="2323" max="2323" width="12.28515625" style="678" customWidth="1"/>
    <col min="2324" max="2568" width="9.140625" style="678"/>
    <col min="2569" max="2569" width="34.28515625" style="678" customWidth="1"/>
    <col min="2570" max="2570" width="28.7109375" style="678" customWidth="1"/>
    <col min="2571" max="2576" width="10.28515625" style="678" customWidth="1"/>
    <col min="2577" max="2577" width="11.7109375" style="678" customWidth="1"/>
    <col min="2578" max="2578" width="25" style="678" customWidth="1"/>
    <col min="2579" max="2579" width="12.28515625" style="678" customWidth="1"/>
    <col min="2580" max="2824" width="9.140625" style="678"/>
    <col min="2825" max="2825" width="34.28515625" style="678" customWidth="1"/>
    <col min="2826" max="2826" width="28.7109375" style="678" customWidth="1"/>
    <col min="2827" max="2832" width="10.28515625" style="678" customWidth="1"/>
    <col min="2833" max="2833" width="11.7109375" style="678" customWidth="1"/>
    <col min="2834" max="2834" width="25" style="678" customWidth="1"/>
    <col min="2835" max="2835" width="12.28515625" style="678" customWidth="1"/>
    <col min="2836" max="3080" width="9.140625" style="678"/>
    <col min="3081" max="3081" width="34.28515625" style="678" customWidth="1"/>
    <col min="3082" max="3082" width="28.7109375" style="678" customWidth="1"/>
    <col min="3083" max="3088" width="10.28515625" style="678" customWidth="1"/>
    <col min="3089" max="3089" width="11.7109375" style="678" customWidth="1"/>
    <col min="3090" max="3090" width="25" style="678" customWidth="1"/>
    <col min="3091" max="3091" width="12.28515625" style="678" customWidth="1"/>
    <col min="3092" max="3336" width="9.140625" style="678"/>
    <col min="3337" max="3337" width="34.28515625" style="678" customWidth="1"/>
    <col min="3338" max="3338" width="28.7109375" style="678" customWidth="1"/>
    <col min="3339" max="3344" width="10.28515625" style="678" customWidth="1"/>
    <col min="3345" max="3345" width="11.7109375" style="678" customWidth="1"/>
    <col min="3346" max="3346" width="25" style="678" customWidth="1"/>
    <col min="3347" max="3347" width="12.28515625" style="678" customWidth="1"/>
    <col min="3348" max="3592" width="9.140625" style="678"/>
    <col min="3593" max="3593" width="34.28515625" style="678" customWidth="1"/>
    <col min="3594" max="3594" width="28.7109375" style="678" customWidth="1"/>
    <col min="3595" max="3600" width="10.28515625" style="678" customWidth="1"/>
    <col min="3601" max="3601" width="11.7109375" style="678" customWidth="1"/>
    <col min="3602" max="3602" width="25" style="678" customWidth="1"/>
    <col min="3603" max="3603" width="12.28515625" style="678" customWidth="1"/>
    <col min="3604" max="3848" width="9.140625" style="678"/>
    <col min="3849" max="3849" width="34.28515625" style="678" customWidth="1"/>
    <col min="3850" max="3850" width="28.7109375" style="678" customWidth="1"/>
    <col min="3851" max="3856" width="10.28515625" style="678" customWidth="1"/>
    <col min="3857" max="3857" width="11.7109375" style="678" customWidth="1"/>
    <col min="3858" max="3858" width="25" style="678" customWidth="1"/>
    <col min="3859" max="3859" width="12.28515625" style="678" customWidth="1"/>
    <col min="3860" max="4104" width="9.140625" style="678"/>
    <col min="4105" max="4105" width="34.28515625" style="678" customWidth="1"/>
    <col min="4106" max="4106" width="28.7109375" style="678" customWidth="1"/>
    <col min="4107" max="4112" width="10.28515625" style="678" customWidth="1"/>
    <col min="4113" max="4113" width="11.7109375" style="678" customWidth="1"/>
    <col min="4114" max="4114" width="25" style="678" customWidth="1"/>
    <col min="4115" max="4115" width="12.28515625" style="678" customWidth="1"/>
    <col min="4116" max="4360" width="9.140625" style="678"/>
    <col min="4361" max="4361" width="34.28515625" style="678" customWidth="1"/>
    <col min="4362" max="4362" width="28.7109375" style="678" customWidth="1"/>
    <col min="4363" max="4368" width="10.28515625" style="678" customWidth="1"/>
    <col min="4369" max="4369" width="11.7109375" style="678" customWidth="1"/>
    <col min="4370" max="4370" width="25" style="678" customWidth="1"/>
    <col min="4371" max="4371" width="12.28515625" style="678" customWidth="1"/>
    <col min="4372" max="4616" width="9.140625" style="678"/>
    <col min="4617" max="4617" width="34.28515625" style="678" customWidth="1"/>
    <col min="4618" max="4618" width="28.7109375" style="678" customWidth="1"/>
    <col min="4619" max="4624" width="10.28515625" style="678" customWidth="1"/>
    <col min="4625" max="4625" width="11.7109375" style="678" customWidth="1"/>
    <col min="4626" max="4626" width="25" style="678" customWidth="1"/>
    <col min="4627" max="4627" width="12.28515625" style="678" customWidth="1"/>
    <col min="4628" max="4872" width="9.140625" style="678"/>
    <col min="4873" max="4873" width="34.28515625" style="678" customWidth="1"/>
    <col min="4874" max="4874" width="28.7109375" style="678" customWidth="1"/>
    <col min="4875" max="4880" width="10.28515625" style="678" customWidth="1"/>
    <col min="4881" max="4881" width="11.7109375" style="678" customWidth="1"/>
    <col min="4882" max="4882" width="25" style="678" customWidth="1"/>
    <col min="4883" max="4883" width="12.28515625" style="678" customWidth="1"/>
    <col min="4884" max="5128" width="9.140625" style="678"/>
    <col min="5129" max="5129" width="34.28515625" style="678" customWidth="1"/>
    <col min="5130" max="5130" width="28.7109375" style="678" customWidth="1"/>
    <col min="5131" max="5136" width="10.28515625" style="678" customWidth="1"/>
    <col min="5137" max="5137" width="11.7109375" style="678" customWidth="1"/>
    <col min="5138" max="5138" width="25" style="678" customWidth="1"/>
    <col min="5139" max="5139" width="12.28515625" style="678" customWidth="1"/>
    <col min="5140" max="5384" width="9.140625" style="678"/>
    <col min="5385" max="5385" width="34.28515625" style="678" customWidth="1"/>
    <col min="5386" max="5386" width="28.7109375" style="678" customWidth="1"/>
    <col min="5387" max="5392" width="10.28515625" style="678" customWidth="1"/>
    <col min="5393" max="5393" width="11.7109375" style="678" customWidth="1"/>
    <col min="5394" max="5394" width="25" style="678" customWidth="1"/>
    <col min="5395" max="5395" width="12.28515625" style="678" customWidth="1"/>
    <col min="5396" max="5640" width="9.140625" style="678"/>
    <col min="5641" max="5641" width="34.28515625" style="678" customWidth="1"/>
    <col min="5642" max="5642" width="28.7109375" style="678" customWidth="1"/>
    <col min="5643" max="5648" width="10.28515625" style="678" customWidth="1"/>
    <col min="5649" max="5649" width="11.7109375" style="678" customWidth="1"/>
    <col min="5650" max="5650" width="25" style="678" customWidth="1"/>
    <col min="5651" max="5651" width="12.28515625" style="678" customWidth="1"/>
    <col min="5652" max="5896" width="9.140625" style="678"/>
    <col min="5897" max="5897" width="34.28515625" style="678" customWidth="1"/>
    <col min="5898" max="5898" width="28.7109375" style="678" customWidth="1"/>
    <col min="5899" max="5904" width="10.28515625" style="678" customWidth="1"/>
    <col min="5905" max="5905" width="11.7109375" style="678" customWidth="1"/>
    <col min="5906" max="5906" width="25" style="678" customWidth="1"/>
    <col min="5907" max="5907" width="12.28515625" style="678" customWidth="1"/>
    <col min="5908" max="6152" width="9.140625" style="678"/>
    <col min="6153" max="6153" width="34.28515625" style="678" customWidth="1"/>
    <col min="6154" max="6154" width="28.7109375" style="678" customWidth="1"/>
    <col min="6155" max="6160" width="10.28515625" style="678" customWidth="1"/>
    <col min="6161" max="6161" width="11.7109375" style="678" customWidth="1"/>
    <col min="6162" max="6162" width="25" style="678" customWidth="1"/>
    <col min="6163" max="6163" width="12.28515625" style="678" customWidth="1"/>
    <col min="6164" max="6408" width="9.140625" style="678"/>
    <col min="6409" max="6409" width="34.28515625" style="678" customWidth="1"/>
    <col min="6410" max="6410" width="28.7109375" style="678" customWidth="1"/>
    <col min="6411" max="6416" width="10.28515625" style="678" customWidth="1"/>
    <col min="6417" max="6417" width="11.7109375" style="678" customWidth="1"/>
    <col min="6418" max="6418" width="25" style="678" customWidth="1"/>
    <col min="6419" max="6419" width="12.28515625" style="678" customWidth="1"/>
    <col min="6420" max="6664" width="9.140625" style="678"/>
    <col min="6665" max="6665" width="34.28515625" style="678" customWidth="1"/>
    <col min="6666" max="6666" width="28.7109375" style="678" customWidth="1"/>
    <col min="6667" max="6672" width="10.28515625" style="678" customWidth="1"/>
    <col min="6673" max="6673" width="11.7109375" style="678" customWidth="1"/>
    <col min="6674" max="6674" width="25" style="678" customWidth="1"/>
    <col min="6675" max="6675" width="12.28515625" style="678" customWidth="1"/>
    <col min="6676" max="6920" width="9.140625" style="678"/>
    <col min="6921" max="6921" width="34.28515625" style="678" customWidth="1"/>
    <col min="6922" max="6922" width="28.7109375" style="678" customWidth="1"/>
    <col min="6923" max="6928" width="10.28515625" style="678" customWidth="1"/>
    <col min="6929" max="6929" width="11.7109375" style="678" customWidth="1"/>
    <col min="6930" max="6930" width="25" style="678" customWidth="1"/>
    <col min="6931" max="6931" width="12.28515625" style="678" customWidth="1"/>
    <col min="6932" max="7176" width="9.140625" style="678"/>
    <col min="7177" max="7177" width="34.28515625" style="678" customWidth="1"/>
    <col min="7178" max="7178" width="28.7109375" style="678" customWidth="1"/>
    <col min="7179" max="7184" width="10.28515625" style="678" customWidth="1"/>
    <col min="7185" max="7185" width="11.7109375" style="678" customWidth="1"/>
    <col min="7186" max="7186" width="25" style="678" customWidth="1"/>
    <col min="7187" max="7187" width="12.28515625" style="678" customWidth="1"/>
    <col min="7188" max="7432" width="9.140625" style="678"/>
    <col min="7433" max="7433" width="34.28515625" style="678" customWidth="1"/>
    <col min="7434" max="7434" width="28.7109375" style="678" customWidth="1"/>
    <col min="7435" max="7440" width="10.28515625" style="678" customWidth="1"/>
    <col min="7441" max="7441" width="11.7109375" style="678" customWidth="1"/>
    <col min="7442" max="7442" width="25" style="678" customWidth="1"/>
    <col min="7443" max="7443" width="12.28515625" style="678" customWidth="1"/>
    <col min="7444" max="7688" width="9.140625" style="678"/>
    <col min="7689" max="7689" width="34.28515625" style="678" customWidth="1"/>
    <col min="7690" max="7690" width="28.7109375" style="678" customWidth="1"/>
    <col min="7691" max="7696" width="10.28515625" style="678" customWidth="1"/>
    <col min="7697" max="7697" width="11.7109375" style="678" customWidth="1"/>
    <col min="7698" max="7698" width="25" style="678" customWidth="1"/>
    <col min="7699" max="7699" width="12.28515625" style="678" customWidth="1"/>
    <col min="7700" max="7944" width="9.140625" style="678"/>
    <col min="7945" max="7945" width="34.28515625" style="678" customWidth="1"/>
    <col min="7946" max="7946" width="28.7109375" style="678" customWidth="1"/>
    <col min="7947" max="7952" width="10.28515625" style="678" customWidth="1"/>
    <col min="7953" max="7953" width="11.7109375" style="678" customWidth="1"/>
    <col min="7954" max="7954" width="25" style="678" customWidth="1"/>
    <col min="7955" max="7955" width="12.28515625" style="678" customWidth="1"/>
    <col min="7956" max="8200" width="9.140625" style="678"/>
    <col min="8201" max="8201" width="34.28515625" style="678" customWidth="1"/>
    <col min="8202" max="8202" width="28.7109375" style="678" customWidth="1"/>
    <col min="8203" max="8208" width="10.28515625" style="678" customWidth="1"/>
    <col min="8209" max="8209" width="11.7109375" style="678" customWidth="1"/>
    <col min="8210" max="8210" width="25" style="678" customWidth="1"/>
    <col min="8211" max="8211" width="12.28515625" style="678" customWidth="1"/>
    <col min="8212" max="8456" width="9.140625" style="678"/>
    <col min="8457" max="8457" width="34.28515625" style="678" customWidth="1"/>
    <col min="8458" max="8458" width="28.7109375" style="678" customWidth="1"/>
    <col min="8459" max="8464" width="10.28515625" style="678" customWidth="1"/>
    <col min="8465" max="8465" width="11.7109375" style="678" customWidth="1"/>
    <col min="8466" max="8466" width="25" style="678" customWidth="1"/>
    <col min="8467" max="8467" width="12.28515625" style="678" customWidth="1"/>
    <col min="8468" max="8712" width="9.140625" style="678"/>
    <col min="8713" max="8713" width="34.28515625" style="678" customWidth="1"/>
    <col min="8714" max="8714" width="28.7109375" style="678" customWidth="1"/>
    <col min="8715" max="8720" width="10.28515625" style="678" customWidth="1"/>
    <col min="8721" max="8721" width="11.7109375" style="678" customWidth="1"/>
    <col min="8722" max="8722" width="25" style="678" customWidth="1"/>
    <col min="8723" max="8723" width="12.28515625" style="678" customWidth="1"/>
    <col min="8724" max="8968" width="9.140625" style="678"/>
    <col min="8969" max="8969" width="34.28515625" style="678" customWidth="1"/>
    <col min="8970" max="8970" width="28.7109375" style="678" customWidth="1"/>
    <col min="8971" max="8976" width="10.28515625" style="678" customWidth="1"/>
    <col min="8977" max="8977" width="11.7109375" style="678" customWidth="1"/>
    <col min="8978" max="8978" width="25" style="678" customWidth="1"/>
    <col min="8979" max="8979" width="12.28515625" style="678" customWidth="1"/>
    <col min="8980" max="9224" width="9.140625" style="678"/>
    <col min="9225" max="9225" width="34.28515625" style="678" customWidth="1"/>
    <col min="9226" max="9226" width="28.7109375" style="678" customWidth="1"/>
    <col min="9227" max="9232" width="10.28515625" style="678" customWidth="1"/>
    <col min="9233" max="9233" width="11.7109375" style="678" customWidth="1"/>
    <col min="9234" max="9234" width="25" style="678" customWidth="1"/>
    <col min="9235" max="9235" width="12.28515625" style="678" customWidth="1"/>
    <col min="9236" max="9480" width="9.140625" style="678"/>
    <col min="9481" max="9481" width="34.28515625" style="678" customWidth="1"/>
    <col min="9482" max="9482" width="28.7109375" style="678" customWidth="1"/>
    <col min="9483" max="9488" width="10.28515625" style="678" customWidth="1"/>
    <col min="9489" max="9489" width="11.7109375" style="678" customWidth="1"/>
    <col min="9490" max="9490" width="25" style="678" customWidth="1"/>
    <col min="9491" max="9491" width="12.28515625" style="678" customWidth="1"/>
    <col min="9492" max="9736" width="9.140625" style="678"/>
    <col min="9737" max="9737" width="34.28515625" style="678" customWidth="1"/>
    <col min="9738" max="9738" width="28.7109375" style="678" customWidth="1"/>
    <col min="9739" max="9744" width="10.28515625" style="678" customWidth="1"/>
    <col min="9745" max="9745" width="11.7109375" style="678" customWidth="1"/>
    <col min="9746" max="9746" width="25" style="678" customWidth="1"/>
    <col min="9747" max="9747" width="12.28515625" style="678" customWidth="1"/>
    <col min="9748" max="9992" width="9.140625" style="678"/>
    <col min="9993" max="9993" width="34.28515625" style="678" customWidth="1"/>
    <col min="9994" max="9994" width="28.7109375" style="678" customWidth="1"/>
    <col min="9995" max="10000" width="10.28515625" style="678" customWidth="1"/>
    <col min="10001" max="10001" width="11.7109375" style="678" customWidth="1"/>
    <col min="10002" max="10002" width="25" style="678" customWidth="1"/>
    <col min="10003" max="10003" width="12.28515625" style="678" customWidth="1"/>
    <col min="10004" max="10248" width="9.140625" style="678"/>
    <col min="10249" max="10249" width="34.28515625" style="678" customWidth="1"/>
    <col min="10250" max="10250" width="28.7109375" style="678" customWidth="1"/>
    <col min="10251" max="10256" width="10.28515625" style="678" customWidth="1"/>
    <col min="10257" max="10257" width="11.7109375" style="678" customWidth="1"/>
    <col min="10258" max="10258" width="25" style="678" customWidth="1"/>
    <col min="10259" max="10259" width="12.28515625" style="678" customWidth="1"/>
    <col min="10260" max="10504" width="9.140625" style="678"/>
    <col min="10505" max="10505" width="34.28515625" style="678" customWidth="1"/>
    <col min="10506" max="10506" width="28.7109375" style="678" customWidth="1"/>
    <col min="10507" max="10512" width="10.28515625" style="678" customWidth="1"/>
    <col min="10513" max="10513" width="11.7109375" style="678" customWidth="1"/>
    <col min="10514" max="10514" width="25" style="678" customWidth="1"/>
    <col min="10515" max="10515" width="12.28515625" style="678" customWidth="1"/>
    <col min="10516" max="10760" width="9.140625" style="678"/>
    <col min="10761" max="10761" width="34.28515625" style="678" customWidth="1"/>
    <col min="10762" max="10762" width="28.7109375" style="678" customWidth="1"/>
    <col min="10763" max="10768" width="10.28515625" style="678" customWidth="1"/>
    <col min="10769" max="10769" width="11.7109375" style="678" customWidth="1"/>
    <col min="10770" max="10770" width="25" style="678" customWidth="1"/>
    <col min="10771" max="10771" width="12.28515625" style="678" customWidth="1"/>
    <col min="10772" max="11016" width="9.140625" style="678"/>
    <col min="11017" max="11017" width="34.28515625" style="678" customWidth="1"/>
    <col min="11018" max="11018" width="28.7109375" style="678" customWidth="1"/>
    <col min="11019" max="11024" width="10.28515625" style="678" customWidth="1"/>
    <col min="11025" max="11025" width="11.7109375" style="678" customWidth="1"/>
    <col min="11026" max="11026" width="25" style="678" customWidth="1"/>
    <col min="11027" max="11027" width="12.28515625" style="678" customWidth="1"/>
    <col min="11028" max="11272" width="9.140625" style="678"/>
    <col min="11273" max="11273" width="34.28515625" style="678" customWidth="1"/>
    <col min="11274" max="11274" width="28.7109375" style="678" customWidth="1"/>
    <col min="11275" max="11280" width="10.28515625" style="678" customWidth="1"/>
    <col min="11281" max="11281" width="11.7109375" style="678" customWidth="1"/>
    <col min="11282" max="11282" width="25" style="678" customWidth="1"/>
    <col min="11283" max="11283" width="12.28515625" style="678" customWidth="1"/>
    <col min="11284" max="11528" width="9.140625" style="678"/>
    <col min="11529" max="11529" width="34.28515625" style="678" customWidth="1"/>
    <col min="11530" max="11530" width="28.7109375" style="678" customWidth="1"/>
    <col min="11531" max="11536" width="10.28515625" style="678" customWidth="1"/>
    <col min="11537" max="11537" width="11.7109375" style="678" customWidth="1"/>
    <col min="11538" max="11538" width="25" style="678" customWidth="1"/>
    <col min="11539" max="11539" width="12.28515625" style="678" customWidth="1"/>
    <col min="11540" max="11784" width="9.140625" style="678"/>
    <col min="11785" max="11785" width="34.28515625" style="678" customWidth="1"/>
    <col min="11786" max="11786" width="28.7109375" style="678" customWidth="1"/>
    <col min="11787" max="11792" width="10.28515625" style="678" customWidth="1"/>
    <col min="11793" max="11793" width="11.7109375" style="678" customWidth="1"/>
    <col min="11794" max="11794" width="25" style="678" customWidth="1"/>
    <col min="11795" max="11795" width="12.28515625" style="678" customWidth="1"/>
    <col min="11796" max="12040" width="9.140625" style="678"/>
    <col min="12041" max="12041" width="34.28515625" style="678" customWidth="1"/>
    <col min="12042" max="12042" width="28.7109375" style="678" customWidth="1"/>
    <col min="12043" max="12048" width="10.28515625" style="678" customWidth="1"/>
    <col min="12049" max="12049" width="11.7109375" style="678" customWidth="1"/>
    <col min="12050" max="12050" width="25" style="678" customWidth="1"/>
    <col min="12051" max="12051" width="12.28515625" style="678" customWidth="1"/>
    <col min="12052" max="12296" width="9.140625" style="678"/>
    <col min="12297" max="12297" width="34.28515625" style="678" customWidth="1"/>
    <col min="12298" max="12298" width="28.7109375" style="678" customWidth="1"/>
    <col min="12299" max="12304" width="10.28515625" style="678" customWidth="1"/>
    <col min="12305" max="12305" width="11.7109375" style="678" customWidth="1"/>
    <col min="12306" max="12306" width="25" style="678" customWidth="1"/>
    <col min="12307" max="12307" width="12.28515625" style="678" customWidth="1"/>
    <col min="12308" max="12552" width="9.140625" style="678"/>
    <col min="12553" max="12553" width="34.28515625" style="678" customWidth="1"/>
    <col min="12554" max="12554" width="28.7109375" style="678" customWidth="1"/>
    <col min="12555" max="12560" width="10.28515625" style="678" customWidth="1"/>
    <col min="12561" max="12561" width="11.7109375" style="678" customWidth="1"/>
    <col min="12562" max="12562" width="25" style="678" customWidth="1"/>
    <col min="12563" max="12563" width="12.28515625" style="678" customWidth="1"/>
    <col min="12564" max="12808" width="9.140625" style="678"/>
    <col min="12809" max="12809" width="34.28515625" style="678" customWidth="1"/>
    <col min="12810" max="12810" width="28.7109375" style="678" customWidth="1"/>
    <col min="12811" max="12816" width="10.28515625" style="678" customWidth="1"/>
    <col min="12817" max="12817" width="11.7109375" style="678" customWidth="1"/>
    <col min="12818" max="12818" width="25" style="678" customWidth="1"/>
    <col min="12819" max="12819" width="12.28515625" style="678" customWidth="1"/>
    <col min="12820" max="13064" width="9.140625" style="678"/>
    <col min="13065" max="13065" width="34.28515625" style="678" customWidth="1"/>
    <col min="13066" max="13066" width="28.7109375" style="678" customWidth="1"/>
    <col min="13067" max="13072" width="10.28515625" style="678" customWidth="1"/>
    <col min="13073" max="13073" width="11.7109375" style="678" customWidth="1"/>
    <col min="13074" max="13074" width="25" style="678" customWidth="1"/>
    <col min="13075" max="13075" width="12.28515625" style="678" customWidth="1"/>
    <col min="13076" max="13320" width="9.140625" style="678"/>
    <col min="13321" max="13321" width="34.28515625" style="678" customWidth="1"/>
    <col min="13322" max="13322" width="28.7109375" style="678" customWidth="1"/>
    <col min="13323" max="13328" width="10.28515625" style="678" customWidth="1"/>
    <col min="13329" max="13329" width="11.7109375" style="678" customWidth="1"/>
    <col min="13330" max="13330" width="25" style="678" customWidth="1"/>
    <col min="13331" max="13331" width="12.28515625" style="678" customWidth="1"/>
    <col min="13332" max="13576" width="9.140625" style="678"/>
    <col min="13577" max="13577" width="34.28515625" style="678" customWidth="1"/>
    <col min="13578" max="13578" width="28.7109375" style="678" customWidth="1"/>
    <col min="13579" max="13584" width="10.28515625" style="678" customWidth="1"/>
    <col min="13585" max="13585" width="11.7109375" style="678" customWidth="1"/>
    <col min="13586" max="13586" width="25" style="678" customWidth="1"/>
    <col min="13587" max="13587" width="12.28515625" style="678" customWidth="1"/>
    <col min="13588" max="13832" width="9.140625" style="678"/>
    <col min="13833" max="13833" width="34.28515625" style="678" customWidth="1"/>
    <col min="13834" max="13834" width="28.7109375" style="678" customWidth="1"/>
    <col min="13835" max="13840" width="10.28515625" style="678" customWidth="1"/>
    <col min="13841" max="13841" width="11.7109375" style="678" customWidth="1"/>
    <col min="13842" max="13842" width="25" style="678" customWidth="1"/>
    <col min="13843" max="13843" width="12.28515625" style="678" customWidth="1"/>
    <col min="13844" max="14088" width="9.140625" style="678"/>
    <col min="14089" max="14089" width="34.28515625" style="678" customWidth="1"/>
    <col min="14090" max="14090" width="28.7109375" style="678" customWidth="1"/>
    <col min="14091" max="14096" width="10.28515625" style="678" customWidth="1"/>
    <col min="14097" max="14097" width="11.7109375" style="678" customWidth="1"/>
    <col min="14098" max="14098" width="25" style="678" customWidth="1"/>
    <col min="14099" max="14099" width="12.28515625" style="678" customWidth="1"/>
    <col min="14100" max="14344" width="9.140625" style="678"/>
    <col min="14345" max="14345" width="34.28515625" style="678" customWidth="1"/>
    <col min="14346" max="14346" width="28.7109375" style="678" customWidth="1"/>
    <col min="14347" max="14352" width="10.28515625" style="678" customWidth="1"/>
    <col min="14353" max="14353" width="11.7109375" style="678" customWidth="1"/>
    <col min="14354" max="14354" width="25" style="678" customWidth="1"/>
    <col min="14355" max="14355" width="12.28515625" style="678" customWidth="1"/>
    <col min="14356" max="14600" width="9.140625" style="678"/>
    <col min="14601" max="14601" width="34.28515625" style="678" customWidth="1"/>
    <col min="14602" max="14602" width="28.7109375" style="678" customWidth="1"/>
    <col min="14603" max="14608" width="10.28515625" style="678" customWidth="1"/>
    <col min="14609" max="14609" width="11.7109375" style="678" customWidth="1"/>
    <col min="14610" max="14610" width="25" style="678" customWidth="1"/>
    <col min="14611" max="14611" width="12.28515625" style="678" customWidth="1"/>
    <col min="14612" max="14856" width="9.140625" style="678"/>
    <col min="14857" max="14857" width="34.28515625" style="678" customWidth="1"/>
    <col min="14858" max="14858" width="28.7109375" style="678" customWidth="1"/>
    <col min="14859" max="14864" width="10.28515625" style="678" customWidth="1"/>
    <col min="14865" max="14865" width="11.7109375" style="678" customWidth="1"/>
    <col min="14866" max="14866" width="25" style="678" customWidth="1"/>
    <col min="14867" max="14867" width="12.28515625" style="678" customWidth="1"/>
    <col min="14868" max="15112" width="9.140625" style="678"/>
    <col min="15113" max="15113" width="34.28515625" style="678" customWidth="1"/>
    <col min="15114" max="15114" width="28.7109375" style="678" customWidth="1"/>
    <col min="15115" max="15120" width="10.28515625" style="678" customWidth="1"/>
    <col min="15121" max="15121" width="11.7109375" style="678" customWidth="1"/>
    <col min="15122" max="15122" width="25" style="678" customWidth="1"/>
    <col min="15123" max="15123" width="12.28515625" style="678" customWidth="1"/>
    <col min="15124" max="15368" width="9.140625" style="678"/>
    <col min="15369" max="15369" width="34.28515625" style="678" customWidth="1"/>
    <col min="15370" max="15370" width="28.7109375" style="678" customWidth="1"/>
    <col min="15371" max="15376" width="10.28515625" style="678" customWidth="1"/>
    <col min="15377" max="15377" width="11.7109375" style="678" customWidth="1"/>
    <col min="15378" max="15378" width="25" style="678" customWidth="1"/>
    <col min="15379" max="15379" width="12.28515625" style="678" customWidth="1"/>
    <col min="15380" max="15624" width="9.140625" style="678"/>
    <col min="15625" max="15625" width="34.28515625" style="678" customWidth="1"/>
    <col min="15626" max="15626" width="28.7109375" style="678" customWidth="1"/>
    <col min="15627" max="15632" width="10.28515625" style="678" customWidth="1"/>
    <col min="15633" max="15633" width="11.7109375" style="678" customWidth="1"/>
    <col min="15634" max="15634" width="25" style="678" customWidth="1"/>
    <col min="15635" max="15635" width="12.28515625" style="678" customWidth="1"/>
    <col min="15636" max="15880" width="9.140625" style="678"/>
    <col min="15881" max="15881" width="34.28515625" style="678" customWidth="1"/>
    <col min="15882" max="15882" width="28.7109375" style="678" customWidth="1"/>
    <col min="15883" max="15888" width="10.28515625" style="678" customWidth="1"/>
    <col min="15889" max="15889" width="11.7109375" style="678" customWidth="1"/>
    <col min="15890" max="15890" width="25" style="678" customWidth="1"/>
    <col min="15891" max="15891" width="12.28515625" style="678" customWidth="1"/>
    <col min="15892" max="16136" width="9.140625" style="678"/>
    <col min="16137" max="16137" width="34.28515625" style="678" customWidth="1"/>
    <col min="16138" max="16138" width="28.7109375" style="678" customWidth="1"/>
    <col min="16139" max="16144" width="10.28515625" style="678" customWidth="1"/>
    <col min="16145" max="16145" width="11.7109375" style="678" customWidth="1"/>
    <col min="16146" max="16146" width="25" style="678" customWidth="1"/>
    <col min="16147" max="16147" width="12.28515625" style="678" customWidth="1"/>
    <col min="16148" max="16384" width="9.140625" style="678"/>
  </cols>
  <sheetData>
    <row r="3" spans="1:19" ht="52.5" customHeight="1" x14ac:dyDescent="0.25">
      <c r="A3" s="685" t="s">
        <v>923</v>
      </c>
      <c r="B3" s="685"/>
      <c r="C3" s="686"/>
      <c r="D3" s="687"/>
      <c r="E3" s="687"/>
      <c r="F3" s="687"/>
      <c r="G3" s="687"/>
      <c r="H3" s="687"/>
      <c r="I3" s="687"/>
      <c r="J3" s="687"/>
      <c r="K3" s="687"/>
      <c r="L3" s="652"/>
      <c r="M3" s="652"/>
      <c r="N3" s="652"/>
      <c r="O3" s="652"/>
      <c r="P3" s="652"/>
      <c r="Q3" s="652"/>
    </row>
    <row r="4" spans="1:19" x14ac:dyDescent="0.2">
      <c r="A4" s="688"/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652"/>
      <c r="M4" s="652"/>
      <c r="N4" s="652"/>
      <c r="O4" s="652"/>
      <c r="P4" s="652"/>
      <c r="Q4" s="652"/>
    </row>
    <row r="5" spans="1:19" ht="24" customHeight="1" x14ac:dyDescent="0.2">
      <c r="A5" s="796" t="s">
        <v>924</v>
      </c>
      <c r="B5" s="796"/>
      <c r="C5" s="796"/>
      <c r="D5" s="689"/>
      <c r="E5" s="689"/>
      <c r="F5" s="689"/>
      <c r="G5" s="689"/>
      <c r="H5" s="689"/>
      <c r="I5" s="689"/>
      <c r="J5" s="689"/>
      <c r="K5" s="689"/>
      <c r="L5" s="652"/>
      <c r="M5" s="652"/>
      <c r="N5" s="652"/>
      <c r="O5" s="652"/>
      <c r="P5" s="652"/>
      <c r="Q5" s="652"/>
    </row>
    <row r="6" spans="1:19" x14ac:dyDescent="0.2">
      <c r="A6" s="796"/>
      <c r="B6" s="796"/>
      <c r="C6" s="796"/>
      <c r="D6" s="689"/>
      <c r="E6" s="689"/>
      <c r="F6" s="689"/>
      <c r="G6" s="689"/>
      <c r="H6" s="689"/>
      <c r="I6" s="689"/>
      <c r="J6" s="689"/>
      <c r="K6" s="689"/>
      <c r="L6" s="652"/>
      <c r="M6" s="652"/>
      <c r="N6" s="652"/>
      <c r="O6" s="652"/>
      <c r="P6" s="652"/>
      <c r="Q6" s="652"/>
    </row>
    <row r="7" spans="1:19" ht="33" customHeight="1" x14ac:dyDescent="0.2">
      <c r="A7" s="796" t="s">
        <v>925</v>
      </c>
      <c r="B7" s="797" t="s">
        <v>926</v>
      </c>
      <c r="C7" s="798">
        <v>260368</v>
      </c>
      <c r="D7" s="689"/>
      <c r="E7" s="689"/>
      <c r="F7" s="689"/>
      <c r="G7" s="689"/>
      <c r="H7" s="689"/>
      <c r="I7" s="689"/>
      <c r="J7" s="689"/>
      <c r="K7" s="689"/>
      <c r="L7" s="652"/>
      <c r="M7" s="652"/>
      <c r="N7" s="652"/>
      <c r="O7" s="652"/>
      <c r="P7" s="652"/>
      <c r="Q7" s="652"/>
    </row>
    <row r="8" spans="1:19" ht="32.25" customHeight="1" x14ac:dyDescent="0.2">
      <c r="A8" s="796"/>
      <c r="B8" s="799" t="s">
        <v>927</v>
      </c>
      <c r="C8" s="798">
        <v>136201.36474999675</v>
      </c>
      <c r="D8" s="689"/>
      <c r="E8" s="689"/>
      <c r="F8" s="689"/>
      <c r="G8" s="689"/>
      <c r="H8" s="689"/>
      <c r="I8" s="689"/>
      <c r="J8" s="689"/>
      <c r="K8" s="689"/>
      <c r="L8" s="652"/>
      <c r="M8" s="652"/>
      <c r="N8" s="652"/>
      <c r="O8" s="652"/>
      <c r="P8" s="652"/>
      <c r="Q8" s="652"/>
      <c r="S8" s="690"/>
    </row>
    <row r="9" spans="1:19" ht="46.5" customHeight="1" x14ac:dyDescent="0.2">
      <c r="A9" s="799" t="s">
        <v>928</v>
      </c>
      <c r="B9" s="797" t="s">
        <v>927</v>
      </c>
      <c r="C9" s="798">
        <v>22387.001199999999</v>
      </c>
      <c r="D9" s="689"/>
      <c r="E9" s="689"/>
      <c r="F9" s="689"/>
      <c r="G9" s="689"/>
      <c r="H9" s="689"/>
      <c r="I9" s="689"/>
      <c r="J9" s="689"/>
      <c r="K9" s="689"/>
      <c r="L9" s="672"/>
      <c r="M9" s="652"/>
      <c r="N9" s="652"/>
      <c r="O9" s="652"/>
      <c r="P9" s="652"/>
      <c r="Q9" s="652"/>
      <c r="R9" s="691"/>
      <c r="S9" s="691"/>
    </row>
    <row r="10" spans="1:19" x14ac:dyDescent="0.2">
      <c r="A10" s="692" t="s">
        <v>929</v>
      </c>
      <c r="B10" s="692"/>
      <c r="C10" s="693"/>
      <c r="D10" s="693"/>
      <c r="E10" s="693"/>
      <c r="F10" s="693"/>
      <c r="G10" s="693"/>
      <c r="H10" s="693"/>
      <c r="I10" s="693"/>
      <c r="J10" s="693"/>
      <c r="K10" s="693"/>
      <c r="L10" s="694"/>
      <c r="M10" s="652"/>
      <c r="N10" s="652"/>
      <c r="O10" s="652"/>
      <c r="P10" s="652"/>
      <c r="Q10" s="652"/>
      <c r="R10" s="691"/>
      <c r="S10" s="691"/>
    </row>
    <row r="11" spans="1:19" x14ac:dyDescent="0.2">
      <c r="A11" s="693"/>
      <c r="B11" s="693"/>
      <c r="C11" s="693"/>
      <c r="D11" s="693"/>
      <c r="E11" s="693"/>
      <c r="F11" s="693"/>
      <c r="G11" s="693"/>
      <c r="H11" s="693"/>
      <c r="I11" s="693"/>
      <c r="J11" s="693"/>
      <c r="K11" s="693"/>
      <c r="L11" s="694"/>
      <c r="M11" s="652"/>
      <c r="N11" s="652"/>
      <c r="O11" s="652"/>
      <c r="P11" s="652"/>
      <c r="Q11" s="652"/>
      <c r="R11" s="691"/>
      <c r="S11" s="691"/>
    </row>
    <row r="12" spans="1:19" x14ac:dyDescent="0.2">
      <c r="A12" s="693"/>
      <c r="B12" s="693"/>
      <c r="C12" s="693"/>
      <c r="D12" s="693"/>
      <c r="E12" s="693"/>
      <c r="F12" s="693"/>
      <c r="G12" s="693"/>
      <c r="H12" s="693"/>
      <c r="I12" s="693"/>
      <c r="J12" s="693"/>
      <c r="K12" s="693"/>
      <c r="L12" s="652"/>
      <c r="M12" s="652"/>
      <c r="N12" s="652"/>
      <c r="O12" s="652"/>
      <c r="P12" s="652"/>
      <c r="Q12" s="652"/>
      <c r="R12" s="691"/>
      <c r="S12" s="691"/>
    </row>
    <row r="19" spans="1:15" x14ac:dyDescent="0.2">
      <c r="A19" s="652"/>
      <c r="B19" s="652"/>
      <c r="C19" s="652"/>
      <c r="D19" s="652"/>
      <c r="E19" s="652"/>
      <c r="F19" s="652"/>
      <c r="G19" s="652"/>
      <c r="H19" s="652"/>
      <c r="I19" s="652"/>
      <c r="J19" s="652"/>
      <c r="K19" s="652"/>
      <c r="L19" s="652"/>
      <c r="M19" s="652"/>
      <c r="N19" s="652"/>
      <c r="O19" s="652"/>
    </row>
    <row r="20" spans="1:15" x14ac:dyDescent="0.2">
      <c r="A20" s="652"/>
      <c r="B20" s="652"/>
      <c r="C20" s="652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2"/>
      <c r="O20" s="652"/>
    </row>
    <row r="21" spans="1:15" x14ac:dyDescent="0.2">
      <c r="A21" s="652"/>
      <c r="B21" s="652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</row>
    <row r="22" spans="1:15" x14ac:dyDescent="0.2">
      <c r="A22" s="652"/>
      <c r="B22" s="6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52"/>
      <c r="N22" s="652"/>
      <c r="O22" s="652"/>
    </row>
    <row r="23" spans="1:15" x14ac:dyDescent="0.2">
      <c r="A23" s="652"/>
      <c r="B23" s="652"/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O23" s="652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6"/>
  <sheetViews>
    <sheetView zoomScale="80" zoomScaleNormal="80" workbookViewId="0">
      <selection activeCell="J58" sqref="J58"/>
    </sheetView>
  </sheetViews>
  <sheetFormatPr defaultRowHeight="12.75" x14ac:dyDescent="0.2"/>
  <cols>
    <col min="1" max="1" width="19.140625" style="666" customWidth="1"/>
    <col min="2" max="2" width="17.85546875" style="666" customWidth="1"/>
    <col min="3" max="3" width="21.5703125" style="666" customWidth="1"/>
    <col min="4" max="4" width="17.85546875" style="666" customWidth="1"/>
    <col min="5" max="253" width="9.140625" style="666"/>
    <col min="254" max="254" width="19.140625" style="666" customWidth="1"/>
    <col min="255" max="257" width="17.85546875" style="666" customWidth="1"/>
    <col min="258" max="509" width="9.140625" style="666"/>
    <col min="510" max="510" width="19.140625" style="666" customWidth="1"/>
    <col min="511" max="513" width="17.85546875" style="666" customWidth="1"/>
    <col min="514" max="765" width="9.140625" style="666"/>
    <col min="766" max="766" width="19.140625" style="666" customWidth="1"/>
    <col min="767" max="769" width="17.85546875" style="666" customWidth="1"/>
    <col min="770" max="1021" width="9.140625" style="666"/>
    <col min="1022" max="1022" width="19.140625" style="666" customWidth="1"/>
    <col min="1023" max="1025" width="17.85546875" style="666" customWidth="1"/>
    <col min="1026" max="1277" width="9.140625" style="666"/>
    <col min="1278" max="1278" width="19.140625" style="666" customWidth="1"/>
    <col min="1279" max="1281" width="17.85546875" style="666" customWidth="1"/>
    <col min="1282" max="1533" width="9.140625" style="666"/>
    <col min="1534" max="1534" width="19.140625" style="666" customWidth="1"/>
    <col min="1535" max="1537" width="17.85546875" style="666" customWidth="1"/>
    <col min="1538" max="1789" width="9.140625" style="666"/>
    <col min="1790" max="1790" width="19.140625" style="666" customWidth="1"/>
    <col min="1791" max="1793" width="17.85546875" style="666" customWidth="1"/>
    <col min="1794" max="2045" width="9.140625" style="666"/>
    <col min="2046" max="2046" width="19.140625" style="666" customWidth="1"/>
    <col min="2047" max="2049" width="17.85546875" style="666" customWidth="1"/>
    <col min="2050" max="2301" width="9.140625" style="666"/>
    <col min="2302" max="2302" width="19.140625" style="666" customWidth="1"/>
    <col min="2303" max="2305" width="17.85546875" style="666" customWidth="1"/>
    <col min="2306" max="2557" width="9.140625" style="666"/>
    <col min="2558" max="2558" width="19.140625" style="666" customWidth="1"/>
    <col min="2559" max="2561" width="17.85546875" style="666" customWidth="1"/>
    <col min="2562" max="2813" width="9.140625" style="666"/>
    <col min="2814" max="2814" width="19.140625" style="666" customWidth="1"/>
    <col min="2815" max="2817" width="17.85546875" style="666" customWidth="1"/>
    <col min="2818" max="3069" width="9.140625" style="666"/>
    <col min="3070" max="3070" width="19.140625" style="666" customWidth="1"/>
    <col min="3071" max="3073" width="17.85546875" style="666" customWidth="1"/>
    <col min="3074" max="3325" width="9.140625" style="666"/>
    <col min="3326" max="3326" width="19.140625" style="666" customWidth="1"/>
    <col min="3327" max="3329" width="17.85546875" style="666" customWidth="1"/>
    <col min="3330" max="3581" width="9.140625" style="666"/>
    <col min="3582" max="3582" width="19.140625" style="666" customWidth="1"/>
    <col min="3583" max="3585" width="17.85546875" style="666" customWidth="1"/>
    <col min="3586" max="3837" width="9.140625" style="666"/>
    <col min="3838" max="3838" width="19.140625" style="666" customWidth="1"/>
    <col min="3839" max="3841" width="17.85546875" style="666" customWidth="1"/>
    <col min="3842" max="4093" width="9.140625" style="666"/>
    <col min="4094" max="4094" width="19.140625" style="666" customWidth="1"/>
    <col min="4095" max="4097" width="17.85546875" style="666" customWidth="1"/>
    <col min="4098" max="4349" width="9.140625" style="666"/>
    <col min="4350" max="4350" width="19.140625" style="666" customWidth="1"/>
    <col min="4351" max="4353" width="17.85546875" style="666" customWidth="1"/>
    <col min="4354" max="4605" width="9.140625" style="666"/>
    <col min="4606" max="4606" width="19.140625" style="666" customWidth="1"/>
    <col min="4607" max="4609" width="17.85546875" style="666" customWidth="1"/>
    <col min="4610" max="4861" width="9.140625" style="666"/>
    <col min="4862" max="4862" width="19.140625" style="666" customWidth="1"/>
    <col min="4863" max="4865" width="17.85546875" style="666" customWidth="1"/>
    <col min="4866" max="5117" width="9.140625" style="666"/>
    <col min="5118" max="5118" width="19.140625" style="666" customWidth="1"/>
    <col min="5119" max="5121" width="17.85546875" style="666" customWidth="1"/>
    <col min="5122" max="5373" width="9.140625" style="666"/>
    <col min="5374" max="5374" width="19.140625" style="666" customWidth="1"/>
    <col min="5375" max="5377" width="17.85546875" style="666" customWidth="1"/>
    <col min="5378" max="5629" width="9.140625" style="666"/>
    <col min="5630" max="5630" width="19.140625" style="666" customWidth="1"/>
    <col min="5631" max="5633" width="17.85546875" style="666" customWidth="1"/>
    <col min="5634" max="5885" width="9.140625" style="666"/>
    <col min="5886" max="5886" width="19.140625" style="666" customWidth="1"/>
    <col min="5887" max="5889" width="17.85546875" style="666" customWidth="1"/>
    <col min="5890" max="6141" width="9.140625" style="666"/>
    <col min="6142" max="6142" width="19.140625" style="666" customWidth="1"/>
    <col min="6143" max="6145" width="17.85546875" style="666" customWidth="1"/>
    <col min="6146" max="6397" width="9.140625" style="666"/>
    <col min="6398" max="6398" width="19.140625" style="666" customWidth="1"/>
    <col min="6399" max="6401" width="17.85546875" style="666" customWidth="1"/>
    <col min="6402" max="6653" width="9.140625" style="666"/>
    <col min="6654" max="6654" width="19.140625" style="666" customWidth="1"/>
    <col min="6655" max="6657" width="17.85546875" style="666" customWidth="1"/>
    <col min="6658" max="6909" width="9.140625" style="666"/>
    <col min="6910" max="6910" width="19.140625" style="666" customWidth="1"/>
    <col min="6911" max="6913" width="17.85546875" style="666" customWidth="1"/>
    <col min="6914" max="7165" width="9.140625" style="666"/>
    <col min="7166" max="7166" width="19.140625" style="666" customWidth="1"/>
    <col min="7167" max="7169" width="17.85546875" style="666" customWidth="1"/>
    <col min="7170" max="7421" width="9.140625" style="666"/>
    <col min="7422" max="7422" width="19.140625" style="666" customWidth="1"/>
    <col min="7423" max="7425" width="17.85546875" style="666" customWidth="1"/>
    <col min="7426" max="7677" width="9.140625" style="666"/>
    <col min="7678" max="7678" width="19.140625" style="666" customWidth="1"/>
    <col min="7679" max="7681" width="17.85546875" style="666" customWidth="1"/>
    <col min="7682" max="7933" width="9.140625" style="666"/>
    <col min="7934" max="7934" width="19.140625" style="666" customWidth="1"/>
    <col min="7935" max="7937" width="17.85546875" style="666" customWidth="1"/>
    <col min="7938" max="8189" width="9.140625" style="666"/>
    <col min="8190" max="8190" width="19.140625" style="666" customWidth="1"/>
    <col min="8191" max="8193" width="17.85546875" style="666" customWidth="1"/>
    <col min="8194" max="8445" width="9.140625" style="666"/>
    <col min="8446" max="8446" width="19.140625" style="666" customWidth="1"/>
    <col min="8447" max="8449" width="17.85546875" style="666" customWidth="1"/>
    <col min="8450" max="8701" width="9.140625" style="666"/>
    <col min="8702" max="8702" width="19.140625" style="666" customWidth="1"/>
    <col min="8703" max="8705" width="17.85546875" style="666" customWidth="1"/>
    <col min="8706" max="8957" width="9.140625" style="666"/>
    <col min="8958" max="8958" width="19.140625" style="666" customWidth="1"/>
    <col min="8959" max="8961" width="17.85546875" style="666" customWidth="1"/>
    <col min="8962" max="9213" width="9.140625" style="666"/>
    <col min="9214" max="9214" width="19.140625" style="666" customWidth="1"/>
    <col min="9215" max="9217" width="17.85546875" style="666" customWidth="1"/>
    <col min="9218" max="9469" width="9.140625" style="666"/>
    <col min="9470" max="9470" width="19.140625" style="666" customWidth="1"/>
    <col min="9471" max="9473" width="17.85546875" style="666" customWidth="1"/>
    <col min="9474" max="9725" width="9.140625" style="666"/>
    <col min="9726" max="9726" width="19.140625" style="666" customWidth="1"/>
    <col min="9727" max="9729" width="17.85546875" style="666" customWidth="1"/>
    <col min="9730" max="9981" width="9.140625" style="666"/>
    <col min="9982" max="9982" width="19.140625" style="666" customWidth="1"/>
    <col min="9983" max="9985" width="17.85546875" style="666" customWidth="1"/>
    <col min="9986" max="10237" width="9.140625" style="666"/>
    <col min="10238" max="10238" width="19.140625" style="666" customWidth="1"/>
    <col min="10239" max="10241" width="17.85546875" style="666" customWidth="1"/>
    <col min="10242" max="10493" width="9.140625" style="666"/>
    <col min="10494" max="10494" width="19.140625" style="666" customWidth="1"/>
    <col min="10495" max="10497" width="17.85546875" style="666" customWidth="1"/>
    <col min="10498" max="10749" width="9.140625" style="666"/>
    <col min="10750" max="10750" width="19.140625" style="666" customWidth="1"/>
    <col min="10751" max="10753" width="17.85546875" style="666" customWidth="1"/>
    <col min="10754" max="11005" width="9.140625" style="666"/>
    <col min="11006" max="11006" width="19.140625" style="666" customWidth="1"/>
    <col min="11007" max="11009" width="17.85546875" style="666" customWidth="1"/>
    <col min="11010" max="11261" width="9.140625" style="666"/>
    <col min="11262" max="11262" width="19.140625" style="666" customWidth="1"/>
    <col min="11263" max="11265" width="17.85546875" style="666" customWidth="1"/>
    <col min="11266" max="11517" width="9.140625" style="666"/>
    <col min="11518" max="11518" width="19.140625" style="666" customWidth="1"/>
    <col min="11519" max="11521" width="17.85546875" style="666" customWidth="1"/>
    <col min="11522" max="11773" width="9.140625" style="666"/>
    <col min="11774" max="11774" width="19.140625" style="666" customWidth="1"/>
    <col min="11775" max="11777" width="17.85546875" style="666" customWidth="1"/>
    <col min="11778" max="12029" width="9.140625" style="666"/>
    <col min="12030" max="12030" width="19.140625" style="666" customWidth="1"/>
    <col min="12031" max="12033" width="17.85546875" style="666" customWidth="1"/>
    <col min="12034" max="12285" width="9.140625" style="666"/>
    <col min="12286" max="12286" width="19.140625" style="666" customWidth="1"/>
    <col min="12287" max="12289" width="17.85546875" style="666" customWidth="1"/>
    <col min="12290" max="12541" width="9.140625" style="666"/>
    <col min="12542" max="12542" width="19.140625" style="666" customWidth="1"/>
    <col min="12543" max="12545" width="17.85546875" style="666" customWidth="1"/>
    <col min="12546" max="12797" width="9.140625" style="666"/>
    <col min="12798" max="12798" width="19.140625" style="666" customWidth="1"/>
    <col min="12799" max="12801" width="17.85546875" style="666" customWidth="1"/>
    <col min="12802" max="13053" width="9.140625" style="666"/>
    <col min="13054" max="13054" width="19.140625" style="666" customWidth="1"/>
    <col min="13055" max="13057" width="17.85546875" style="666" customWidth="1"/>
    <col min="13058" max="13309" width="9.140625" style="666"/>
    <col min="13310" max="13310" width="19.140625" style="666" customWidth="1"/>
    <col min="13311" max="13313" width="17.85546875" style="666" customWidth="1"/>
    <col min="13314" max="13565" width="9.140625" style="666"/>
    <col min="13566" max="13566" width="19.140625" style="666" customWidth="1"/>
    <col min="13567" max="13569" width="17.85546875" style="666" customWidth="1"/>
    <col min="13570" max="13821" width="9.140625" style="666"/>
    <col min="13822" max="13822" width="19.140625" style="666" customWidth="1"/>
    <col min="13823" max="13825" width="17.85546875" style="666" customWidth="1"/>
    <col min="13826" max="14077" width="9.140625" style="666"/>
    <col min="14078" max="14078" width="19.140625" style="666" customWidth="1"/>
    <col min="14079" max="14081" width="17.85546875" style="666" customWidth="1"/>
    <col min="14082" max="14333" width="9.140625" style="666"/>
    <col min="14334" max="14334" width="19.140625" style="666" customWidth="1"/>
    <col min="14335" max="14337" width="17.85546875" style="666" customWidth="1"/>
    <col min="14338" max="14589" width="9.140625" style="666"/>
    <col min="14590" max="14590" width="19.140625" style="666" customWidth="1"/>
    <col min="14591" max="14593" width="17.85546875" style="666" customWidth="1"/>
    <col min="14594" max="14845" width="9.140625" style="666"/>
    <col min="14846" max="14846" width="19.140625" style="666" customWidth="1"/>
    <col min="14847" max="14849" width="17.85546875" style="666" customWidth="1"/>
    <col min="14850" max="15101" width="9.140625" style="666"/>
    <col min="15102" max="15102" width="19.140625" style="666" customWidth="1"/>
    <col min="15103" max="15105" width="17.85546875" style="666" customWidth="1"/>
    <col min="15106" max="15357" width="9.140625" style="666"/>
    <col min="15358" max="15358" width="19.140625" style="666" customWidth="1"/>
    <col min="15359" max="15361" width="17.85546875" style="666" customWidth="1"/>
    <col min="15362" max="15613" width="9.140625" style="666"/>
    <col min="15614" max="15614" width="19.140625" style="666" customWidth="1"/>
    <col min="15615" max="15617" width="17.85546875" style="666" customWidth="1"/>
    <col min="15618" max="15869" width="9.140625" style="666"/>
    <col min="15870" max="15870" width="19.140625" style="666" customWidth="1"/>
    <col min="15871" max="15873" width="17.85546875" style="666" customWidth="1"/>
    <col min="15874" max="16125" width="9.140625" style="666"/>
    <col min="16126" max="16126" width="19.140625" style="666" customWidth="1"/>
    <col min="16127" max="16129" width="17.85546875" style="666" customWidth="1"/>
    <col min="16130" max="16384" width="9.140625" style="666"/>
  </cols>
  <sheetData>
    <row r="1" spans="1:4" x14ac:dyDescent="0.2">
      <c r="D1" s="695"/>
    </row>
    <row r="2" spans="1:4" x14ac:dyDescent="0.2">
      <c r="A2" s="696"/>
      <c r="B2" s="696"/>
      <c r="C2" s="696"/>
      <c r="D2" s="696"/>
    </row>
    <row r="3" spans="1:4" ht="39.75" customHeight="1" x14ac:dyDescent="0.2">
      <c r="A3" s="800" t="s">
        <v>930</v>
      </c>
      <c r="B3" s="800"/>
      <c r="C3" s="800"/>
      <c r="D3" s="800"/>
    </row>
    <row r="4" spans="1:4" ht="72" customHeight="1" x14ac:dyDescent="0.2">
      <c r="A4" s="801" t="s">
        <v>931</v>
      </c>
      <c r="B4" s="697" t="s">
        <v>932</v>
      </c>
      <c r="C4" s="697" t="s">
        <v>933</v>
      </c>
      <c r="D4" s="697" t="s">
        <v>934</v>
      </c>
    </row>
    <row r="5" spans="1:4" ht="22.35" customHeight="1" x14ac:dyDescent="0.2">
      <c r="A5" s="802">
        <v>42400</v>
      </c>
      <c r="B5" s="698">
        <v>54</v>
      </c>
      <c r="C5" s="698">
        <v>133.97991999999999</v>
      </c>
      <c r="D5" s="698">
        <v>2.66689</v>
      </c>
    </row>
    <row r="6" spans="1:4" ht="22.35" customHeight="1" x14ac:dyDescent="0.2">
      <c r="A6" s="802">
        <v>42429</v>
      </c>
      <c r="B6" s="698">
        <v>119</v>
      </c>
      <c r="C6" s="698">
        <v>450.96158999999994</v>
      </c>
      <c r="D6" s="698">
        <v>19.356239999999993</v>
      </c>
    </row>
    <row r="7" spans="1:4" ht="22.35" customHeight="1" x14ac:dyDescent="0.2">
      <c r="A7" s="802">
        <v>42460</v>
      </c>
      <c r="B7" s="698">
        <v>205</v>
      </c>
      <c r="C7" s="698">
        <v>789.6627900000002</v>
      </c>
      <c r="D7" s="698">
        <v>72.347829999999988</v>
      </c>
    </row>
    <row r="8" spans="1:4" ht="22.35" customHeight="1" x14ac:dyDescent="0.2">
      <c r="A8" s="802">
        <v>42490</v>
      </c>
      <c r="B8" s="698">
        <v>274</v>
      </c>
      <c r="C8" s="698">
        <v>1088.98831</v>
      </c>
      <c r="D8" s="698">
        <v>136.79626000000002</v>
      </c>
    </row>
    <row r="9" spans="1:4" ht="22.35" customHeight="1" x14ac:dyDescent="0.2">
      <c r="A9" s="802">
        <v>42521</v>
      </c>
      <c r="B9" s="698">
        <v>356</v>
      </c>
      <c r="C9" s="698">
        <v>1351.5385800000001</v>
      </c>
      <c r="D9" s="698">
        <v>229.21783000000005</v>
      </c>
    </row>
    <row r="10" spans="1:4" ht="22.35" customHeight="1" x14ac:dyDescent="0.2">
      <c r="A10" s="802" t="s">
        <v>935</v>
      </c>
      <c r="B10" s="698">
        <v>437</v>
      </c>
      <c r="C10" s="698">
        <v>3382.0935299999992</v>
      </c>
      <c r="D10" s="698">
        <v>336.13080999999994</v>
      </c>
    </row>
    <row r="11" spans="1:4" ht="22.35" customHeight="1" x14ac:dyDescent="0.2">
      <c r="A11" s="802">
        <v>42582</v>
      </c>
      <c r="B11" s="698">
        <v>497</v>
      </c>
      <c r="C11" s="698">
        <v>3559.7927100000002</v>
      </c>
      <c r="D11" s="698">
        <v>434.07252</v>
      </c>
    </row>
    <row r="12" spans="1:4" ht="22.35" customHeight="1" x14ac:dyDescent="0.2">
      <c r="A12" s="802">
        <v>42613</v>
      </c>
      <c r="B12" s="698">
        <v>607</v>
      </c>
      <c r="C12" s="698">
        <v>3833.3774500000004</v>
      </c>
      <c r="D12" s="698">
        <v>557.41949999999997</v>
      </c>
    </row>
    <row r="13" spans="1:4" ht="22.35" customHeight="1" x14ac:dyDescent="0.2">
      <c r="A13" s="802">
        <v>42643</v>
      </c>
      <c r="B13" s="698">
        <v>737</v>
      </c>
      <c r="C13" s="698">
        <v>4668.0360600000004</v>
      </c>
      <c r="D13" s="698">
        <v>696.45971999999995</v>
      </c>
    </row>
    <row r="14" spans="1:4" ht="18" customHeight="1" x14ac:dyDescent="0.2">
      <c r="A14" s="802">
        <v>42674</v>
      </c>
      <c r="B14" s="698">
        <v>815</v>
      </c>
      <c r="C14" s="698">
        <v>4805.3927999999978</v>
      </c>
      <c r="D14" s="698">
        <v>886.39505999999994</v>
      </c>
    </row>
    <row r="15" spans="1:4" ht="20.25" customHeight="1" x14ac:dyDescent="0.2">
      <c r="A15" s="802">
        <v>42704</v>
      </c>
      <c r="B15" s="698">
        <v>861</v>
      </c>
      <c r="C15" s="698">
        <v>5086.2250499999991</v>
      </c>
      <c r="D15" s="698">
        <v>1097.0048999999999</v>
      </c>
    </row>
    <row r="16" spans="1:4" ht="21" customHeight="1" x14ac:dyDescent="0.2">
      <c r="A16" s="802">
        <v>42735</v>
      </c>
      <c r="B16" s="698">
        <v>890</v>
      </c>
      <c r="C16" s="698">
        <v>5160.1900400000013</v>
      </c>
      <c r="D16" s="698">
        <v>1369.3565900000001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44"/>
  <sheetViews>
    <sheetView showGridLines="0" zoomScale="70" zoomScaleNormal="70" workbookViewId="0">
      <selection activeCell="J58" sqref="J58"/>
    </sheetView>
  </sheetViews>
  <sheetFormatPr defaultRowHeight="15" customHeight="1" x14ac:dyDescent="0.2"/>
  <cols>
    <col min="1" max="1" width="16" style="701" customWidth="1"/>
    <col min="2" max="2" width="16.85546875" style="701" customWidth="1"/>
    <col min="3" max="3" width="18.7109375" style="701" customWidth="1"/>
    <col min="4" max="4" width="74" style="701" customWidth="1"/>
    <col min="5" max="5" width="13.7109375" style="701" customWidth="1"/>
    <col min="6" max="6" width="16.85546875" style="701" customWidth="1"/>
    <col min="7" max="7" width="15.85546875" style="701" customWidth="1"/>
    <col min="8" max="8" width="15.5703125" style="701" customWidth="1"/>
    <col min="9" max="9" width="17" style="701" customWidth="1"/>
    <col min="10" max="10" width="15" style="701" customWidth="1"/>
    <col min="11" max="11" width="9.140625" style="701"/>
    <col min="12" max="12" width="12" style="701" customWidth="1"/>
    <col min="13" max="256" width="9.140625" style="701"/>
    <col min="257" max="257" width="16" style="701" customWidth="1"/>
    <col min="258" max="258" width="16.85546875" style="701" customWidth="1"/>
    <col min="259" max="259" width="17.5703125" style="701" bestFit="1" customWidth="1"/>
    <col min="260" max="260" width="60.7109375" style="701" customWidth="1"/>
    <col min="261" max="261" width="10" style="701" bestFit="1" customWidth="1"/>
    <col min="262" max="262" width="16.85546875" style="701" customWidth="1"/>
    <col min="263" max="263" width="15.85546875" style="701" customWidth="1"/>
    <col min="264" max="264" width="15.5703125" style="701" customWidth="1"/>
    <col min="265" max="265" width="13.28515625" style="701" customWidth="1"/>
    <col min="266" max="512" width="9.140625" style="701"/>
    <col min="513" max="513" width="16" style="701" customWidth="1"/>
    <col min="514" max="514" width="16.85546875" style="701" customWidth="1"/>
    <col min="515" max="515" width="17.5703125" style="701" bestFit="1" customWidth="1"/>
    <col min="516" max="516" width="60.7109375" style="701" customWidth="1"/>
    <col min="517" max="517" width="10" style="701" bestFit="1" customWidth="1"/>
    <col min="518" max="518" width="16.85546875" style="701" customWidth="1"/>
    <col min="519" max="519" width="15.85546875" style="701" customWidth="1"/>
    <col min="520" max="520" width="15.5703125" style="701" customWidth="1"/>
    <col min="521" max="521" width="13.28515625" style="701" customWidth="1"/>
    <col min="522" max="768" width="9.140625" style="701"/>
    <col min="769" max="769" width="16" style="701" customWidth="1"/>
    <col min="770" max="770" width="16.85546875" style="701" customWidth="1"/>
    <col min="771" max="771" width="17.5703125" style="701" bestFit="1" customWidth="1"/>
    <col min="772" max="772" width="60.7109375" style="701" customWidth="1"/>
    <col min="773" max="773" width="10" style="701" bestFit="1" customWidth="1"/>
    <col min="774" max="774" width="16.85546875" style="701" customWidth="1"/>
    <col min="775" max="775" width="15.85546875" style="701" customWidth="1"/>
    <col min="776" max="776" width="15.5703125" style="701" customWidth="1"/>
    <col min="777" max="777" width="13.28515625" style="701" customWidth="1"/>
    <col min="778" max="1024" width="9.140625" style="701"/>
    <col min="1025" max="1025" width="16" style="701" customWidth="1"/>
    <col min="1026" max="1026" width="16.85546875" style="701" customWidth="1"/>
    <col min="1027" max="1027" width="17.5703125" style="701" bestFit="1" customWidth="1"/>
    <col min="1028" max="1028" width="60.7109375" style="701" customWidth="1"/>
    <col min="1029" max="1029" width="10" style="701" bestFit="1" customWidth="1"/>
    <col min="1030" max="1030" width="16.85546875" style="701" customWidth="1"/>
    <col min="1031" max="1031" width="15.85546875" style="701" customWidth="1"/>
    <col min="1032" max="1032" width="15.5703125" style="701" customWidth="1"/>
    <col min="1033" max="1033" width="13.28515625" style="701" customWidth="1"/>
    <col min="1034" max="1280" width="9.140625" style="701"/>
    <col min="1281" max="1281" width="16" style="701" customWidth="1"/>
    <col min="1282" max="1282" width="16.85546875" style="701" customWidth="1"/>
    <col min="1283" max="1283" width="17.5703125" style="701" bestFit="1" customWidth="1"/>
    <col min="1284" max="1284" width="60.7109375" style="701" customWidth="1"/>
    <col min="1285" max="1285" width="10" style="701" bestFit="1" customWidth="1"/>
    <col min="1286" max="1286" width="16.85546875" style="701" customWidth="1"/>
    <col min="1287" max="1287" width="15.85546875" style="701" customWidth="1"/>
    <col min="1288" max="1288" width="15.5703125" style="701" customWidth="1"/>
    <col min="1289" max="1289" width="13.28515625" style="701" customWidth="1"/>
    <col min="1290" max="1536" width="9.140625" style="701"/>
    <col min="1537" max="1537" width="16" style="701" customWidth="1"/>
    <col min="1538" max="1538" width="16.85546875" style="701" customWidth="1"/>
    <col min="1539" max="1539" width="17.5703125" style="701" bestFit="1" customWidth="1"/>
    <col min="1540" max="1540" width="60.7109375" style="701" customWidth="1"/>
    <col min="1541" max="1541" width="10" style="701" bestFit="1" customWidth="1"/>
    <col min="1542" max="1542" width="16.85546875" style="701" customWidth="1"/>
    <col min="1543" max="1543" width="15.85546875" style="701" customWidth="1"/>
    <col min="1544" max="1544" width="15.5703125" style="701" customWidth="1"/>
    <col min="1545" max="1545" width="13.28515625" style="701" customWidth="1"/>
    <col min="1546" max="1792" width="9.140625" style="701"/>
    <col min="1793" max="1793" width="16" style="701" customWidth="1"/>
    <col min="1794" max="1794" width="16.85546875" style="701" customWidth="1"/>
    <col min="1795" max="1795" width="17.5703125" style="701" bestFit="1" customWidth="1"/>
    <col min="1796" max="1796" width="60.7109375" style="701" customWidth="1"/>
    <col min="1797" max="1797" width="10" style="701" bestFit="1" customWidth="1"/>
    <col min="1798" max="1798" width="16.85546875" style="701" customWidth="1"/>
    <col min="1799" max="1799" width="15.85546875" style="701" customWidth="1"/>
    <col min="1800" max="1800" width="15.5703125" style="701" customWidth="1"/>
    <col min="1801" max="1801" width="13.28515625" style="701" customWidth="1"/>
    <col min="1802" max="2048" width="9.140625" style="701"/>
    <col min="2049" max="2049" width="16" style="701" customWidth="1"/>
    <col min="2050" max="2050" width="16.85546875" style="701" customWidth="1"/>
    <col min="2051" max="2051" width="17.5703125" style="701" bestFit="1" customWidth="1"/>
    <col min="2052" max="2052" width="60.7109375" style="701" customWidth="1"/>
    <col min="2053" max="2053" width="10" style="701" bestFit="1" customWidth="1"/>
    <col min="2054" max="2054" width="16.85546875" style="701" customWidth="1"/>
    <col min="2055" max="2055" width="15.85546875" style="701" customWidth="1"/>
    <col min="2056" max="2056" width="15.5703125" style="701" customWidth="1"/>
    <col min="2057" max="2057" width="13.28515625" style="701" customWidth="1"/>
    <col min="2058" max="2304" width="9.140625" style="701"/>
    <col min="2305" max="2305" width="16" style="701" customWidth="1"/>
    <col min="2306" max="2306" width="16.85546875" style="701" customWidth="1"/>
    <col min="2307" max="2307" width="17.5703125" style="701" bestFit="1" customWidth="1"/>
    <col min="2308" max="2308" width="60.7109375" style="701" customWidth="1"/>
    <col min="2309" max="2309" width="10" style="701" bestFit="1" customWidth="1"/>
    <col min="2310" max="2310" width="16.85546875" style="701" customWidth="1"/>
    <col min="2311" max="2311" width="15.85546875" style="701" customWidth="1"/>
    <col min="2312" max="2312" width="15.5703125" style="701" customWidth="1"/>
    <col min="2313" max="2313" width="13.28515625" style="701" customWidth="1"/>
    <col min="2314" max="2560" width="9.140625" style="701"/>
    <col min="2561" max="2561" width="16" style="701" customWidth="1"/>
    <col min="2562" max="2562" width="16.85546875" style="701" customWidth="1"/>
    <col min="2563" max="2563" width="17.5703125" style="701" bestFit="1" customWidth="1"/>
    <col min="2564" max="2564" width="60.7109375" style="701" customWidth="1"/>
    <col min="2565" max="2565" width="10" style="701" bestFit="1" customWidth="1"/>
    <col min="2566" max="2566" width="16.85546875" style="701" customWidth="1"/>
    <col min="2567" max="2567" width="15.85546875" style="701" customWidth="1"/>
    <col min="2568" max="2568" width="15.5703125" style="701" customWidth="1"/>
    <col min="2569" max="2569" width="13.28515625" style="701" customWidth="1"/>
    <col min="2570" max="2816" width="9.140625" style="701"/>
    <col min="2817" max="2817" width="16" style="701" customWidth="1"/>
    <col min="2818" max="2818" width="16.85546875" style="701" customWidth="1"/>
    <col min="2819" max="2819" width="17.5703125" style="701" bestFit="1" customWidth="1"/>
    <col min="2820" max="2820" width="60.7109375" style="701" customWidth="1"/>
    <col min="2821" max="2821" width="10" style="701" bestFit="1" customWidth="1"/>
    <col min="2822" max="2822" width="16.85546875" style="701" customWidth="1"/>
    <col min="2823" max="2823" width="15.85546875" style="701" customWidth="1"/>
    <col min="2824" max="2824" width="15.5703125" style="701" customWidth="1"/>
    <col min="2825" max="2825" width="13.28515625" style="701" customWidth="1"/>
    <col min="2826" max="3072" width="9.140625" style="701"/>
    <col min="3073" max="3073" width="16" style="701" customWidth="1"/>
    <col min="3074" max="3074" width="16.85546875" style="701" customWidth="1"/>
    <col min="3075" max="3075" width="17.5703125" style="701" bestFit="1" customWidth="1"/>
    <col min="3076" max="3076" width="60.7109375" style="701" customWidth="1"/>
    <col min="3077" max="3077" width="10" style="701" bestFit="1" customWidth="1"/>
    <col min="3078" max="3078" width="16.85546875" style="701" customWidth="1"/>
    <col min="3079" max="3079" width="15.85546875" style="701" customWidth="1"/>
    <col min="3080" max="3080" width="15.5703125" style="701" customWidth="1"/>
    <col min="3081" max="3081" width="13.28515625" style="701" customWidth="1"/>
    <col min="3082" max="3328" width="9.140625" style="701"/>
    <col min="3329" max="3329" width="16" style="701" customWidth="1"/>
    <col min="3330" max="3330" width="16.85546875" style="701" customWidth="1"/>
    <col min="3331" max="3331" width="17.5703125" style="701" bestFit="1" customWidth="1"/>
    <col min="3332" max="3332" width="60.7109375" style="701" customWidth="1"/>
    <col min="3333" max="3333" width="10" style="701" bestFit="1" customWidth="1"/>
    <col min="3334" max="3334" width="16.85546875" style="701" customWidth="1"/>
    <col min="3335" max="3335" width="15.85546875" style="701" customWidth="1"/>
    <col min="3336" max="3336" width="15.5703125" style="701" customWidth="1"/>
    <col min="3337" max="3337" width="13.28515625" style="701" customWidth="1"/>
    <col min="3338" max="3584" width="9.140625" style="701"/>
    <col min="3585" max="3585" width="16" style="701" customWidth="1"/>
    <col min="3586" max="3586" width="16.85546875" style="701" customWidth="1"/>
    <col min="3587" max="3587" width="17.5703125" style="701" bestFit="1" customWidth="1"/>
    <col min="3588" max="3588" width="60.7109375" style="701" customWidth="1"/>
    <col min="3589" max="3589" width="10" style="701" bestFit="1" customWidth="1"/>
    <col min="3590" max="3590" width="16.85546875" style="701" customWidth="1"/>
    <col min="3591" max="3591" width="15.85546875" style="701" customWidth="1"/>
    <col min="3592" max="3592" width="15.5703125" style="701" customWidth="1"/>
    <col min="3593" max="3593" width="13.28515625" style="701" customWidth="1"/>
    <col min="3594" max="3840" width="9.140625" style="701"/>
    <col min="3841" max="3841" width="16" style="701" customWidth="1"/>
    <col min="3842" max="3842" width="16.85546875" style="701" customWidth="1"/>
    <col min="3843" max="3843" width="17.5703125" style="701" bestFit="1" customWidth="1"/>
    <col min="3844" max="3844" width="60.7109375" style="701" customWidth="1"/>
    <col min="3845" max="3845" width="10" style="701" bestFit="1" customWidth="1"/>
    <col min="3846" max="3846" width="16.85546875" style="701" customWidth="1"/>
    <col min="3847" max="3847" width="15.85546875" style="701" customWidth="1"/>
    <col min="3848" max="3848" width="15.5703125" style="701" customWidth="1"/>
    <col min="3849" max="3849" width="13.28515625" style="701" customWidth="1"/>
    <col min="3850" max="4096" width="9.140625" style="701"/>
    <col min="4097" max="4097" width="16" style="701" customWidth="1"/>
    <col min="4098" max="4098" width="16.85546875" style="701" customWidth="1"/>
    <col min="4099" max="4099" width="17.5703125" style="701" bestFit="1" customWidth="1"/>
    <col min="4100" max="4100" width="60.7109375" style="701" customWidth="1"/>
    <col min="4101" max="4101" width="10" style="701" bestFit="1" customWidth="1"/>
    <col min="4102" max="4102" width="16.85546875" style="701" customWidth="1"/>
    <col min="4103" max="4103" width="15.85546875" style="701" customWidth="1"/>
    <col min="4104" max="4104" width="15.5703125" style="701" customWidth="1"/>
    <col min="4105" max="4105" width="13.28515625" style="701" customWidth="1"/>
    <col min="4106" max="4352" width="9.140625" style="701"/>
    <col min="4353" max="4353" width="16" style="701" customWidth="1"/>
    <col min="4354" max="4354" width="16.85546875" style="701" customWidth="1"/>
    <col min="4355" max="4355" width="17.5703125" style="701" bestFit="1" customWidth="1"/>
    <col min="4356" max="4356" width="60.7109375" style="701" customWidth="1"/>
    <col min="4357" max="4357" width="10" style="701" bestFit="1" customWidth="1"/>
    <col min="4358" max="4358" width="16.85546875" style="701" customWidth="1"/>
    <col min="4359" max="4359" width="15.85546875" style="701" customWidth="1"/>
    <col min="4360" max="4360" width="15.5703125" style="701" customWidth="1"/>
    <col min="4361" max="4361" width="13.28515625" style="701" customWidth="1"/>
    <col min="4362" max="4608" width="9.140625" style="701"/>
    <col min="4609" max="4609" width="16" style="701" customWidth="1"/>
    <col min="4610" max="4610" width="16.85546875" style="701" customWidth="1"/>
    <col min="4611" max="4611" width="17.5703125" style="701" bestFit="1" customWidth="1"/>
    <col min="4612" max="4612" width="60.7109375" style="701" customWidth="1"/>
    <col min="4613" max="4613" width="10" style="701" bestFit="1" customWidth="1"/>
    <col min="4614" max="4614" width="16.85546875" style="701" customWidth="1"/>
    <col min="4615" max="4615" width="15.85546875" style="701" customWidth="1"/>
    <col min="4616" max="4616" width="15.5703125" style="701" customWidth="1"/>
    <col min="4617" max="4617" width="13.28515625" style="701" customWidth="1"/>
    <col min="4618" max="4864" width="9.140625" style="701"/>
    <col min="4865" max="4865" width="16" style="701" customWidth="1"/>
    <col min="4866" max="4866" width="16.85546875" style="701" customWidth="1"/>
    <col min="4867" max="4867" width="17.5703125" style="701" bestFit="1" customWidth="1"/>
    <col min="4868" max="4868" width="60.7109375" style="701" customWidth="1"/>
    <col min="4869" max="4869" width="10" style="701" bestFit="1" customWidth="1"/>
    <col min="4870" max="4870" width="16.85546875" style="701" customWidth="1"/>
    <col min="4871" max="4871" width="15.85546875" style="701" customWidth="1"/>
    <col min="4872" max="4872" width="15.5703125" style="701" customWidth="1"/>
    <col min="4873" max="4873" width="13.28515625" style="701" customWidth="1"/>
    <col min="4874" max="5120" width="9.140625" style="701"/>
    <col min="5121" max="5121" width="16" style="701" customWidth="1"/>
    <col min="5122" max="5122" width="16.85546875" style="701" customWidth="1"/>
    <col min="5123" max="5123" width="17.5703125" style="701" bestFit="1" customWidth="1"/>
    <col min="5124" max="5124" width="60.7109375" style="701" customWidth="1"/>
    <col min="5125" max="5125" width="10" style="701" bestFit="1" customWidth="1"/>
    <col min="5126" max="5126" width="16.85546875" style="701" customWidth="1"/>
    <col min="5127" max="5127" width="15.85546875" style="701" customWidth="1"/>
    <col min="5128" max="5128" width="15.5703125" style="701" customWidth="1"/>
    <col min="5129" max="5129" width="13.28515625" style="701" customWidth="1"/>
    <col min="5130" max="5376" width="9.140625" style="701"/>
    <col min="5377" max="5377" width="16" style="701" customWidth="1"/>
    <col min="5378" max="5378" width="16.85546875" style="701" customWidth="1"/>
    <col min="5379" max="5379" width="17.5703125" style="701" bestFit="1" customWidth="1"/>
    <col min="5380" max="5380" width="60.7109375" style="701" customWidth="1"/>
    <col min="5381" max="5381" width="10" style="701" bestFit="1" customWidth="1"/>
    <col min="5382" max="5382" width="16.85546875" style="701" customWidth="1"/>
    <col min="5383" max="5383" width="15.85546875" style="701" customWidth="1"/>
    <col min="5384" max="5384" width="15.5703125" style="701" customWidth="1"/>
    <col min="5385" max="5385" width="13.28515625" style="701" customWidth="1"/>
    <col min="5386" max="5632" width="9.140625" style="701"/>
    <col min="5633" max="5633" width="16" style="701" customWidth="1"/>
    <col min="5634" max="5634" width="16.85546875" style="701" customWidth="1"/>
    <col min="5635" max="5635" width="17.5703125" style="701" bestFit="1" customWidth="1"/>
    <col min="5636" max="5636" width="60.7109375" style="701" customWidth="1"/>
    <col min="5637" max="5637" width="10" style="701" bestFit="1" customWidth="1"/>
    <col min="5638" max="5638" width="16.85546875" style="701" customWidth="1"/>
    <col min="5639" max="5639" width="15.85546875" style="701" customWidth="1"/>
    <col min="5640" max="5640" width="15.5703125" style="701" customWidth="1"/>
    <col min="5641" max="5641" width="13.28515625" style="701" customWidth="1"/>
    <col min="5642" max="5888" width="9.140625" style="701"/>
    <col min="5889" max="5889" width="16" style="701" customWidth="1"/>
    <col min="5890" max="5890" width="16.85546875" style="701" customWidth="1"/>
    <col min="5891" max="5891" width="17.5703125" style="701" bestFit="1" customWidth="1"/>
    <col min="5892" max="5892" width="60.7109375" style="701" customWidth="1"/>
    <col min="5893" max="5893" width="10" style="701" bestFit="1" customWidth="1"/>
    <col min="5894" max="5894" width="16.85546875" style="701" customWidth="1"/>
    <col min="5895" max="5895" width="15.85546875" style="701" customWidth="1"/>
    <col min="5896" max="5896" width="15.5703125" style="701" customWidth="1"/>
    <col min="5897" max="5897" width="13.28515625" style="701" customWidth="1"/>
    <col min="5898" max="6144" width="9.140625" style="701"/>
    <col min="6145" max="6145" width="16" style="701" customWidth="1"/>
    <col min="6146" max="6146" width="16.85546875" style="701" customWidth="1"/>
    <col min="6147" max="6147" width="17.5703125" style="701" bestFit="1" customWidth="1"/>
    <col min="6148" max="6148" width="60.7109375" style="701" customWidth="1"/>
    <col min="6149" max="6149" width="10" style="701" bestFit="1" customWidth="1"/>
    <col min="6150" max="6150" width="16.85546875" style="701" customWidth="1"/>
    <col min="6151" max="6151" width="15.85546875" style="701" customWidth="1"/>
    <col min="6152" max="6152" width="15.5703125" style="701" customWidth="1"/>
    <col min="6153" max="6153" width="13.28515625" style="701" customWidth="1"/>
    <col min="6154" max="6400" width="9.140625" style="701"/>
    <col min="6401" max="6401" width="16" style="701" customWidth="1"/>
    <col min="6402" max="6402" width="16.85546875" style="701" customWidth="1"/>
    <col min="6403" max="6403" width="17.5703125" style="701" bestFit="1" customWidth="1"/>
    <col min="6404" max="6404" width="60.7109375" style="701" customWidth="1"/>
    <col min="6405" max="6405" width="10" style="701" bestFit="1" customWidth="1"/>
    <col min="6406" max="6406" width="16.85546875" style="701" customWidth="1"/>
    <col min="6407" max="6407" width="15.85546875" style="701" customWidth="1"/>
    <col min="6408" max="6408" width="15.5703125" style="701" customWidth="1"/>
    <col min="6409" max="6409" width="13.28515625" style="701" customWidth="1"/>
    <col min="6410" max="6656" width="9.140625" style="701"/>
    <col min="6657" max="6657" width="16" style="701" customWidth="1"/>
    <col min="6658" max="6658" width="16.85546875" style="701" customWidth="1"/>
    <col min="6659" max="6659" width="17.5703125" style="701" bestFit="1" customWidth="1"/>
    <col min="6660" max="6660" width="60.7109375" style="701" customWidth="1"/>
    <col min="6661" max="6661" width="10" style="701" bestFit="1" customWidth="1"/>
    <col min="6662" max="6662" width="16.85546875" style="701" customWidth="1"/>
    <col min="6663" max="6663" width="15.85546875" style="701" customWidth="1"/>
    <col min="6664" max="6664" width="15.5703125" style="701" customWidth="1"/>
    <col min="6665" max="6665" width="13.28515625" style="701" customWidth="1"/>
    <col min="6666" max="6912" width="9.140625" style="701"/>
    <col min="6913" max="6913" width="16" style="701" customWidth="1"/>
    <col min="6914" max="6914" width="16.85546875" style="701" customWidth="1"/>
    <col min="6915" max="6915" width="17.5703125" style="701" bestFit="1" customWidth="1"/>
    <col min="6916" max="6916" width="60.7109375" style="701" customWidth="1"/>
    <col min="6917" max="6917" width="10" style="701" bestFit="1" customWidth="1"/>
    <col min="6918" max="6918" width="16.85546875" style="701" customWidth="1"/>
    <col min="6919" max="6919" width="15.85546875" style="701" customWidth="1"/>
    <col min="6920" max="6920" width="15.5703125" style="701" customWidth="1"/>
    <col min="6921" max="6921" width="13.28515625" style="701" customWidth="1"/>
    <col min="6922" max="7168" width="9.140625" style="701"/>
    <col min="7169" max="7169" width="16" style="701" customWidth="1"/>
    <col min="7170" max="7170" width="16.85546875" style="701" customWidth="1"/>
    <col min="7171" max="7171" width="17.5703125" style="701" bestFit="1" customWidth="1"/>
    <col min="7172" max="7172" width="60.7109375" style="701" customWidth="1"/>
    <col min="7173" max="7173" width="10" style="701" bestFit="1" customWidth="1"/>
    <col min="7174" max="7174" width="16.85546875" style="701" customWidth="1"/>
    <col min="7175" max="7175" width="15.85546875" style="701" customWidth="1"/>
    <col min="7176" max="7176" width="15.5703125" style="701" customWidth="1"/>
    <col min="7177" max="7177" width="13.28515625" style="701" customWidth="1"/>
    <col min="7178" max="7424" width="9.140625" style="701"/>
    <col min="7425" max="7425" width="16" style="701" customWidth="1"/>
    <col min="7426" max="7426" width="16.85546875" style="701" customWidth="1"/>
    <col min="7427" max="7427" width="17.5703125" style="701" bestFit="1" customWidth="1"/>
    <col min="7428" max="7428" width="60.7109375" style="701" customWidth="1"/>
    <col min="7429" max="7429" width="10" style="701" bestFit="1" customWidth="1"/>
    <col min="7430" max="7430" width="16.85546875" style="701" customWidth="1"/>
    <col min="7431" max="7431" width="15.85546875" style="701" customWidth="1"/>
    <col min="7432" max="7432" width="15.5703125" style="701" customWidth="1"/>
    <col min="7433" max="7433" width="13.28515625" style="701" customWidth="1"/>
    <col min="7434" max="7680" width="9.140625" style="701"/>
    <col min="7681" max="7681" width="16" style="701" customWidth="1"/>
    <col min="7682" max="7682" width="16.85546875" style="701" customWidth="1"/>
    <col min="7683" max="7683" width="17.5703125" style="701" bestFit="1" customWidth="1"/>
    <col min="7684" max="7684" width="60.7109375" style="701" customWidth="1"/>
    <col min="7685" max="7685" width="10" style="701" bestFit="1" customWidth="1"/>
    <col min="7686" max="7686" width="16.85546875" style="701" customWidth="1"/>
    <col min="7687" max="7687" width="15.85546875" style="701" customWidth="1"/>
    <col min="7688" max="7688" width="15.5703125" style="701" customWidth="1"/>
    <col min="7689" max="7689" width="13.28515625" style="701" customWidth="1"/>
    <col min="7690" max="7936" width="9.140625" style="701"/>
    <col min="7937" max="7937" width="16" style="701" customWidth="1"/>
    <col min="7938" max="7938" width="16.85546875" style="701" customWidth="1"/>
    <col min="7939" max="7939" width="17.5703125" style="701" bestFit="1" customWidth="1"/>
    <col min="7940" max="7940" width="60.7109375" style="701" customWidth="1"/>
    <col min="7941" max="7941" width="10" style="701" bestFit="1" customWidth="1"/>
    <col min="7942" max="7942" width="16.85546875" style="701" customWidth="1"/>
    <col min="7943" max="7943" width="15.85546875" style="701" customWidth="1"/>
    <col min="7944" max="7944" width="15.5703125" style="701" customWidth="1"/>
    <col min="7945" max="7945" width="13.28515625" style="701" customWidth="1"/>
    <col min="7946" max="8192" width="9.140625" style="701"/>
    <col min="8193" max="8193" width="16" style="701" customWidth="1"/>
    <col min="8194" max="8194" width="16.85546875" style="701" customWidth="1"/>
    <col min="8195" max="8195" width="17.5703125" style="701" bestFit="1" customWidth="1"/>
    <col min="8196" max="8196" width="60.7109375" style="701" customWidth="1"/>
    <col min="8197" max="8197" width="10" style="701" bestFit="1" customWidth="1"/>
    <col min="8198" max="8198" width="16.85546875" style="701" customWidth="1"/>
    <col min="8199" max="8199" width="15.85546875" style="701" customWidth="1"/>
    <col min="8200" max="8200" width="15.5703125" style="701" customWidth="1"/>
    <col min="8201" max="8201" width="13.28515625" style="701" customWidth="1"/>
    <col min="8202" max="8448" width="9.140625" style="701"/>
    <col min="8449" max="8449" width="16" style="701" customWidth="1"/>
    <col min="8450" max="8450" width="16.85546875" style="701" customWidth="1"/>
    <col min="8451" max="8451" width="17.5703125" style="701" bestFit="1" customWidth="1"/>
    <col min="8452" max="8452" width="60.7109375" style="701" customWidth="1"/>
    <col min="8453" max="8453" width="10" style="701" bestFit="1" customWidth="1"/>
    <col min="8454" max="8454" width="16.85546875" style="701" customWidth="1"/>
    <col min="8455" max="8455" width="15.85546875" style="701" customWidth="1"/>
    <col min="8456" max="8456" width="15.5703125" style="701" customWidth="1"/>
    <col min="8457" max="8457" width="13.28515625" style="701" customWidth="1"/>
    <col min="8458" max="8704" width="9.140625" style="701"/>
    <col min="8705" max="8705" width="16" style="701" customWidth="1"/>
    <col min="8706" max="8706" width="16.85546875" style="701" customWidth="1"/>
    <col min="8707" max="8707" width="17.5703125" style="701" bestFit="1" customWidth="1"/>
    <col min="8708" max="8708" width="60.7109375" style="701" customWidth="1"/>
    <col min="8709" max="8709" width="10" style="701" bestFit="1" customWidth="1"/>
    <col min="8710" max="8710" width="16.85546875" style="701" customWidth="1"/>
    <col min="8711" max="8711" width="15.85546875" style="701" customWidth="1"/>
    <col min="8712" max="8712" width="15.5703125" style="701" customWidth="1"/>
    <col min="8713" max="8713" width="13.28515625" style="701" customWidth="1"/>
    <col min="8714" max="8960" width="9.140625" style="701"/>
    <col min="8961" max="8961" width="16" style="701" customWidth="1"/>
    <col min="8962" max="8962" width="16.85546875" style="701" customWidth="1"/>
    <col min="8963" max="8963" width="17.5703125" style="701" bestFit="1" customWidth="1"/>
    <col min="8964" max="8964" width="60.7109375" style="701" customWidth="1"/>
    <col min="8965" max="8965" width="10" style="701" bestFit="1" customWidth="1"/>
    <col min="8966" max="8966" width="16.85546875" style="701" customWidth="1"/>
    <col min="8967" max="8967" width="15.85546875" style="701" customWidth="1"/>
    <col min="8968" max="8968" width="15.5703125" style="701" customWidth="1"/>
    <col min="8969" max="8969" width="13.28515625" style="701" customWidth="1"/>
    <col min="8970" max="9216" width="9.140625" style="701"/>
    <col min="9217" max="9217" width="16" style="701" customWidth="1"/>
    <col min="9218" max="9218" width="16.85546875" style="701" customWidth="1"/>
    <col min="9219" max="9219" width="17.5703125" style="701" bestFit="1" customWidth="1"/>
    <col min="9220" max="9220" width="60.7109375" style="701" customWidth="1"/>
    <col min="9221" max="9221" width="10" style="701" bestFit="1" customWidth="1"/>
    <col min="9222" max="9222" width="16.85546875" style="701" customWidth="1"/>
    <col min="9223" max="9223" width="15.85546875" style="701" customWidth="1"/>
    <col min="9224" max="9224" width="15.5703125" style="701" customWidth="1"/>
    <col min="9225" max="9225" width="13.28515625" style="701" customWidth="1"/>
    <col min="9226" max="9472" width="9.140625" style="701"/>
    <col min="9473" max="9473" width="16" style="701" customWidth="1"/>
    <col min="9474" max="9474" width="16.85546875" style="701" customWidth="1"/>
    <col min="9475" max="9475" width="17.5703125" style="701" bestFit="1" customWidth="1"/>
    <col min="9476" max="9476" width="60.7109375" style="701" customWidth="1"/>
    <col min="9477" max="9477" width="10" style="701" bestFit="1" customWidth="1"/>
    <col min="9478" max="9478" width="16.85546875" style="701" customWidth="1"/>
    <col min="9479" max="9479" width="15.85546875" style="701" customWidth="1"/>
    <col min="9480" max="9480" width="15.5703125" style="701" customWidth="1"/>
    <col min="9481" max="9481" width="13.28515625" style="701" customWidth="1"/>
    <col min="9482" max="9728" width="9.140625" style="701"/>
    <col min="9729" max="9729" width="16" style="701" customWidth="1"/>
    <col min="9730" max="9730" width="16.85546875" style="701" customWidth="1"/>
    <col min="9731" max="9731" width="17.5703125" style="701" bestFit="1" customWidth="1"/>
    <col min="9732" max="9732" width="60.7109375" style="701" customWidth="1"/>
    <col min="9733" max="9733" width="10" style="701" bestFit="1" customWidth="1"/>
    <col min="9734" max="9734" width="16.85546875" style="701" customWidth="1"/>
    <col min="9735" max="9735" width="15.85546875" style="701" customWidth="1"/>
    <col min="9736" max="9736" width="15.5703125" style="701" customWidth="1"/>
    <col min="9737" max="9737" width="13.28515625" style="701" customWidth="1"/>
    <col min="9738" max="9984" width="9.140625" style="701"/>
    <col min="9985" max="9985" width="16" style="701" customWidth="1"/>
    <col min="9986" max="9986" width="16.85546875" style="701" customWidth="1"/>
    <col min="9987" max="9987" width="17.5703125" style="701" bestFit="1" customWidth="1"/>
    <col min="9988" max="9988" width="60.7109375" style="701" customWidth="1"/>
    <col min="9989" max="9989" width="10" style="701" bestFit="1" customWidth="1"/>
    <col min="9990" max="9990" width="16.85546875" style="701" customWidth="1"/>
    <col min="9991" max="9991" width="15.85546875" style="701" customWidth="1"/>
    <col min="9992" max="9992" width="15.5703125" style="701" customWidth="1"/>
    <col min="9993" max="9993" width="13.28515625" style="701" customWidth="1"/>
    <col min="9994" max="10240" width="9.140625" style="701"/>
    <col min="10241" max="10241" width="16" style="701" customWidth="1"/>
    <col min="10242" max="10242" width="16.85546875" style="701" customWidth="1"/>
    <col min="10243" max="10243" width="17.5703125" style="701" bestFit="1" customWidth="1"/>
    <col min="10244" max="10244" width="60.7109375" style="701" customWidth="1"/>
    <col min="10245" max="10245" width="10" style="701" bestFit="1" customWidth="1"/>
    <col min="10246" max="10246" width="16.85546875" style="701" customWidth="1"/>
    <col min="10247" max="10247" width="15.85546875" style="701" customWidth="1"/>
    <col min="10248" max="10248" width="15.5703125" style="701" customWidth="1"/>
    <col min="10249" max="10249" width="13.28515625" style="701" customWidth="1"/>
    <col min="10250" max="10496" width="9.140625" style="701"/>
    <col min="10497" max="10497" width="16" style="701" customWidth="1"/>
    <col min="10498" max="10498" width="16.85546875" style="701" customWidth="1"/>
    <col min="10499" max="10499" width="17.5703125" style="701" bestFit="1" customWidth="1"/>
    <col min="10500" max="10500" width="60.7109375" style="701" customWidth="1"/>
    <col min="10501" max="10501" width="10" style="701" bestFit="1" customWidth="1"/>
    <col min="10502" max="10502" width="16.85546875" style="701" customWidth="1"/>
    <col min="10503" max="10503" width="15.85546875" style="701" customWidth="1"/>
    <col min="10504" max="10504" width="15.5703125" style="701" customWidth="1"/>
    <col min="10505" max="10505" width="13.28515625" style="701" customWidth="1"/>
    <col min="10506" max="10752" width="9.140625" style="701"/>
    <col min="10753" max="10753" width="16" style="701" customWidth="1"/>
    <col min="10754" max="10754" width="16.85546875" style="701" customWidth="1"/>
    <col min="10755" max="10755" width="17.5703125" style="701" bestFit="1" customWidth="1"/>
    <col min="10756" max="10756" width="60.7109375" style="701" customWidth="1"/>
    <col min="10757" max="10757" width="10" style="701" bestFit="1" customWidth="1"/>
    <col min="10758" max="10758" width="16.85546875" style="701" customWidth="1"/>
    <col min="10759" max="10759" width="15.85546875" style="701" customWidth="1"/>
    <col min="10760" max="10760" width="15.5703125" style="701" customWidth="1"/>
    <col min="10761" max="10761" width="13.28515625" style="701" customWidth="1"/>
    <col min="10762" max="11008" width="9.140625" style="701"/>
    <col min="11009" max="11009" width="16" style="701" customWidth="1"/>
    <col min="11010" max="11010" width="16.85546875" style="701" customWidth="1"/>
    <col min="11011" max="11011" width="17.5703125" style="701" bestFit="1" customWidth="1"/>
    <col min="11012" max="11012" width="60.7109375" style="701" customWidth="1"/>
    <col min="11013" max="11013" width="10" style="701" bestFit="1" customWidth="1"/>
    <col min="11014" max="11014" width="16.85546875" style="701" customWidth="1"/>
    <col min="11015" max="11015" width="15.85546875" style="701" customWidth="1"/>
    <col min="11016" max="11016" width="15.5703125" style="701" customWidth="1"/>
    <col min="11017" max="11017" width="13.28515625" style="701" customWidth="1"/>
    <col min="11018" max="11264" width="9.140625" style="701"/>
    <col min="11265" max="11265" width="16" style="701" customWidth="1"/>
    <col min="11266" max="11266" width="16.85546875" style="701" customWidth="1"/>
    <col min="11267" max="11267" width="17.5703125" style="701" bestFit="1" customWidth="1"/>
    <col min="11268" max="11268" width="60.7109375" style="701" customWidth="1"/>
    <col min="11269" max="11269" width="10" style="701" bestFit="1" customWidth="1"/>
    <col min="11270" max="11270" width="16.85546875" style="701" customWidth="1"/>
    <col min="11271" max="11271" width="15.85546875" style="701" customWidth="1"/>
    <col min="11272" max="11272" width="15.5703125" style="701" customWidth="1"/>
    <col min="11273" max="11273" width="13.28515625" style="701" customWidth="1"/>
    <col min="11274" max="11520" width="9.140625" style="701"/>
    <col min="11521" max="11521" width="16" style="701" customWidth="1"/>
    <col min="11522" max="11522" width="16.85546875" style="701" customWidth="1"/>
    <col min="11523" max="11523" width="17.5703125" style="701" bestFit="1" customWidth="1"/>
    <col min="11524" max="11524" width="60.7109375" style="701" customWidth="1"/>
    <col min="11525" max="11525" width="10" style="701" bestFit="1" customWidth="1"/>
    <col min="11526" max="11526" width="16.85546875" style="701" customWidth="1"/>
    <col min="11527" max="11527" width="15.85546875" style="701" customWidth="1"/>
    <col min="11528" max="11528" width="15.5703125" style="701" customWidth="1"/>
    <col min="11529" max="11529" width="13.28515625" style="701" customWidth="1"/>
    <col min="11530" max="11776" width="9.140625" style="701"/>
    <col min="11777" max="11777" width="16" style="701" customWidth="1"/>
    <col min="11778" max="11778" width="16.85546875" style="701" customWidth="1"/>
    <col min="11779" max="11779" width="17.5703125" style="701" bestFit="1" customWidth="1"/>
    <col min="11780" max="11780" width="60.7109375" style="701" customWidth="1"/>
    <col min="11781" max="11781" width="10" style="701" bestFit="1" customWidth="1"/>
    <col min="11782" max="11782" width="16.85546875" style="701" customWidth="1"/>
    <col min="11783" max="11783" width="15.85546875" style="701" customWidth="1"/>
    <col min="11784" max="11784" width="15.5703125" style="701" customWidth="1"/>
    <col min="11785" max="11785" width="13.28515625" style="701" customWidth="1"/>
    <col min="11786" max="12032" width="9.140625" style="701"/>
    <col min="12033" max="12033" width="16" style="701" customWidth="1"/>
    <col min="12034" max="12034" width="16.85546875" style="701" customWidth="1"/>
    <col min="12035" max="12035" width="17.5703125" style="701" bestFit="1" customWidth="1"/>
    <col min="12036" max="12036" width="60.7109375" style="701" customWidth="1"/>
    <col min="12037" max="12037" width="10" style="701" bestFit="1" customWidth="1"/>
    <col min="12038" max="12038" width="16.85546875" style="701" customWidth="1"/>
    <col min="12039" max="12039" width="15.85546875" style="701" customWidth="1"/>
    <col min="12040" max="12040" width="15.5703125" style="701" customWidth="1"/>
    <col min="12041" max="12041" width="13.28515625" style="701" customWidth="1"/>
    <col min="12042" max="12288" width="9.140625" style="701"/>
    <col min="12289" max="12289" width="16" style="701" customWidth="1"/>
    <col min="12290" max="12290" width="16.85546875" style="701" customWidth="1"/>
    <col min="12291" max="12291" width="17.5703125" style="701" bestFit="1" customWidth="1"/>
    <col min="12292" max="12292" width="60.7109375" style="701" customWidth="1"/>
    <col min="12293" max="12293" width="10" style="701" bestFit="1" customWidth="1"/>
    <col min="12294" max="12294" width="16.85546875" style="701" customWidth="1"/>
    <col min="12295" max="12295" width="15.85546875" style="701" customWidth="1"/>
    <col min="12296" max="12296" width="15.5703125" style="701" customWidth="1"/>
    <col min="12297" max="12297" width="13.28515625" style="701" customWidth="1"/>
    <col min="12298" max="12544" width="9.140625" style="701"/>
    <col min="12545" max="12545" width="16" style="701" customWidth="1"/>
    <col min="12546" max="12546" width="16.85546875" style="701" customWidth="1"/>
    <col min="12547" max="12547" width="17.5703125" style="701" bestFit="1" customWidth="1"/>
    <col min="12548" max="12548" width="60.7109375" style="701" customWidth="1"/>
    <col min="12549" max="12549" width="10" style="701" bestFit="1" customWidth="1"/>
    <col min="12550" max="12550" width="16.85546875" style="701" customWidth="1"/>
    <col min="12551" max="12551" width="15.85546875" style="701" customWidth="1"/>
    <col min="12552" max="12552" width="15.5703125" style="701" customWidth="1"/>
    <col min="12553" max="12553" width="13.28515625" style="701" customWidth="1"/>
    <col min="12554" max="12800" width="9.140625" style="701"/>
    <col min="12801" max="12801" width="16" style="701" customWidth="1"/>
    <col min="12802" max="12802" width="16.85546875" style="701" customWidth="1"/>
    <col min="12803" max="12803" width="17.5703125" style="701" bestFit="1" customWidth="1"/>
    <col min="12804" max="12804" width="60.7109375" style="701" customWidth="1"/>
    <col min="12805" max="12805" width="10" style="701" bestFit="1" customWidth="1"/>
    <col min="12806" max="12806" width="16.85546875" style="701" customWidth="1"/>
    <col min="12807" max="12807" width="15.85546875" style="701" customWidth="1"/>
    <col min="12808" max="12808" width="15.5703125" style="701" customWidth="1"/>
    <col min="12809" max="12809" width="13.28515625" style="701" customWidth="1"/>
    <col min="12810" max="13056" width="9.140625" style="701"/>
    <col min="13057" max="13057" width="16" style="701" customWidth="1"/>
    <col min="13058" max="13058" width="16.85546875" style="701" customWidth="1"/>
    <col min="13059" max="13059" width="17.5703125" style="701" bestFit="1" customWidth="1"/>
    <col min="13060" max="13060" width="60.7109375" style="701" customWidth="1"/>
    <col min="13061" max="13061" width="10" style="701" bestFit="1" customWidth="1"/>
    <col min="13062" max="13062" width="16.85546875" style="701" customWidth="1"/>
    <col min="13063" max="13063" width="15.85546875" style="701" customWidth="1"/>
    <col min="13064" max="13064" width="15.5703125" style="701" customWidth="1"/>
    <col min="13065" max="13065" width="13.28515625" style="701" customWidth="1"/>
    <col min="13066" max="13312" width="9.140625" style="701"/>
    <col min="13313" max="13313" width="16" style="701" customWidth="1"/>
    <col min="13314" max="13314" width="16.85546875" style="701" customWidth="1"/>
    <col min="13315" max="13315" width="17.5703125" style="701" bestFit="1" customWidth="1"/>
    <col min="13316" max="13316" width="60.7109375" style="701" customWidth="1"/>
    <col min="13317" max="13317" width="10" style="701" bestFit="1" customWidth="1"/>
    <col min="13318" max="13318" width="16.85546875" style="701" customWidth="1"/>
    <col min="13319" max="13319" width="15.85546875" style="701" customWidth="1"/>
    <col min="13320" max="13320" width="15.5703125" style="701" customWidth="1"/>
    <col min="13321" max="13321" width="13.28515625" style="701" customWidth="1"/>
    <col min="13322" max="13568" width="9.140625" style="701"/>
    <col min="13569" max="13569" width="16" style="701" customWidth="1"/>
    <col min="13570" max="13570" width="16.85546875" style="701" customWidth="1"/>
    <col min="13571" max="13571" width="17.5703125" style="701" bestFit="1" customWidth="1"/>
    <col min="13572" max="13572" width="60.7109375" style="701" customWidth="1"/>
    <col min="13573" max="13573" width="10" style="701" bestFit="1" customWidth="1"/>
    <col min="13574" max="13574" width="16.85546875" style="701" customWidth="1"/>
    <col min="13575" max="13575" width="15.85546875" style="701" customWidth="1"/>
    <col min="13576" max="13576" width="15.5703125" style="701" customWidth="1"/>
    <col min="13577" max="13577" width="13.28515625" style="701" customWidth="1"/>
    <col min="13578" max="13824" width="9.140625" style="701"/>
    <col min="13825" max="13825" width="16" style="701" customWidth="1"/>
    <col min="13826" max="13826" width="16.85546875" style="701" customWidth="1"/>
    <col min="13827" max="13827" width="17.5703125" style="701" bestFit="1" customWidth="1"/>
    <col min="13828" max="13828" width="60.7109375" style="701" customWidth="1"/>
    <col min="13829" max="13829" width="10" style="701" bestFit="1" customWidth="1"/>
    <col min="13830" max="13830" width="16.85546875" style="701" customWidth="1"/>
    <col min="13831" max="13831" width="15.85546875" style="701" customWidth="1"/>
    <col min="13832" max="13832" width="15.5703125" style="701" customWidth="1"/>
    <col min="13833" max="13833" width="13.28515625" style="701" customWidth="1"/>
    <col min="13834" max="14080" width="9.140625" style="701"/>
    <col min="14081" max="14081" width="16" style="701" customWidth="1"/>
    <col min="14082" max="14082" width="16.85546875" style="701" customWidth="1"/>
    <col min="14083" max="14083" width="17.5703125" style="701" bestFit="1" customWidth="1"/>
    <col min="14084" max="14084" width="60.7109375" style="701" customWidth="1"/>
    <col min="14085" max="14085" width="10" style="701" bestFit="1" customWidth="1"/>
    <col min="14086" max="14086" width="16.85546875" style="701" customWidth="1"/>
    <col min="14087" max="14087" width="15.85546875" style="701" customWidth="1"/>
    <col min="14088" max="14088" width="15.5703125" style="701" customWidth="1"/>
    <col min="14089" max="14089" width="13.28515625" style="701" customWidth="1"/>
    <col min="14090" max="14336" width="9.140625" style="701"/>
    <col min="14337" max="14337" width="16" style="701" customWidth="1"/>
    <col min="14338" max="14338" width="16.85546875" style="701" customWidth="1"/>
    <col min="14339" max="14339" width="17.5703125" style="701" bestFit="1" customWidth="1"/>
    <col min="14340" max="14340" width="60.7109375" style="701" customWidth="1"/>
    <col min="14341" max="14341" width="10" style="701" bestFit="1" customWidth="1"/>
    <col min="14342" max="14342" width="16.85546875" style="701" customWidth="1"/>
    <col min="14343" max="14343" width="15.85546875" style="701" customWidth="1"/>
    <col min="14344" max="14344" width="15.5703125" style="701" customWidth="1"/>
    <col min="14345" max="14345" width="13.28515625" style="701" customWidth="1"/>
    <col min="14346" max="14592" width="9.140625" style="701"/>
    <col min="14593" max="14593" width="16" style="701" customWidth="1"/>
    <col min="14594" max="14594" width="16.85546875" style="701" customWidth="1"/>
    <col min="14595" max="14595" width="17.5703125" style="701" bestFit="1" customWidth="1"/>
    <col min="14596" max="14596" width="60.7109375" style="701" customWidth="1"/>
    <col min="14597" max="14597" width="10" style="701" bestFit="1" customWidth="1"/>
    <col min="14598" max="14598" width="16.85546875" style="701" customWidth="1"/>
    <col min="14599" max="14599" width="15.85546875" style="701" customWidth="1"/>
    <col min="14600" max="14600" width="15.5703125" style="701" customWidth="1"/>
    <col min="14601" max="14601" width="13.28515625" style="701" customWidth="1"/>
    <col min="14602" max="14848" width="9.140625" style="701"/>
    <col min="14849" max="14849" width="16" style="701" customWidth="1"/>
    <col min="14850" max="14850" width="16.85546875" style="701" customWidth="1"/>
    <col min="14851" max="14851" width="17.5703125" style="701" bestFit="1" customWidth="1"/>
    <col min="14852" max="14852" width="60.7109375" style="701" customWidth="1"/>
    <col min="14853" max="14853" width="10" style="701" bestFit="1" customWidth="1"/>
    <col min="14854" max="14854" width="16.85546875" style="701" customWidth="1"/>
    <col min="14855" max="14855" width="15.85546875" style="701" customWidth="1"/>
    <col min="14856" max="14856" width="15.5703125" style="701" customWidth="1"/>
    <col min="14857" max="14857" width="13.28515625" style="701" customWidth="1"/>
    <col min="14858" max="15104" width="9.140625" style="701"/>
    <col min="15105" max="15105" width="16" style="701" customWidth="1"/>
    <col min="15106" max="15106" width="16.85546875" style="701" customWidth="1"/>
    <col min="15107" max="15107" width="17.5703125" style="701" bestFit="1" customWidth="1"/>
    <col min="15108" max="15108" width="60.7109375" style="701" customWidth="1"/>
    <col min="15109" max="15109" width="10" style="701" bestFit="1" customWidth="1"/>
    <col min="15110" max="15110" width="16.85546875" style="701" customWidth="1"/>
    <col min="15111" max="15111" width="15.85546875" style="701" customWidth="1"/>
    <col min="15112" max="15112" width="15.5703125" style="701" customWidth="1"/>
    <col min="15113" max="15113" width="13.28515625" style="701" customWidth="1"/>
    <col min="15114" max="15360" width="9.140625" style="701"/>
    <col min="15361" max="15361" width="16" style="701" customWidth="1"/>
    <col min="15362" max="15362" width="16.85546875" style="701" customWidth="1"/>
    <col min="15363" max="15363" width="17.5703125" style="701" bestFit="1" customWidth="1"/>
    <col min="15364" max="15364" width="60.7109375" style="701" customWidth="1"/>
    <col min="15365" max="15365" width="10" style="701" bestFit="1" customWidth="1"/>
    <col min="15366" max="15366" width="16.85546875" style="701" customWidth="1"/>
    <col min="15367" max="15367" width="15.85546875" style="701" customWidth="1"/>
    <col min="15368" max="15368" width="15.5703125" style="701" customWidth="1"/>
    <col min="15369" max="15369" width="13.28515625" style="701" customWidth="1"/>
    <col min="15370" max="15616" width="9.140625" style="701"/>
    <col min="15617" max="15617" width="16" style="701" customWidth="1"/>
    <col min="15618" max="15618" width="16.85546875" style="701" customWidth="1"/>
    <col min="15619" max="15619" width="17.5703125" style="701" bestFit="1" customWidth="1"/>
    <col min="15620" max="15620" width="60.7109375" style="701" customWidth="1"/>
    <col min="15621" max="15621" width="10" style="701" bestFit="1" customWidth="1"/>
    <col min="15622" max="15622" width="16.85546875" style="701" customWidth="1"/>
    <col min="15623" max="15623" width="15.85546875" style="701" customWidth="1"/>
    <col min="15624" max="15624" width="15.5703125" style="701" customWidth="1"/>
    <col min="15625" max="15625" width="13.28515625" style="701" customWidth="1"/>
    <col min="15626" max="15872" width="9.140625" style="701"/>
    <col min="15873" max="15873" width="16" style="701" customWidth="1"/>
    <col min="15874" max="15874" width="16.85546875" style="701" customWidth="1"/>
    <col min="15875" max="15875" width="17.5703125" style="701" bestFit="1" customWidth="1"/>
    <col min="15876" max="15876" width="60.7109375" style="701" customWidth="1"/>
    <col min="15877" max="15877" width="10" style="701" bestFit="1" customWidth="1"/>
    <col min="15878" max="15878" width="16.85546875" style="701" customWidth="1"/>
    <col min="15879" max="15879" width="15.85546875" style="701" customWidth="1"/>
    <col min="15880" max="15880" width="15.5703125" style="701" customWidth="1"/>
    <col min="15881" max="15881" width="13.28515625" style="701" customWidth="1"/>
    <col min="15882" max="16128" width="9.140625" style="701"/>
    <col min="16129" max="16129" width="16" style="701" customWidth="1"/>
    <col min="16130" max="16130" width="16.85546875" style="701" customWidth="1"/>
    <col min="16131" max="16131" width="17.5703125" style="701" bestFit="1" customWidth="1"/>
    <col min="16132" max="16132" width="60.7109375" style="701" customWidth="1"/>
    <col min="16133" max="16133" width="10" style="701" bestFit="1" customWidth="1"/>
    <col min="16134" max="16134" width="16.85546875" style="701" customWidth="1"/>
    <col min="16135" max="16135" width="15.85546875" style="701" customWidth="1"/>
    <col min="16136" max="16136" width="15.5703125" style="701" customWidth="1"/>
    <col min="16137" max="16137" width="13.28515625" style="701" customWidth="1"/>
    <col min="16138" max="16384" width="9.140625" style="701"/>
  </cols>
  <sheetData>
    <row r="1" spans="1:17" ht="24.75" customHeight="1" x14ac:dyDescent="0.2">
      <c r="A1" s="699" t="s">
        <v>936</v>
      </c>
      <c r="B1" s="700"/>
      <c r="C1" s="700"/>
      <c r="D1" s="700"/>
      <c r="E1" s="700"/>
      <c r="F1" s="700"/>
      <c r="G1" s="700"/>
      <c r="H1" s="700"/>
    </row>
    <row r="2" spans="1:17" ht="66" customHeight="1" x14ac:dyDescent="0.2">
      <c r="A2" s="803" t="s">
        <v>937</v>
      </c>
      <c r="B2" s="803" t="s">
        <v>938</v>
      </c>
      <c r="C2" s="803" t="s">
        <v>849</v>
      </c>
      <c r="D2" s="803" t="s">
        <v>939</v>
      </c>
      <c r="E2" s="804" t="s">
        <v>940</v>
      </c>
      <c r="F2" s="805" t="s">
        <v>941</v>
      </c>
      <c r="G2" s="805" t="s">
        <v>942</v>
      </c>
      <c r="H2" s="805" t="s">
        <v>943</v>
      </c>
      <c r="J2" s="652"/>
      <c r="K2" s="652"/>
      <c r="L2" s="652"/>
      <c r="M2" s="652"/>
      <c r="N2" s="652"/>
      <c r="O2" s="652"/>
      <c r="P2" s="652"/>
      <c r="Q2" s="652"/>
    </row>
    <row r="3" spans="1:17" ht="22.5" customHeight="1" x14ac:dyDescent="0.2">
      <c r="A3" s="702">
        <v>1</v>
      </c>
      <c r="B3" s="702" t="s">
        <v>944</v>
      </c>
      <c r="C3" s="703" t="s">
        <v>885</v>
      </c>
      <c r="D3" s="703" t="s">
        <v>945</v>
      </c>
      <c r="E3" s="704" t="s">
        <v>946</v>
      </c>
      <c r="F3" s="705">
        <v>8664.4606000000003</v>
      </c>
      <c r="G3" s="705">
        <v>8654.4620399999985</v>
      </c>
      <c r="H3" s="705">
        <v>-9.9985600000018167</v>
      </c>
      <c r="I3" s="652"/>
      <c r="J3" s="652"/>
      <c r="K3" s="652"/>
      <c r="L3" s="652"/>
      <c r="M3" s="652"/>
      <c r="N3" s="652"/>
      <c r="O3" s="652"/>
      <c r="P3" s="652"/>
      <c r="Q3" s="652"/>
    </row>
    <row r="4" spans="1:17" ht="22.5" customHeight="1" x14ac:dyDescent="0.2">
      <c r="A4" s="702">
        <v>1</v>
      </c>
      <c r="B4" s="702" t="s">
        <v>944</v>
      </c>
      <c r="C4" s="703" t="s">
        <v>856</v>
      </c>
      <c r="D4" s="703" t="s">
        <v>947</v>
      </c>
      <c r="E4" s="704" t="s">
        <v>948</v>
      </c>
      <c r="F4" s="705">
        <v>21120.449670000002</v>
      </c>
      <c r="G4" s="705">
        <v>21033.595300000001</v>
      </c>
      <c r="H4" s="705">
        <v>-86.854370000000927</v>
      </c>
      <c r="I4" s="652"/>
      <c r="J4" s="652"/>
      <c r="K4" s="652"/>
      <c r="L4" s="652"/>
      <c r="M4" s="652"/>
      <c r="N4" s="652"/>
      <c r="O4" s="652"/>
      <c r="P4" s="652"/>
      <c r="Q4" s="652"/>
    </row>
    <row r="5" spans="1:17" ht="22.5" customHeight="1" x14ac:dyDescent="0.2">
      <c r="A5" s="702">
        <v>1</v>
      </c>
      <c r="B5" s="702" t="s">
        <v>944</v>
      </c>
      <c r="C5" s="703" t="s">
        <v>856</v>
      </c>
      <c r="D5" s="703" t="s">
        <v>949</v>
      </c>
      <c r="E5" s="706">
        <v>31813861</v>
      </c>
      <c r="F5" s="705">
        <v>102120.92715</v>
      </c>
      <c r="G5" s="705">
        <v>104203.14478</v>
      </c>
      <c r="H5" s="705">
        <v>2082.2176299999992</v>
      </c>
      <c r="I5" s="652"/>
      <c r="J5" s="652"/>
      <c r="K5" s="652"/>
      <c r="L5" s="652"/>
      <c r="M5" s="652"/>
      <c r="N5" s="652"/>
      <c r="O5" s="652"/>
      <c r="P5" s="652"/>
      <c r="Q5" s="652"/>
    </row>
    <row r="6" spans="1:17" ht="22.5" customHeight="1" x14ac:dyDescent="0.2">
      <c r="A6" s="702">
        <v>1</v>
      </c>
      <c r="B6" s="702" t="s">
        <v>944</v>
      </c>
      <c r="C6" s="707" t="s">
        <v>863</v>
      </c>
      <c r="D6" s="703" t="s">
        <v>950</v>
      </c>
      <c r="E6" s="704" t="s">
        <v>951</v>
      </c>
      <c r="F6" s="705">
        <v>3641.7975899999997</v>
      </c>
      <c r="G6" s="705">
        <v>3641.7975899999997</v>
      </c>
      <c r="H6" s="705">
        <v>0</v>
      </c>
      <c r="I6" s="652"/>
      <c r="J6" s="652"/>
      <c r="K6" s="652"/>
      <c r="L6" s="652"/>
      <c r="M6" s="652"/>
      <c r="N6" s="652"/>
      <c r="O6" s="652"/>
      <c r="P6" s="652"/>
      <c r="Q6" s="652"/>
    </row>
    <row r="7" spans="1:17" ht="22.5" customHeight="1" x14ac:dyDescent="0.2">
      <c r="A7" s="702">
        <v>1</v>
      </c>
      <c r="B7" s="702" t="s">
        <v>944</v>
      </c>
      <c r="C7" s="707" t="s">
        <v>874</v>
      </c>
      <c r="D7" s="703" t="s">
        <v>952</v>
      </c>
      <c r="E7" s="704" t="s">
        <v>953</v>
      </c>
      <c r="F7" s="705">
        <v>100</v>
      </c>
      <c r="G7" s="705">
        <v>0</v>
      </c>
      <c r="H7" s="705">
        <v>-100</v>
      </c>
      <c r="I7" s="652"/>
      <c r="J7" s="652"/>
      <c r="K7" s="652"/>
      <c r="L7" s="652"/>
      <c r="M7" s="652"/>
      <c r="N7" s="652"/>
      <c r="O7" s="652"/>
      <c r="P7" s="652"/>
      <c r="Q7" s="652"/>
    </row>
    <row r="8" spans="1:17" ht="22.5" customHeight="1" x14ac:dyDescent="0.2">
      <c r="A8" s="702">
        <v>1</v>
      </c>
      <c r="B8" s="702" t="s">
        <v>944</v>
      </c>
      <c r="C8" s="703" t="s">
        <v>858</v>
      </c>
      <c r="D8" s="703" t="s">
        <v>954</v>
      </c>
      <c r="E8" s="706" t="s">
        <v>955</v>
      </c>
      <c r="F8" s="705">
        <v>5154.77297</v>
      </c>
      <c r="G8" s="705">
        <v>5472.3704800000005</v>
      </c>
      <c r="H8" s="705">
        <v>317.59751000000051</v>
      </c>
      <c r="I8" s="652"/>
      <c r="J8" s="652"/>
      <c r="K8" s="652"/>
      <c r="L8" s="652"/>
      <c r="M8" s="652"/>
      <c r="N8" s="652"/>
      <c r="O8" s="652"/>
      <c r="P8" s="652"/>
      <c r="Q8" s="652"/>
    </row>
    <row r="9" spans="1:17" ht="22.5" customHeight="1" x14ac:dyDescent="0.2">
      <c r="A9" s="702">
        <v>1</v>
      </c>
      <c r="B9" s="702" t="s">
        <v>944</v>
      </c>
      <c r="C9" s="707" t="s">
        <v>860</v>
      </c>
      <c r="D9" s="703" t="s">
        <v>956</v>
      </c>
      <c r="E9" s="702">
        <v>17335825</v>
      </c>
      <c r="F9" s="705">
        <v>959.57610999999997</v>
      </c>
      <c r="G9" s="705">
        <v>475.39227</v>
      </c>
      <c r="H9" s="705">
        <v>-484.18383999999998</v>
      </c>
      <c r="I9" s="652"/>
      <c r="J9" s="652"/>
      <c r="K9" s="652"/>
      <c r="L9" s="652"/>
      <c r="M9" s="652"/>
      <c r="N9" s="652"/>
      <c r="O9" s="652"/>
      <c r="P9" s="652"/>
      <c r="Q9" s="652"/>
    </row>
    <row r="10" spans="1:17" ht="22.5" customHeight="1" x14ac:dyDescent="0.2">
      <c r="A10" s="702">
        <v>7</v>
      </c>
      <c r="B10" s="702" t="s">
        <v>944</v>
      </c>
      <c r="C10" s="707" t="s">
        <v>856</v>
      </c>
      <c r="D10" s="703" t="s">
        <v>957</v>
      </c>
      <c r="E10" s="702">
        <v>30853915</v>
      </c>
      <c r="F10" s="705">
        <v>3915.91741</v>
      </c>
      <c r="G10" s="705">
        <v>4032.1450099999997</v>
      </c>
      <c r="H10" s="705">
        <v>116.22759999999971</v>
      </c>
      <c r="I10" s="652"/>
      <c r="J10" s="652"/>
      <c r="K10" s="652"/>
      <c r="L10" s="652"/>
      <c r="M10" s="652"/>
      <c r="N10" s="652"/>
      <c r="O10" s="652"/>
      <c r="P10" s="652"/>
      <c r="Q10" s="652"/>
    </row>
    <row r="11" spans="1:17" ht="22.5" customHeight="1" x14ac:dyDescent="0.2">
      <c r="A11" s="702">
        <v>7</v>
      </c>
      <c r="B11" s="702" t="s">
        <v>944</v>
      </c>
      <c r="C11" s="703" t="s">
        <v>881</v>
      </c>
      <c r="D11" s="703" t="s">
        <v>958</v>
      </c>
      <c r="E11" s="706">
        <v>17336082</v>
      </c>
      <c r="F11" s="705">
        <v>6.50387</v>
      </c>
      <c r="G11" s="705">
        <v>10.452879999999999</v>
      </c>
      <c r="H11" s="705">
        <v>3.9490099999999986</v>
      </c>
      <c r="I11" s="652"/>
      <c r="J11" s="652"/>
      <c r="K11" s="652"/>
      <c r="L11" s="652"/>
      <c r="M11" s="652"/>
      <c r="N11" s="652"/>
      <c r="O11" s="652"/>
      <c r="P11" s="652"/>
      <c r="Q11" s="652"/>
    </row>
    <row r="12" spans="1:17" ht="22.5" customHeight="1" x14ac:dyDescent="0.2">
      <c r="A12" s="708">
        <v>8</v>
      </c>
      <c r="B12" s="708" t="s">
        <v>959</v>
      </c>
      <c r="C12" s="707" t="s">
        <v>870</v>
      </c>
      <c r="D12" s="703" t="s">
        <v>960</v>
      </c>
      <c r="E12" s="704">
        <v>17335469</v>
      </c>
      <c r="F12" s="705">
        <v>988.97393999999997</v>
      </c>
      <c r="G12" s="705">
        <v>988.97393999999997</v>
      </c>
      <c r="H12" s="705">
        <v>0</v>
      </c>
      <c r="I12" s="652"/>
      <c r="J12" s="652"/>
      <c r="K12" s="652"/>
      <c r="L12" s="652"/>
      <c r="M12" s="652"/>
      <c r="N12" s="652"/>
      <c r="O12" s="652"/>
      <c r="P12" s="652"/>
      <c r="Q12" s="652"/>
    </row>
    <row r="13" spans="1:17" ht="22.5" customHeight="1" x14ac:dyDescent="0.2">
      <c r="A13" s="702">
        <v>8</v>
      </c>
      <c r="B13" s="702" t="s">
        <v>959</v>
      </c>
      <c r="C13" s="707" t="s">
        <v>879</v>
      </c>
      <c r="D13" s="703" t="s">
        <v>961</v>
      </c>
      <c r="E13" s="706" t="s">
        <v>962</v>
      </c>
      <c r="F13" s="705">
        <v>2297.1208300000003</v>
      </c>
      <c r="G13" s="705">
        <v>2261.7970299999997</v>
      </c>
      <c r="H13" s="705">
        <v>-35.323800000000574</v>
      </c>
      <c r="I13" s="652"/>
      <c r="J13" s="652"/>
      <c r="K13" s="652"/>
      <c r="L13" s="652"/>
      <c r="M13" s="652"/>
      <c r="N13" s="652"/>
      <c r="O13" s="652"/>
      <c r="P13" s="652"/>
      <c r="Q13" s="652"/>
    </row>
    <row r="14" spans="1:17" ht="22.5" customHeight="1" x14ac:dyDescent="0.2">
      <c r="A14" s="702">
        <v>8</v>
      </c>
      <c r="B14" s="702" t="s">
        <v>959</v>
      </c>
      <c r="C14" s="707" t="s">
        <v>886</v>
      </c>
      <c r="D14" s="703" t="s">
        <v>963</v>
      </c>
      <c r="E14" s="706">
        <v>17336163</v>
      </c>
      <c r="F14" s="705">
        <v>3325.1915300000001</v>
      </c>
      <c r="G14" s="705">
        <v>3107.3649500000001</v>
      </c>
      <c r="H14" s="705">
        <v>-217.82657999999992</v>
      </c>
      <c r="I14" s="652"/>
      <c r="J14" s="652"/>
      <c r="K14" s="652"/>
      <c r="L14" s="652"/>
      <c r="M14" s="652"/>
      <c r="N14" s="652"/>
      <c r="O14" s="652"/>
      <c r="P14" s="652"/>
      <c r="Q14" s="652"/>
    </row>
    <row r="15" spans="1:17" ht="22.5" customHeight="1" x14ac:dyDescent="0.2">
      <c r="A15" s="702">
        <v>8</v>
      </c>
      <c r="B15" s="702" t="s">
        <v>959</v>
      </c>
      <c r="C15" s="707" t="s">
        <v>859</v>
      </c>
      <c r="D15" s="703" t="s">
        <v>964</v>
      </c>
      <c r="E15" s="706" t="s">
        <v>965</v>
      </c>
      <c r="F15" s="705">
        <v>14472.000179999999</v>
      </c>
      <c r="G15" s="705">
        <v>14693.61716</v>
      </c>
      <c r="H15" s="705">
        <v>221.61698000000069</v>
      </c>
      <c r="I15" s="652"/>
      <c r="J15" s="652"/>
      <c r="K15" s="652"/>
      <c r="L15" s="652"/>
      <c r="M15" s="652"/>
      <c r="N15" s="652"/>
      <c r="O15" s="652"/>
      <c r="P15" s="652"/>
      <c r="Q15" s="652"/>
    </row>
    <row r="16" spans="1:17" ht="22.5" customHeight="1" x14ac:dyDescent="0.2">
      <c r="A16" s="702">
        <v>8</v>
      </c>
      <c r="B16" s="702" t="s">
        <v>959</v>
      </c>
      <c r="C16" s="707" t="s">
        <v>866</v>
      </c>
      <c r="D16" s="703" t="s">
        <v>966</v>
      </c>
      <c r="E16" s="706">
        <v>17335795</v>
      </c>
      <c r="F16" s="705">
        <v>13528.89336</v>
      </c>
      <c r="G16" s="705">
        <v>13708.89336</v>
      </c>
      <c r="H16" s="705">
        <v>180</v>
      </c>
      <c r="I16" s="652"/>
      <c r="J16" s="652"/>
      <c r="K16" s="652"/>
      <c r="L16" s="652"/>
      <c r="M16" s="652"/>
      <c r="N16" s="652"/>
      <c r="O16" s="652"/>
      <c r="P16" s="652"/>
      <c r="Q16" s="652"/>
    </row>
    <row r="17" spans="1:17" ht="22.5" customHeight="1" x14ac:dyDescent="0.2">
      <c r="A17" s="702">
        <v>8</v>
      </c>
      <c r="B17" s="702" t="s">
        <v>959</v>
      </c>
      <c r="C17" s="707" t="s">
        <v>865</v>
      </c>
      <c r="D17" s="703" t="s">
        <v>967</v>
      </c>
      <c r="E17" s="706" t="s">
        <v>968</v>
      </c>
      <c r="F17" s="705">
        <v>5925.7715699999999</v>
      </c>
      <c r="G17" s="705">
        <v>5925.7715699999999</v>
      </c>
      <c r="H17" s="705">
        <v>0</v>
      </c>
      <c r="I17" s="652"/>
      <c r="J17" s="652"/>
      <c r="K17" s="652"/>
      <c r="L17" s="652"/>
      <c r="M17" s="652"/>
      <c r="N17" s="652"/>
      <c r="O17" s="652"/>
      <c r="P17" s="652"/>
      <c r="Q17" s="652"/>
    </row>
    <row r="18" spans="1:17" ht="22.5" customHeight="1" x14ac:dyDescent="0.2">
      <c r="A18" s="702">
        <v>10</v>
      </c>
      <c r="B18" s="702" t="s">
        <v>959</v>
      </c>
      <c r="C18" s="707" t="s">
        <v>867</v>
      </c>
      <c r="D18" s="703" t="s">
        <v>969</v>
      </c>
      <c r="E18" s="704">
        <v>17336015</v>
      </c>
      <c r="F18" s="705">
        <v>96.026219999999995</v>
      </c>
      <c r="G18" s="705">
        <v>0</v>
      </c>
      <c r="H18" s="705">
        <v>-96.026219999999995</v>
      </c>
      <c r="I18" s="652"/>
      <c r="J18" s="652"/>
      <c r="K18" s="652"/>
      <c r="L18" s="652"/>
      <c r="M18" s="652"/>
      <c r="N18" s="652"/>
      <c r="O18" s="652"/>
      <c r="P18" s="652"/>
      <c r="Q18" s="652"/>
    </row>
    <row r="19" spans="1:17" ht="22.5" customHeight="1" x14ac:dyDescent="0.2">
      <c r="A19" s="702">
        <v>10</v>
      </c>
      <c r="B19" s="702" t="s">
        <v>959</v>
      </c>
      <c r="C19" s="707" t="s">
        <v>859</v>
      </c>
      <c r="D19" s="703" t="s">
        <v>970</v>
      </c>
      <c r="E19" s="704">
        <v>17336244</v>
      </c>
      <c r="F19" s="705">
        <v>92.388460000000009</v>
      </c>
      <c r="G19" s="705">
        <v>99.084890000000001</v>
      </c>
      <c r="H19" s="705">
        <v>6.6964299999999923</v>
      </c>
      <c r="I19" s="652"/>
      <c r="J19" s="652"/>
      <c r="K19" s="652"/>
      <c r="L19" s="652"/>
      <c r="M19" s="652"/>
      <c r="N19" s="652"/>
      <c r="O19" s="652"/>
      <c r="P19" s="652"/>
      <c r="Q19" s="652"/>
    </row>
    <row r="20" spans="1:17" ht="22.5" customHeight="1" x14ac:dyDescent="0.2">
      <c r="A20" s="708">
        <v>11</v>
      </c>
      <c r="B20" s="708" t="s">
        <v>959</v>
      </c>
      <c r="C20" s="703" t="s">
        <v>869</v>
      </c>
      <c r="D20" s="709" t="s">
        <v>971</v>
      </c>
      <c r="E20" s="706">
        <v>36167991</v>
      </c>
      <c r="F20" s="705">
        <v>423.08772999999997</v>
      </c>
      <c r="G20" s="705">
        <v>440.36599999999999</v>
      </c>
      <c r="H20" s="705">
        <v>17.27827000000002</v>
      </c>
      <c r="I20" s="652"/>
      <c r="J20" s="652"/>
      <c r="K20" s="652"/>
      <c r="L20" s="652"/>
      <c r="M20" s="652"/>
      <c r="N20" s="652"/>
      <c r="O20" s="652"/>
      <c r="P20" s="652"/>
      <c r="Q20" s="652"/>
    </row>
    <row r="21" spans="1:17" ht="22.5" customHeight="1" x14ac:dyDescent="0.2">
      <c r="A21" s="702">
        <v>11</v>
      </c>
      <c r="B21" s="708" t="s">
        <v>959</v>
      </c>
      <c r="C21" s="703" t="s">
        <v>859</v>
      </c>
      <c r="D21" s="703" t="s">
        <v>972</v>
      </c>
      <c r="E21" s="704" t="s">
        <v>973</v>
      </c>
      <c r="F21" s="705">
        <v>3812.9460600000002</v>
      </c>
      <c r="G21" s="705">
        <v>3812.9460600000002</v>
      </c>
      <c r="H21" s="705">
        <v>0</v>
      </c>
      <c r="I21" s="652"/>
      <c r="J21" s="652"/>
      <c r="K21" s="652"/>
      <c r="L21" s="652"/>
      <c r="M21" s="652"/>
      <c r="N21" s="652"/>
      <c r="O21" s="652"/>
      <c r="P21" s="652"/>
      <c r="Q21" s="652"/>
    </row>
    <row r="22" spans="1:17" ht="22.5" customHeight="1" x14ac:dyDescent="0.2">
      <c r="A22" s="702">
        <v>11</v>
      </c>
      <c r="B22" s="708" t="s">
        <v>959</v>
      </c>
      <c r="C22" s="703" t="s">
        <v>877</v>
      </c>
      <c r="D22" s="703" t="s">
        <v>974</v>
      </c>
      <c r="E22" s="704">
        <v>36119369</v>
      </c>
      <c r="F22" s="705">
        <v>856.56956000000002</v>
      </c>
      <c r="G22" s="705">
        <v>932.09622000000002</v>
      </c>
      <c r="H22" s="705">
        <v>75.526659999999993</v>
      </c>
      <c r="I22" s="652"/>
      <c r="J22" s="652"/>
      <c r="K22" s="652"/>
      <c r="L22" s="652"/>
      <c r="M22" s="652"/>
      <c r="N22" s="652"/>
      <c r="O22" s="652"/>
      <c r="P22" s="652"/>
      <c r="Q22" s="652"/>
    </row>
    <row r="23" spans="1:17" s="712" customFormat="1" ht="22.5" customHeight="1" x14ac:dyDescent="0.2">
      <c r="A23" s="710">
        <v>11</v>
      </c>
      <c r="B23" s="710" t="s">
        <v>959</v>
      </c>
      <c r="C23" s="711" t="s">
        <v>858</v>
      </c>
      <c r="D23" s="711" t="s">
        <v>975</v>
      </c>
      <c r="E23" s="710">
        <v>36084221</v>
      </c>
      <c r="F23" s="705">
        <v>1205.4760800000001</v>
      </c>
      <c r="G23" s="705">
        <v>1205.4760800000001</v>
      </c>
      <c r="H23" s="705">
        <v>0</v>
      </c>
      <c r="I23" s="701"/>
      <c r="J23" s="652"/>
      <c r="K23" s="652"/>
      <c r="L23" s="652"/>
      <c r="M23" s="652"/>
      <c r="N23" s="652"/>
      <c r="O23" s="652"/>
      <c r="P23" s="652"/>
      <c r="Q23" s="652"/>
    </row>
    <row r="24" spans="1:17" s="712" customFormat="1" ht="22.5" customHeight="1" x14ac:dyDescent="0.2">
      <c r="A24" s="702">
        <v>11</v>
      </c>
      <c r="B24" s="702" t="s">
        <v>959</v>
      </c>
      <c r="C24" s="707" t="s">
        <v>881</v>
      </c>
      <c r="D24" s="703" t="s">
        <v>976</v>
      </c>
      <c r="E24" s="713">
        <v>37954954</v>
      </c>
      <c r="F24" s="705">
        <v>1.3720000000000001E-2</v>
      </c>
      <c r="G24" s="705">
        <v>1.3720000000000001E-2</v>
      </c>
      <c r="H24" s="705">
        <v>0</v>
      </c>
      <c r="I24" s="701"/>
      <c r="J24" s="652"/>
      <c r="K24" s="652"/>
      <c r="L24" s="652"/>
      <c r="M24" s="652"/>
      <c r="N24" s="652"/>
      <c r="O24" s="652"/>
      <c r="P24" s="652"/>
      <c r="Q24" s="652"/>
    </row>
    <row r="25" spans="1:17" s="712" customFormat="1" ht="22.5" customHeight="1" x14ac:dyDescent="0.2">
      <c r="A25" s="808" t="s">
        <v>4</v>
      </c>
      <c r="B25" s="809"/>
      <c r="C25" s="809"/>
      <c r="D25" s="810"/>
      <c r="E25" s="806"/>
      <c r="F25" s="807">
        <f>SUM(F3:F24)</f>
        <v>192708.86460999993</v>
      </c>
      <c r="G25" s="807">
        <f>SUM(G3:G24)</f>
        <v>194699.76132999998</v>
      </c>
      <c r="H25" s="807">
        <f>SUM(H3:H24)</f>
        <v>1990.896719999997</v>
      </c>
      <c r="I25" s="701"/>
      <c r="J25" s="652"/>
      <c r="K25" s="652"/>
      <c r="L25" s="652"/>
      <c r="M25" s="652"/>
      <c r="N25" s="652"/>
      <c r="O25" s="652"/>
      <c r="P25" s="652"/>
      <c r="Q25" s="652"/>
    </row>
    <row r="26" spans="1:17" s="712" customFormat="1" ht="22.5" customHeight="1" x14ac:dyDescent="0.2">
      <c r="A26" s="714"/>
      <c r="B26" s="714"/>
      <c r="C26" s="714"/>
      <c r="D26" s="714"/>
      <c r="E26" s="714"/>
      <c r="F26" s="715"/>
      <c r="G26" s="715"/>
      <c r="H26" s="715"/>
      <c r="I26" s="701"/>
      <c r="J26" s="652"/>
      <c r="K26" s="652"/>
      <c r="L26" s="652"/>
      <c r="M26" s="652"/>
      <c r="N26" s="652"/>
      <c r="O26" s="652"/>
      <c r="P26" s="652"/>
      <c r="Q26" s="652"/>
    </row>
    <row r="27" spans="1:17" s="712" customFormat="1" ht="12.75" customHeight="1" x14ac:dyDescent="0.2">
      <c r="A27" s="716">
        <v>1</v>
      </c>
      <c r="B27" s="717" t="s">
        <v>977</v>
      </c>
      <c r="C27" s="717"/>
      <c r="D27" s="717"/>
      <c r="F27" s="718"/>
      <c r="J27" s="652"/>
      <c r="K27" s="652"/>
      <c r="L27" s="652"/>
      <c r="M27" s="652"/>
      <c r="N27" s="652"/>
      <c r="O27" s="652"/>
      <c r="P27" s="652"/>
      <c r="Q27" s="652"/>
    </row>
    <row r="28" spans="1:17" s="712" customFormat="1" ht="12.75" customHeight="1" x14ac:dyDescent="0.2">
      <c r="A28" s="716">
        <v>2</v>
      </c>
      <c r="B28" s="717" t="s">
        <v>978</v>
      </c>
      <c r="C28" s="717"/>
      <c r="D28" s="717"/>
      <c r="F28" s="719"/>
      <c r="J28" s="652"/>
      <c r="K28" s="652"/>
      <c r="L28" s="652"/>
      <c r="M28" s="652"/>
      <c r="N28" s="652"/>
      <c r="O28" s="652"/>
      <c r="P28" s="652"/>
      <c r="Q28" s="652"/>
    </row>
    <row r="29" spans="1:17" s="712" customFormat="1" ht="12.75" customHeight="1" x14ac:dyDescent="0.2">
      <c r="A29" s="716">
        <v>3</v>
      </c>
      <c r="B29" s="720" t="s">
        <v>979</v>
      </c>
      <c r="C29" s="720"/>
      <c r="D29" s="720"/>
      <c r="F29" s="719"/>
    </row>
    <row r="30" spans="1:17" s="712" customFormat="1" ht="12.75" customHeight="1" x14ac:dyDescent="0.2">
      <c r="A30" s="716">
        <v>4</v>
      </c>
      <c r="B30" s="720" t="s">
        <v>980</v>
      </c>
      <c r="C30" s="720"/>
      <c r="D30" s="720"/>
    </row>
    <row r="31" spans="1:17" s="712" customFormat="1" ht="12.75" customHeight="1" x14ac:dyDescent="0.2">
      <c r="A31" s="716">
        <v>5</v>
      </c>
      <c r="B31" s="720" t="s">
        <v>981</v>
      </c>
      <c r="C31" s="720"/>
      <c r="D31" s="720"/>
    </row>
    <row r="32" spans="1:17" s="712" customFormat="1" ht="12.75" customHeight="1" x14ac:dyDescent="0.2">
      <c r="A32" s="716">
        <v>6</v>
      </c>
      <c r="B32" s="720" t="s">
        <v>982</v>
      </c>
      <c r="C32" s="720"/>
      <c r="D32" s="720"/>
    </row>
    <row r="33" spans="1:6" s="712" customFormat="1" ht="12.75" customHeight="1" x14ac:dyDescent="0.2">
      <c r="A33" s="716">
        <v>7</v>
      </c>
      <c r="B33" s="720" t="s">
        <v>983</v>
      </c>
      <c r="C33" s="720"/>
      <c r="D33" s="720"/>
      <c r="E33" s="721"/>
    </row>
    <row r="34" spans="1:6" s="712" customFormat="1" ht="12.75" customHeight="1" x14ac:dyDescent="0.2">
      <c r="A34" s="716">
        <v>8</v>
      </c>
      <c r="B34" s="720" t="s">
        <v>984</v>
      </c>
      <c r="C34" s="720"/>
      <c r="D34" s="720"/>
      <c r="E34" s="721"/>
    </row>
    <row r="35" spans="1:6" s="712" customFormat="1" ht="12.75" customHeight="1" x14ac:dyDescent="0.2">
      <c r="A35" s="716">
        <v>9</v>
      </c>
      <c r="B35" s="720" t="s">
        <v>985</v>
      </c>
      <c r="C35" s="720"/>
      <c r="D35" s="720"/>
      <c r="E35" s="722"/>
      <c r="F35" s="723"/>
    </row>
    <row r="36" spans="1:6" s="712" customFormat="1" ht="12.75" customHeight="1" x14ac:dyDescent="0.2">
      <c r="A36" s="716">
        <v>10</v>
      </c>
      <c r="B36" s="720" t="s">
        <v>986</v>
      </c>
      <c r="C36" s="720"/>
      <c r="D36" s="720"/>
      <c r="E36" s="721"/>
    </row>
    <row r="37" spans="1:6" s="712" customFormat="1" ht="12.75" customHeight="1" x14ac:dyDescent="0.2">
      <c r="A37" s="716">
        <v>11</v>
      </c>
      <c r="B37" s="720" t="s">
        <v>987</v>
      </c>
      <c r="C37" s="720"/>
      <c r="D37" s="720"/>
      <c r="E37" s="721"/>
    </row>
    <row r="38" spans="1:6" s="712" customFormat="1" ht="12.75" customHeight="1" x14ac:dyDescent="0.2">
      <c r="A38" s="716">
        <v>12</v>
      </c>
      <c r="B38" s="720" t="s">
        <v>988</v>
      </c>
      <c r="C38" s="720"/>
      <c r="D38" s="720"/>
      <c r="E38" s="724"/>
    </row>
    <row r="39" spans="1:6" s="712" customFormat="1" ht="12.75" customHeight="1" x14ac:dyDescent="0.2">
      <c r="A39" s="725">
        <v>13</v>
      </c>
      <c r="B39" s="720" t="s">
        <v>989</v>
      </c>
      <c r="C39" s="720"/>
      <c r="D39" s="720"/>
      <c r="E39" s="724"/>
    </row>
    <row r="40" spans="1:6" s="712" customFormat="1" ht="9.75" customHeight="1" x14ac:dyDescent="0.2">
      <c r="E40" s="724"/>
    </row>
    <row r="41" spans="1:6" s="712" customFormat="1" ht="14.25" x14ac:dyDescent="0.2">
      <c r="A41" s="726" t="s">
        <v>938</v>
      </c>
      <c r="B41" s="727"/>
      <c r="E41" s="724"/>
    </row>
    <row r="42" spans="1:6" s="712" customFormat="1" ht="12.75" customHeight="1" x14ac:dyDescent="0.2">
      <c r="A42" s="716" t="s">
        <v>944</v>
      </c>
      <c r="B42" s="720" t="s">
        <v>990</v>
      </c>
      <c r="C42" s="720"/>
      <c r="D42" s="720"/>
      <c r="E42" s="724"/>
    </row>
    <row r="43" spans="1:6" s="712" customFormat="1" ht="12.75" customHeight="1" x14ac:dyDescent="0.2">
      <c r="A43" s="716" t="s">
        <v>959</v>
      </c>
      <c r="B43" s="720" t="s">
        <v>991</v>
      </c>
      <c r="C43" s="720"/>
      <c r="D43" s="720"/>
    </row>
    <row r="44" spans="1:6" ht="14.25" x14ac:dyDescent="0.2"/>
  </sheetData>
  <mergeCells count="17">
    <mergeCell ref="B38:D38"/>
    <mergeCell ref="B39:D39"/>
    <mergeCell ref="B42:D42"/>
    <mergeCell ref="B43:D43"/>
    <mergeCell ref="A25:D25"/>
    <mergeCell ref="B32:D32"/>
    <mergeCell ref="B33:D33"/>
    <mergeCell ref="B34:D34"/>
    <mergeCell ref="B35:D35"/>
    <mergeCell ref="B36:D36"/>
    <mergeCell ref="B37:D37"/>
    <mergeCell ref="A1:H1"/>
    <mergeCell ref="B27:D27"/>
    <mergeCell ref="B28:D28"/>
    <mergeCell ref="B29:D29"/>
    <mergeCell ref="B30:D30"/>
    <mergeCell ref="B31:D31"/>
  </mergeCells>
  <conditionalFormatting sqref="H26">
    <cfRule type="cellIs" dxfId="1" priority="2" stopIfTrue="1" operator="lessThan">
      <formula>0</formula>
    </cfRule>
  </conditionalFormatting>
  <conditionalFormatting sqref="H3:H25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72"/>
  <sheetViews>
    <sheetView showGridLines="0" zoomScale="70" zoomScaleNormal="70" zoomScaleSheetLayoutView="75" workbookViewId="0">
      <selection activeCell="J58" sqref="J58"/>
    </sheetView>
  </sheetViews>
  <sheetFormatPr defaultRowHeight="12.75" x14ac:dyDescent="0.2"/>
  <cols>
    <col min="1" max="1" width="17.28515625" style="696" customWidth="1"/>
    <col min="2" max="2" width="6.42578125" style="696" customWidth="1"/>
    <col min="3" max="3" width="7.7109375" style="696" customWidth="1"/>
    <col min="4" max="4" width="39.140625" style="696" customWidth="1"/>
    <col min="5" max="5" width="9.5703125" style="696" customWidth="1"/>
    <col min="6" max="6" width="18.140625" style="874" customWidth="1"/>
    <col min="7" max="7" width="18.5703125" style="874" customWidth="1"/>
    <col min="8" max="8" width="16" style="696" customWidth="1"/>
    <col min="9" max="9" width="12.140625" style="696" customWidth="1"/>
    <col min="10" max="10" width="14.140625" style="696" customWidth="1"/>
    <col min="11" max="11" width="14.42578125" style="811" customWidth="1"/>
    <col min="12" max="12" width="16.140625" style="811" customWidth="1"/>
    <col min="13" max="13" width="13.28515625" style="811" customWidth="1"/>
    <col min="14" max="14" width="16.85546875" style="811" customWidth="1"/>
    <col min="15" max="15" width="17.7109375" style="811" customWidth="1"/>
    <col min="16" max="16" width="22.28515625" style="688" customWidth="1"/>
    <col min="17" max="17" width="17.5703125" style="688" customWidth="1"/>
    <col min="18" max="18" width="13.42578125" style="688" customWidth="1"/>
    <col min="19" max="19" width="15.28515625" style="811" customWidth="1"/>
    <col min="20" max="20" width="13.42578125" style="688" bestFit="1" customWidth="1"/>
    <col min="21" max="23" width="9.140625" style="688"/>
    <col min="24" max="16384" width="9.140625" style="811"/>
  </cols>
  <sheetData>
    <row r="1" spans="1:19" s="688" customFormat="1" ht="25.5" customHeight="1" x14ac:dyDescent="0.2">
      <c r="A1" s="728" t="s">
        <v>992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S1" s="811"/>
    </row>
    <row r="2" spans="1:19" s="688" customFormat="1" ht="25.5" customHeight="1" x14ac:dyDescent="0.2">
      <c r="A2" s="812" t="s">
        <v>849</v>
      </c>
      <c r="B2" s="813" t="s">
        <v>993</v>
      </c>
      <c r="C2" s="813" t="s">
        <v>994</v>
      </c>
      <c r="D2" s="813" t="s">
        <v>939</v>
      </c>
      <c r="E2" s="813" t="s">
        <v>940</v>
      </c>
      <c r="F2" s="813" t="s">
        <v>995</v>
      </c>
      <c r="G2" s="814" t="s">
        <v>996</v>
      </c>
      <c r="H2" s="813" t="s">
        <v>997</v>
      </c>
      <c r="I2" s="813" t="s">
        <v>998</v>
      </c>
      <c r="J2" s="813" t="s">
        <v>999</v>
      </c>
      <c r="K2" s="815" t="s">
        <v>1000</v>
      </c>
      <c r="L2" s="816"/>
      <c r="M2" s="816"/>
      <c r="N2" s="816"/>
      <c r="O2" s="817"/>
      <c r="P2" s="818" t="s">
        <v>1001</v>
      </c>
      <c r="Q2" s="819"/>
      <c r="R2" s="820"/>
      <c r="S2" s="821" t="s">
        <v>1002</v>
      </c>
    </row>
    <row r="3" spans="1:19" s="688" customFormat="1" ht="108.75" customHeight="1" x14ac:dyDescent="0.2">
      <c r="A3" s="822"/>
      <c r="B3" s="823"/>
      <c r="C3" s="823"/>
      <c r="D3" s="823"/>
      <c r="E3" s="823"/>
      <c r="F3" s="823"/>
      <c r="G3" s="824"/>
      <c r="H3" s="823"/>
      <c r="I3" s="823"/>
      <c r="J3" s="823"/>
      <c r="K3" s="825" t="s">
        <v>1003</v>
      </c>
      <c r="L3" s="825" t="s">
        <v>1004</v>
      </c>
      <c r="M3" s="825" t="s">
        <v>1005</v>
      </c>
      <c r="N3" s="826" t="s">
        <v>1006</v>
      </c>
      <c r="O3" s="826" t="s">
        <v>1007</v>
      </c>
      <c r="P3" s="825" t="s">
        <v>1008</v>
      </c>
      <c r="Q3" s="826" t="s">
        <v>1009</v>
      </c>
      <c r="R3" s="826" t="s">
        <v>1010</v>
      </c>
      <c r="S3" s="827"/>
    </row>
    <row r="4" spans="1:19" s="688" customFormat="1" ht="25.5" customHeight="1" x14ac:dyDescent="0.2">
      <c r="A4" s="828" t="s">
        <v>885</v>
      </c>
      <c r="B4" s="829">
        <v>1</v>
      </c>
      <c r="C4" s="829" t="s">
        <v>944</v>
      </c>
      <c r="D4" s="828" t="s">
        <v>945</v>
      </c>
      <c r="E4" s="830" t="s">
        <v>946</v>
      </c>
      <c r="F4" s="831" t="s">
        <v>1011</v>
      </c>
      <c r="G4" s="832">
        <v>8654.4620399999985</v>
      </c>
      <c r="H4" s="833" t="s">
        <v>1012</v>
      </c>
      <c r="I4" s="834" t="s">
        <v>1012</v>
      </c>
      <c r="J4" s="832">
        <v>0</v>
      </c>
      <c r="K4" s="834" t="s">
        <v>1012</v>
      </c>
      <c r="L4" s="834" t="s">
        <v>1012</v>
      </c>
      <c r="M4" s="834" t="s">
        <v>1012</v>
      </c>
      <c r="N4" s="835">
        <v>0</v>
      </c>
      <c r="O4" s="835">
        <v>0</v>
      </c>
      <c r="P4" s="832" t="s">
        <v>1012</v>
      </c>
      <c r="Q4" s="835">
        <v>0</v>
      </c>
      <c r="R4" s="835">
        <v>0</v>
      </c>
      <c r="S4" s="835">
        <v>0</v>
      </c>
    </row>
    <row r="5" spans="1:19" s="688" customFormat="1" ht="25.5" customHeight="1" x14ac:dyDescent="0.2">
      <c r="A5" s="828" t="s">
        <v>856</v>
      </c>
      <c r="B5" s="829">
        <v>1</v>
      </c>
      <c r="C5" s="829" t="s">
        <v>944</v>
      </c>
      <c r="D5" s="828" t="s">
        <v>947</v>
      </c>
      <c r="E5" s="830" t="s">
        <v>948</v>
      </c>
      <c r="F5" s="831" t="s">
        <v>1013</v>
      </c>
      <c r="G5" s="832">
        <v>21033.595300000001</v>
      </c>
      <c r="H5" s="836" t="s">
        <v>1012</v>
      </c>
      <c r="I5" s="836" t="s">
        <v>1012</v>
      </c>
      <c r="J5" s="833">
        <v>0</v>
      </c>
      <c r="K5" s="836" t="s">
        <v>1012</v>
      </c>
      <c r="L5" s="836" t="s">
        <v>1012</v>
      </c>
      <c r="M5" s="834" t="s">
        <v>1012</v>
      </c>
      <c r="N5" s="835">
        <v>0</v>
      </c>
      <c r="O5" s="837">
        <v>0</v>
      </c>
      <c r="P5" s="832" t="s">
        <v>1012</v>
      </c>
      <c r="Q5" s="833">
        <v>0</v>
      </c>
      <c r="R5" s="832">
        <v>0</v>
      </c>
      <c r="S5" s="835">
        <v>0</v>
      </c>
    </row>
    <row r="6" spans="1:19" s="688" customFormat="1" ht="25.5" customHeight="1" x14ac:dyDescent="0.2">
      <c r="A6" s="828" t="s">
        <v>856</v>
      </c>
      <c r="B6" s="829">
        <v>1</v>
      </c>
      <c r="C6" s="829" t="s">
        <v>944</v>
      </c>
      <c r="D6" s="828" t="s">
        <v>949</v>
      </c>
      <c r="E6" s="838">
        <v>31813861</v>
      </c>
      <c r="F6" s="831" t="s">
        <v>1013</v>
      </c>
      <c r="G6" s="832">
        <v>104203.14478</v>
      </c>
      <c r="H6" s="836" t="s">
        <v>1012</v>
      </c>
      <c r="I6" s="836" t="s">
        <v>1012</v>
      </c>
      <c r="J6" s="833">
        <v>0</v>
      </c>
      <c r="K6" s="836" t="s">
        <v>1012</v>
      </c>
      <c r="L6" s="836" t="s">
        <v>1012</v>
      </c>
      <c r="M6" s="834" t="s">
        <v>1012</v>
      </c>
      <c r="N6" s="835">
        <v>0</v>
      </c>
      <c r="O6" s="837">
        <v>0</v>
      </c>
      <c r="P6" s="832" t="s">
        <v>1012</v>
      </c>
      <c r="Q6" s="833">
        <v>0</v>
      </c>
      <c r="R6" s="832">
        <v>0</v>
      </c>
      <c r="S6" s="832">
        <v>0</v>
      </c>
    </row>
    <row r="7" spans="1:19" s="688" customFormat="1" ht="25.5" customHeight="1" x14ac:dyDescent="0.2">
      <c r="A7" s="828" t="s">
        <v>856</v>
      </c>
      <c r="B7" s="829">
        <v>7</v>
      </c>
      <c r="C7" s="829" t="s">
        <v>944</v>
      </c>
      <c r="D7" s="828" t="s">
        <v>957</v>
      </c>
      <c r="E7" s="838">
        <v>30853915</v>
      </c>
      <c r="F7" s="831" t="s">
        <v>1013</v>
      </c>
      <c r="G7" s="832">
        <v>4032.1450099999997</v>
      </c>
      <c r="H7" s="836" t="s">
        <v>1012</v>
      </c>
      <c r="I7" s="836" t="s">
        <v>1012</v>
      </c>
      <c r="J7" s="833">
        <v>0</v>
      </c>
      <c r="K7" s="836" t="s">
        <v>1012</v>
      </c>
      <c r="L7" s="836" t="s">
        <v>1012</v>
      </c>
      <c r="M7" s="834" t="s">
        <v>1012</v>
      </c>
      <c r="N7" s="835">
        <v>0</v>
      </c>
      <c r="O7" s="837">
        <v>0</v>
      </c>
      <c r="P7" s="839" t="s">
        <v>1012</v>
      </c>
      <c r="Q7" s="840">
        <v>0</v>
      </c>
      <c r="R7" s="839">
        <v>0</v>
      </c>
      <c r="S7" s="839">
        <v>0</v>
      </c>
    </row>
    <row r="8" spans="1:19" s="688" customFormat="1" ht="25.5" customHeight="1" x14ac:dyDescent="0.2">
      <c r="A8" s="828" t="s">
        <v>870</v>
      </c>
      <c r="B8" s="829">
        <v>8</v>
      </c>
      <c r="C8" s="829" t="s">
        <v>959</v>
      </c>
      <c r="D8" s="828" t="s">
        <v>960</v>
      </c>
      <c r="E8" s="838">
        <v>17335469</v>
      </c>
      <c r="F8" s="831" t="s">
        <v>1011</v>
      </c>
      <c r="G8" s="832">
        <v>988.97393999999997</v>
      </c>
      <c r="H8" s="836" t="s">
        <v>1012</v>
      </c>
      <c r="I8" s="836" t="s">
        <v>1012</v>
      </c>
      <c r="J8" s="833">
        <v>0</v>
      </c>
      <c r="K8" s="836" t="s">
        <v>1012</v>
      </c>
      <c r="L8" s="836" t="s">
        <v>1012</v>
      </c>
      <c r="M8" s="834" t="s">
        <v>1012</v>
      </c>
      <c r="N8" s="835">
        <v>0</v>
      </c>
      <c r="O8" s="837">
        <v>0</v>
      </c>
      <c r="P8" s="832" t="s">
        <v>1012</v>
      </c>
      <c r="Q8" s="833">
        <v>0</v>
      </c>
      <c r="R8" s="832">
        <v>0</v>
      </c>
      <c r="S8" s="839">
        <v>0</v>
      </c>
    </row>
    <row r="9" spans="1:19" s="688" customFormat="1" ht="25.5" customHeight="1" x14ac:dyDescent="0.2">
      <c r="A9" s="841" t="s">
        <v>879</v>
      </c>
      <c r="B9" s="842">
        <v>8</v>
      </c>
      <c r="C9" s="842" t="s">
        <v>959</v>
      </c>
      <c r="D9" s="828" t="s">
        <v>961</v>
      </c>
      <c r="E9" s="830" t="s">
        <v>962</v>
      </c>
      <c r="F9" s="831" t="s">
        <v>1011</v>
      </c>
      <c r="G9" s="832">
        <v>2261.7970299999997</v>
      </c>
      <c r="H9" s="836" t="s">
        <v>1012</v>
      </c>
      <c r="I9" s="843" t="s">
        <v>1012</v>
      </c>
      <c r="J9" s="833">
        <v>0</v>
      </c>
      <c r="K9" s="836" t="s">
        <v>1012</v>
      </c>
      <c r="L9" s="836" t="s">
        <v>1012</v>
      </c>
      <c r="M9" s="834" t="s">
        <v>1012</v>
      </c>
      <c r="N9" s="835">
        <v>0</v>
      </c>
      <c r="O9" s="837">
        <v>0</v>
      </c>
      <c r="P9" s="832" t="s">
        <v>1012</v>
      </c>
      <c r="Q9" s="835">
        <v>0</v>
      </c>
      <c r="R9" s="835">
        <v>0</v>
      </c>
      <c r="S9" s="835">
        <v>0</v>
      </c>
    </row>
    <row r="10" spans="1:19" s="688" customFormat="1" ht="25.5" customHeight="1" x14ac:dyDescent="0.2">
      <c r="A10" s="841" t="s">
        <v>863</v>
      </c>
      <c r="B10" s="842">
        <v>1</v>
      </c>
      <c r="C10" s="842" t="s">
        <v>944</v>
      </c>
      <c r="D10" s="828" t="s">
        <v>950</v>
      </c>
      <c r="E10" s="844" t="s">
        <v>951</v>
      </c>
      <c r="F10" s="831" t="s">
        <v>1013</v>
      </c>
      <c r="G10" s="832">
        <v>3641.7975899999997</v>
      </c>
      <c r="H10" s="836" t="s">
        <v>1012</v>
      </c>
      <c r="I10" s="843" t="s">
        <v>1012</v>
      </c>
      <c r="J10" s="833">
        <v>0</v>
      </c>
      <c r="K10" s="836" t="s">
        <v>1012</v>
      </c>
      <c r="L10" s="836" t="s">
        <v>1012</v>
      </c>
      <c r="M10" s="834" t="s">
        <v>1012</v>
      </c>
      <c r="N10" s="835">
        <v>0</v>
      </c>
      <c r="O10" s="837">
        <v>0</v>
      </c>
      <c r="P10" s="832" t="s">
        <v>1012</v>
      </c>
      <c r="Q10" s="835">
        <v>0</v>
      </c>
      <c r="R10" s="835">
        <v>0</v>
      </c>
      <c r="S10" s="835">
        <v>0</v>
      </c>
    </row>
    <row r="11" spans="1:19" s="688" customFormat="1" ht="25.5" customHeight="1" x14ac:dyDescent="0.2">
      <c r="A11" s="841" t="s">
        <v>886</v>
      </c>
      <c r="B11" s="829">
        <v>8</v>
      </c>
      <c r="C11" s="829" t="s">
        <v>959</v>
      </c>
      <c r="D11" s="828" t="s">
        <v>963</v>
      </c>
      <c r="E11" s="838">
        <v>17336163</v>
      </c>
      <c r="F11" s="831" t="s">
        <v>1011</v>
      </c>
      <c r="G11" s="832">
        <v>3107.3649500000001</v>
      </c>
      <c r="H11" s="834" t="s">
        <v>1012</v>
      </c>
      <c r="I11" s="845" t="s">
        <v>1012</v>
      </c>
      <c r="J11" s="832">
        <v>0</v>
      </c>
      <c r="K11" s="834" t="s">
        <v>1012</v>
      </c>
      <c r="L11" s="834" t="s">
        <v>1012</v>
      </c>
      <c r="M11" s="834" t="s">
        <v>1012</v>
      </c>
      <c r="N11" s="835">
        <v>0</v>
      </c>
      <c r="O11" s="835">
        <v>0</v>
      </c>
      <c r="P11" s="832" t="s">
        <v>1012</v>
      </c>
      <c r="Q11" s="835">
        <v>0</v>
      </c>
      <c r="R11" s="835">
        <v>0</v>
      </c>
      <c r="S11" s="835">
        <v>0</v>
      </c>
    </row>
    <row r="12" spans="1:19" s="688" customFormat="1" ht="25.5" customHeight="1" x14ac:dyDescent="0.2">
      <c r="A12" s="828" t="s">
        <v>869</v>
      </c>
      <c r="B12" s="829">
        <v>11</v>
      </c>
      <c r="C12" s="829" t="s">
        <v>959</v>
      </c>
      <c r="D12" s="828" t="s">
        <v>971</v>
      </c>
      <c r="E12" s="846">
        <v>36167991</v>
      </c>
      <c r="F12" s="847" t="s">
        <v>1014</v>
      </c>
      <c r="G12" s="832">
        <v>440.36599999999999</v>
      </c>
      <c r="H12" s="836" t="s">
        <v>1012</v>
      </c>
      <c r="I12" s="836" t="s">
        <v>1012</v>
      </c>
      <c r="J12" s="833">
        <v>0</v>
      </c>
      <c r="K12" s="843" t="s">
        <v>1012</v>
      </c>
      <c r="L12" s="843" t="s">
        <v>1012</v>
      </c>
      <c r="M12" s="843" t="s">
        <v>1012</v>
      </c>
      <c r="N12" s="833">
        <v>0</v>
      </c>
      <c r="O12" s="833">
        <v>0</v>
      </c>
      <c r="P12" s="833" t="s">
        <v>1012</v>
      </c>
      <c r="Q12" s="833">
        <v>0</v>
      </c>
      <c r="R12" s="833">
        <v>0</v>
      </c>
      <c r="S12" s="833">
        <v>0</v>
      </c>
    </row>
    <row r="13" spans="1:19" s="688" customFormat="1" ht="25.5" customHeight="1" x14ac:dyDescent="0.2">
      <c r="A13" s="841" t="s">
        <v>859</v>
      </c>
      <c r="B13" s="829">
        <v>8</v>
      </c>
      <c r="C13" s="829" t="s">
        <v>959</v>
      </c>
      <c r="D13" s="828" t="s">
        <v>964</v>
      </c>
      <c r="E13" s="830" t="s">
        <v>965</v>
      </c>
      <c r="F13" s="831" t="s">
        <v>1013</v>
      </c>
      <c r="G13" s="832">
        <v>14693.61716</v>
      </c>
      <c r="H13" s="836" t="s">
        <v>1012</v>
      </c>
      <c r="I13" s="836" t="s">
        <v>1012</v>
      </c>
      <c r="J13" s="833">
        <v>0</v>
      </c>
      <c r="K13" s="843" t="s">
        <v>1012</v>
      </c>
      <c r="L13" s="836" t="s">
        <v>1012</v>
      </c>
      <c r="M13" s="834" t="s">
        <v>1012</v>
      </c>
      <c r="N13" s="835">
        <v>0</v>
      </c>
      <c r="O13" s="837">
        <v>0</v>
      </c>
      <c r="P13" s="833" t="s">
        <v>1012</v>
      </c>
      <c r="Q13" s="833">
        <v>0</v>
      </c>
      <c r="R13" s="833">
        <v>0</v>
      </c>
      <c r="S13" s="833">
        <v>0</v>
      </c>
    </row>
    <row r="14" spans="1:19" s="688" customFormat="1" ht="25.5" customHeight="1" x14ac:dyDescent="0.2">
      <c r="A14" s="841" t="s">
        <v>859</v>
      </c>
      <c r="B14" s="829">
        <v>10</v>
      </c>
      <c r="C14" s="829" t="s">
        <v>959</v>
      </c>
      <c r="D14" s="828" t="s">
        <v>970</v>
      </c>
      <c r="E14" s="846">
        <v>17336244</v>
      </c>
      <c r="F14" s="831" t="s">
        <v>1013</v>
      </c>
      <c r="G14" s="832">
        <v>99.084890000000001</v>
      </c>
      <c r="H14" s="834" t="s">
        <v>1012</v>
      </c>
      <c r="I14" s="834" t="s">
        <v>1012</v>
      </c>
      <c r="J14" s="832">
        <v>0</v>
      </c>
      <c r="K14" s="834" t="s">
        <v>1012</v>
      </c>
      <c r="L14" s="834" t="s">
        <v>1012</v>
      </c>
      <c r="M14" s="834" t="s">
        <v>1012</v>
      </c>
      <c r="N14" s="835">
        <v>0</v>
      </c>
      <c r="O14" s="835">
        <v>0</v>
      </c>
      <c r="P14" s="832" t="s">
        <v>1012</v>
      </c>
      <c r="Q14" s="835">
        <v>0</v>
      </c>
      <c r="R14" s="835">
        <v>0</v>
      </c>
      <c r="S14" s="835">
        <v>0</v>
      </c>
    </row>
    <row r="15" spans="1:19" s="688" customFormat="1" ht="25.5" customHeight="1" x14ac:dyDescent="0.2">
      <c r="A15" s="841" t="s">
        <v>859</v>
      </c>
      <c r="B15" s="829">
        <v>11</v>
      </c>
      <c r="C15" s="829" t="s">
        <v>959</v>
      </c>
      <c r="D15" s="828" t="s">
        <v>972</v>
      </c>
      <c r="E15" s="830" t="s">
        <v>973</v>
      </c>
      <c r="F15" s="831" t="s">
        <v>1013</v>
      </c>
      <c r="G15" s="832">
        <v>3812.9460600000002</v>
      </c>
      <c r="H15" s="842" t="s">
        <v>1015</v>
      </c>
      <c r="I15" s="843">
        <v>40709</v>
      </c>
      <c r="J15" s="833">
        <v>953.44416000000001</v>
      </c>
      <c r="K15" s="836" t="s">
        <v>1012</v>
      </c>
      <c r="L15" s="836" t="s">
        <v>1012</v>
      </c>
      <c r="M15" s="834" t="s">
        <v>1012</v>
      </c>
      <c r="N15" s="835">
        <v>0</v>
      </c>
      <c r="O15" s="837">
        <v>0</v>
      </c>
      <c r="P15" s="832" t="s">
        <v>1012</v>
      </c>
      <c r="Q15" s="835">
        <v>0</v>
      </c>
      <c r="R15" s="835">
        <v>0</v>
      </c>
      <c r="S15" s="833">
        <v>0</v>
      </c>
    </row>
    <row r="16" spans="1:19" s="688" customFormat="1" ht="25.5" customHeight="1" x14ac:dyDescent="0.2">
      <c r="A16" s="828" t="s">
        <v>866</v>
      </c>
      <c r="B16" s="842">
        <v>8</v>
      </c>
      <c r="C16" s="842" t="s">
        <v>959</v>
      </c>
      <c r="D16" s="848" t="s">
        <v>966</v>
      </c>
      <c r="E16" s="838">
        <v>17335795</v>
      </c>
      <c r="F16" s="831" t="s">
        <v>1013</v>
      </c>
      <c r="G16" s="832">
        <v>13708.89336</v>
      </c>
      <c r="H16" s="834" t="s">
        <v>1012</v>
      </c>
      <c r="I16" s="834" t="s">
        <v>1012</v>
      </c>
      <c r="J16" s="832">
        <v>0</v>
      </c>
      <c r="K16" s="834" t="s">
        <v>1012</v>
      </c>
      <c r="L16" s="834" t="s">
        <v>1012</v>
      </c>
      <c r="M16" s="834" t="s">
        <v>1012</v>
      </c>
      <c r="N16" s="835">
        <v>0</v>
      </c>
      <c r="O16" s="835">
        <v>0</v>
      </c>
      <c r="P16" s="832" t="s">
        <v>1012</v>
      </c>
      <c r="Q16" s="835">
        <v>0</v>
      </c>
      <c r="R16" s="835">
        <v>0</v>
      </c>
      <c r="S16" s="835">
        <v>0</v>
      </c>
    </row>
    <row r="17" spans="1:19" s="688" customFormat="1" ht="25.5" customHeight="1" x14ac:dyDescent="0.2">
      <c r="A17" s="828" t="s">
        <v>865</v>
      </c>
      <c r="B17" s="829">
        <v>8</v>
      </c>
      <c r="C17" s="842" t="s">
        <v>959</v>
      </c>
      <c r="D17" s="828" t="s">
        <v>967</v>
      </c>
      <c r="E17" s="830" t="s">
        <v>968</v>
      </c>
      <c r="F17" s="831" t="s">
        <v>1013</v>
      </c>
      <c r="G17" s="832">
        <v>5925.7715699999999</v>
      </c>
      <c r="H17" s="836" t="s">
        <v>1012</v>
      </c>
      <c r="I17" s="843" t="s">
        <v>1012</v>
      </c>
      <c r="J17" s="832">
        <v>0</v>
      </c>
      <c r="K17" s="843" t="s">
        <v>1012</v>
      </c>
      <c r="L17" s="836" t="s">
        <v>1012</v>
      </c>
      <c r="M17" s="834" t="s">
        <v>1012</v>
      </c>
      <c r="N17" s="835">
        <v>0</v>
      </c>
      <c r="O17" s="837">
        <v>0</v>
      </c>
      <c r="P17" s="832" t="s">
        <v>1012</v>
      </c>
      <c r="Q17" s="835">
        <v>0</v>
      </c>
      <c r="R17" s="835">
        <v>0</v>
      </c>
      <c r="S17" s="835">
        <v>0</v>
      </c>
    </row>
    <row r="18" spans="1:19" s="688" customFormat="1" ht="25.5" customHeight="1" x14ac:dyDescent="0.2">
      <c r="A18" s="841" t="s">
        <v>877</v>
      </c>
      <c r="B18" s="829">
        <v>11</v>
      </c>
      <c r="C18" s="829" t="s">
        <v>959</v>
      </c>
      <c r="D18" s="828" t="s">
        <v>974</v>
      </c>
      <c r="E18" s="834">
        <v>36119369</v>
      </c>
      <c r="F18" s="831" t="s">
        <v>1014</v>
      </c>
      <c r="G18" s="832">
        <v>932.09622000000002</v>
      </c>
      <c r="H18" s="842" t="s">
        <v>1015</v>
      </c>
      <c r="I18" s="845">
        <v>42103</v>
      </c>
      <c r="J18" s="832">
        <v>134.46600000000001</v>
      </c>
      <c r="K18" s="834" t="s">
        <v>1012</v>
      </c>
      <c r="L18" s="834" t="s">
        <v>1012</v>
      </c>
      <c r="M18" s="834" t="s">
        <v>1012</v>
      </c>
      <c r="N18" s="835">
        <v>0</v>
      </c>
      <c r="O18" s="835">
        <v>0</v>
      </c>
      <c r="P18" s="832" t="s">
        <v>1012</v>
      </c>
      <c r="Q18" s="835">
        <v>0</v>
      </c>
      <c r="R18" s="835">
        <v>0</v>
      </c>
      <c r="S18" s="835">
        <v>0</v>
      </c>
    </row>
    <row r="19" spans="1:19" s="688" customFormat="1" ht="25.5" customHeight="1" x14ac:dyDescent="0.2">
      <c r="A19" s="841" t="s">
        <v>858</v>
      </c>
      <c r="B19" s="829">
        <v>1</v>
      </c>
      <c r="C19" s="829" t="s">
        <v>944</v>
      </c>
      <c r="D19" s="828" t="s">
        <v>954</v>
      </c>
      <c r="E19" s="830" t="s">
        <v>955</v>
      </c>
      <c r="F19" s="829" t="s">
        <v>1013</v>
      </c>
      <c r="G19" s="832">
        <v>5472.3704800000005</v>
      </c>
      <c r="H19" s="834" t="s">
        <v>1012</v>
      </c>
      <c r="I19" s="834" t="s">
        <v>1012</v>
      </c>
      <c r="J19" s="832">
        <v>0</v>
      </c>
      <c r="K19" s="834" t="s">
        <v>1012</v>
      </c>
      <c r="L19" s="834" t="s">
        <v>1012</v>
      </c>
      <c r="M19" s="834" t="s">
        <v>1012</v>
      </c>
      <c r="N19" s="835">
        <v>0</v>
      </c>
      <c r="O19" s="835">
        <v>0</v>
      </c>
      <c r="P19" s="832" t="s">
        <v>1012</v>
      </c>
      <c r="Q19" s="835">
        <v>0</v>
      </c>
      <c r="R19" s="835">
        <v>0</v>
      </c>
      <c r="S19" s="835">
        <v>0</v>
      </c>
    </row>
    <row r="20" spans="1:19" s="688" customFormat="1" ht="25.5" customHeight="1" x14ac:dyDescent="0.2">
      <c r="A20" s="841" t="s">
        <v>858</v>
      </c>
      <c r="B20" s="829">
        <v>11</v>
      </c>
      <c r="C20" s="829" t="s">
        <v>959</v>
      </c>
      <c r="D20" s="828" t="s">
        <v>975</v>
      </c>
      <c r="E20" s="834">
        <v>36084221</v>
      </c>
      <c r="F20" s="831" t="s">
        <v>1011</v>
      </c>
      <c r="G20" s="832">
        <v>1205.4760800000001</v>
      </c>
      <c r="H20" s="834" t="s">
        <v>1012</v>
      </c>
      <c r="I20" s="834" t="s">
        <v>1012</v>
      </c>
      <c r="J20" s="832">
        <v>0</v>
      </c>
      <c r="K20" s="834" t="s">
        <v>1012</v>
      </c>
      <c r="L20" s="834" t="s">
        <v>1012</v>
      </c>
      <c r="M20" s="834" t="s">
        <v>1012</v>
      </c>
      <c r="N20" s="835">
        <v>0</v>
      </c>
      <c r="O20" s="835">
        <v>0</v>
      </c>
      <c r="P20" s="832" t="s">
        <v>1012</v>
      </c>
      <c r="Q20" s="835">
        <v>0</v>
      </c>
      <c r="R20" s="835">
        <v>0</v>
      </c>
      <c r="S20" s="832">
        <v>0</v>
      </c>
    </row>
    <row r="21" spans="1:19" s="688" customFormat="1" ht="25.5" customHeight="1" x14ac:dyDescent="0.2">
      <c r="A21" s="841" t="s">
        <v>881</v>
      </c>
      <c r="B21" s="829">
        <v>7</v>
      </c>
      <c r="C21" s="829" t="s">
        <v>944</v>
      </c>
      <c r="D21" s="828" t="s">
        <v>958</v>
      </c>
      <c r="E21" s="841">
        <v>17336082</v>
      </c>
      <c r="F21" s="829" t="s">
        <v>1014</v>
      </c>
      <c r="G21" s="832">
        <v>10.452879999999999</v>
      </c>
      <c r="H21" s="834" t="s">
        <v>1012</v>
      </c>
      <c r="I21" s="834" t="s">
        <v>1012</v>
      </c>
      <c r="J21" s="832">
        <v>0</v>
      </c>
      <c r="K21" s="834" t="s">
        <v>1012</v>
      </c>
      <c r="L21" s="834" t="s">
        <v>1012</v>
      </c>
      <c r="M21" s="834" t="s">
        <v>1012</v>
      </c>
      <c r="N21" s="835">
        <v>0</v>
      </c>
      <c r="O21" s="835">
        <v>0</v>
      </c>
      <c r="P21" s="832" t="s">
        <v>1016</v>
      </c>
      <c r="Q21" s="835">
        <v>0</v>
      </c>
      <c r="R21" s="832">
        <v>0</v>
      </c>
      <c r="S21" s="832">
        <v>0</v>
      </c>
    </row>
    <row r="22" spans="1:19" s="688" customFormat="1" ht="25.5" customHeight="1" x14ac:dyDescent="0.2">
      <c r="A22" s="841" t="s">
        <v>881</v>
      </c>
      <c r="B22" s="829">
        <v>11</v>
      </c>
      <c r="C22" s="829" t="s">
        <v>959</v>
      </c>
      <c r="D22" s="828" t="s">
        <v>976</v>
      </c>
      <c r="E22" s="841">
        <v>37954954</v>
      </c>
      <c r="F22" s="829" t="s">
        <v>1017</v>
      </c>
      <c r="G22" s="832">
        <v>1.3720000000000001E-2</v>
      </c>
      <c r="H22" s="834" t="s">
        <v>1012</v>
      </c>
      <c r="I22" s="834" t="s">
        <v>1012</v>
      </c>
      <c r="J22" s="832">
        <v>0</v>
      </c>
      <c r="K22" s="834" t="s">
        <v>1012</v>
      </c>
      <c r="L22" s="834" t="s">
        <v>1012</v>
      </c>
      <c r="M22" s="834" t="s">
        <v>1012</v>
      </c>
      <c r="N22" s="835">
        <v>0</v>
      </c>
      <c r="O22" s="835">
        <v>0</v>
      </c>
      <c r="P22" s="832" t="s">
        <v>1012</v>
      </c>
      <c r="Q22" s="835">
        <v>0</v>
      </c>
      <c r="R22" s="832">
        <v>0</v>
      </c>
      <c r="S22" s="832">
        <v>0</v>
      </c>
    </row>
    <row r="23" spans="1:19" s="688" customFormat="1" ht="25.5" customHeight="1" x14ac:dyDescent="0.2">
      <c r="A23" s="841" t="s">
        <v>860</v>
      </c>
      <c r="B23" s="829">
        <v>1</v>
      </c>
      <c r="C23" s="829" t="s">
        <v>944</v>
      </c>
      <c r="D23" s="848" t="s">
        <v>956</v>
      </c>
      <c r="E23" s="849">
        <v>17335825</v>
      </c>
      <c r="F23" s="829" t="s">
        <v>1013</v>
      </c>
      <c r="G23" s="832">
        <v>475.39227</v>
      </c>
      <c r="H23" s="834" t="s">
        <v>1012</v>
      </c>
      <c r="I23" s="834" t="s">
        <v>1012</v>
      </c>
      <c r="J23" s="832">
        <v>0</v>
      </c>
      <c r="K23" s="834" t="s">
        <v>1012</v>
      </c>
      <c r="L23" s="834" t="s">
        <v>1012</v>
      </c>
      <c r="M23" s="834" t="s">
        <v>1012</v>
      </c>
      <c r="N23" s="835">
        <v>0</v>
      </c>
      <c r="O23" s="835">
        <v>0</v>
      </c>
      <c r="P23" s="832" t="s">
        <v>1012</v>
      </c>
      <c r="Q23" s="835">
        <v>0</v>
      </c>
      <c r="R23" s="832">
        <v>0</v>
      </c>
      <c r="S23" s="832">
        <v>0</v>
      </c>
    </row>
    <row r="24" spans="1:19" s="688" customFormat="1" ht="23.25" customHeight="1" x14ac:dyDescent="0.2">
      <c r="A24" s="850" t="s">
        <v>4</v>
      </c>
      <c r="B24" s="851"/>
      <c r="C24" s="851"/>
      <c r="D24" s="851"/>
      <c r="E24" s="852"/>
      <c r="F24" s="853"/>
      <c r="G24" s="854">
        <f>SUM(G4:G23)</f>
        <v>194699.76132999998</v>
      </c>
      <c r="H24" s="855"/>
      <c r="I24" s="856"/>
      <c r="J24" s="857">
        <f>SUM(J4:J23)</f>
        <v>1087.9101599999999</v>
      </c>
      <c r="K24" s="858"/>
      <c r="L24" s="855"/>
      <c r="M24" s="856"/>
      <c r="N24" s="854">
        <f>SUM(N4:N23)</f>
        <v>0</v>
      </c>
      <c r="O24" s="854">
        <f>SUM(O4:O23)</f>
        <v>0</v>
      </c>
      <c r="P24" s="854"/>
      <c r="Q24" s="859">
        <f>SUM(Q4:Q23)</f>
        <v>0</v>
      </c>
      <c r="R24" s="859">
        <f>SUM(R4:R23)</f>
        <v>0</v>
      </c>
      <c r="S24" s="859">
        <f>SUM(S4:S23)</f>
        <v>0</v>
      </c>
    </row>
    <row r="25" spans="1:19" s="688" customFormat="1" ht="25.5" customHeight="1" x14ac:dyDescent="0.2"/>
    <row r="26" spans="1:19" s="688" customFormat="1" ht="12.75" customHeight="1" x14ac:dyDescent="0.25">
      <c r="A26" s="860" t="s">
        <v>1018</v>
      </c>
      <c r="B26" s="861"/>
      <c r="C26" s="861"/>
      <c r="D26" s="861"/>
      <c r="E26" s="861"/>
      <c r="F26" s="862"/>
      <c r="G26" s="862"/>
      <c r="N26" s="863"/>
      <c r="O26" s="863"/>
      <c r="S26" s="811"/>
    </row>
    <row r="27" spans="1:19" s="688" customFormat="1" ht="15" x14ac:dyDescent="0.25">
      <c r="A27" s="864" t="s">
        <v>937</v>
      </c>
      <c r="B27" s="864"/>
      <c r="C27" s="864"/>
      <c r="D27" s="865"/>
      <c r="E27" s="730"/>
      <c r="F27" s="866"/>
      <c r="G27" s="861"/>
      <c r="H27" s="864" t="s">
        <v>938</v>
      </c>
      <c r="I27" s="864"/>
      <c r="J27" s="866"/>
      <c r="K27" s="730"/>
      <c r="N27" s="811"/>
      <c r="O27" s="811"/>
      <c r="S27" s="811"/>
    </row>
    <row r="28" spans="1:19" s="688" customFormat="1" ht="15.75" customHeight="1" x14ac:dyDescent="0.25">
      <c r="A28" s="733">
        <v>1</v>
      </c>
      <c r="B28" s="867" t="s">
        <v>977</v>
      </c>
      <c r="C28" s="733"/>
      <c r="D28" s="865"/>
      <c r="E28" s="730"/>
      <c r="F28" s="866"/>
      <c r="G28" s="861"/>
      <c r="H28" s="733" t="s">
        <v>944</v>
      </c>
      <c r="I28" s="867" t="s">
        <v>990</v>
      </c>
      <c r="J28" s="730"/>
      <c r="K28" s="730"/>
      <c r="N28" s="729"/>
      <c r="O28" s="811"/>
      <c r="S28" s="811"/>
    </row>
    <row r="29" spans="1:19" s="688" customFormat="1" ht="15" x14ac:dyDescent="0.25">
      <c r="A29" s="733">
        <v>2</v>
      </c>
      <c r="B29" s="867" t="s">
        <v>978</v>
      </c>
      <c r="C29" s="733"/>
      <c r="D29" s="865"/>
      <c r="E29" s="730"/>
      <c r="F29" s="866"/>
      <c r="G29" s="861"/>
      <c r="H29" s="733" t="s">
        <v>959</v>
      </c>
      <c r="I29" s="867" t="s">
        <v>991</v>
      </c>
      <c r="J29" s="730"/>
      <c r="K29" s="730"/>
      <c r="N29" s="811"/>
      <c r="O29" s="811"/>
      <c r="S29" s="811"/>
    </row>
    <row r="30" spans="1:19" s="688" customFormat="1" ht="15.75" customHeight="1" x14ac:dyDescent="0.25">
      <c r="A30" s="733">
        <v>3</v>
      </c>
      <c r="B30" s="867" t="s">
        <v>979</v>
      </c>
      <c r="C30" s="733"/>
      <c r="D30" s="865"/>
      <c r="E30" s="730"/>
      <c r="F30" s="866"/>
      <c r="G30" s="861"/>
      <c r="H30" s="866"/>
      <c r="I30" s="866"/>
      <c r="J30" s="730"/>
      <c r="K30" s="730"/>
      <c r="N30" s="811"/>
      <c r="O30" s="811"/>
      <c r="S30" s="811"/>
    </row>
    <row r="31" spans="1:19" s="688" customFormat="1" ht="15" x14ac:dyDescent="0.25">
      <c r="A31" s="733">
        <v>4</v>
      </c>
      <c r="B31" s="867" t="s">
        <v>980</v>
      </c>
      <c r="C31" s="733"/>
      <c r="D31" s="865"/>
      <c r="E31" s="730"/>
      <c r="F31" s="866"/>
      <c r="G31" s="861"/>
      <c r="H31" s="868" t="s">
        <v>995</v>
      </c>
      <c r="I31" s="732"/>
      <c r="J31" s="730"/>
      <c r="K31" s="731"/>
      <c r="L31" s="861"/>
      <c r="M31" s="861"/>
      <c r="N31" s="811"/>
      <c r="O31" s="811"/>
      <c r="S31" s="811"/>
    </row>
    <row r="32" spans="1:19" s="688" customFormat="1" ht="15.75" customHeight="1" x14ac:dyDescent="0.25">
      <c r="A32" s="733">
        <v>5</v>
      </c>
      <c r="B32" s="867" t="s">
        <v>981</v>
      </c>
      <c r="C32" s="733"/>
      <c r="D32" s="865"/>
      <c r="E32" s="730"/>
      <c r="F32" s="866"/>
      <c r="G32" s="861"/>
      <c r="H32" s="869" t="s">
        <v>1011</v>
      </c>
      <c r="I32" s="870" t="s">
        <v>1019</v>
      </c>
      <c r="J32" s="730"/>
      <c r="K32" s="730"/>
      <c r="N32" s="811"/>
      <c r="O32" s="811"/>
      <c r="S32" s="811"/>
    </row>
    <row r="33" spans="1:13" ht="15" x14ac:dyDescent="0.25">
      <c r="A33" s="733">
        <v>6</v>
      </c>
      <c r="B33" s="867" t="s">
        <v>982</v>
      </c>
      <c r="C33" s="730"/>
      <c r="D33" s="730"/>
      <c r="E33" s="730"/>
      <c r="F33" s="866"/>
      <c r="G33" s="861"/>
      <c r="H33" s="869" t="s">
        <v>1013</v>
      </c>
      <c r="I33" s="870" t="s">
        <v>1020</v>
      </c>
      <c r="J33" s="730"/>
      <c r="K33" s="730"/>
      <c r="L33" s="871"/>
      <c r="M33" s="688"/>
    </row>
    <row r="34" spans="1:13" ht="15.75" customHeight="1" x14ac:dyDescent="0.25">
      <c r="A34" s="733">
        <v>7</v>
      </c>
      <c r="B34" s="867" t="s">
        <v>983</v>
      </c>
      <c r="C34" s="730"/>
      <c r="D34" s="730"/>
      <c r="E34" s="730"/>
      <c r="F34" s="866"/>
      <c r="G34" s="861"/>
      <c r="H34" s="869" t="s">
        <v>1014</v>
      </c>
      <c r="I34" s="870" t="s">
        <v>1021</v>
      </c>
      <c r="J34" s="730"/>
      <c r="K34" s="730"/>
      <c r="L34" s="871"/>
      <c r="M34" s="688"/>
    </row>
    <row r="35" spans="1:13" ht="15" x14ac:dyDescent="0.25">
      <c r="A35" s="733">
        <v>8</v>
      </c>
      <c r="B35" s="867" t="s">
        <v>984</v>
      </c>
      <c r="C35" s="730"/>
      <c r="D35" s="730"/>
      <c r="E35" s="730"/>
      <c r="F35" s="866"/>
      <c r="G35" s="861"/>
      <c r="H35" s="869" t="s">
        <v>1017</v>
      </c>
      <c r="I35" s="870" t="s">
        <v>1022</v>
      </c>
      <c r="J35" s="730"/>
      <c r="K35" s="730"/>
      <c r="L35" s="871"/>
      <c r="M35" s="688"/>
    </row>
    <row r="36" spans="1:13" ht="15.75" customHeight="1" x14ac:dyDescent="0.25">
      <c r="A36" s="733">
        <v>9</v>
      </c>
      <c r="B36" s="867" t="s">
        <v>985</v>
      </c>
      <c r="C36" s="730"/>
      <c r="D36" s="730"/>
      <c r="E36" s="730"/>
      <c r="F36" s="866"/>
      <c r="G36" s="861"/>
      <c r="H36" s="730"/>
      <c r="I36" s="730"/>
      <c r="J36" s="730"/>
      <c r="K36" s="730"/>
      <c r="L36" s="871"/>
      <c r="M36" s="688"/>
    </row>
    <row r="37" spans="1:13" ht="12.75" customHeight="1" x14ac:dyDescent="0.25">
      <c r="A37" s="733">
        <v>10</v>
      </c>
      <c r="B37" s="867" t="s">
        <v>986</v>
      </c>
      <c r="C37" s="730"/>
      <c r="D37" s="731"/>
      <c r="E37" s="731"/>
      <c r="F37" s="732"/>
      <c r="G37" s="866"/>
      <c r="H37" s="861"/>
      <c r="I37" s="861"/>
      <c r="J37" s="861"/>
      <c r="K37" s="861"/>
      <c r="L37" s="861"/>
      <c r="M37" s="688"/>
    </row>
    <row r="38" spans="1:13" ht="15" customHeight="1" x14ac:dyDescent="0.25">
      <c r="A38" s="733">
        <v>11</v>
      </c>
      <c r="B38" s="867" t="s">
        <v>987</v>
      </c>
      <c r="C38" s="731"/>
      <c r="D38" s="731"/>
      <c r="E38" s="731"/>
      <c r="F38" s="732"/>
      <c r="G38" s="866"/>
      <c r="H38" s="730"/>
      <c r="I38" s="730"/>
      <c r="J38" s="731"/>
      <c r="K38" s="730"/>
      <c r="L38" s="688"/>
      <c r="M38" s="688"/>
    </row>
    <row r="39" spans="1:13" ht="15" x14ac:dyDescent="0.25">
      <c r="A39" s="733">
        <v>12</v>
      </c>
      <c r="B39" s="867" t="s">
        <v>988</v>
      </c>
      <c r="C39" s="731"/>
      <c r="D39" s="731"/>
      <c r="E39" s="731"/>
      <c r="F39" s="732"/>
      <c r="G39" s="730"/>
      <c r="H39" s="730"/>
      <c r="I39" s="730"/>
      <c r="J39" s="731"/>
      <c r="K39" s="730"/>
      <c r="L39" s="688"/>
      <c r="M39" s="688"/>
    </row>
    <row r="40" spans="1:13" ht="15" customHeight="1" x14ac:dyDescent="0.25">
      <c r="A40" s="733">
        <v>13</v>
      </c>
      <c r="B40" s="867" t="s">
        <v>989</v>
      </c>
      <c r="C40" s="730"/>
      <c r="D40" s="730"/>
      <c r="E40" s="730"/>
      <c r="F40" s="866"/>
      <c r="G40" s="866"/>
      <c r="H40" s="730"/>
      <c r="I40" s="730"/>
      <c r="J40" s="732"/>
      <c r="K40" s="730"/>
      <c r="L40" s="688"/>
      <c r="M40" s="688"/>
    </row>
    <row r="41" spans="1:13" ht="15" x14ac:dyDescent="0.25">
      <c r="A41" s="811"/>
      <c r="B41" s="872"/>
      <c r="C41" s="873"/>
      <c r="H41" s="811"/>
      <c r="I41" s="811"/>
      <c r="J41" s="811"/>
      <c r="K41" s="863"/>
      <c r="L41" s="863"/>
    </row>
    <row r="42" spans="1:13" ht="15" customHeight="1" x14ac:dyDescent="0.2">
      <c r="H42" s="875"/>
      <c r="I42" s="875"/>
      <c r="J42" s="811"/>
      <c r="K42" s="863"/>
      <c r="L42" s="863"/>
    </row>
    <row r="43" spans="1:13" ht="15" x14ac:dyDescent="0.2">
      <c r="H43" s="876"/>
      <c r="I43" s="877"/>
      <c r="J43" s="811"/>
      <c r="K43" s="863"/>
      <c r="L43" s="863"/>
    </row>
    <row r="44" spans="1:13" ht="14.25" customHeight="1" x14ac:dyDescent="0.2">
      <c r="H44" s="878"/>
      <c r="I44" s="878"/>
      <c r="J44" s="811"/>
      <c r="K44" s="863"/>
      <c r="L44" s="863"/>
    </row>
    <row r="45" spans="1:13" ht="12.75" customHeight="1" x14ac:dyDescent="0.2">
      <c r="H45" s="879"/>
      <c r="I45" s="879"/>
      <c r="J45" s="811"/>
      <c r="K45" s="863"/>
      <c r="L45" s="863"/>
    </row>
    <row r="46" spans="1:13" ht="12.75" customHeight="1" x14ac:dyDescent="0.2">
      <c r="H46" s="880"/>
      <c r="I46" s="880"/>
      <c r="J46" s="811"/>
      <c r="K46" s="863"/>
      <c r="L46" s="863"/>
    </row>
    <row r="47" spans="1:13" ht="12.75" customHeight="1" x14ac:dyDescent="0.2">
      <c r="H47" s="881"/>
      <c r="I47" s="881"/>
      <c r="J47" s="811"/>
      <c r="K47" s="863"/>
      <c r="L47" s="863"/>
    </row>
    <row r="48" spans="1:13" ht="15" customHeight="1" x14ac:dyDescent="0.25">
      <c r="H48" s="729"/>
      <c r="I48" s="729"/>
      <c r="J48" s="811"/>
      <c r="K48" s="863"/>
      <c r="L48" s="863"/>
    </row>
    <row r="49" spans="1:12" ht="12.75" customHeight="1" x14ac:dyDescent="0.2">
      <c r="H49" s="811"/>
      <c r="I49" s="882"/>
      <c r="J49" s="811"/>
      <c r="K49" s="863"/>
      <c r="L49" s="863"/>
    </row>
    <row r="50" spans="1:12" ht="12.75" customHeight="1" x14ac:dyDescent="0.2">
      <c r="H50" s="882"/>
      <c r="I50" s="882"/>
      <c r="J50" s="811"/>
      <c r="K50" s="863"/>
      <c r="L50" s="863"/>
    </row>
    <row r="51" spans="1:12" ht="12.75" customHeight="1" x14ac:dyDescent="0.2">
      <c r="H51" s="882"/>
      <c r="I51" s="882"/>
      <c r="J51" s="811"/>
      <c r="K51" s="863"/>
      <c r="L51" s="863"/>
    </row>
    <row r="52" spans="1:12" ht="12.75" customHeight="1" x14ac:dyDescent="0.2">
      <c r="A52" s="811"/>
      <c r="B52" s="811"/>
      <c r="C52" s="811"/>
      <c r="D52" s="811"/>
      <c r="E52" s="811"/>
      <c r="F52" s="811"/>
      <c r="G52" s="811"/>
      <c r="H52" s="883"/>
      <c r="I52" s="883"/>
      <c r="J52" s="811"/>
      <c r="K52" s="863"/>
      <c r="L52" s="863"/>
    </row>
    <row r="53" spans="1:12" ht="12.75" customHeight="1" x14ac:dyDescent="0.2">
      <c r="A53" s="811"/>
      <c r="B53" s="811"/>
      <c r="C53" s="811"/>
      <c r="D53" s="811"/>
      <c r="E53" s="811"/>
      <c r="F53" s="811"/>
      <c r="G53" s="811"/>
      <c r="H53" s="811"/>
      <c r="I53" s="811"/>
      <c r="J53" s="811"/>
      <c r="K53" s="863"/>
      <c r="L53" s="863"/>
    </row>
    <row r="54" spans="1:12" ht="12.75" customHeight="1" x14ac:dyDescent="0.2">
      <c r="A54" s="811"/>
      <c r="B54" s="811"/>
      <c r="C54" s="811"/>
      <c r="D54" s="811"/>
      <c r="E54" s="811"/>
      <c r="F54" s="811"/>
      <c r="G54" s="811"/>
      <c r="H54" s="811"/>
      <c r="I54" s="811"/>
      <c r="J54" s="811"/>
      <c r="K54" s="863"/>
      <c r="L54" s="863"/>
    </row>
    <row r="55" spans="1:12" ht="12.75" customHeight="1" x14ac:dyDescent="0.2">
      <c r="A55" s="811"/>
      <c r="B55" s="811"/>
      <c r="C55" s="811"/>
      <c r="D55" s="811"/>
      <c r="E55" s="811"/>
      <c r="F55" s="811"/>
      <c r="G55" s="811"/>
      <c r="K55" s="863"/>
      <c r="L55" s="863"/>
    </row>
    <row r="56" spans="1:12" ht="12.75" customHeight="1" x14ac:dyDescent="0.2">
      <c r="A56" s="811"/>
      <c r="B56" s="811"/>
      <c r="C56" s="811"/>
      <c r="D56" s="811"/>
      <c r="E56" s="811"/>
      <c r="F56" s="811"/>
      <c r="G56" s="811"/>
      <c r="K56" s="863"/>
      <c r="L56" s="863"/>
    </row>
    <row r="57" spans="1:12" ht="12.75" customHeight="1" x14ac:dyDescent="0.2">
      <c r="A57" s="811"/>
      <c r="B57" s="811"/>
      <c r="C57" s="811"/>
      <c r="D57" s="811"/>
      <c r="E57" s="811"/>
      <c r="F57" s="811"/>
      <c r="G57" s="811"/>
      <c r="K57" s="863"/>
      <c r="L57" s="863"/>
    </row>
    <row r="58" spans="1:12" ht="12.75" customHeight="1" x14ac:dyDescent="0.2">
      <c r="A58" s="811"/>
      <c r="B58" s="811"/>
      <c r="C58" s="811"/>
      <c r="D58" s="811"/>
      <c r="E58" s="811"/>
      <c r="F58" s="811"/>
      <c r="G58" s="811"/>
      <c r="K58" s="863"/>
      <c r="L58" s="863"/>
    </row>
    <row r="59" spans="1:12" ht="12.75" customHeight="1" x14ac:dyDescent="0.2">
      <c r="A59" s="811"/>
      <c r="B59" s="811"/>
      <c r="C59" s="811"/>
      <c r="D59" s="811"/>
      <c r="E59" s="811"/>
      <c r="F59" s="811"/>
      <c r="G59" s="811"/>
      <c r="K59" s="863"/>
      <c r="L59" s="863"/>
    </row>
    <row r="60" spans="1:12" ht="12.75" customHeight="1" x14ac:dyDescent="0.2">
      <c r="A60" s="811"/>
      <c r="B60" s="811"/>
      <c r="C60" s="811"/>
      <c r="D60" s="811"/>
      <c r="E60" s="811"/>
      <c r="F60" s="811"/>
      <c r="G60" s="811"/>
      <c r="K60" s="863"/>
      <c r="L60" s="863"/>
    </row>
    <row r="61" spans="1:12" ht="12.75" customHeight="1" x14ac:dyDescent="0.2">
      <c r="A61" s="811"/>
      <c r="B61" s="811"/>
      <c r="C61" s="811"/>
      <c r="D61" s="811"/>
      <c r="E61" s="811"/>
      <c r="F61" s="811"/>
      <c r="G61" s="811"/>
      <c r="K61" s="863"/>
      <c r="L61" s="863"/>
    </row>
    <row r="62" spans="1:12" ht="12.75" customHeight="1" x14ac:dyDescent="0.2">
      <c r="A62" s="811"/>
      <c r="B62" s="811"/>
      <c r="C62" s="811"/>
      <c r="D62" s="811"/>
      <c r="E62" s="811"/>
      <c r="F62" s="811"/>
      <c r="G62" s="811"/>
      <c r="K62" s="863"/>
      <c r="L62" s="863"/>
    </row>
    <row r="63" spans="1:12" ht="12.75" customHeight="1" x14ac:dyDescent="0.2">
      <c r="A63" s="811"/>
      <c r="B63" s="811"/>
      <c r="C63" s="811"/>
      <c r="D63" s="811"/>
      <c r="E63" s="811"/>
      <c r="F63" s="811"/>
      <c r="G63" s="811"/>
      <c r="K63" s="863"/>
      <c r="L63" s="863"/>
    </row>
    <row r="64" spans="1:12" ht="12.75" customHeight="1" x14ac:dyDescent="0.2">
      <c r="A64" s="811"/>
      <c r="B64" s="811"/>
      <c r="C64" s="811"/>
      <c r="D64" s="811"/>
      <c r="E64" s="811"/>
      <c r="F64" s="811"/>
      <c r="G64" s="811"/>
      <c r="K64" s="863"/>
      <c r="L64" s="863"/>
    </row>
    <row r="65" spans="1:12" ht="12.75" customHeight="1" x14ac:dyDescent="0.2">
      <c r="A65" s="811"/>
      <c r="B65" s="811"/>
      <c r="C65" s="811"/>
      <c r="D65" s="811"/>
      <c r="E65" s="811"/>
      <c r="F65" s="811"/>
      <c r="G65" s="811"/>
      <c r="K65" s="863"/>
      <c r="L65" s="863"/>
    </row>
    <row r="66" spans="1:12" ht="12.75" customHeight="1" x14ac:dyDescent="0.2">
      <c r="A66" s="811"/>
      <c r="B66" s="811"/>
      <c r="C66" s="811"/>
      <c r="D66" s="811"/>
      <c r="E66" s="811"/>
      <c r="F66" s="811"/>
      <c r="G66" s="811"/>
      <c r="K66" s="863"/>
      <c r="L66" s="863"/>
    </row>
    <row r="67" spans="1:12" ht="12.75" customHeight="1" x14ac:dyDescent="0.2">
      <c r="A67" s="811"/>
      <c r="B67" s="811"/>
      <c r="C67" s="811"/>
      <c r="D67" s="811"/>
      <c r="E67" s="811"/>
      <c r="F67" s="811"/>
      <c r="G67" s="811"/>
      <c r="K67" s="863"/>
      <c r="L67" s="863"/>
    </row>
    <row r="68" spans="1:12" ht="12.75" customHeight="1" x14ac:dyDescent="0.2">
      <c r="A68" s="811"/>
      <c r="B68" s="811"/>
      <c r="C68" s="811"/>
      <c r="D68" s="811"/>
      <c r="E68" s="811"/>
      <c r="F68" s="811"/>
      <c r="G68" s="811"/>
      <c r="K68" s="863"/>
      <c r="L68" s="863"/>
    </row>
    <row r="69" spans="1:12" ht="12.75" customHeight="1" x14ac:dyDescent="0.2">
      <c r="A69" s="811"/>
      <c r="B69" s="811"/>
      <c r="C69" s="811"/>
      <c r="D69" s="811"/>
      <c r="E69" s="811"/>
      <c r="F69" s="811"/>
      <c r="G69" s="811"/>
      <c r="K69" s="863"/>
      <c r="L69" s="863"/>
    </row>
    <row r="70" spans="1:12" ht="12.75" customHeight="1" x14ac:dyDescent="0.2">
      <c r="A70" s="811"/>
      <c r="B70" s="811"/>
      <c r="C70" s="811"/>
      <c r="D70" s="811"/>
      <c r="E70" s="811"/>
      <c r="F70" s="811"/>
      <c r="G70" s="811"/>
      <c r="K70" s="863"/>
      <c r="L70" s="863"/>
    </row>
    <row r="71" spans="1:12" ht="12.75" customHeight="1" x14ac:dyDescent="0.2">
      <c r="A71" s="811"/>
      <c r="B71" s="811"/>
      <c r="C71" s="811"/>
      <c r="D71" s="811"/>
      <c r="E71" s="811"/>
      <c r="F71" s="811"/>
      <c r="G71" s="811"/>
      <c r="K71" s="863"/>
      <c r="L71" s="863"/>
    </row>
    <row r="72" spans="1:12" ht="12.75" customHeight="1" x14ac:dyDescent="0.2">
      <c r="A72" s="811"/>
      <c r="B72" s="811"/>
      <c r="C72" s="811"/>
      <c r="D72" s="811"/>
      <c r="E72" s="811"/>
      <c r="F72" s="811"/>
      <c r="G72" s="811"/>
      <c r="K72" s="863"/>
      <c r="L72" s="863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R27"/>
  <sheetViews>
    <sheetView workbookViewId="0">
      <selection activeCell="J58" sqref="J58"/>
    </sheetView>
  </sheetViews>
  <sheetFormatPr defaultColWidth="7.85546875" defaultRowHeight="15.75" x14ac:dyDescent="0.25"/>
  <cols>
    <col min="1" max="1" width="44.5703125" style="133" customWidth="1"/>
    <col min="2" max="13" width="12.28515625" style="133" customWidth="1"/>
    <col min="14" max="14" width="16.85546875" style="133" customWidth="1"/>
    <col min="15" max="15" width="13.42578125" style="133" customWidth="1"/>
    <col min="16" max="16" width="11.28515625" style="133" customWidth="1"/>
    <col min="17" max="17" width="11.42578125" style="133" bestFit="1" customWidth="1"/>
    <col min="18" max="18" width="14.140625" style="133" customWidth="1"/>
    <col min="19" max="16384" width="7.85546875" style="133"/>
  </cols>
  <sheetData>
    <row r="6" spans="1:18" ht="19.5" customHeight="1" x14ac:dyDescent="0.25">
      <c r="A6" s="133" t="s">
        <v>90</v>
      </c>
    </row>
    <row r="7" spans="1:18" x14ac:dyDescent="0.25">
      <c r="N7" s="134" t="s">
        <v>3</v>
      </c>
    </row>
    <row r="8" spans="1:18" ht="50.25" customHeight="1" x14ac:dyDescent="0.25">
      <c r="A8" s="135" t="s">
        <v>1</v>
      </c>
      <c r="B8" s="136" t="s">
        <v>71</v>
      </c>
      <c r="C8" s="136" t="s">
        <v>72</v>
      </c>
      <c r="D8" s="136" t="s">
        <v>91</v>
      </c>
      <c r="E8" s="136" t="s">
        <v>92</v>
      </c>
      <c r="F8" s="136" t="s">
        <v>93</v>
      </c>
      <c r="G8" s="136" t="s">
        <v>95</v>
      </c>
      <c r="H8" s="136" t="s">
        <v>97</v>
      </c>
      <c r="I8" s="136" t="s">
        <v>98</v>
      </c>
      <c r="J8" s="136" t="s">
        <v>99</v>
      </c>
      <c r="K8" s="136" t="s">
        <v>100</v>
      </c>
      <c r="L8" s="136" t="s">
        <v>101</v>
      </c>
      <c r="M8" s="136" t="s">
        <v>162</v>
      </c>
      <c r="N8" s="136" t="s">
        <v>170</v>
      </c>
    </row>
    <row r="9" spans="1:18" ht="22.5" customHeight="1" x14ac:dyDescent="0.25">
      <c r="A9" s="137" t="s">
        <v>47</v>
      </c>
      <c r="B9" s="138">
        <f>+B11+B12+B13+B15+B16+B17+B18</f>
        <v>507262</v>
      </c>
      <c r="C9" s="138">
        <f t="shared" ref="C9:I9" si="0">+C11+C12+C13+C15+C16+C17+C18</f>
        <v>607680</v>
      </c>
      <c r="D9" s="138">
        <f t="shared" si="0"/>
        <v>620223</v>
      </c>
      <c r="E9" s="138">
        <f t="shared" si="0"/>
        <v>637949</v>
      </c>
      <c r="F9" s="138">
        <f t="shared" si="0"/>
        <v>580509</v>
      </c>
      <c r="G9" s="138">
        <f t="shared" si="0"/>
        <v>627346</v>
      </c>
      <c r="H9" s="138">
        <f t="shared" si="0"/>
        <v>602906</v>
      </c>
      <c r="I9" s="138">
        <f t="shared" si="0"/>
        <v>655624</v>
      </c>
      <c r="J9" s="138">
        <f>+J11+J12+J13+J15+J16+J17+J18</f>
        <v>613875</v>
      </c>
      <c r="K9" s="138">
        <f>+K11+K12+K13+K15+K16+K17+K18</f>
        <v>613967</v>
      </c>
      <c r="L9" s="138">
        <f>+L11+L12+L13+L15+L16+L17+L18</f>
        <v>589308</v>
      </c>
      <c r="M9" s="138">
        <f>+M11+M12+M13+M15+M16+M17+M18</f>
        <v>667669</v>
      </c>
      <c r="N9" s="138">
        <f>+N11+N12+N13+N15+N16+N17+N18</f>
        <v>7324318</v>
      </c>
      <c r="P9" s="139"/>
    </row>
    <row r="10" spans="1:18" ht="22.5" customHeight="1" x14ac:dyDescent="0.25">
      <c r="A10" s="140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P10" s="139"/>
    </row>
    <row r="11" spans="1:18" ht="22.5" customHeight="1" x14ac:dyDescent="0.25">
      <c r="A11" s="140" t="s">
        <v>48</v>
      </c>
      <c r="B11" s="141">
        <v>38401</v>
      </c>
      <c r="C11" s="141">
        <v>39794</v>
      </c>
      <c r="D11" s="141">
        <v>40231</v>
      </c>
      <c r="E11" s="141">
        <v>41858</v>
      </c>
      <c r="F11" s="141">
        <v>38663</v>
      </c>
      <c r="G11" s="141">
        <v>39971</v>
      </c>
      <c r="H11" s="141">
        <v>38051</v>
      </c>
      <c r="I11" s="141">
        <v>38622</v>
      </c>
      <c r="J11" s="141">
        <v>38419</v>
      </c>
      <c r="K11" s="141">
        <v>37564</v>
      </c>
      <c r="L11" s="141">
        <v>41741</v>
      </c>
      <c r="M11" s="141">
        <v>40570</v>
      </c>
      <c r="N11" s="141">
        <f>SUM(B11:M11)</f>
        <v>473885</v>
      </c>
      <c r="O11" s="139"/>
      <c r="P11" s="139"/>
    </row>
    <row r="12" spans="1:18" ht="22.5" customHeight="1" x14ac:dyDescent="0.25">
      <c r="A12" s="142" t="s">
        <v>49</v>
      </c>
      <c r="B12" s="143">
        <v>379142</v>
      </c>
      <c r="C12" s="143">
        <v>462515</v>
      </c>
      <c r="D12" s="143">
        <v>473758</v>
      </c>
      <c r="E12" s="143">
        <v>486663</v>
      </c>
      <c r="F12" s="143">
        <v>437965</v>
      </c>
      <c r="G12" s="143">
        <v>478811</v>
      </c>
      <c r="H12" s="143">
        <v>460428</v>
      </c>
      <c r="I12" s="143">
        <v>504842</v>
      </c>
      <c r="J12" s="143">
        <v>469445</v>
      </c>
      <c r="K12" s="143">
        <v>470086</v>
      </c>
      <c r="L12" s="143">
        <v>443784</v>
      </c>
      <c r="M12" s="143">
        <v>503889</v>
      </c>
      <c r="N12" s="143">
        <f t="shared" ref="N12:N20" si="1">SUM(B12:M12)</f>
        <v>5571328</v>
      </c>
      <c r="O12" s="223"/>
      <c r="P12" s="139"/>
    </row>
    <row r="13" spans="1:18" ht="22.5" customHeight="1" x14ac:dyDescent="0.25">
      <c r="A13" s="144" t="s">
        <v>50</v>
      </c>
      <c r="B13" s="145">
        <v>62671</v>
      </c>
      <c r="C13" s="145">
        <v>77056</v>
      </c>
      <c r="D13" s="145">
        <v>78590</v>
      </c>
      <c r="E13" s="145">
        <v>80215</v>
      </c>
      <c r="F13" s="145">
        <v>72384</v>
      </c>
      <c r="G13" s="145">
        <v>79217</v>
      </c>
      <c r="H13" s="145">
        <v>74985</v>
      </c>
      <c r="I13" s="145">
        <v>82328</v>
      </c>
      <c r="J13" s="145">
        <v>75433</v>
      </c>
      <c r="K13" s="145">
        <v>76677</v>
      </c>
      <c r="L13" s="145">
        <v>72703</v>
      </c>
      <c r="M13" s="145">
        <v>81807</v>
      </c>
      <c r="N13" s="145">
        <f t="shared" si="1"/>
        <v>914066</v>
      </c>
      <c r="O13" s="139"/>
      <c r="P13" s="139"/>
    </row>
    <row r="14" spans="1:18" ht="22.5" customHeight="1" x14ac:dyDescent="0.25">
      <c r="A14" s="146" t="s">
        <v>87</v>
      </c>
      <c r="B14" s="147">
        <f>+B12+B13</f>
        <v>441813</v>
      </c>
      <c r="C14" s="147">
        <v>539571</v>
      </c>
      <c r="D14" s="147">
        <v>552348</v>
      </c>
      <c r="E14" s="147">
        <v>566878</v>
      </c>
      <c r="F14" s="147">
        <v>510349</v>
      </c>
      <c r="G14" s="147">
        <v>558028</v>
      </c>
      <c r="H14" s="147">
        <v>535413</v>
      </c>
      <c r="I14" s="147">
        <v>587170</v>
      </c>
      <c r="J14" s="147">
        <v>544878</v>
      </c>
      <c r="K14" s="147">
        <v>546763</v>
      </c>
      <c r="L14" s="147">
        <v>516487</v>
      </c>
      <c r="M14" s="147">
        <v>585696</v>
      </c>
      <c r="N14" s="147">
        <f t="shared" si="1"/>
        <v>6485394</v>
      </c>
      <c r="O14" s="139"/>
      <c r="P14" s="139"/>
      <c r="Q14" s="139"/>
      <c r="R14" s="139"/>
    </row>
    <row r="15" spans="1:18" ht="22.5" customHeight="1" x14ac:dyDescent="0.25">
      <c r="A15" s="140" t="s">
        <v>51</v>
      </c>
      <c r="B15" s="141">
        <v>3799</v>
      </c>
      <c r="C15" s="141">
        <v>3900</v>
      </c>
      <c r="D15" s="141">
        <v>3685</v>
      </c>
      <c r="E15" s="141">
        <v>4001</v>
      </c>
      <c r="F15" s="141">
        <v>4130</v>
      </c>
      <c r="G15" s="141">
        <v>4117</v>
      </c>
      <c r="H15" s="141">
        <v>4054</v>
      </c>
      <c r="I15" s="141">
        <v>4014</v>
      </c>
      <c r="J15" s="141">
        <v>3791</v>
      </c>
      <c r="K15" s="141">
        <v>3713</v>
      </c>
      <c r="L15" s="141">
        <v>4149</v>
      </c>
      <c r="M15" s="141">
        <v>3969</v>
      </c>
      <c r="N15" s="141">
        <f t="shared" si="1"/>
        <v>47322</v>
      </c>
      <c r="O15" s="139"/>
      <c r="P15" s="139"/>
    </row>
    <row r="16" spans="1:18" ht="22.5" customHeight="1" x14ac:dyDescent="0.25">
      <c r="A16" s="140" t="s">
        <v>52</v>
      </c>
      <c r="B16" s="141">
        <v>554</v>
      </c>
      <c r="C16" s="141">
        <v>1186</v>
      </c>
      <c r="D16" s="141">
        <v>1039</v>
      </c>
      <c r="E16" s="141">
        <v>1426</v>
      </c>
      <c r="F16" s="141">
        <v>1041</v>
      </c>
      <c r="G16" s="141">
        <v>989</v>
      </c>
      <c r="H16" s="141">
        <v>767</v>
      </c>
      <c r="I16" s="141">
        <v>1644</v>
      </c>
      <c r="J16" s="141">
        <v>2420</v>
      </c>
      <c r="K16" s="141">
        <v>1026</v>
      </c>
      <c r="L16" s="141">
        <v>269</v>
      </c>
      <c r="M16" s="141">
        <v>1002</v>
      </c>
      <c r="N16" s="141">
        <f t="shared" si="1"/>
        <v>13363</v>
      </c>
      <c r="O16" s="139"/>
      <c r="P16" s="139"/>
    </row>
    <row r="17" spans="1:18" ht="22.5" customHeight="1" x14ac:dyDescent="0.25">
      <c r="A17" s="140" t="s">
        <v>53</v>
      </c>
      <c r="B17" s="141">
        <v>13490</v>
      </c>
      <c r="C17" s="141">
        <v>14862</v>
      </c>
      <c r="D17" s="141">
        <v>13752</v>
      </c>
      <c r="E17" s="141">
        <v>14078</v>
      </c>
      <c r="F17" s="141">
        <v>13518</v>
      </c>
      <c r="G17" s="141">
        <v>14068</v>
      </c>
      <c r="H17" s="141">
        <v>13782</v>
      </c>
      <c r="I17" s="141">
        <v>14801</v>
      </c>
      <c r="J17" s="141">
        <v>15296</v>
      </c>
      <c r="K17" s="141">
        <v>14856</v>
      </c>
      <c r="L17" s="141">
        <v>14730</v>
      </c>
      <c r="M17" s="141">
        <v>14397</v>
      </c>
      <c r="N17" s="141">
        <f t="shared" si="1"/>
        <v>171630</v>
      </c>
      <c r="O17" s="139"/>
      <c r="P17" s="139"/>
    </row>
    <row r="18" spans="1:18" ht="22.5" customHeight="1" x14ac:dyDescent="0.25">
      <c r="A18" s="142" t="s">
        <v>54</v>
      </c>
      <c r="B18" s="143">
        <v>9205</v>
      </c>
      <c r="C18" s="143">
        <v>8367</v>
      </c>
      <c r="D18" s="143">
        <v>9168</v>
      </c>
      <c r="E18" s="143">
        <v>9708</v>
      </c>
      <c r="F18" s="143">
        <v>12808</v>
      </c>
      <c r="G18" s="143">
        <v>10173</v>
      </c>
      <c r="H18" s="143">
        <v>10839</v>
      </c>
      <c r="I18" s="143">
        <v>9373</v>
      </c>
      <c r="J18" s="143">
        <v>9071</v>
      </c>
      <c r="K18" s="143">
        <v>10045</v>
      </c>
      <c r="L18" s="143">
        <v>11932</v>
      </c>
      <c r="M18" s="143">
        <f>+M19+M20</f>
        <v>22035</v>
      </c>
      <c r="N18" s="143">
        <f t="shared" si="1"/>
        <v>132724</v>
      </c>
      <c r="O18" s="139"/>
      <c r="P18" s="139"/>
      <c r="Q18" s="139"/>
    </row>
    <row r="19" spans="1:18" ht="22.5" customHeight="1" x14ac:dyDescent="0.25">
      <c r="A19" s="144" t="s">
        <v>55</v>
      </c>
      <c r="B19" s="145">
        <v>0</v>
      </c>
      <c r="C19" s="145">
        <v>23</v>
      </c>
      <c r="D19" s="145">
        <v>363</v>
      </c>
      <c r="E19" s="145">
        <v>93</v>
      </c>
      <c r="F19" s="145">
        <v>75</v>
      </c>
      <c r="G19" s="145">
        <v>47</v>
      </c>
      <c r="H19" s="145">
        <v>312</v>
      </c>
      <c r="I19" s="145">
        <v>53</v>
      </c>
      <c r="J19" s="145">
        <v>0</v>
      </c>
      <c r="K19" s="145">
        <v>56</v>
      </c>
      <c r="L19" s="145">
        <v>118</v>
      </c>
      <c r="M19" s="145">
        <v>1453</v>
      </c>
      <c r="N19" s="145">
        <f t="shared" si="1"/>
        <v>2593</v>
      </c>
      <c r="O19" s="139"/>
      <c r="P19" s="139"/>
      <c r="Q19" s="139"/>
      <c r="R19" s="139"/>
    </row>
    <row r="20" spans="1:18" ht="22.5" customHeight="1" x14ac:dyDescent="0.25">
      <c r="A20" s="146" t="s">
        <v>56</v>
      </c>
      <c r="B20" s="147">
        <v>9205</v>
      </c>
      <c r="C20" s="147">
        <v>8344</v>
      </c>
      <c r="D20" s="147">
        <v>8805</v>
      </c>
      <c r="E20" s="147">
        <v>9615</v>
      </c>
      <c r="F20" s="147">
        <v>12733</v>
      </c>
      <c r="G20" s="147">
        <v>10126</v>
      </c>
      <c r="H20" s="147">
        <v>10527</v>
      </c>
      <c r="I20" s="147">
        <v>9320</v>
      </c>
      <c r="J20" s="147">
        <v>9071</v>
      </c>
      <c r="K20" s="147">
        <v>9989</v>
      </c>
      <c r="L20" s="147">
        <v>11814</v>
      </c>
      <c r="M20" s="147">
        <v>20582</v>
      </c>
      <c r="N20" s="147">
        <f t="shared" si="1"/>
        <v>130131</v>
      </c>
      <c r="O20" s="139"/>
      <c r="P20" s="139"/>
      <c r="Q20" s="139"/>
    </row>
    <row r="21" spans="1:18" ht="15.75" customHeight="1" x14ac:dyDescent="0.25">
      <c r="N21" s="139"/>
      <c r="O21" s="139"/>
      <c r="P21" s="139"/>
    </row>
    <row r="22" spans="1:18" ht="15.75" customHeight="1" x14ac:dyDescent="0.25">
      <c r="N22" s="139"/>
    </row>
    <row r="23" spans="1:18" ht="15.75" customHeight="1" x14ac:dyDescent="0.25">
      <c r="A23" s="148"/>
    </row>
    <row r="24" spans="1:18" ht="15.75" customHeight="1" x14ac:dyDescent="0.25">
      <c r="A24" s="148"/>
    </row>
    <row r="25" spans="1:18" ht="15.75" customHeight="1" x14ac:dyDescent="0.25">
      <c r="A25" s="149"/>
    </row>
    <row r="26" spans="1:18" ht="15.75" customHeight="1" x14ac:dyDescent="0.25"/>
    <row r="27" spans="1:18" ht="15.75" customHeight="1" x14ac:dyDescent="0.25"/>
  </sheetData>
  <printOptions horizontalCentered="1"/>
  <pageMargins left="0.55118110236220474" right="0.59055118110236227" top="0.43307086614173229" bottom="0.51181102362204722" header="0.51181102362204722" footer="0.51181102362204722"/>
  <pageSetup paperSize="9" scale="6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31" zoomScaleNormal="100" workbookViewId="0">
      <selection activeCell="J58" sqref="J58"/>
    </sheetView>
  </sheetViews>
  <sheetFormatPr defaultColWidth="3.42578125" defaultRowHeight="15" customHeight="1" x14ac:dyDescent="0.25"/>
  <cols>
    <col min="1" max="1" width="45.85546875" style="106" customWidth="1"/>
    <col min="2" max="4" width="16.7109375" style="106" customWidth="1"/>
    <col min="5" max="6" width="13.85546875" style="106" customWidth="1"/>
    <col min="7" max="8" width="10" style="106" customWidth="1"/>
    <col min="9" max="11" width="4.85546875" style="106" customWidth="1"/>
    <col min="12" max="12" width="12.42578125" style="106" customWidth="1"/>
    <col min="13" max="16384" width="3.42578125" style="106"/>
  </cols>
  <sheetData>
    <row r="1" spans="1:13" s="82" customFormat="1" ht="15" customHeight="1" x14ac:dyDescent="0.25">
      <c r="B1" s="83"/>
      <c r="C1" s="83"/>
      <c r="H1" s="84"/>
    </row>
    <row r="2" spans="1:13" s="82" customFormat="1" ht="15" customHeight="1" x14ac:dyDescent="0.25">
      <c r="C2" s="83"/>
      <c r="D2" s="83"/>
      <c r="I2" s="83"/>
      <c r="J2" s="83"/>
      <c r="K2" s="83"/>
    </row>
    <row r="3" spans="1:13" s="82" customFormat="1" ht="15" customHeight="1" x14ac:dyDescent="0.25">
      <c r="I3" s="83"/>
      <c r="J3" s="83"/>
      <c r="K3" s="83"/>
    </row>
    <row r="4" spans="1:13" s="82" customFormat="1" ht="15" customHeight="1" x14ac:dyDescent="0.25">
      <c r="A4" s="82" t="s">
        <v>5</v>
      </c>
      <c r="I4" s="83"/>
      <c r="J4" s="83"/>
      <c r="K4" s="83"/>
    </row>
    <row r="5" spans="1:13" s="82" customFormat="1" ht="15" customHeight="1" x14ac:dyDescent="0.25">
      <c r="I5" s="83"/>
      <c r="J5" s="83"/>
      <c r="K5" s="83"/>
    </row>
    <row r="6" spans="1:13" s="82" customFormat="1" ht="15" customHeight="1" x14ac:dyDescent="0.25">
      <c r="H6" s="84" t="s">
        <v>3</v>
      </c>
      <c r="I6" s="83"/>
      <c r="J6" s="83"/>
      <c r="K6" s="85"/>
    </row>
    <row r="7" spans="1:13" s="82" customFormat="1" ht="62.25" customHeight="1" x14ac:dyDescent="0.25">
      <c r="A7" s="86" t="s">
        <v>6</v>
      </c>
      <c r="B7" s="86" t="s">
        <v>89</v>
      </c>
      <c r="C7" s="86" t="s">
        <v>171</v>
      </c>
      <c r="D7" s="86" t="s">
        <v>172</v>
      </c>
      <c r="E7" s="86" t="s">
        <v>164</v>
      </c>
      <c r="F7" s="86" t="s">
        <v>165</v>
      </c>
      <c r="G7" s="86" t="s">
        <v>166</v>
      </c>
      <c r="H7" s="86" t="s">
        <v>167</v>
      </c>
      <c r="J7" s="87"/>
      <c r="K7" s="87"/>
      <c r="L7" s="87"/>
      <c r="M7" s="87"/>
    </row>
    <row r="8" spans="1:13" s="82" customFormat="1" ht="15" customHeight="1" x14ac:dyDescent="0.25">
      <c r="A8" s="86" t="s">
        <v>0</v>
      </c>
      <c r="B8" s="86">
        <v>1</v>
      </c>
      <c r="C8" s="88">
        <v>2</v>
      </c>
      <c r="D8" s="88">
        <v>3</v>
      </c>
      <c r="E8" s="86">
        <v>4</v>
      </c>
      <c r="F8" s="86">
        <v>5</v>
      </c>
      <c r="G8" s="86">
        <v>6</v>
      </c>
      <c r="H8" s="88">
        <v>7</v>
      </c>
      <c r="J8" s="87"/>
      <c r="K8" s="87"/>
      <c r="L8" s="87"/>
      <c r="M8" s="87"/>
    </row>
    <row r="9" spans="1:13" s="82" customFormat="1" ht="17.25" customHeight="1" x14ac:dyDescent="0.25">
      <c r="A9" s="89" t="s">
        <v>7</v>
      </c>
      <c r="B9" s="90"/>
      <c r="C9" s="91"/>
      <c r="D9" s="91"/>
      <c r="E9" s="90"/>
      <c r="F9" s="90"/>
      <c r="G9" s="90"/>
      <c r="H9" s="91"/>
      <c r="J9" s="87"/>
      <c r="K9" s="87"/>
      <c r="L9" s="87"/>
      <c r="M9" s="87"/>
    </row>
    <row r="10" spans="1:13" s="82" customFormat="1" ht="15" customHeight="1" x14ac:dyDescent="0.25">
      <c r="A10" s="92" t="s">
        <v>8</v>
      </c>
      <c r="B10" s="93">
        <v>292561</v>
      </c>
      <c r="C10" s="93">
        <v>278792</v>
      </c>
      <c r="D10" s="93">
        <v>310819</v>
      </c>
      <c r="E10" s="93">
        <f>+D10-B10</f>
        <v>18258</v>
      </c>
      <c r="F10" s="93">
        <f>+D10-C10</f>
        <v>32027</v>
      </c>
      <c r="G10" s="94">
        <f>+D10/B10*100</f>
        <v>106.24074979235098</v>
      </c>
      <c r="H10" s="94">
        <f>+D10/C10*100</f>
        <v>111.48777583287898</v>
      </c>
      <c r="J10" s="83"/>
      <c r="K10" s="95"/>
      <c r="L10" s="95"/>
      <c r="M10" s="96"/>
    </row>
    <row r="11" spans="1:13" s="82" customFormat="1" ht="15" customHeight="1" x14ac:dyDescent="0.25">
      <c r="A11" s="97" t="s">
        <v>9</v>
      </c>
      <c r="B11" s="98">
        <v>11301</v>
      </c>
      <c r="C11" s="93">
        <v>10516</v>
      </c>
      <c r="D11" s="93">
        <v>12163</v>
      </c>
      <c r="E11" s="93">
        <f t="shared" ref="E11:E64" si="0">+D11-B11</f>
        <v>862</v>
      </c>
      <c r="F11" s="93">
        <f t="shared" ref="F11:F64" si="1">+D11-C11</f>
        <v>1647</v>
      </c>
      <c r="G11" s="94">
        <f t="shared" ref="G11:G64" si="2">+D11/B11*100</f>
        <v>107.62764357136535</v>
      </c>
      <c r="H11" s="94">
        <f t="shared" ref="H11:H16" si="3">+D11/C11*100</f>
        <v>115.66184861163941</v>
      </c>
      <c r="J11" s="87"/>
      <c r="K11" s="95"/>
      <c r="L11" s="95"/>
      <c r="M11" s="96"/>
    </row>
    <row r="12" spans="1:13" s="82" customFormat="1" ht="15" customHeight="1" x14ac:dyDescent="0.25">
      <c r="A12" s="97" t="s">
        <v>10</v>
      </c>
      <c r="B12" s="98">
        <v>58</v>
      </c>
      <c r="C12" s="93">
        <v>49</v>
      </c>
      <c r="D12" s="93">
        <v>55</v>
      </c>
      <c r="E12" s="93">
        <f t="shared" si="0"/>
        <v>-3</v>
      </c>
      <c r="F12" s="93">
        <f t="shared" si="1"/>
        <v>6</v>
      </c>
      <c r="G12" s="94">
        <f t="shared" si="2"/>
        <v>94.827586206896555</v>
      </c>
      <c r="H12" s="94">
        <f t="shared" si="3"/>
        <v>112.24489795918366</v>
      </c>
      <c r="J12" s="87"/>
      <c r="K12" s="95"/>
      <c r="L12" s="95"/>
      <c r="M12" s="96"/>
    </row>
    <row r="13" spans="1:13" s="82" customFormat="1" ht="15" customHeight="1" x14ac:dyDescent="0.25">
      <c r="A13" s="97" t="s">
        <v>11</v>
      </c>
      <c r="B13" s="98">
        <v>137004</v>
      </c>
      <c r="C13" s="99">
        <v>125733</v>
      </c>
      <c r="D13" s="99">
        <v>150853</v>
      </c>
      <c r="E13" s="93">
        <f t="shared" si="0"/>
        <v>13849</v>
      </c>
      <c r="F13" s="93">
        <f t="shared" si="1"/>
        <v>25120</v>
      </c>
      <c r="G13" s="94">
        <f t="shared" si="2"/>
        <v>110.10846398645296</v>
      </c>
      <c r="H13" s="94">
        <f t="shared" si="3"/>
        <v>119.9788440584413</v>
      </c>
      <c r="J13" s="87"/>
      <c r="K13" s="95"/>
      <c r="L13" s="95"/>
      <c r="M13" s="96"/>
    </row>
    <row r="14" spans="1:13" s="82" customFormat="1" ht="15" customHeight="1" x14ac:dyDescent="0.25">
      <c r="A14" s="97" t="s">
        <v>94</v>
      </c>
      <c r="B14" s="98">
        <v>0</v>
      </c>
      <c r="C14" s="99">
        <v>-2</v>
      </c>
      <c r="D14" s="99">
        <v>-5</v>
      </c>
      <c r="E14" s="93">
        <f t="shared" si="0"/>
        <v>-5</v>
      </c>
      <c r="F14" s="93">
        <f t="shared" si="1"/>
        <v>-3</v>
      </c>
      <c r="G14" s="94">
        <v>0</v>
      </c>
      <c r="H14" s="94">
        <f t="shared" si="3"/>
        <v>250</v>
      </c>
      <c r="J14" s="87"/>
      <c r="K14" s="95"/>
      <c r="L14" s="95"/>
      <c r="M14" s="96"/>
    </row>
    <row r="15" spans="1:13" s="82" customFormat="1" ht="15" customHeight="1" x14ac:dyDescent="0.25">
      <c r="A15" s="97" t="s">
        <v>96</v>
      </c>
      <c r="B15" s="98">
        <v>0</v>
      </c>
      <c r="C15" s="99">
        <v>-2</v>
      </c>
      <c r="D15" s="99">
        <v>0</v>
      </c>
      <c r="E15" s="93">
        <f t="shared" si="0"/>
        <v>0</v>
      </c>
      <c r="F15" s="93">
        <f t="shared" si="1"/>
        <v>2</v>
      </c>
      <c r="G15" s="94">
        <v>0</v>
      </c>
      <c r="H15" s="94">
        <v>0</v>
      </c>
      <c r="J15" s="87"/>
      <c r="K15" s="95"/>
      <c r="L15" s="95"/>
      <c r="M15" s="96"/>
    </row>
    <row r="16" spans="1:13" s="82" customFormat="1" ht="15" customHeight="1" x14ac:dyDescent="0.25">
      <c r="A16" s="100" t="s">
        <v>12</v>
      </c>
      <c r="B16" s="101">
        <f>SUM(B10:B15)</f>
        <v>440924</v>
      </c>
      <c r="C16" s="101">
        <v>415086</v>
      </c>
      <c r="D16" s="101">
        <f>SUM(D10:D15)</f>
        <v>473885</v>
      </c>
      <c r="E16" s="102">
        <f t="shared" si="0"/>
        <v>32961</v>
      </c>
      <c r="F16" s="102">
        <f t="shared" si="1"/>
        <v>58799</v>
      </c>
      <c r="G16" s="103">
        <f t="shared" si="2"/>
        <v>107.47543794395406</v>
      </c>
      <c r="H16" s="103">
        <f t="shared" si="3"/>
        <v>114.16549823410089</v>
      </c>
      <c r="J16" s="83"/>
      <c r="K16" s="95"/>
      <c r="L16" s="104"/>
      <c r="M16" s="96"/>
    </row>
    <row r="17" spans="1:12" ht="15" customHeight="1" x14ac:dyDescent="0.25">
      <c r="A17" s="105" t="s">
        <v>13</v>
      </c>
      <c r="B17" s="105"/>
      <c r="C17" s="105"/>
      <c r="D17" s="105"/>
      <c r="E17" s="93"/>
      <c r="F17" s="93"/>
      <c r="G17" s="105"/>
      <c r="H17" s="105"/>
      <c r="L17" s="107"/>
    </row>
    <row r="18" spans="1:12" ht="15" customHeight="1" x14ac:dyDescent="0.25">
      <c r="A18" s="105" t="s">
        <v>14</v>
      </c>
      <c r="B18" s="108">
        <v>4972331</v>
      </c>
      <c r="C18" s="109">
        <v>4884527</v>
      </c>
      <c r="D18" s="109">
        <v>4957402</v>
      </c>
      <c r="E18" s="93">
        <f t="shared" si="0"/>
        <v>-14929</v>
      </c>
      <c r="F18" s="93">
        <f t="shared" ref="F18:F24" si="4">+D18-C18</f>
        <v>72875</v>
      </c>
      <c r="G18" s="94">
        <f t="shared" si="2"/>
        <v>99.699758523718558</v>
      </c>
      <c r="H18" s="94">
        <f t="shared" ref="H18:H24" si="5">+D18/C18*100</f>
        <v>101.49195613004085</v>
      </c>
    </row>
    <row r="19" spans="1:12" ht="15" customHeight="1" x14ac:dyDescent="0.25">
      <c r="A19" s="105" t="s">
        <v>15</v>
      </c>
      <c r="B19" s="110">
        <v>108004</v>
      </c>
      <c r="C19" s="109">
        <v>101885</v>
      </c>
      <c r="D19" s="109">
        <v>104576</v>
      </c>
      <c r="E19" s="93">
        <f t="shared" si="0"/>
        <v>-3428</v>
      </c>
      <c r="F19" s="93">
        <f t="shared" si="4"/>
        <v>2691</v>
      </c>
      <c r="G19" s="94">
        <f t="shared" si="2"/>
        <v>96.826043479871117</v>
      </c>
      <c r="H19" s="94">
        <f t="shared" si="5"/>
        <v>102.64121313245325</v>
      </c>
    </row>
    <row r="20" spans="1:12" ht="15" customHeight="1" x14ac:dyDescent="0.25">
      <c r="A20" s="105" t="s">
        <v>16</v>
      </c>
      <c r="B20" s="110">
        <v>480577</v>
      </c>
      <c r="C20" s="109">
        <v>469315</v>
      </c>
      <c r="D20" s="109">
        <v>462048</v>
      </c>
      <c r="E20" s="93">
        <f t="shared" si="0"/>
        <v>-18529</v>
      </c>
      <c r="F20" s="93">
        <f t="shared" si="4"/>
        <v>-7267</v>
      </c>
      <c r="G20" s="94">
        <f t="shared" si="2"/>
        <v>96.144426387446757</v>
      </c>
      <c r="H20" s="94">
        <f t="shared" si="5"/>
        <v>98.451573037299042</v>
      </c>
    </row>
    <row r="21" spans="1:12" ht="15" customHeight="1" x14ac:dyDescent="0.25">
      <c r="A21" s="105" t="s">
        <v>17</v>
      </c>
      <c r="B21" s="110">
        <v>44048</v>
      </c>
      <c r="C21" s="109">
        <v>43252</v>
      </c>
      <c r="D21" s="109">
        <v>45464</v>
      </c>
      <c r="E21" s="93">
        <f t="shared" si="0"/>
        <v>1416</v>
      </c>
      <c r="F21" s="93">
        <f t="shared" si="4"/>
        <v>2212</v>
      </c>
      <c r="G21" s="94">
        <f t="shared" si="2"/>
        <v>103.21467490010899</v>
      </c>
      <c r="H21" s="94">
        <f t="shared" si="5"/>
        <v>105.11421437158974</v>
      </c>
    </row>
    <row r="22" spans="1:12" ht="15" customHeight="1" x14ac:dyDescent="0.25">
      <c r="A22" s="105" t="s">
        <v>18</v>
      </c>
      <c r="B22" s="110">
        <v>2194</v>
      </c>
      <c r="C22" s="109">
        <v>2063</v>
      </c>
      <c r="D22" s="109">
        <v>1766</v>
      </c>
      <c r="E22" s="93">
        <f t="shared" si="0"/>
        <v>-428</v>
      </c>
      <c r="F22" s="93">
        <f t="shared" si="4"/>
        <v>-297</v>
      </c>
      <c r="G22" s="94">
        <f t="shared" si="2"/>
        <v>80.492251595259802</v>
      </c>
      <c r="H22" s="94">
        <f t="shared" si="5"/>
        <v>85.60349006301503</v>
      </c>
    </row>
    <row r="23" spans="1:12" ht="15" customHeight="1" x14ac:dyDescent="0.25">
      <c r="A23" s="105" t="s">
        <v>19</v>
      </c>
      <c r="B23" s="110">
        <v>0</v>
      </c>
      <c r="C23" s="109">
        <v>99</v>
      </c>
      <c r="D23" s="109">
        <v>72</v>
      </c>
      <c r="E23" s="93">
        <f t="shared" si="0"/>
        <v>72</v>
      </c>
      <c r="F23" s="93">
        <f t="shared" si="4"/>
        <v>-27</v>
      </c>
      <c r="G23" s="94">
        <v>0</v>
      </c>
      <c r="H23" s="94">
        <f t="shared" si="5"/>
        <v>72.727272727272734</v>
      </c>
    </row>
    <row r="24" spans="1:12" ht="15" customHeight="1" x14ac:dyDescent="0.25">
      <c r="A24" s="111" t="s">
        <v>4</v>
      </c>
      <c r="B24" s="112">
        <v>5607154</v>
      </c>
      <c r="C24" s="112">
        <v>5501141</v>
      </c>
      <c r="D24" s="112">
        <v>5571328</v>
      </c>
      <c r="E24" s="102">
        <f t="shared" si="0"/>
        <v>-35826</v>
      </c>
      <c r="F24" s="102">
        <f t="shared" si="4"/>
        <v>70187</v>
      </c>
      <c r="G24" s="103">
        <f t="shared" si="2"/>
        <v>99.361066237881104</v>
      </c>
      <c r="H24" s="103">
        <f t="shared" si="5"/>
        <v>101.27586258923375</v>
      </c>
    </row>
    <row r="25" spans="1:12" ht="15" customHeight="1" x14ac:dyDescent="0.25">
      <c r="A25" s="105" t="s">
        <v>20</v>
      </c>
      <c r="B25" s="110"/>
      <c r="C25" s="110"/>
      <c r="D25" s="110"/>
      <c r="E25" s="93"/>
      <c r="F25" s="93"/>
      <c r="G25" s="110"/>
      <c r="H25" s="110"/>
    </row>
    <row r="26" spans="1:12" ht="15" customHeight="1" x14ac:dyDescent="0.25">
      <c r="A26" s="105" t="s">
        <v>21</v>
      </c>
      <c r="B26" s="110">
        <v>781909</v>
      </c>
      <c r="C26" s="109">
        <v>761400</v>
      </c>
      <c r="D26" s="109">
        <v>766268</v>
      </c>
      <c r="E26" s="93">
        <f t="shared" si="0"/>
        <v>-15641</v>
      </c>
      <c r="F26" s="93">
        <f t="shared" ref="F26:F31" si="6">+D26-C26</f>
        <v>4868</v>
      </c>
      <c r="G26" s="94">
        <f t="shared" si="2"/>
        <v>97.99963934422037</v>
      </c>
      <c r="H26" s="94">
        <f t="shared" ref="H26:H31" si="7">+D26/C26*100</f>
        <v>100.63934856842658</v>
      </c>
    </row>
    <row r="27" spans="1:12" ht="15" customHeight="1" x14ac:dyDescent="0.25">
      <c r="A27" s="105" t="s">
        <v>16</v>
      </c>
      <c r="B27" s="110">
        <v>104653</v>
      </c>
      <c r="C27" s="109">
        <v>101354</v>
      </c>
      <c r="D27" s="109">
        <v>98431</v>
      </c>
      <c r="E27" s="93">
        <f t="shared" si="0"/>
        <v>-6222</v>
      </c>
      <c r="F27" s="93">
        <f t="shared" si="6"/>
        <v>-2923</v>
      </c>
      <c r="G27" s="94">
        <f t="shared" si="2"/>
        <v>94.054637707471358</v>
      </c>
      <c r="H27" s="94">
        <f t="shared" si="7"/>
        <v>97.116048700593964</v>
      </c>
    </row>
    <row r="28" spans="1:12" ht="15" customHeight="1" x14ac:dyDescent="0.25">
      <c r="A28" s="105" t="s">
        <v>22</v>
      </c>
      <c r="B28" s="110">
        <v>13467</v>
      </c>
      <c r="C28" s="109">
        <v>13100</v>
      </c>
      <c r="D28" s="109">
        <v>13464</v>
      </c>
      <c r="E28" s="93">
        <f t="shared" si="0"/>
        <v>-3</v>
      </c>
      <c r="F28" s="93">
        <f t="shared" si="6"/>
        <v>364</v>
      </c>
      <c r="G28" s="94">
        <f t="shared" si="2"/>
        <v>99.97772332368011</v>
      </c>
      <c r="H28" s="94">
        <f t="shared" si="7"/>
        <v>102.77862595419846</v>
      </c>
    </row>
    <row r="29" spans="1:12" ht="15" customHeight="1" x14ac:dyDescent="0.25">
      <c r="A29" s="105" t="s">
        <v>18</v>
      </c>
      <c r="B29" s="110">
        <v>38690</v>
      </c>
      <c r="C29" s="109">
        <v>37307</v>
      </c>
      <c r="D29" s="109">
        <v>35708</v>
      </c>
      <c r="E29" s="93">
        <f t="shared" si="0"/>
        <v>-2982</v>
      </c>
      <c r="F29" s="93">
        <f t="shared" si="6"/>
        <v>-1599</v>
      </c>
      <c r="G29" s="94">
        <f t="shared" si="2"/>
        <v>92.292582062548462</v>
      </c>
      <c r="H29" s="94">
        <f t="shared" si="7"/>
        <v>95.713941083442791</v>
      </c>
    </row>
    <row r="30" spans="1:12" ht="15" customHeight="1" x14ac:dyDescent="0.25">
      <c r="A30" s="105" t="s">
        <v>19</v>
      </c>
      <c r="B30" s="110">
        <v>0</v>
      </c>
      <c r="C30" s="109">
        <v>179</v>
      </c>
      <c r="D30" s="109">
        <v>195</v>
      </c>
      <c r="E30" s="93">
        <f t="shared" si="0"/>
        <v>195</v>
      </c>
      <c r="F30" s="93">
        <f t="shared" si="6"/>
        <v>16</v>
      </c>
      <c r="G30" s="94">
        <v>0</v>
      </c>
      <c r="H30" s="94">
        <f t="shared" si="7"/>
        <v>108.93854748603351</v>
      </c>
    </row>
    <row r="31" spans="1:12" ht="15" customHeight="1" x14ac:dyDescent="0.25">
      <c r="A31" s="111" t="s">
        <v>4</v>
      </c>
      <c r="B31" s="112">
        <v>938719</v>
      </c>
      <c r="C31" s="112">
        <v>913340</v>
      </c>
      <c r="D31" s="112">
        <v>914066</v>
      </c>
      <c r="E31" s="102">
        <f t="shared" si="0"/>
        <v>-24653</v>
      </c>
      <c r="F31" s="102">
        <f t="shared" si="6"/>
        <v>726</v>
      </c>
      <c r="G31" s="103">
        <f t="shared" si="2"/>
        <v>97.373761477076741</v>
      </c>
      <c r="H31" s="103">
        <f t="shared" si="7"/>
        <v>100.07948847088709</v>
      </c>
    </row>
    <row r="32" spans="1:12" ht="15" customHeight="1" x14ac:dyDescent="0.25">
      <c r="A32" s="105" t="s">
        <v>23</v>
      </c>
      <c r="B32" s="110"/>
      <c r="C32" s="105"/>
      <c r="D32" s="105"/>
      <c r="E32" s="93"/>
      <c r="F32" s="93"/>
      <c r="G32" s="110"/>
      <c r="H32" s="110"/>
    </row>
    <row r="33" spans="1:8" ht="15" customHeight="1" x14ac:dyDescent="0.25">
      <c r="A33" s="105" t="s">
        <v>14</v>
      </c>
      <c r="B33" s="108">
        <v>4972331</v>
      </c>
      <c r="C33" s="108">
        <v>4884527</v>
      </c>
      <c r="D33" s="108">
        <v>4957402</v>
      </c>
      <c r="E33" s="93">
        <f t="shared" si="0"/>
        <v>-14929</v>
      </c>
      <c r="F33" s="93">
        <f t="shared" ref="F33:F40" si="8">+D33-C33</f>
        <v>72875</v>
      </c>
      <c r="G33" s="94">
        <f t="shared" si="2"/>
        <v>99.699758523718558</v>
      </c>
      <c r="H33" s="94">
        <f t="shared" ref="H33:H40" si="9">+D33/C33*100</f>
        <v>101.49195613004085</v>
      </c>
    </row>
    <row r="34" spans="1:8" ht="15" customHeight="1" x14ac:dyDescent="0.25">
      <c r="A34" s="105" t="s">
        <v>15</v>
      </c>
      <c r="B34" s="108">
        <v>108004</v>
      </c>
      <c r="C34" s="108">
        <v>101885</v>
      </c>
      <c r="D34" s="108">
        <v>104576</v>
      </c>
      <c r="E34" s="93">
        <f t="shared" si="0"/>
        <v>-3428</v>
      </c>
      <c r="F34" s="93">
        <f t="shared" si="8"/>
        <v>2691</v>
      </c>
      <c r="G34" s="94">
        <f t="shared" si="2"/>
        <v>96.826043479871117</v>
      </c>
      <c r="H34" s="94">
        <f t="shared" si="9"/>
        <v>102.64121313245325</v>
      </c>
    </row>
    <row r="35" spans="1:8" ht="15" customHeight="1" x14ac:dyDescent="0.25">
      <c r="A35" s="105" t="s">
        <v>21</v>
      </c>
      <c r="B35" s="108">
        <v>781909</v>
      </c>
      <c r="C35" s="108">
        <v>761400</v>
      </c>
      <c r="D35" s="108">
        <v>766268</v>
      </c>
      <c r="E35" s="93">
        <f t="shared" si="0"/>
        <v>-15641</v>
      </c>
      <c r="F35" s="93">
        <f t="shared" si="8"/>
        <v>4868</v>
      </c>
      <c r="G35" s="94">
        <f t="shared" si="2"/>
        <v>97.99963934422037</v>
      </c>
      <c r="H35" s="94">
        <f t="shared" si="9"/>
        <v>100.63934856842658</v>
      </c>
    </row>
    <row r="36" spans="1:8" ht="15" customHeight="1" x14ac:dyDescent="0.25">
      <c r="A36" s="105" t="s">
        <v>16</v>
      </c>
      <c r="B36" s="108">
        <v>585230</v>
      </c>
      <c r="C36" s="108">
        <v>570669</v>
      </c>
      <c r="D36" s="108">
        <v>560479</v>
      </c>
      <c r="E36" s="93">
        <f t="shared" si="0"/>
        <v>-24751</v>
      </c>
      <c r="F36" s="93">
        <f t="shared" si="8"/>
        <v>-10190</v>
      </c>
      <c r="G36" s="94">
        <f t="shared" si="2"/>
        <v>95.770722621875166</v>
      </c>
      <c r="H36" s="94">
        <f t="shared" si="9"/>
        <v>98.214376459909332</v>
      </c>
    </row>
    <row r="37" spans="1:8" ht="15" customHeight="1" x14ac:dyDescent="0.25">
      <c r="A37" s="105" t="s">
        <v>17</v>
      </c>
      <c r="B37" s="108">
        <v>57515</v>
      </c>
      <c r="C37" s="108">
        <v>56352</v>
      </c>
      <c r="D37" s="108">
        <v>58928</v>
      </c>
      <c r="E37" s="93">
        <f t="shared" si="0"/>
        <v>1413</v>
      </c>
      <c r="F37" s="93">
        <f t="shared" si="8"/>
        <v>2576</v>
      </c>
      <c r="G37" s="94">
        <f t="shared" si="2"/>
        <v>102.45675041293576</v>
      </c>
      <c r="H37" s="94">
        <f t="shared" si="9"/>
        <v>104.57126632595117</v>
      </c>
    </row>
    <row r="38" spans="1:8" ht="15" customHeight="1" x14ac:dyDescent="0.25">
      <c r="A38" s="105" t="s">
        <v>18</v>
      </c>
      <c r="B38" s="108">
        <v>40884</v>
      </c>
      <c r="C38" s="108">
        <v>39370</v>
      </c>
      <c r="D38" s="108">
        <v>37474</v>
      </c>
      <c r="E38" s="93">
        <f t="shared" si="0"/>
        <v>-3410</v>
      </c>
      <c r="F38" s="93">
        <f t="shared" si="8"/>
        <v>-1896</v>
      </c>
      <c r="G38" s="94">
        <f t="shared" si="2"/>
        <v>91.659328832795225</v>
      </c>
      <c r="H38" s="94">
        <f t="shared" si="9"/>
        <v>95.184150368300735</v>
      </c>
    </row>
    <row r="39" spans="1:8" ht="15" customHeight="1" x14ac:dyDescent="0.25">
      <c r="A39" s="105" t="s">
        <v>19</v>
      </c>
      <c r="B39" s="108">
        <v>0</v>
      </c>
      <c r="C39" s="108">
        <v>278</v>
      </c>
      <c r="D39" s="108">
        <v>267</v>
      </c>
      <c r="E39" s="93">
        <f t="shared" si="0"/>
        <v>267</v>
      </c>
      <c r="F39" s="93">
        <f t="shared" si="8"/>
        <v>-11</v>
      </c>
      <c r="G39" s="94">
        <v>0</v>
      </c>
      <c r="H39" s="94">
        <f t="shared" si="9"/>
        <v>96.043165467625897</v>
      </c>
    </row>
    <row r="40" spans="1:8" ht="15" customHeight="1" x14ac:dyDescent="0.25">
      <c r="A40" s="111" t="s">
        <v>24</v>
      </c>
      <c r="B40" s="112">
        <v>6545873</v>
      </c>
      <c r="C40" s="112">
        <v>6414481</v>
      </c>
      <c r="D40" s="112">
        <v>6485394</v>
      </c>
      <c r="E40" s="102">
        <f t="shared" si="0"/>
        <v>-60479</v>
      </c>
      <c r="F40" s="102">
        <f t="shared" si="8"/>
        <v>70913</v>
      </c>
      <c r="G40" s="103">
        <f t="shared" si="2"/>
        <v>99.076074344858199</v>
      </c>
      <c r="H40" s="103">
        <f t="shared" si="9"/>
        <v>101.10551422632635</v>
      </c>
    </row>
    <row r="41" spans="1:8" ht="15" customHeight="1" x14ac:dyDescent="0.25">
      <c r="A41" s="105" t="s">
        <v>25</v>
      </c>
      <c r="B41" s="105"/>
      <c r="C41" s="105"/>
      <c r="D41" s="105"/>
      <c r="E41" s="93"/>
      <c r="F41" s="93"/>
      <c r="G41" s="105"/>
      <c r="H41" s="105"/>
    </row>
    <row r="42" spans="1:8" ht="15" customHeight="1" x14ac:dyDescent="0.25">
      <c r="A42" s="110" t="s">
        <v>26</v>
      </c>
      <c r="B42" s="110">
        <v>3857</v>
      </c>
      <c r="C42" s="108">
        <v>3784</v>
      </c>
      <c r="D42" s="108">
        <v>4273</v>
      </c>
      <c r="E42" s="93">
        <f t="shared" si="0"/>
        <v>416</v>
      </c>
      <c r="F42" s="93">
        <f t="shared" si="1"/>
        <v>489</v>
      </c>
      <c r="G42" s="94">
        <f t="shared" si="2"/>
        <v>110.78558465128339</v>
      </c>
      <c r="H42" s="94">
        <f>+D42/C42*100</f>
        <v>112.92283298097252</v>
      </c>
    </row>
    <row r="43" spans="1:8" ht="15" customHeight="1" x14ac:dyDescent="0.25">
      <c r="A43" s="110" t="s">
        <v>27</v>
      </c>
      <c r="B43" s="110">
        <v>26456</v>
      </c>
      <c r="C43" s="108">
        <v>24936</v>
      </c>
      <c r="D43" s="108">
        <v>25333</v>
      </c>
      <c r="E43" s="93">
        <f t="shared" si="0"/>
        <v>-1123</v>
      </c>
      <c r="F43" s="93">
        <f t="shared" si="1"/>
        <v>397</v>
      </c>
      <c r="G43" s="94">
        <f t="shared" si="2"/>
        <v>95.755216208043549</v>
      </c>
      <c r="H43" s="94">
        <f>+D43/C43*100</f>
        <v>101.5920757138274</v>
      </c>
    </row>
    <row r="44" spans="1:8" ht="15" customHeight="1" x14ac:dyDescent="0.25">
      <c r="A44" s="110" t="s">
        <v>28</v>
      </c>
      <c r="B44" s="110">
        <v>160</v>
      </c>
      <c r="C44" s="108">
        <v>141</v>
      </c>
      <c r="D44" s="108">
        <v>150</v>
      </c>
      <c r="E44" s="93">
        <f t="shared" si="0"/>
        <v>-10</v>
      </c>
      <c r="F44" s="93">
        <f t="shared" si="1"/>
        <v>9</v>
      </c>
      <c r="G44" s="94">
        <f t="shared" si="2"/>
        <v>93.75</v>
      </c>
      <c r="H44" s="94">
        <f>+D44/C44*100</f>
        <v>106.38297872340425</v>
      </c>
    </row>
    <row r="45" spans="1:8" ht="15" customHeight="1" x14ac:dyDescent="0.25">
      <c r="A45" s="113" t="s">
        <v>29</v>
      </c>
      <c r="B45" s="113">
        <v>355</v>
      </c>
      <c r="C45" s="108">
        <v>336</v>
      </c>
      <c r="D45" s="108">
        <v>310</v>
      </c>
      <c r="E45" s="93">
        <f t="shared" si="0"/>
        <v>-45</v>
      </c>
      <c r="F45" s="93">
        <f t="shared" si="1"/>
        <v>-26</v>
      </c>
      <c r="G45" s="94">
        <f t="shared" si="2"/>
        <v>87.323943661971825</v>
      </c>
      <c r="H45" s="94">
        <f>+D45/C45*100</f>
        <v>92.261904761904773</v>
      </c>
    </row>
    <row r="46" spans="1:8" ht="15" customHeight="1" x14ac:dyDescent="0.25">
      <c r="A46" s="113" t="s">
        <v>30</v>
      </c>
      <c r="B46" s="113">
        <v>578</v>
      </c>
      <c r="C46" s="108">
        <v>559</v>
      </c>
      <c r="D46" s="108">
        <v>737</v>
      </c>
      <c r="E46" s="93">
        <f t="shared" si="0"/>
        <v>159</v>
      </c>
      <c r="F46" s="93">
        <f t="shared" si="1"/>
        <v>178</v>
      </c>
      <c r="G46" s="94">
        <f t="shared" si="2"/>
        <v>127.50865051903115</v>
      </c>
      <c r="H46" s="94">
        <f>+D46/C46*100</f>
        <v>131.84257602862255</v>
      </c>
    </row>
    <row r="47" spans="1:8" ht="15" customHeight="1" x14ac:dyDescent="0.25">
      <c r="A47" s="113" t="s">
        <v>31</v>
      </c>
      <c r="B47" s="113">
        <v>0</v>
      </c>
      <c r="C47" s="108">
        <v>0</v>
      </c>
      <c r="D47" s="108">
        <v>0</v>
      </c>
      <c r="E47" s="93">
        <f t="shared" si="0"/>
        <v>0</v>
      </c>
      <c r="F47" s="93">
        <f t="shared" si="1"/>
        <v>0</v>
      </c>
      <c r="G47" s="93">
        <v>0</v>
      </c>
      <c r="H47" s="93">
        <v>0</v>
      </c>
    </row>
    <row r="48" spans="1:8" ht="15" customHeight="1" x14ac:dyDescent="0.25">
      <c r="A48" s="105" t="s">
        <v>32</v>
      </c>
      <c r="B48" s="110">
        <v>0</v>
      </c>
      <c r="C48" s="108">
        <v>0</v>
      </c>
      <c r="D48" s="108">
        <v>0</v>
      </c>
      <c r="E48" s="93">
        <f t="shared" si="0"/>
        <v>0</v>
      </c>
      <c r="F48" s="93">
        <f t="shared" si="1"/>
        <v>0</v>
      </c>
      <c r="G48" s="93">
        <v>0</v>
      </c>
      <c r="H48" s="93">
        <v>0</v>
      </c>
    </row>
    <row r="49" spans="1:8" s="117" customFormat="1" ht="27.75" customHeight="1" x14ac:dyDescent="0.25">
      <c r="A49" s="114" t="s">
        <v>33</v>
      </c>
      <c r="B49" s="114">
        <v>15218</v>
      </c>
      <c r="C49" s="115">
        <v>13867</v>
      </c>
      <c r="D49" s="115">
        <v>13371</v>
      </c>
      <c r="E49" s="93">
        <f t="shared" si="0"/>
        <v>-1847</v>
      </c>
      <c r="F49" s="93">
        <f t="shared" si="1"/>
        <v>-496</v>
      </c>
      <c r="G49" s="116">
        <f t="shared" si="2"/>
        <v>87.863056906295185</v>
      </c>
      <c r="H49" s="116">
        <f t="shared" ref="H49:H55" si="10">+D49/C49*100</f>
        <v>96.423162904737865</v>
      </c>
    </row>
    <row r="50" spans="1:8" ht="15" customHeight="1" x14ac:dyDescent="0.25">
      <c r="A50" s="105" t="s">
        <v>34</v>
      </c>
      <c r="B50" s="110">
        <v>122</v>
      </c>
      <c r="C50" s="108">
        <v>119</v>
      </c>
      <c r="D50" s="108">
        <v>122</v>
      </c>
      <c r="E50" s="93">
        <f t="shared" si="0"/>
        <v>0</v>
      </c>
      <c r="F50" s="93">
        <f t="shared" si="1"/>
        <v>3</v>
      </c>
      <c r="G50" s="94">
        <f t="shared" si="2"/>
        <v>100</v>
      </c>
      <c r="H50" s="94">
        <f t="shared" si="10"/>
        <v>102.52100840336134</v>
      </c>
    </row>
    <row r="51" spans="1:8" ht="15" customHeight="1" x14ac:dyDescent="0.25">
      <c r="A51" s="105" t="s">
        <v>35</v>
      </c>
      <c r="B51" s="110">
        <v>53</v>
      </c>
      <c r="C51" s="108">
        <v>47</v>
      </c>
      <c r="D51" s="108">
        <v>52</v>
      </c>
      <c r="E51" s="93">
        <f t="shared" si="0"/>
        <v>-1</v>
      </c>
      <c r="F51" s="93">
        <f t="shared" si="1"/>
        <v>5</v>
      </c>
      <c r="G51" s="94">
        <f t="shared" si="2"/>
        <v>98.113207547169807</v>
      </c>
      <c r="H51" s="94">
        <f t="shared" si="10"/>
        <v>110.63829787234043</v>
      </c>
    </row>
    <row r="52" spans="1:8" ht="15" customHeight="1" x14ac:dyDescent="0.25">
      <c r="A52" s="105" t="s">
        <v>36</v>
      </c>
      <c r="B52" s="110">
        <v>150</v>
      </c>
      <c r="C52" s="108">
        <v>161</v>
      </c>
      <c r="D52" s="108">
        <v>110</v>
      </c>
      <c r="E52" s="93">
        <f t="shared" si="0"/>
        <v>-40</v>
      </c>
      <c r="F52" s="93">
        <f t="shared" si="1"/>
        <v>-51</v>
      </c>
      <c r="G52" s="94">
        <f t="shared" si="2"/>
        <v>73.333333333333329</v>
      </c>
      <c r="H52" s="94">
        <f t="shared" si="10"/>
        <v>68.322981366459629</v>
      </c>
    </row>
    <row r="53" spans="1:8" ht="15" customHeight="1" x14ac:dyDescent="0.25">
      <c r="A53" s="105" t="s">
        <v>37</v>
      </c>
      <c r="B53" s="110">
        <v>0</v>
      </c>
      <c r="C53" s="118">
        <v>-71</v>
      </c>
      <c r="D53" s="118">
        <v>-56</v>
      </c>
      <c r="E53" s="93">
        <f t="shared" si="0"/>
        <v>-56</v>
      </c>
      <c r="F53" s="93">
        <f t="shared" si="1"/>
        <v>15</v>
      </c>
      <c r="G53" s="94">
        <v>0</v>
      </c>
      <c r="H53" s="94">
        <f t="shared" si="10"/>
        <v>78.873239436619713</v>
      </c>
    </row>
    <row r="54" spans="1:8" ht="15" customHeight="1" x14ac:dyDescent="0.25">
      <c r="A54" s="119" t="s">
        <v>38</v>
      </c>
      <c r="B54" s="110">
        <v>2700</v>
      </c>
      <c r="C54" s="120">
        <v>2845</v>
      </c>
      <c r="D54" s="120">
        <v>2920</v>
      </c>
      <c r="E54" s="93">
        <f t="shared" si="0"/>
        <v>220</v>
      </c>
      <c r="F54" s="93">
        <f t="shared" si="1"/>
        <v>75</v>
      </c>
      <c r="G54" s="94">
        <f t="shared" si="2"/>
        <v>108.14814814814815</v>
      </c>
      <c r="H54" s="94">
        <f t="shared" si="10"/>
        <v>102.63620386643233</v>
      </c>
    </row>
    <row r="55" spans="1:8" ht="15" customHeight="1" x14ac:dyDescent="0.25">
      <c r="A55" s="119" t="s">
        <v>24</v>
      </c>
      <c r="B55" s="112">
        <f>+B42+B43+B44+B45+B46+B47+B48+B49+B50+B51+B52+B53+B54</f>
        <v>49649</v>
      </c>
      <c r="C55" s="112">
        <v>46724</v>
      </c>
      <c r="D55" s="112">
        <f>+D42+D43+D44+D45+D46+D47+D48+D49+D50+D51+D52+D53+D54</f>
        <v>47322</v>
      </c>
      <c r="E55" s="102">
        <f t="shared" si="0"/>
        <v>-2327</v>
      </c>
      <c r="F55" s="102">
        <f t="shared" si="1"/>
        <v>598</v>
      </c>
      <c r="G55" s="103">
        <f t="shared" si="2"/>
        <v>95.313097947592098</v>
      </c>
      <c r="H55" s="103">
        <f t="shared" si="10"/>
        <v>101.27985617669719</v>
      </c>
    </row>
    <row r="56" spans="1:8" ht="15" customHeight="1" x14ac:dyDescent="0.25">
      <c r="A56" s="121" t="s">
        <v>39</v>
      </c>
      <c r="B56" s="110"/>
      <c r="C56" s="110"/>
      <c r="D56" s="110"/>
      <c r="E56" s="93"/>
      <c r="F56" s="93"/>
      <c r="G56" s="122"/>
      <c r="H56" s="123"/>
    </row>
    <row r="57" spans="1:8" ht="15" customHeight="1" x14ac:dyDescent="0.25">
      <c r="A57" s="124" t="s">
        <v>40</v>
      </c>
      <c r="B57" s="125">
        <v>4657</v>
      </c>
      <c r="C57" s="125">
        <v>3683</v>
      </c>
      <c r="D57" s="125">
        <v>3190</v>
      </c>
      <c r="E57" s="93">
        <f t="shared" si="0"/>
        <v>-1467</v>
      </c>
      <c r="F57" s="93">
        <f t="shared" si="1"/>
        <v>-493</v>
      </c>
      <c r="G57" s="94">
        <f t="shared" si="2"/>
        <v>68.499033712690576</v>
      </c>
      <c r="H57" s="94">
        <f>+D57/C57*100</f>
        <v>86.614173228346459</v>
      </c>
    </row>
    <row r="58" spans="1:8" ht="15" customHeight="1" x14ac:dyDescent="0.25">
      <c r="A58" s="126" t="s">
        <v>41</v>
      </c>
      <c r="B58" s="127">
        <v>11520</v>
      </c>
      <c r="C58" s="127">
        <v>9037</v>
      </c>
      <c r="D58" s="127">
        <v>10173</v>
      </c>
      <c r="E58" s="93">
        <f t="shared" si="0"/>
        <v>-1347</v>
      </c>
      <c r="F58" s="93">
        <f t="shared" si="1"/>
        <v>1136</v>
      </c>
      <c r="G58" s="94">
        <f t="shared" si="2"/>
        <v>88.307291666666671</v>
      </c>
      <c r="H58" s="94">
        <f>+D58/C58*100</f>
        <v>112.57054332189887</v>
      </c>
    </row>
    <row r="59" spans="1:8" ht="15" customHeight="1" x14ac:dyDescent="0.25">
      <c r="A59" s="128" t="s">
        <v>42</v>
      </c>
      <c r="B59" s="129">
        <f>+B57+B58</f>
        <v>16177</v>
      </c>
      <c r="C59" s="129">
        <v>12720</v>
      </c>
      <c r="D59" s="129">
        <f t="shared" ref="D59" si="11">+D57+D58</f>
        <v>13363</v>
      </c>
      <c r="E59" s="129">
        <f t="shared" si="0"/>
        <v>-2814</v>
      </c>
      <c r="F59" s="129">
        <f t="shared" si="1"/>
        <v>643</v>
      </c>
      <c r="G59" s="103">
        <f t="shared" si="2"/>
        <v>82.604932929467765</v>
      </c>
      <c r="H59" s="103">
        <f>+D59/C59*100</f>
        <v>105.05503144654087</v>
      </c>
    </row>
    <row r="60" spans="1:8" ht="18" customHeight="1" x14ac:dyDescent="0.25">
      <c r="A60" s="105" t="s">
        <v>43</v>
      </c>
      <c r="B60" s="105"/>
      <c r="C60" s="105"/>
      <c r="D60" s="105"/>
      <c r="E60" s="93"/>
      <c r="F60" s="93"/>
      <c r="G60" s="122"/>
      <c r="H60" s="123"/>
    </row>
    <row r="61" spans="1:8" ht="14.25" customHeight="1" x14ac:dyDescent="0.25">
      <c r="A61" s="130" t="s">
        <v>44</v>
      </c>
      <c r="B61" s="110">
        <v>147126</v>
      </c>
      <c r="C61" s="110">
        <v>158620</v>
      </c>
      <c r="D61" s="110">
        <v>171411</v>
      </c>
      <c r="E61" s="93">
        <f t="shared" si="0"/>
        <v>24285</v>
      </c>
      <c r="F61" s="93">
        <f t="shared" si="1"/>
        <v>12791</v>
      </c>
      <c r="G61" s="94">
        <f t="shared" si="2"/>
        <v>116.5062599404592</v>
      </c>
      <c r="H61" s="94">
        <f>+D61/C61*100</f>
        <v>108.06392636489723</v>
      </c>
    </row>
    <row r="62" spans="1:8" ht="15" customHeight="1" x14ac:dyDescent="0.25">
      <c r="A62" s="130" t="s">
        <v>45</v>
      </c>
      <c r="B62" s="110">
        <v>0</v>
      </c>
      <c r="C62" s="110">
        <v>-205</v>
      </c>
      <c r="D62" s="110">
        <v>-206</v>
      </c>
      <c r="E62" s="93">
        <f t="shared" si="0"/>
        <v>-206</v>
      </c>
      <c r="F62" s="93">
        <f t="shared" si="1"/>
        <v>-1</v>
      </c>
      <c r="G62" s="94">
        <v>0</v>
      </c>
      <c r="H62" s="94">
        <f>+D62/C62*100</f>
        <v>100.48780487804878</v>
      </c>
    </row>
    <row r="63" spans="1:8" ht="15" customHeight="1" x14ac:dyDescent="0.25">
      <c r="A63" s="130" t="s">
        <v>46</v>
      </c>
      <c r="B63" s="110">
        <v>0</v>
      </c>
      <c r="C63" s="110">
        <v>210</v>
      </c>
      <c r="D63" s="110">
        <v>425</v>
      </c>
      <c r="E63" s="93">
        <f t="shared" si="0"/>
        <v>425</v>
      </c>
      <c r="F63" s="93">
        <f t="shared" si="1"/>
        <v>215</v>
      </c>
      <c r="G63" s="94">
        <v>0</v>
      </c>
      <c r="H63" s="94">
        <v>0</v>
      </c>
    </row>
    <row r="64" spans="1:8" ht="17.25" customHeight="1" x14ac:dyDescent="0.25">
      <c r="A64" s="131" t="s">
        <v>24</v>
      </c>
      <c r="B64" s="112">
        <f>SUM(B61:B63)</f>
        <v>147126</v>
      </c>
      <c r="C64" s="112">
        <v>158625</v>
      </c>
      <c r="D64" s="112">
        <f t="shared" ref="D64" si="12">SUM(D61:D63)</f>
        <v>171630</v>
      </c>
      <c r="E64" s="102">
        <f t="shared" si="0"/>
        <v>24504</v>
      </c>
      <c r="F64" s="102">
        <f t="shared" si="1"/>
        <v>13005</v>
      </c>
      <c r="G64" s="103">
        <f t="shared" si="2"/>
        <v>116.65511194486358</v>
      </c>
      <c r="H64" s="103">
        <f t="shared" ref="H64" si="13">+D64/C64*100</f>
        <v>108.19858156028369</v>
      </c>
    </row>
    <row r="66" spans="1:4" ht="15" customHeight="1" x14ac:dyDescent="0.25">
      <c r="D66" s="132"/>
    </row>
    <row r="67" spans="1:4" ht="15" customHeight="1" x14ac:dyDescent="0.25">
      <c r="A67" s="1"/>
      <c r="D67" s="132"/>
    </row>
    <row r="68" spans="1:4" ht="15" customHeight="1" x14ac:dyDescent="0.25">
      <c r="A68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6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25" workbookViewId="0">
      <selection activeCell="J58" sqref="J58"/>
    </sheetView>
  </sheetViews>
  <sheetFormatPr defaultRowHeight="12.75" x14ac:dyDescent="0.2"/>
  <cols>
    <col min="1" max="1" width="68.42578125" customWidth="1"/>
    <col min="2" max="3" width="14.140625" style="211" customWidth="1"/>
    <col min="4" max="4" width="13.7109375" style="173" customWidth="1"/>
    <col min="5" max="5" width="11.140625" customWidth="1"/>
  </cols>
  <sheetData>
    <row r="1" spans="1:6" x14ac:dyDescent="0.2">
      <c r="A1" s="167"/>
      <c r="B1" s="81"/>
      <c r="C1" s="81"/>
      <c r="D1" s="4"/>
      <c r="E1" s="168"/>
      <c r="F1" s="4"/>
    </row>
    <row r="2" spans="1:6" x14ac:dyDescent="0.2">
      <c r="A2" s="4"/>
      <c r="B2" s="81"/>
      <c r="C2" s="81"/>
      <c r="D2" s="4"/>
      <c r="E2" s="4"/>
      <c r="F2" s="4"/>
    </row>
    <row r="3" spans="1:6" x14ac:dyDescent="0.2">
      <c r="A3" s="4"/>
      <c r="B3" s="81"/>
      <c r="C3" s="81"/>
      <c r="D3" s="4"/>
      <c r="E3" s="4"/>
      <c r="F3" s="4"/>
    </row>
    <row r="4" spans="1:6" x14ac:dyDescent="0.2">
      <c r="A4" s="164" t="s">
        <v>173</v>
      </c>
      <c r="B4" s="81"/>
      <c r="C4" s="81"/>
      <c r="D4" s="4"/>
      <c r="E4" s="4"/>
      <c r="F4" s="4"/>
    </row>
    <row r="5" spans="1:6" x14ac:dyDescent="0.2">
      <c r="A5" s="169"/>
      <c r="B5" s="81"/>
      <c r="C5" s="81"/>
      <c r="D5" s="4"/>
      <c r="E5" s="4"/>
      <c r="F5" s="4"/>
    </row>
    <row r="6" spans="1:6" x14ac:dyDescent="0.2">
      <c r="A6" s="169"/>
      <c r="B6" s="81"/>
      <c r="C6" s="81"/>
      <c r="D6" s="4"/>
      <c r="E6" s="4"/>
      <c r="F6" s="4"/>
    </row>
    <row r="7" spans="1:6" x14ac:dyDescent="0.2">
      <c r="A7" s="4" t="s">
        <v>174</v>
      </c>
      <c r="B7" s="81"/>
      <c r="D7" s="168" t="s">
        <v>3</v>
      </c>
      <c r="F7" s="4"/>
    </row>
    <row r="8" spans="1:6" s="173" customFormat="1" ht="48" customHeight="1" x14ac:dyDescent="0.2">
      <c r="A8" s="170" t="s">
        <v>1</v>
      </c>
      <c r="B8" s="171" t="s">
        <v>89</v>
      </c>
      <c r="C8" s="172" t="s">
        <v>172</v>
      </c>
      <c r="D8" s="171" t="s">
        <v>210</v>
      </c>
      <c r="E8" s="4"/>
    </row>
    <row r="9" spans="1:6" s="178" customFormat="1" ht="14.25" customHeight="1" x14ac:dyDescent="0.2">
      <c r="A9" s="170" t="s">
        <v>0</v>
      </c>
      <c r="B9" s="171" t="s">
        <v>175</v>
      </c>
      <c r="C9" s="174">
        <v>2</v>
      </c>
      <c r="D9" s="175">
        <v>3</v>
      </c>
      <c r="E9" s="177"/>
    </row>
    <row r="10" spans="1:6" ht="18.75" customHeight="1" x14ac:dyDescent="0.2">
      <c r="A10" s="179" t="s">
        <v>176</v>
      </c>
      <c r="B10" s="180">
        <v>87605</v>
      </c>
      <c r="C10" s="181">
        <v>166527.44195000001</v>
      </c>
      <c r="D10" s="182">
        <v>190.08896975058502</v>
      </c>
      <c r="E10" s="61"/>
    </row>
    <row r="11" spans="1:6" ht="12.75" customHeight="1" x14ac:dyDescent="0.2">
      <c r="A11" s="183"/>
      <c r="B11" s="184"/>
      <c r="C11" s="185"/>
      <c r="D11" s="186"/>
      <c r="E11" s="61"/>
    </row>
    <row r="12" spans="1:6" ht="17.25" customHeight="1" x14ac:dyDescent="0.2">
      <c r="A12" s="183" t="s">
        <v>177</v>
      </c>
      <c r="B12" s="184">
        <v>87605</v>
      </c>
      <c r="C12" s="184">
        <v>165319</v>
      </c>
      <c r="D12" s="186">
        <v>188.70954854174991</v>
      </c>
      <c r="E12" s="61"/>
    </row>
    <row r="13" spans="1:6" ht="12.75" customHeight="1" x14ac:dyDescent="0.2">
      <c r="A13" s="183" t="s">
        <v>2</v>
      </c>
      <c r="B13" s="184"/>
      <c r="C13" s="187"/>
      <c r="D13" s="186"/>
      <c r="E13" s="61"/>
    </row>
    <row r="14" spans="1:6" ht="18.75" customHeight="1" x14ac:dyDescent="0.2">
      <c r="A14" s="183" t="s">
        <v>178</v>
      </c>
      <c r="B14" s="184">
        <v>168</v>
      </c>
      <c r="C14" s="185">
        <v>146</v>
      </c>
      <c r="D14" s="186">
        <v>86.904761904761912</v>
      </c>
      <c r="E14" s="61"/>
    </row>
    <row r="15" spans="1:6" ht="18.75" customHeight="1" x14ac:dyDescent="0.2">
      <c r="A15" s="183" t="s">
        <v>179</v>
      </c>
      <c r="B15" s="184">
        <v>4900</v>
      </c>
      <c r="C15" s="185">
        <v>4939</v>
      </c>
      <c r="D15" s="186">
        <v>100.79591836734694</v>
      </c>
      <c r="E15" s="61"/>
    </row>
    <row r="16" spans="1:6" ht="18.75" customHeight="1" x14ac:dyDescent="0.2">
      <c r="A16" s="183" t="s">
        <v>180</v>
      </c>
      <c r="B16" s="184">
        <v>36</v>
      </c>
      <c r="C16" s="185">
        <v>35</v>
      </c>
      <c r="D16" s="186">
        <v>97.222222222222214</v>
      </c>
      <c r="E16" s="61"/>
    </row>
    <row r="17" spans="1:5" ht="18.75" customHeight="1" x14ac:dyDescent="0.2">
      <c r="A17" s="183" t="s">
        <v>181</v>
      </c>
      <c r="B17" s="184">
        <v>3800</v>
      </c>
      <c r="C17" s="185">
        <v>3740</v>
      </c>
      <c r="D17" s="186">
        <v>98.421052631578945</v>
      </c>
      <c r="E17" s="61"/>
    </row>
    <row r="18" spans="1:5" ht="18.75" customHeight="1" x14ac:dyDescent="0.2">
      <c r="A18" s="188" t="s">
        <v>182</v>
      </c>
      <c r="B18" s="184">
        <v>5100</v>
      </c>
      <c r="C18" s="185">
        <v>4834</v>
      </c>
      <c r="D18" s="186">
        <v>94.784313725490193</v>
      </c>
      <c r="E18" s="61"/>
    </row>
    <row r="19" spans="1:5" ht="18.75" customHeight="1" x14ac:dyDescent="0.2">
      <c r="A19" s="183" t="s">
        <v>183</v>
      </c>
      <c r="B19" s="184">
        <v>0</v>
      </c>
      <c r="C19" s="185">
        <v>0</v>
      </c>
      <c r="D19" s="186">
        <v>0</v>
      </c>
      <c r="E19" s="61"/>
    </row>
    <row r="20" spans="1:5" ht="27" customHeight="1" x14ac:dyDescent="0.2">
      <c r="A20" s="189" t="s">
        <v>184</v>
      </c>
      <c r="B20" s="184">
        <v>427</v>
      </c>
      <c r="C20" s="185">
        <v>422</v>
      </c>
      <c r="D20" s="186">
        <v>98.829039812646371</v>
      </c>
      <c r="E20" s="80"/>
    </row>
    <row r="21" spans="1:5" ht="41.25" customHeight="1" x14ac:dyDescent="0.2">
      <c r="A21" s="189" t="s">
        <v>185</v>
      </c>
      <c r="B21" s="184">
        <v>49</v>
      </c>
      <c r="C21" s="185">
        <v>44</v>
      </c>
      <c r="D21" s="186">
        <v>89.795918367346943</v>
      </c>
      <c r="E21" s="61"/>
    </row>
    <row r="22" spans="1:5" ht="30" customHeight="1" x14ac:dyDescent="0.2">
      <c r="A22" s="189" t="s">
        <v>186</v>
      </c>
      <c r="B22" s="184">
        <v>14</v>
      </c>
      <c r="C22" s="185">
        <v>11</v>
      </c>
      <c r="D22" s="186">
        <v>78.571428571428569</v>
      </c>
      <c r="E22" s="61"/>
    </row>
    <row r="23" spans="1:5" ht="18.75" customHeight="1" x14ac:dyDescent="0.2">
      <c r="A23" s="183" t="s">
        <v>187</v>
      </c>
      <c r="B23" s="184">
        <v>368</v>
      </c>
      <c r="C23" s="185">
        <v>359</v>
      </c>
      <c r="D23" s="186">
        <v>97.554347826086953</v>
      </c>
      <c r="E23" s="61"/>
    </row>
    <row r="24" spans="1:5" ht="18.75" customHeight="1" x14ac:dyDescent="0.2">
      <c r="A24" s="183" t="s">
        <v>188</v>
      </c>
      <c r="B24" s="184">
        <v>0</v>
      </c>
      <c r="C24" s="185">
        <v>21</v>
      </c>
      <c r="D24" s="190" t="s">
        <v>189</v>
      </c>
      <c r="E24" s="61"/>
    </row>
    <row r="25" spans="1:5" ht="18.75" customHeight="1" x14ac:dyDescent="0.2">
      <c r="A25" s="191" t="s">
        <v>190</v>
      </c>
      <c r="B25" s="184">
        <v>0</v>
      </c>
      <c r="C25" s="185">
        <v>79666</v>
      </c>
      <c r="D25" s="190" t="s">
        <v>189</v>
      </c>
      <c r="E25" s="61"/>
    </row>
    <row r="26" spans="1:5" ht="29.25" customHeight="1" x14ac:dyDescent="0.2">
      <c r="A26" s="191" t="s">
        <v>191</v>
      </c>
      <c r="B26" s="184">
        <v>2200</v>
      </c>
      <c r="C26" s="185">
        <v>2138</v>
      </c>
      <c r="D26" s="186">
        <v>97.181818181818187</v>
      </c>
      <c r="E26" s="61"/>
    </row>
    <row r="27" spans="1:5" ht="18.75" customHeight="1" x14ac:dyDescent="0.2">
      <c r="A27" s="191" t="s">
        <v>192</v>
      </c>
      <c r="B27" s="184">
        <v>0</v>
      </c>
      <c r="C27" s="185">
        <v>45644</v>
      </c>
      <c r="D27" s="190" t="s">
        <v>189</v>
      </c>
      <c r="E27" s="61"/>
    </row>
    <row r="28" spans="1:5" ht="18.75" customHeight="1" x14ac:dyDescent="0.2">
      <c r="A28" s="183" t="s">
        <v>193</v>
      </c>
      <c r="B28" s="184">
        <v>37658</v>
      </c>
      <c r="C28" s="185">
        <v>8</v>
      </c>
      <c r="D28" s="186">
        <v>2.1243826013064952E-2</v>
      </c>
      <c r="E28" s="4"/>
    </row>
    <row r="29" spans="1:5" ht="43.5" customHeight="1" x14ac:dyDescent="0.2">
      <c r="A29" s="191" t="s">
        <v>194</v>
      </c>
      <c r="B29" s="184">
        <v>31751</v>
      </c>
      <c r="C29" s="185">
        <v>22288</v>
      </c>
      <c r="D29" s="186">
        <v>70.196214292463239</v>
      </c>
      <c r="E29" s="4"/>
    </row>
    <row r="30" spans="1:5" ht="18.75" customHeight="1" x14ac:dyDescent="0.2">
      <c r="A30" s="191" t="s">
        <v>195</v>
      </c>
      <c r="B30" s="184">
        <v>1050</v>
      </c>
      <c r="C30" s="185">
        <v>954</v>
      </c>
      <c r="D30" s="186">
        <v>90.857142857142861</v>
      </c>
      <c r="E30" s="4"/>
    </row>
    <row r="31" spans="1:5" ht="27.75" customHeight="1" x14ac:dyDescent="0.2">
      <c r="A31" s="191" t="s">
        <v>196</v>
      </c>
      <c r="B31" s="184">
        <v>84</v>
      </c>
      <c r="C31" s="185">
        <v>70</v>
      </c>
      <c r="D31" s="186">
        <v>83.333333333333343</v>
      </c>
      <c r="E31" s="4"/>
    </row>
    <row r="32" spans="1:5" ht="23.25" customHeight="1" x14ac:dyDescent="0.2">
      <c r="A32" s="192" t="s">
        <v>197</v>
      </c>
      <c r="B32" s="193" t="s">
        <v>189</v>
      </c>
      <c r="C32" s="221">
        <v>1208.4419500000076</v>
      </c>
      <c r="D32" s="194" t="s">
        <v>189</v>
      </c>
      <c r="E32" s="4"/>
    </row>
    <row r="33" spans="1:6" ht="12.75" customHeight="1" x14ac:dyDescent="0.2">
      <c r="A33" s="212" t="s">
        <v>198</v>
      </c>
      <c r="B33" s="213"/>
      <c r="C33" s="214">
        <v>81223</v>
      </c>
      <c r="D33" s="215"/>
      <c r="E33" s="4"/>
    </row>
    <row r="34" spans="1:6" ht="12.75" customHeight="1" x14ac:dyDescent="0.2">
      <c r="A34" s="216" t="s">
        <v>199</v>
      </c>
      <c r="B34" s="195"/>
      <c r="C34" s="196">
        <v>79666</v>
      </c>
      <c r="D34" s="217"/>
      <c r="E34" s="4"/>
    </row>
    <row r="35" spans="1:6" ht="12.75" customHeight="1" x14ac:dyDescent="0.2">
      <c r="A35" s="218" t="s">
        <v>200</v>
      </c>
      <c r="B35" s="219"/>
      <c r="C35" s="222">
        <v>1557</v>
      </c>
      <c r="D35" s="220"/>
      <c r="E35" s="4"/>
    </row>
    <row r="36" spans="1:6" ht="12.75" customHeight="1" x14ac:dyDescent="0.2">
      <c r="A36" s="212" t="s">
        <v>201</v>
      </c>
      <c r="B36" s="213"/>
      <c r="C36" s="214">
        <v>85304</v>
      </c>
      <c r="D36" s="215"/>
      <c r="E36" s="4"/>
    </row>
    <row r="37" spans="1:6" ht="12.75" customHeight="1" x14ac:dyDescent="0.2">
      <c r="A37" s="216" t="s">
        <v>199</v>
      </c>
      <c r="B37" s="195"/>
      <c r="C37" s="196">
        <v>85653</v>
      </c>
      <c r="D37" s="217"/>
      <c r="E37" s="4"/>
    </row>
    <row r="38" spans="1:6" ht="12.75" customHeight="1" x14ac:dyDescent="0.2">
      <c r="A38" s="218" t="s">
        <v>200</v>
      </c>
      <c r="B38" s="219"/>
      <c r="C38" s="222">
        <v>-349</v>
      </c>
      <c r="D38" s="220"/>
      <c r="E38" s="165"/>
    </row>
    <row r="39" spans="1:6" ht="12" customHeight="1" x14ac:dyDescent="0.2">
      <c r="A39" s="61"/>
      <c r="B39" s="195"/>
      <c r="C39" s="195"/>
      <c r="D39" s="80"/>
      <c r="E39" s="197"/>
      <c r="F39" s="165"/>
    </row>
    <row r="40" spans="1:6" ht="15.75" customHeight="1" x14ac:dyDescent="0.2">
      <c r="A40" s="198" t="s">
        <v>202</v>
      </c>
      <c r="B40" s="81"/>
      <c r="C40" s="81"/>
      <c r="D40" s="4"/>
      <c r="E40" s="4"/>
      <c r="F40" s="4"/>
    </row>
    <row r="41" spans="1:6" ht="12" customHeight="1" x14ac:dyDescent="0.2">
      <c r="A41" s="199" t="s">
        <v>207</v>
      </c>
      <c r="B41" s="81"/>
      <c r="C41" s="81"/>
      <c r="D41" s="4"/>
      <c r="E41" s="4"/>
      <c r="F41" s="4"/>
    </row>
    <row r="42" spans="1:6" ht="12" customHeight="1" x14ac:dyDescent="0.2">
      <c r="A42" s="199" t="s">
        <v>208</v>
      </c>
      <c r="B42" s="81"/>
      <c r="C42" s="81"/>
      <c r="D42" s="4"/>
      <c r="E42" s="4"/>
      <c r="F42" s="4"/>
    </row>
    <row r="43" spans="1:6" ht="12" customHeight="1" x14ac:dyDescent="0.2">
      <c r="A43" s="199"/>
      <c r="B43" s="81"/>
      <c r="C43" s="81"/>
      <c r="D43" s="165"/>
      <c r="E43" s="4"/>
      <c r="F43" s="4"/>
    </row>
    <row r="44" spans="1:6" ht="12" customHeight="1" x14ac:dyDescent="0.2">
      <c r="A44" s="199"/>
      <c r="B44" s="81"/>
      <c r="C44" s="81"/>
      <c r="D44" s="165"/>
      <c r="E44" s="4"/>
      <c r="F44" s="4"/>
    </row>
    <row r="45" spans="1:6" x14ac:dyDescent="0.2">
      <c r="A45" s="4"/>
      <c r="B45" s="81"/>
      <c r="C45" s="81"/>
      <c r="D45" s="165"/>
      <c r="E45" s="4"/>
      <c r="F45" s="4"/>
    </row>
    <row r="46" spans="1:6" x14ac:dyDescent="0.2">
      <c r="A46" s="4" t="s">
        <v>203</v>
      </c>
      <c r="B46" s="168" t="s">
        <v>3</v>
      </c>
      <c r="C46" s="81"/>
      <c r="D46" s="4"/>
      <c r="E46" s="4"/>
      <c r="F46" s="4"/>
    </row>
    <row r="47" spans="1:6" s="173" customFormat="1" ht="41.25" customHeight="1" x14ac:dyDescent="0.2">
      <c r="A47" s="170" t="s">
        <v>1</v>
      </c>
      <c r="B47" s="172" t="s">
        <v>209</v>
      </c>
      <c r="C47" s="4"/>
      <c r="D47" s="4"/>
      <c r="E47" s="4"/>
      <c r="F47" s="4"/>
    </row>
    <row r="48" spans="1:6" s="178" customFormat="1" ht="14.25" customHeight="1" x14ac:dyDescent="0.2">
      <c r="A48" s="200" t="s">
        <v>0</v>
      </c>
      <c r="B48" s="176">
        <v>1</v>
      </c>
      <c r="C48" s="177"/>
      <c r="D48" s="177"/>
      <c r="E48" s="177"/>
      <c r="F48" s="177"/>
    </row>
    <row r="49" spans="1:6" ht="41.25" customHeight="1" x14ac:dyDescent="0.2">
      <c r="A49" s="201" t="s">
        <v>204</v>
      </c>
      <c r="B49" s="202">
        <v>960</v>
      </c>
      <c r="C49" s="4"/>
      <c r="D49" s="166"/>
      <c r="E49" s="203"/>
      <c r="F49" s="204"/>
    </row>
    <row r="50" spans="1:6" ht="15" customHeight="1" x14ac:dyDescent="0.2">
      <c r="A50" s="201" t="s">
        <v>205</v>
      </c>
      <c r="B50" s="205">
        <v>883</v>
      </c>
      <c r="C50" s="4"/>
      <c r="D50" s="166"/>
      <c r="E50" s="206"/>
      <c r="F50" s="4"/>
    </row>
    <row r="51" spans="1:6" ht="15" customHeight="1" x14ac:dyDescent="0.2">
      <c r="A51" s="201" t="s">
        <v>206</v>
      </c>
      <c r="B51" s="207">
        <v>-77</v>
      </c>
      <c r="C51" s="4"/>
      <c r="D51" s="208"/>
      <c r="E51" s="209"/>
      <c r="F51" s="204"/>
    </row>
    <row r="52" spans="1:6" x14ac:dyDescent="0.2">
      <c r="A52" s="4"/>
      <c r="B52" s="81"/>
      <c r="C52" s="81"/>
      <c r="D52" s="209"/>
      <c r="E52" s="203"/>
      <c r="F52" s="210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8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opLeftCell="A16" zoomScaleNormal="100" workbookViewId="0">
      <selection activeCell="J58" sqref="J58"/>
    </sheetView>
  </sheetViews>
  <sheetFormatPr defaultRowHeight="12.75" x14ac:dyDescent="0.2"/>
  <cols>
    <col min="1" max="1" width="59.7109375" style="4" customWidth="1"/>
    <col min="2" max="2" width="21.42578125" style="4" customWidth="1"/>
    <col min="3" max="3" width="13.85546875" style="4" customWidth="1"/>
    <col min="4" max="4" width="14.42578125" style="4" customWidth="1"/>
    <col min="5" max="5" width="14.28515625" style="4" customWidth="1"/>
    <col min="6" max="6" width="13" style="4" customWidth="1"/>
    <col min="7" max="7" width="12.28515625" style="4" customWidth="1"/>
    <col min="8" max="8" width="15.140625" style="4" customWidth="1"/>
    <col min="9" max="9" width="9.140625" style="4"/>
    <col min="10" max="16" width="14" style="4" customWidth="1"/>
    <col min="17" max="256" width="9.140625" style="4"/>
    <col min="257" max="257" width="59.7109375" style="4" customWidth="1"/>
    <col min="258" max="258" width="21.42578125" style="4" customWidth="1"/>
    <col min="259" max="259" width="13.85546875" style="4" customWidth="1"/>
    <col min="260" max="260" width="14.42578125" style="4" customWidth="1"/>
    <col min="261" max="261" width="14.28515625" style="4" customWidth="1"/>
    <col min="262" max="262" width="13" style="4" customWidth="1"/>
    <col min="263" max="263" width="12.28515625" style="4" customWidth="1"/>
    <col min="264" max="264" width="15.140625" style="4" customWidth="1"/>
    <col min="265" max="265" width="9.140625" style="4"/>
    <col min="266" max="272" width="14" style="4" customWidth="1"/>
    <col min="273" max="512" width="9.140625" style="4"/>
    <col min="513" max="513" width="59.7109375" style="4" customWidth="1"/>
    <col min="514" max="514" width="21.42578125" style="4" customWidth="1"/>
    <col min="515" max="515" width="13.85546875" style="4" customWidth="1"/>
    <col min="516" max="516" width="14.42578125" style="4" customWidth="1"/>
    <col min="517" max="517" width="14.28515625" style="4" customWidth="1"/>
    <col min="518" max="518" width="13" style="4" customWidth="1"/>
    <col min="519" max="519" width="12.28515625" style="4" customWidth="1"/>
    <col min="520" max="520" width="15.140625" style="4" customWidth="1"/>
    <col min="521" max="521" width="9.140625" style="4"/>
    <col min="522" max="528" width="14" style="4" customWidth="1"/>
    <col min="529" max="768" width="9.140625" style="4"/>
    <col min="769" max="769" width="59.7109375" style="4" customWidth="1"/>
    <col min="770" max="770" width="21.42578125" style="4" customWidth="1"/>
    <col min="771" max="771" width="13.85546875" style="4" customWidth="1"/>
    <col min="772" max="772" width="14.42578125" style="4" customWidth="1"/>
    <col min="773" max="773" width="14.28515625" style="4" customWidth="1"/>
    <col min="774" max="774" width="13" style="4" customWidth="1"/>
    <col min="775" max="775" width="12.28515625" style="4" customWidth="1"/>
    <col min="776" max="776" width="15.140625" style="4" customWidth="1"/>
    <col min="777" max="777" width="9.140625" style="4"/>
    <col min="778" max="784" width="14" style="4" customWidth="1"/>
    <col min="785" max="1024" width="9.140625" style="4"/>
    <col min="1025" max="1025" width="59.7109375" style="4" customWidth="1"/>
    <col min="1026" max="1026" width="21.42578125" style="4" customWidth="1"/>
    <col min="1027" max="1027" width="13.85546875" style="4" customWidth="1"/>
    <col min="1028" max="1028" width="14.42578125" style="4" customWidth="1"/>
    <col min="1029" max="1029" width="14.28515625" style="4" customWidth="1"/>
    <col min="1030" max="1030" width="13" style="4" customWidth="1"/>
    <col min="1031" max="1031" width="12.28515625" style="4" customWidth="1"/>
    <col min="1032" max="1032" width="15.140625" style="4" customWidth="1"/>
    <col min="1033" max="1033" width="9.140625" style="4"/>
    <col min="1034" max="1040" width="14" style="4" customWidth="1"/>
    <col min="1041" max="1280" width="9.140625" style="4"/>
    <col min="1281" max="1281" width="59.7109375" style="4" customWidth="1"/>
    <col min="1282" max="1282" width="21.42578125" style="4" customWidth="1"/>
    <col min="1283" max="1283" width="13.85546875" style="4" customWidth="1"/>
    <col min="1284" max="1284" width="14.42578125" style="4" customWidth="1"/>
    <col min="1285" max="1285" width="14.28515625" style="4" customWidth="1"/>
    <col min="1286" max="1286" width="13" style="4" customWidth="1"/>
    <col min="1287" max="1287" width="12.28515625" style="4" customWidth="1"/>
    <col min="1288" max="1288" width="15.140625" style="4" customWidth="1"/>
    <col min="1289" max="1289" width="9.140625" style="4"/>
    <col min="1290" max="1296" width="14" style="4" customWidth="1"/>
    <col min="1297" max="1536" width="9.140625" style="4"/>
    <col min="1537" max="1537" width="59.7109375" style="4" customWidth="1"/>
    <col min="1538" max="1538" width="21.42578125" style="4" customWidth="1"/>
    <col min="1539" max="1539" width="13.85546875" style="4" customWidth="1"/>
    <col min="1540" max="1540" width="14.42578125" style="4" customWidth="1"/>
    <col min="1541" max="1541" width="14.28515625" style="4" customWidth="1"/>
    <col min="1542" max="1542" width="13" style="4" customWidth="1"/>
    <col min="1543" max="1543" width="12.28515625" style="4" customWidth="1"/>
    <col min="1544" max="1544" width="15.140625" style="4" customWidth="1"/>
    <col min="1545" max="1545" width="9.140625" style="4"/>
    <col min="1546" max="1552" width="14" style="4" customWidth="1"/>
    <col min="1553" max="1792" width="9.140625" style="4"/>
    <col min="1793" max="1793" width="59.7109375" style="4" customWidth="1"/>
    <col min="1794" max="1794" width="21.42578125" style="4" customWidth="1"/>
    <col min="1795" max="1795" width="13.85546875" style="4" customWidth="1"/>
    <col min="1796" max="1796" width="14.42578125" style="4" customWidth="1"/>
    <col min="1797" max="1797" width="14.28515625" style="4" customWidth="1"/>
    <col min="1798" max="1798" width="13" style="4" customWidth="1"/>
    <col min="1799" max="1799" width="12.28515625" style="4" customWidth="1"/>
    <col min="1800" max="1800" width="15.140625" style="4" customWidth="1"/>
    <col min="1801" max="1801" width="9.140625" style="4"/>
    <col min="1802" max="1808" width="14" style="4" customWidth="1"/>
    <col min="1809" max="2048" width="9.140625" style="4"/>
    <col min="2049" max="2049" width="59.7109375" style="4" customWidth="1"/>
    <col min="2050" max="2050" width="21.42578125" style="4" customWidth="1"/>
    <col min="2051" max="2051" width="13.85546875" style="4" customWidth="1"/>
    <col min="2052" max="2052" width="14.42578125" style="4" customWidth="1"/>
    <col min="2053" max="2053" width="14.28515625" style="4" customWidth="1"/>
    <col min="2054" max="2054" width="13" style="4" customWidth="1"/>
    <col min="2055" max="2055" width="12.28515625" style="4" customWidth="1"/>
    <col min="2056" max="2056" width="15.140625" style="4" customWidth="1"/>
    <col min="2057" max="2057" width="9.140625" style="4"/>
    <col min="2058" max="2064" width="14" style="4" customWidth="1"/>
    <col min="2065" max="2304" width="9.140625" style="4"/>
    <col min="2305" max="2305" width="59.7109375" style="4" customWidth="1"/>
    <col min="2306" max="2306" width="21.42578125" style="4" customWidth="1"/>
    <col min="2307" max="2307" width="13.85546875" style="4" customWidth="1"/>
    <col min="2308" max="2308" width="14.42578125" style="4" customWidth="1"/>
    <col min="2309" max="2309" width="14.28515625" style="4" customWidth="1"/>
    <col min="2310" max="2310" width="13" style="4" customWidth="1"/>
    <col min="2311" max="2311" width="12.28515625" style="4" customWidth="1"/>
    <col min="2312" max="2312" width="15.140625" style="4" customWidth="1"/>
    <col min="2313" max="2313" width="9.140625" style="4"/>
    <col min="2314" max="2320" width="14" style="4" customWidth="1"/>
    <col min="2321" max="2560" width="9.140625" style="4"/>
    <col min="2561" max="2561" width="59.7109375" style="4" customWidth="1"/>
    <col min="2562" max="2562" width="21.42578125" style="4" customWidth="1"/>
    <col min="2563" max="2563" width="13.85546875" style="4" customWidth="1"/>
    <col min="2564" max="2564" width="14.42578125" style="4" customWidth="1"/>
    <col min="2565" max="2565" width="14.28515625" style="4" customWidth="1"/>
    <col min="2566" max="2566" width="13" style="4" customWidth="1"/>
    <col min="2567" max="2567" width="12.28515625" style="4" customWidth="1"/>
    <col min="2568" max="2568" width="15.140625" style="4" customWidth="1"/>
    <col min="2569" max="2569" width="9.140625" style="4"/>
    <col min="2570" max="2576" width="14" style="4" customWidth="1"/>
    <col min="2577" max="2816" width="9.140625" style="4"/>
    <col min="2817" max="2817" width="59.7109375" style="4" customWidth="1"/>
    <col min="2818" max="2818" width="21.42578125" style="4" customWidth="1"/>
    <col min="2819" max="2819" width="13.85546875" style="4" customWidth="1"/>
    <col min="2820" max="2820" width="14.42578125" style="4" customWidth="1"/>
    <col min="2821" max="2821" width="14.28515625" style="4" customWidth="1"/>
    <col min="2822" max="2822" width="13" style="4" customWidth="1"/>
    <col min="2823" max="2823" width="12.28515625" style="4" customWidth="1"/>
    <col min="2824" max="2824" width="15.140625" style="4" customWidth="1"/>
    <col min="2825" max="2825" width="9.140625" style="4"/>
    <col min="2826" max="2832" width="14" style="4" customWidth="1"/>
    <col min="2833" max="3072" width="9.140625" style="4"/>
    <col min="3073" max="3073" width="59.7109375" style="4" customWidth="1"/>
    <col min="3074" max="3074" width="21.42578125" style="4" customWidth="1"/>
    <col min="3075" max="3075" width="13.85546875" style="4" customWidth="1"/>
    <col min="3076" max="3076" width="14.42578125" style="4" customWidth="1"/>
    <col min="3077" max="3077" width="14.28515625" style="4" customWidth="1"/>
    <col min="3078" max="3078" width="13" style="4" customWidth="1"/>
    <col min="3079" max="3079" width="12.28515625" style="4" customWidth="1"/>
    <col min="3080" max="3080" width="15.140625" style="4" customWidth="1"/>
    <col min="3081" max="3081" width="9.140625" style="4"/>
    <col min="3082" max="3088" width="14" style="4" customWidth="1"/>
    <col min="3089" max="3328" width="9.140625" style="4"/>
    <col min="3329" max="3329" width="59.7109375" style="4" customWidth="1"/>
    <col min="3330" max="3330" width="21.42578125" style="4" customWidth="1"/>
    <col min="3331" max="3331" width="13.85546875" style="4" customWidth="1"/>
    <col min="3332" max="3332" width="14.42578125" style="4" customWidth="1"/>
    <col min="3333" max="3333" width="14.28515625" style="4" customWidth="1"/>
    <col min="3334" max="3334" width="13" style="4" customWidth="1"/>
    <col min="3335" max="3335" width="12.28515625" style="4" customWidth="1"/>
    <col min="3336" max="3336" width="15.140625" style="4" customWidth="1"/>
    <col min="3337" max="3337" width="9.140625" style="4"/>
    <col min="3338" max="3344" width="14" style="4" customWidth="1"/>
    <col min="3345" max="3584" width="9.140625" style="4"/>
    <col min="3585" max="3585" width="59.7109375" style="4" customWidth="1"/>
    <col min="3586" max="3586" width="21.42578125" style="4" customWidth="1"/>
    <col min="3587" max="3587" width="13.85546875" style="4" customWidth="1"/>
    <col min="3588" max="3588" width="14.42578125" style="4" customWidth="1"/>
    <col min="3589" max="3589" width="14.28515625" style="4" customWidth="1"/>
    <col min="3590" max="3590" width="13" style="4" customWidth="1"/>
    <col min="3591" max="3591" width="12.28515625" style="4" customWidth="1"/>
    <col min="3592" max="3592" width="15.140625" style="4" customWidth="1"/>
    <col min="3593" max="3593" width="9.140625" style="4"/>
    <col min="3594" max="3600" width="14" style="4" customWidth="1"/>
    <col min="3601" max="3840" width="9.140625" style="4"/>
    <col min="3841" max="3841" width="59.7109375" style="4" customWidth="1"/>
    <col min="3842" max="3842" width="21.42578125" style="4" customWidth="1"/>
    <col min="3843" max="3843" width="13.85546875" style="4" customWidth="1"/>
    <col min="3844" max="3844" width="14.42578125" style="4" customWidth="1"/>
    <col min="3845" max="3845" width="14.28515625" style="4" customWidth="1"/>
    <col min="3846" max="3846" width="13" style="4" customWidth="1"/>
    <col min="3847" max="3847" width="12.28515625" style="4" customWidth="1"/>
    <col min="3848" max="3848" width="15.140625" style="4" customWidth="1"/>
    <col min="3849" max="3849" width="9.140625" style="4"/>
    <col min="3850" max="3856" width="14" style="4" customWidth="1"/>
    <col min="3857" max="4096" width="9.140625" style="4"/>
    <col min="4097" max="4097" width="59.7109375" style="4" customWidth="1"/>
    <col min="4098" max="4098" width="21.42578125" style="4" customWidth="1"/>
    <col min="4099" max="4099" width="13.85546875" style="4" customWidth="1"/>
    <col min="4100" max="4100" width="14.42578125" style="4" customWidth="1"/>
    <col min="4101" max="4101" width="14.28515625" style="4" customWidth="1"/>
    <col min="4102" max="4102" width="13" style="4" customWidth="1"/>
    <col min="4103" max="4103" width="12.28515625" style="4" customWidth="1"/>
    <col min="4104" max="4104" width="15.140625" style="4" customWidth="1"/>
    <col min="4105" max="4105" width="9.140625" style="4"/>
    <col min="4106" max="4112" width="14" style="4" customWidth="1"/>
    <col min="4113" max="4352" width="9.140625" style="4"/>
    <col min="4353" max="4353" width="59.7109375" style="4" customWidth="1"/>
    <col min="4354" max="4354" width="21.42578125" style="4" customWidth="1"/>
    <col min="4355" max="4355" width="13.85546875" style="4" customWidth="1"/>
    <col min="4356" max="4356" width="14.42578125" style="4" customWidth="1"/>
    <col min="4357" max="4357" width="14.28515625" style="4" customWidth="1"/>
    <col min="4358" max="4358" width="13" style="4" customWidth="1"/>
    <col min="4359" max="4359" width="12.28515625" style="4" customWidth="1"/>
    <col min="4360" max="4360" width="15.140625" style="4" customWidth="1"/>
    <col min="4361" max="4361" width="9.140625" style="4"/>
    <col min="4362" max="4368" width="14" style="4" customWidth="1"/>
    <col min="4369" max="4608" width="9.140625" style="4"/>
    <col min="4609" max="4609" width="59.7109375" style="4" customWidth="1"/>
    <col min="4610" max="4610" width="21.42578125" style="4" customWidth="1"/>
    <col min="4611" max="4611" width="13.85546875" style="4" customWidth="1"/>
    <col min="4612" max="4612" width="14.42578125" style="4" customWidth="1"/>
    <col min="4613" max="4613" width="14.28515625" style="4" customWidth="1"/>
    <col min="4614" max="4614" width="13" style="4" customWidth="1"/>
    <col min="4615" max="4615" width="12.28515625" style="4" customWidth="1"/>
    <col min="4616" max="4616" width="15.140625" style="4" customWidth="1"/>
    <col min="4617" max="4617" width="9.140625" style="4"/>
    <col min="4618" max="4624" width="14" style="4" customWidth="1"/>
    <col min="4625" max="4864" width="9.140625" style="4"/>
    <col min="4865" max="4865" width="59.7109375" style="4" customWidth="1"/>
    <col min="4866" max="4866" width="21.42578125" style="4" customWidth="1"/>
    <col min="4867" max="4867" width="13.85546875" style="4" customWidth="1"/>
    <col min="4868" max="4868" width="14.42578125" style="4" customWidth="1"/>
    <col min="4869" max="4869" width="14.28515625" style="4" customWidth="1"/>
    <col min="4870" max="4870" width="13" style="4" customWidth="1"/>
    <col min="4871" max="4871" width="12.28515625" style="4" customWidth="1"/>
    <col min="4872" max="4872" width="15.140625" style="4" customWidth="1"/>
    <col min="4873" max="4873" width="9.140625" style="4"/>
    <col min="4874" max="4880" width="14" style="4" customWidth="1"/>
    <col min="4881" max="5120" width="9.140625" style="4"/>
    <col min="5121" max="5121" width="59.7109375" style="4" customWidth="1"/>
    <col min="5122" max="5122" width="21.42578125" style="4" customWidth="1"/>
    <col min="5123" max="5123" width="13.85546875" style="4" customWidth="1"/>
    <col min="5124" max="5124" width="14.42578125" style="4" customWidth="1"/>
    <col min="5125" max="5125" width="14.28515625" style="4" customWidth="1"/>
    <col min="5126" max="5126" width="13" style="4" customWidth="1"/>
    <col min="5127" max="5127" width="12.28515625" style="4" customWidth="1"/>
    <col min="5128" max="5128" width="15.140625" style="4" customWidth="1"/>
    <col min="5129" max="5129" width="9.140625" style="4"/>
    <col min="5130" max="5136" width="14" style="4" customWidth="1"/>
    <col min="5137" max="5376" width="9.140625" style="4"/>
    <col min="5377" max="5377" width="59.7109375" style="4" customWidth="1"/>
    <col min="5378" max="5378" width="21.42578125" style="4" customWidth="1"/>
    <col min="5379" max="5379" width="13.85546875" style="4" customWidth="1"/>
    <col min="5380" max="5380" width="14.42578125" style="4" customWidth="1"/>
    <col min="5381" max="5381" width="14.28515625" style="4" customWidth="1"/>
    <col min="5382" max="5382" width="13" style="4" customWidth="1"/>
    <col min="5383" max="5383" width="12.28515625" style="4" customWidth="1"/>
    <col min="5384" max="5384" width="15.140625" style="4" customWidth="1"/>
    <col min="5385" max="5385" width="9.140625" style="4"/>
    <col min="5386" max="5392" width="14" style="4" customWidth="1"/>
    <col min="5393" max="5632" width="9.140625" style="4"/>
    <col min="5633" max="5633" width="59.7109375" style="4" customWidth="1"/>
    <col min="5634" max="5634" width="21.42578125" style="4" customWidth="1"/>
    <col min="5635" max="5635" width="13.85546875" style="4" customWidth="1"/>
    <col min="5636" max="5636" width="14.42578125" style="4" customWidth="1"/>
    <col min="5637" max="5637" width="14.28515625" style="4" customWidth="1"/>
    <col min="5638" max="5638" width="13" style="4" customWidth="1"/>
    <col min="5639" max="5639" width="12.28515625" style="4" customWidth="1"/>
    <col min="5640" max="5640" width="15.140625" style="4" customWidth="1"/>
    <col min="5641" max="5641" width="9.140625" style="4"/>
    <col min="5642" max="5648" width="14" style="4" customWidth="1"/>
    <col min="5649" max="5888" width="9.140625" style="4"/>
    <col min="5889" max="5889" width="59.7109375" style="4" customWidth="1"/>
    <col min="5890" max="5890" width="21.42578125" style="4" customWidth="1"/>
    <col min="5891" max="5891" width="13.85546875" style="4" customWidth="1"/>
    <col min="5892" max="5892" width="14.42578125" style="4" customWidth="1"/>
    <col min="5893" max="5893" width="14.28515625" style="4" customWidth="1"/>
    <col min="5894" max="5894" width="13" style="4" customWidth="1"/>
    <col min="5895" max="5895" width="12.28515625" style="4" customWidth="1"/>
    <col min="5896" max="5896" width="15.140625" style="4" customWidth="1"/>
    <col min="5897" max="5897" width="9.140625" style="4"/>
    <col min="5898" max="5904" width="14" style="4" customWidth="1"/>
    <col min="5905" max="6144" width="9.140625" style="4"/>
    <col min="6145" max="6145" width="59.7109375" style="4" customWidth="1"/>
    <col min="6146" max="6146" width="21.42578125" style="4" customWidth="1"/>
    <col min="6147" max="6147" width="13.85546875" style="4" customWidth="1"/>
    <col min="6148" max="6148" width="14.42578125" style="4" customWidth="1"/>
    <col min="6149" max="6149" width="14.28515625" style="4" customWidth="1"/>
    <col min="6150" max="6150" width="13" style="4" customWidth="1"/>
    <col min="6151" max="6151" width="12.28515625" style="4" customWidth="1"/>
    <col min="6152" max="6152" width="15.140625" style="4" customWidth="1"/>
    <col min="6153" max="6153" width="9.140625" style="4"/>
    <col min="6154" max="6160" width="14" style="4" customWidth="1"/>
    <col min="6161" max="6400" width="9.140625" style="4"/>
    <col min="6401" max="6401" width="59.7109375" style="4" customWidth="1"/>
    <col min="6402" max="6402" width="21.42578125" style="4" customWidth="1"/>
    <col min="6403" max="6403" width="13.85546875" style="4" customWidth="1"/>
    <col min="6404" max="6404" width="14.42578125" style="4" customWidth="1"/>
    <col min="6405" max="6405" width="14.28515625" style="4" customWidth="1"/>
    <col min="6406" max="6406" width="13" style="4" customWidth="1"/>
    <col min="6407" max="6407" width="12.28515625" style="4" customWidth="1"/>
    <col min="6408" max="6408" width="15.140625" style="4" customWidth="1"/>
    <col min="6409" max="6409" width="9.140625" style="4"/>
    <col min="6410" max="6416" width="14" style="4" customWidth="1"/>
    <col min="6417" max="6656" width="9.140625" style="4"/>
    <col min="6657" max="6657" width="59.7109375" style="4" customWidth="1"/>
    <col min="6658" max="6658" width="21.42578125" style="4" customWidth="1"/>
    <col min="6659" max="6659" width="13.85546875" style="4" customWidth="1"/>
    <col min="6660" max="6660" width="14.42578125" style="4" customWidth="1"/>
    <col min="6661" max="6661" width="14.28515625" style="4" customWidth="1"/>
    <col min="6662" max="6662" width="13" style="4" customWidth="1"/>
    <col min="6663" max="6663" width="12.28515625" style="4" customWidth="1"/>
    <col min="6664" max="6664" width="15.140625" style="4" customWidth="1"/>
    <col min="6665" max="6665" width="9.140625" style="4"/>
    <col min="6666" max="6672" width="14" style="4" customWidth="1"/>
    <col min="6673" max="6912" width="9.140625" style="4"/>
    <col min="6913" max="6913" width="59.7109375" style="4" customWidth="1"/>
    <col min="6914" max="6914" width="21.42578125" style="4" customWidth="1"/>
    <col min="6915" max="6915" width="13.85546875" style="4" customWidth="1"/>
    <col min="6916" max="6916" width="14.42578125" style="4" customWidth="1"/>
    <col min="6917" max="6917" width="14.28515625" style="4" customWidth="1"/>
    <col min="6918" max="6918" width="13" style="4" customWidth="1"/>
    <col min="6919" max="6919" width="12.28515625" style="4" customWidth="1"/>
    <col min="6920" max="6920" width="15.140625" style="4" customWidth="1"/>
    <col min="6921" max="6921" width="9.140625" style="4"/>
    <col min="6922" max="6928" width="14" style="4" customWidth="1"/>
    <col min="6929" max="7168" width="9.140625" style="4"/>
    <col min="7169" max="7169" width="59.7109375" style="4" customWidth="1"/>
    <col min="7170" max="7170" width="21.42578125" style="4" customWidth="1"/>
    <col min="7171" max="7171" width="13.85546875" style="4" customWidth="1"/>
    <col min="7172" max="7172" width="14.42578125" style="4" customWidth="1"/>
    <col min="7173" max="7173" width="14.28515625" style="4" customWidth="1"/>
    <col min="7174" max="7174" width="13" style="4" customWidth="1"/>
    <col min="7175" max="7175" width="12.28515625" style="4" customWidth="1"/>
    <col min="7176" max="7176" width="15.140625" style="4" customWidth="1"/>
    <col min="7177" max="7177" width="9.140625" style="4"/>
    <col min="7178" max="7184" width="14" style="4" customWidth="1"/>
    <col min="7185" max="7424" width="9.140625" style="4"/>
    <col min="7425" max="7425" width="59.7109375" style="4" customWidth="1"/>
    <col min="7426" max="7426" width="21.42578125" style="4" customWidth="1"/>
    <col min="7427" max="7427" width="13.85546875" style="4" customWidth="1"/>
    <col min="7428" max="7428" width="14.42578125" style="4" customWidth="1"/>
    <col min="7429" max="7429" width="14.28515625" style="4" customWidth="1"/>
    <col min="7430" max="7430" width="13" style="4" customWidth="1"/>
    <col min="7431" max="7431" width="12.28515625" style="4" customWidth="1"/>
    <col min="7432" max="7432" width="15.140625" style="4" customWidth="1"/>
    <col min="7433" max="7433" width="9.140625" style="4"/>
    <col min="7434" max="7440" width="14" style="4" customWidth="1"/>
    <col min="7441" max="7680" width="9.140625" style="4"/>
    <col min="7681" max="7681" width="59.7109375" style="4" customWidth="1"/>
    <col min="7682" max="7682" width="21.42578125" style="4" customWidth="1"/>
    <col min="7683" max="7683" width="13.85546875" style="4" customWidth="1"/>
    <col min="7684" max="7684" width="14.42578125" style="4" customWidth="1"/>
    <col min="7685" max="7685" width="14.28515625" style="4" customWidth="1"/>
    <col min="7686" max="7686" width="13" style="4" customWidth="1"/>
    <col min="7687" max="7687" width="12.28515625" style="4" customWidth="1"/>
    <col min="7688" max="7688" width="15.140625" style="4" customWidth="1"/>
    <col min="7689" max="7689" width="9.140625" style="4"/>
    <col min="7690" max="7696" width="14" style="4" customWidth="1"/>
    <col min="7697" max="7936" width="9.140625" style="4"/>
    <col min="7937" max="7937" width="59.7109375" style="4" customWidth="1"/>
    <col min="7938" max="7938" width="21.42578125" style="4" customWidth="1"/>
    <col min="7939" max="7939" width="13.85546875" style="4" customWidth="1"/>
    <col min="7940" max="7940" width="14.42578125" style="4" customWidth="1"/>
    <col min="7941" max="7941" width="14.28515625" style="4" customWidth="1"/>
    <col min="7942" max="7942" width="13" style="4" customWidth="1"/>
    <col min="7943" max="7943" width="12.28515625" style="4" customWidth="1"/>
    <col min="7944" max="7944" width="15.140625" style="4" customWidth="1"/>
    <col min="7945" max="7945" width="9.140625" style="4"/>
    <col min="7946" max="7952" width="14" style="4" customWidth="1"/>
    <col min="7953" max="8192" width="9.140625" style="4"/>
    <col min="8193" max="8193" width="59.7109375" style="4" customWidth="1"/>
    <col min="8194" max="8194" width="21.42578125" style="4" customWidth="1"/>
    <col min="8195" max="8195" width="13.85546875" style="4" customWidth="1"/>
    <col min="8196" max="8196" width="14.42578125" style="4" customWidth="1"/>
    <col min="8197" max="8197" width="14.28515625" style="4" customWidth="1"/>
    <col min="8198" max="8198" width="13" style="4" customWidth="1"/>
    <col min="8199" max="8199" width="12.28515625" style="4" customWidth="1"/>
    <col min="8200" max="8200" width="15.140625" style="4" customWidth="1"/>
    <col min="8201" max="8201" width="9.140625" style="4"/>
    <col min="8202" max="8208" width="14" style="4" customWidth="1"/>
    <col min="8209" max="8448" width="9.140625" style="4"/>
    <col min="8449" max="8449" width="59.7109375" style="4" customWidth="1"/>
    <col min="8450" max="8450" width="21.42578125" style="4" customWidth="1"/>
    <col min="8451" max="8451" width="13.85546875" style="4" customWidth="1"/>
    <col min="8452" max="8452" width="14.42578125" style="4" customWidth="1"/>
    <col min="8453" max="8453" width="14.28515625" style="4" customWidth="1"/>
    <col min="8454" max="8454" width="13" style="4" customWidth="1"/>
    <col min="8455" max="8455" width="12.28515625" style="4" customWidth="1"/>
    <col min="8456" max="8456" width="15.140625" style="4" customWidth="1"/>
    <col min="8457" max="8457" width="9.140625" style="4"/>
    <col min="8458" max="8464" width="14" style="4" customWidth="1"/>
    <col min="8465" max="8704" width="9.140625" style="4"/>
    <col min="8705" max="8705" width="59.7109375" style="4" customWidth="1"/>
    <col min="8706" max="8706" width="21.42578125" style="4" customWidth="1"/>
    <col min="8707" max="8707" width="13.85546875" style="4" customWidth="1"/>
    <col min="8708" max="8708" width="14.42578125" style="4" customWidth="1"/>
    <col min="8709" max="8709" width="14.28515625" style="4" customWidth="1"/>
    <col min="8710" max="8710" width="13" style="4" customWidth="1"/>
    <col min="8711" max="8711" width="12.28515625" style="4" customWidth="1"/>
    <col min="8712" max="8712" width="15.140625" style="4" customWidth="1"/>
    <col min="8713" max="8713" width="9.140625" style="4"/>
    <col min="8714" max="8720" width="14" style="4" customWidth="1"/>
    <col min="8721" max="8960" width="9.140625" style="4"/>
    <col min="8961" max="8961" width="59.7109375" style="4" customWidth="1"/>
    <col min="8962" max="8962" width="21.42578125" style="4" customWidth="1"/>
    <col min="8963" max="8963" width="13.85546875" style="4" customWidth="1"/>
    <col min="8964" max="8964" width="14.42578125" style="4" customWidth="1"/>
    <col min="8965" max="8965" width="14.28515625" style="4" customWidth="1"/>
    <col min="8966" max="8966" width="13" style="4" customWidth="1"/>
    <col min="8967" max="8967" width="12.28515625" style="4" customWidth="1"/>
    <col min="8968" max="8968" width="15.140625" style="4" customWidth="1"/>
    <col min="8969" max="8969" width="9.140625" style="4"/>
    <col min="8970" max="8976" width="14" style="4" customWidth="1"/>
    <col min="8977" max="9216" width="9.140625" style="4"/>
    <col min="9217" max="9217" width="59.7109375" style="4" customWidth="1"/>
    <col min="9218" max="9218" width="21.42578125" style="4" customWidth="1"/>
    <col min="9219" max="9219" width="13.85546875" style="4" customWidth="1"/>
    <col min="9220" max="9220" width="14.42578125" style="4" customWidth="1"/>
    <col min="9221" max="9221" width="14.28515625" style="4" customWidth="1"/>
    <col min="9222" max="9222" width="13" style="4" customWidth="1"/>
    <col min="9223" max="9223" width="12.28515625" style="4" customWidth="1"/>
    <col min="9224" max="9224" width="15.140625" style="4" customWidth="1"/>
    <col min="9225" max="9225" width="9.140625" style="4"/>
    <col min="9226" max="9232" width="14" style="4" customWidth="1"/>
    <col min="9233" max="9472" width="9.140625" style="4"/>
    <col min="9473" max="9473" width="59.7109375" style="4" customWidth="1"/>
    <col min="9474" max="9474" width="21.42578125" style="4" customWidth="1"/>
    <col min="9475" max="9475" width="13.85546875" style="4" customWidth="1"/>
    <col min="9476" max="9476" width="14.42578125" style="4" customWidth="1"/>
    <col min="9477" max="9477" width="14.28515625" style="4" customWidth="1"/>
    <col min="9478" max="9478" width="13" style="4" customWidth="1"/>
    <col min="9479" max="9479" width="12.28515625" style="4" customWidth="1"/>
    <col min="9480" max="9480" width="15.140625" style="4" customWidth="1"/>
    <col min="9481" max="9481" width="9.140625" style="4"/>
    <col min="9482" max="9488" width="14" style="4" customWidth="1"/>
    <col min="9489" max="9728" width="9.140625" style="4"/>
    <col min="9729" max="9729" width="59.7109375" style="4" customWidth="1"/>
    <col min="9730" max="9730" width="21.42578125" style="4" customWidth="1"/>
    <col min="9731" max="9731" width="13.85546875" style="4" customWidth="1"/>
    <col min="9732" max="9732" width="14.42578125" style="4" customWidth="1"/>
    <col min="9733" max="9733" width="14.28515625" style="4" customWidth="1"/>
    <col min="9734" max="9734" width="13" style="4" customWidth="1"/>
    <col min="9735" max="9735" width="12.28515625" style="4" customWidth="1"/>
    <col min="9736" max="9736" width="15.140625" style="4" customWidth="1"/>
    <col min="9737" max="9737" width="9.140625" style="4"/>
    <col min="9738" max="9744" width="14" style="4" customWidth="1"/>
    <col min="9745" max="9984" width="9.140625" style="4"/>
    <col min="9985" max="9985" width="59.7109375" style="4" customWidth="1"/>
    <col min="9986" max="9986" width="21.42578125" style="4" customWidth="1"/>
    <col min="9987" max="9987" width="13.85546875" style="4" customWidth="1"/>
    <col min="9988" max="9988" width="14.42578125" style="4" customWidth="1"/>
    <col min="9989" max="9989" width="14.28515625" style="4" customWidth="1"/>
    <col min="9990" max="9990" width="13" style="4" customWidth="1"/>
    <col min="9991" max="9991" width="12.28515625" style="4" customWidth="1"/>
    <col min="9992" max="9992" width="15.140625" style="4" customWidth="1"/>
    <col min="9993" max="9993" width="9.140625" style="4"/>
    <col min="9994" max="10000" width="14" style="4" customWidth="1"/>
    <col min="10001" max="10240" width="9.140625" style="4"/>
    <col min="10241" max="10241" width="59.7109375" style="4" customWidth="1"/>
    <col min="10242" max="10242" width="21.42578125" style="4" customWidth="1"/>
    <col min="10243" max="10243" width="13.85546875" style="4" customWidth="1"/>
    <col min="10244" max="10244" width="14.42578125" style="4" customWidth="1"/>
    <col min="10245" max="10245" width="14.28515625" style="4" customWidth="1"/>
    <col min="10246" max="10246" width="13" style="4" customWidth="1"/>
    <col min="10247" max="10247" width="12.28515625" style="4" customWidth="1"/>
    <col min="10248" max="10248" width="15.140625" style="4" customWidth="1"/>
    <col min="10249" max="10249" width="9.140625" style="4"/>
    <col min="10250" max="10256" width="14" style="4" customWidth="1"/>
    <col min="10257" max="10496" width="9.140625" style="4"/>
    <col min="10497" max="10497" width="59.7109375" style="4" customWidth="1"/>
    <col min="10498" max="10498" width="21.42578125" style="4" customWidth="1"/>
    <col min="10499" max="10499" width="13.85546875" style="4" customWidth="1"/>
    <col min="10500" max="10500" width="14.42578125" style="4" customWidth="1"/>
    <col min="10501" max="10501" width="14.28515625" style="4" customWidth="1"/>
    <col min="10502" max="10502" width="13" style="4" customWidth="1"/>
    <col min="10503" max="10503" width="12.28515625" style="4" customWidth="1"/>
    <col min="10504" max="10504" width="15.140625" style="4" customWidth="1"/>
    <col min="10505" max="10505" width="9.140625" style="4"/>
    <col min="10506" max="10512" width="14" style="4" customWidth="1"/>
    <col min="10513" max="10752" width="9.140625" style="4"/>
    <col min="10753" max="10753" width="59.7109375" style="4" customWidth="1"/>
    <col min="10754" max="10754" width="21.42578125" style="4" customWidth="1"/>
    <col min="10755" max="10755" width="13.85546875" style="4" customWidth="1"/>
    <col min="10756" max="10756" width="14.42578125" style="4" customWidth="1"/>
    <col min="10757" max="10757" width="14.28515625" style="4" customWidth="1"/>
    <col min="10758" max="10758" width="13" style="4" customWidth="1"/>
    <col min="10759" max="10759" width="12.28515625" style="4" customWidth="1"/>
    <col min="10760" max="10760" width="15.140625" style="4" customWidth="1"/>
    <col min="10761" max="10761" width="9.140625" style="4"/>
    <col min="10762" max="10768" width="14" style="4" customWidth="1"/>
    <col min="10769" max="11008" width="9.140625" style="4"/>
    <col min="11009" max="11009" width="59.7109375" style="4" customWidth="1"/>
    <col min="11010" max="11010" width="21.42578125" style="4" customWidth="1"/>
    <col min="11011" max="11011" width="13.85546875" style="4" customWidth="1"/>
    <col min="11012" max="11012" width="14.42578125" style="4" customWidth="1"/>
    <col min="11013" max="11013" width="14.28515625" style="4" customWidth="1"/>
    <col min="11014" max="11014" width="13" style="4" customWidth="1"/>
    <col min="11015" max="11015" width="12.28515625" style="4" customWidth="1"/>
    <col min="11016" max="11016" width="15.140625" style="4" customWidth="1"/>
    <col min="11017" max="11017" width="9.140625" style="4"/>
    <col min="11018" max="11024" width="14" style="4" customWidth="1"/>
    <col min="11025" max="11264" width="9.140625" style="4"/>
    <col min="11265" max="11265" width="59.7109375" style="4" customWidth="1"/>
    <col min="11266" max="11266" width="21.42578125" style="4" customWidth="1"/>
    <col min="11267" max="11267" width="13.85546875" style="4" customWidth="1"/>
    <col min="11268" max="11268" width="14.42578125" style="4" customWidth="1"/>
    <col min="11269" max="11269" width="14.28515625" style="4" customWidth="1"/>
    <col min="11270" max="11270" width="13" style="4" customWidth="1"/>
    <col min="11271" max="11271" width="12.28515625" style="4" customWidth="1"/>
    <col min="11272" max="11272" width="15.140625" style="4" customWidth="1"/>
    <col min="11273" max="11273" width="9.140625" style="4"/>
    <col min="11274" max="11280" width="14" style="4" customWidth="1"/>
    <col min="11281" max="11520" width="9.140625" style="4"/>
    <col min="11521" max="11521" width="59.7109375" style="4" customWidth="1"/>
    <col min="11522" max="11522" width="21.42578125" style="4" customWidth="1"/>
    <col min="11523" max="11523" width="13.85546875" style="4" customWidth="1"/>
    <col min="11524" max="11524" width="14.42578125" style="4" customWidth="1"/>
    <col min="11525" max="11525" width="14.28515625" style="4" customWidth="1"/>
    <col min="11526" max="11526" width="13" style="4" customWidth="1"/>
    <col min="11527" max="11527" width="12.28515625" style="4" customWidth="1"/>
    <col min="11528" max="11528" width="15.140625" style="4" customWidth="1"/>
    <col min="11529" max="11529" width="9.140625" style="4"/>
    <col min="11530" max="11536" width="14" style="4" customWidth="1"/>
    <col min="11537" max="11776" width="9.140625" style="4"/>
    <col min="11777" max="11777" width="59.7109375" style="4" customWidth="1"/>
    <col min="11778" max="11778" width="21.42578125" style="4" customWidth="1"/>
    <col min="11779" max="11779" width="13.85546875" style="4" customWidth="1"/>
    <col min="11780" max="11780" width="14.42578125" style="4" customWidth="1"/>
    <col min="11781" max="11781" width="14.28515625" style="4" customWidth="1"/>
    <col min="11782" max="11782" width="13" style="4" customWidth="1"/>
    <col min="11783" max="11783" width="12.28515625" style="4" customWidth="1"/>
    <col min="11784" max="11784" width="15.140625" style="4" customWidth="1"/>
    <col min="11785" max="11785" width="9.140625" style="4"/>
    <col min="11786" max="11792" width="14" style="4" customWidth="1"/>
    <col min="11793" max="12032" width="9.140625" style="4"/>
    <col min="12033" max="12033" width="59.7109375" style="4" customWidth="1"/>
    <col min="12034" max="12034" width="21.42578125" style="4" customWidth="1"/>
    <col min="12035" max="12035" width="13.85546875" style="4" customWidth="1"/>
    <col min="12036" max="12036" width="14.42578125" style="4" customWidth="1"/>
    <col min="12037" max="12037" width="14.28515625" style="4" customWidth="1"/>
    <col min="12038" max="12038" width="13" style="4" customWidth="1"/>
    <col min="12039" max="12039" width="12.28515625" style="4" customWidth="1"/>
    <col min="12040" max="12040" width="15.140625" style="4" customWidth="1"/>
    <col min="12041" max="12041" width="9.140625" style="4"/>
    <col min="12042" max="12048" width="14" style="4" customWidth="1"/>
    <col min="12049" max="12288" width="9.140625" style="4"/>
    <col min="12289" max="12289" width="59.7109375" style="4" customWidth="1"/>
    <col min="12290" max="12290" width="21.42578125" style="4" customWidth="1"/>
    <col min="12291" max="12291" width="13.85546875" style="4" customWidth="1"/>
    <col min="12292" max="12292" width="14.42578125" style="4" customWidth="1"/>
    <col min="12293" max="12293" width="14.28515625" style="4" customWidth="1"/>
    <col min="12294" max="12294" width="13" style="4" customWidth="1"/>
    <col min="12295" max="12295" width="12.28515625" style="4" customWidth="1"/>
    <col min="12296" max="12296" width="15.140625" style="4" customWidth="1"/>
    <col min="12297" max="12297" width="9.140625" style="4"/>
    <col min="12298" max="12304" width="14" style="4" customWidth="1"/>
    <col min="12305" max="12544" width="9.140625" style="4"/>
    <col min="12545" max="12545" width="59.7109375" style="4" customWidth="1"/>
    <col min="12546" max="12546" width="21.42578125" style="4" customWidth="1"/>
    <col min="12547" max="12547" width="13.85546875" style="4" customWidth="1"/>
    <col min="12548" max="12548" width="14.42578125" style="4" customWidth="1"/>
    <col min="12549" max="12549" width="14.28515625" style="4" customWidth="1"/>
    <col min="12550" max="12550" width="13" style="4" customWidth="1"/>
    <col min="12551" max="12551" width="12.28515625" style="4" customWidth="1"/>
    <col min="12552" max="12552" width="15.140625" style="4" customWidth="1"/>
    <col min="12553" max="12553" width="9.140625" style="4"/>
    <col min="12554" max="12560" width="14" style="4" customWidth="1"/>
    <col min="12561" max="12800" width="9.140625" style="4"/>
    <col min="12801" max="12801" width="59.7109375" style="4" customWidth="1"/>
    <col min="12802" max="12802" width="21.42578125" style="4" customWidth="1"/>
    <col min="12803" max="12803" width="13.85546875" style="4" customWidth="1"/>
    <col min="12804" max="12804" width="14.42578125" style="4" customWidth="1"/>
    <col min="12805" max="12805" width="14.28515625" style="4" customWidth="1"/>
    <col min="12806" max="12806" width="13" style="4" customWidth="1"/>
    <col min="12807" max="12807" width="12.28515625" style="4" customWidth="1"/>
    <col min="12808" max="12808" width="15.140625" style="4" customWidth="1"/>
    <col min="12809" max="12809" width="9.140625" style="4"/>
    <col min="12810" max="12816" width="14" style="4" customWidth="1"/>
    <col min="12817" max="13056" width="9.140625" style="4"/>
    <col min="13057" max="13057" width="59.7109375" style="4" customWidth="1"/>
    <col min="13058" max="13058" width="21.42578125" style="4" customWidth="1"/>
    <col min="13059" max="13059" width="13.85546875" style="4" customWidth="1"/>
    <col min="13060" max="13060" width="14.42578125" style="4" customWidth="1"/>
    <col min="13061" max="13061" width="14.28515625" style="4" customWidth="1"/>
    <col min="13062" max="13062" width="13" style="4" customWidth="1"/>
    <col min="13063" max="13063" width="12.28515625" style="4" customWidth="1"/>
    <col min="13064" max="13064" width="15.140625" style="4" customWidth="1"/>
    <col min="13065" max="13065" width="9.140625" style="4"/>
    <col min="13066" max="13072" width="14" style="4" customWidth="1"/>
    <col min="13073" max="13312" width="9.140625" style="4"/>
    <col min="13313" max="13313" width="59.7109375" style="4" customWidth="1"/>
    <col min="13314" max="13314" width="21.42578125" style="4" customWidth="1"/>
    <col min="13315" max="13315" width="13.85546875" style="4" customWidth="1"/>
    <col min="13316" max="13316" width="14.42578125" style="4" customWidth="1"/>
    <col min="13317" max="13317" width="14.28515625" style="4" customWidth="1"/>
    <col min="13318" max="13318" width="13" style="4" customWidth="1"/>
    <col min="13319" max="13319" width="12.28515625" style="4" customWidth="1"/>
    <col min="13320" max="13320" width="15.140625" style="4" customWidth="1"/>
    <col min="13321" max="13321" width="9.140625" style="4"/>
    <col min="13322" max="13328" width="14" style="4" customWidth="1"/>
    <col min="13329" max="13568" width="9.140625" style="4"/>
    <col min="13569" max="13569" width="59.7109375" style="4" customWidth="1"/>
    <col min="13570" max="13570" width="21.42578125" style="4" customWidth="1"/>
    <col min="13571" max="13571" width="13.85546875" style="4" customWidth="1"/>
    <col min="13572" max="13572" width="14.42578125" style="4" customWidth="1"/>
    <col min="13573" max="13573" width="14.28515625" style="4" customWidth="1"/>
    <col min="13574" max="13574" width="13" style="4" customWidth="1"/>
    <col min="13575" max="13575" width="12.28515625" style="4" customWidth="1"/>
    <col min="13576" max="13576" width="15.140625" style="4" customWidth="1"/>
    <col min="13577" max="13577" width="9.140625" style="4"/>
    <col min="13578" max="13584" width="14" style="4" customWidth="1"/>
    <col min="13585" max="13824" width="9.140625" style="4"/>
    <col min="13825" max="13825" width="59.7109375" style="4" customWidth="1"/>
    <col min="13826" max="13826" width="21.42578125" style="4" customWidth="1"/>
    <col min="13827" max="13827" width="13.85546875" style="4" customWidth="1"/>
    <col min="13828" max="13828" width="14.42578125" style="4" customWidth="1"/>
    <col min="13829" max="13829" width="14.28515625" style="4" customWidth="1"/>
    <col min="13830" max="13830" width="13" style="4" customWidth="1"/>
    <col min="13831" max="13831" width="12.28515625" style="4" customWidth="1"/>
    <col min="13832" max="13832" width="15.140625" style="4" customWidth="1"/>
    <col min="13833" max="13833" width="9.140625" style="4"/>
    <col min="13834" max="13840" width="14" style="4" customWidth="1"/>
    <col min="13841" max="14080" width="9.140625" style="4"/>
    <col min="14081" max="14081" width="59.7109375" style="4" customWidth="1"/>
    <col min="14082" max="14082" width="21.42578125" style="4" customWidth="1"/>
    <col min="14083" max="14083" width="13.85546875" style="4" customWidth="1"/>
    <col min="14084" max="14084" width="14.42578125" style="4" customWidth="1"/>
    <col min="14085" max="14085" width="14.28515625" style="4" customWidth="1"/>
    <col min="14086" max="14086" width="13" style="4" customWidth="1"/>
    <col min="14087" max="14087" width="12.28515625" style="4" customWidth="1"/>
    <col min="14088" max="14088" width="15.140625" style="4" customWidth="1"/>
    <col min="14089" max="14089" width="9.140625" style="4"/>
    <col min="14090" max="14096" width="14" style="4" customWidth="1"/>
    <col min="14097" max="14336" width="9.140625" style="4"/>
    <col min="14337" max="14337" width="59.7109375" style="4" customWidth="1"/>
    <col min="14338" max="14338" width="21.42578125" style="4" customWidth="1"/>
    <col min="14339" max="14339" width="13.85546875" style="4" customWidth="1"/>
    <col min="14340" max="14340" width="14.42578125" style="4" customWidth="1"/>
    <col min="14341" max="14341" width="14.28515625" style="4" customWidth="1"/>
    <col min="14342" max="14342" width="13" style="4" customWidth="1"/>
    <col min="14343" max="14343" width="12.28515625" style="4" customWidth="1"/>
    <col min="14344" max="14344" width="15.140625" style="4" customWidth="1"/>
    <col min="14345" max="14345" width="9.140625" style="4"/>
    <col min="14346" max="14352" width="14" style="4" customWidth="1"/>
    <col min="14353" max="14592" width="9.140625" style="4"/>
    <col min="14593" max="14593" width="59.7109375" style="4" customWidth="1"/>
    <col min="14594" max="14594" width="21.42578125" style="4" customWidth="1"/>
    <col min="14595" max="14595" width="13.85546875" style="4" customWidth="1"/>
    <col min="14596" max="14596" width="14.42578125" style="4" customWidth="1"/>
    <col min="14597" max="14597" width="14.28515625" style="4" customWidth="1"/>
    <col min="14598" max="14598" width="13" style="4" customWidth="1"/>
    <col min="14599" max="14599" width="12.28515625" style="4" customWidth="1"/>
    <col min="14600" max="14600" width="15.140625" style="4" customWidth="1"/>
    <col min="14601" max="14601" width="9.140625" style="4"/>
    <col min="14602" max="14608" width="14" style="4" customWidth="1"/>
    <col min="14609" max="14848" width="9.140625" style="4"/>
    <col min="14849" max="14849" width="59.7109375" style="4" customWidth="1"/>
    <col min="14850" max="14850" width="21.42578125" style="4" customWidth="1"/>
    <col min="14851" max="14851" width="13.85546875" style="4" customWidth="1"/>
    <col min="14852" max="14852" width="14.42578125" style="4" customWidth="1"/>
    <col min="14853" max="14853" width="14.28515625" style="4" customWidth="1"/>
    <col min="14854" max="14854" width="13" style="4" customWidth="1"/>
    <col min="14855" max="14855" width="12.28515625" style="4" customWidth="1"/>
    <col min="14856" max="14856" width="15.140625" style="4" customWidth="1"/>
    <col min="14857" max="14857" width="9.140625" style="4"/>
    <col min="14858" max="14864" width="14" style="4" customWidth="1"/>
    <col min="14865" max="15104" width="9.140625" style="4"/>
    <col min="15105" max="15105" width="59.7109375" style="4" customWidth="1"/>
    <col min="15106" max="15106" width="21.42578125" style="4" customWidth="1"/>
    <col min="15107" max="15107" width="13.85546875" style="4" customWidth="1"/>
    <col min="15108" max="15108" width="14.42578125" style="4" customWidth="1"/>
    <col min="15109" max="15109" width="14.28515625" style="4" customWidth="1"/>
    <col min="15110" max="15110" width="13" style="4" customWidth="1"/>
    <col min="15111" max="15111" width="12.28515625" style="4" customWidth="1"/>
    <col min="15112" max="15112" width="15.140625" style="4" customWidth="1"/>
    <col min="15113" max="15113" width="9.140625" style="4"/>
    <col min="15114" max="15120" width="14" style="4" customWidth="1"/>
    <col min="15121" max="15360" width="9.140625" style="4"/>
    <col min="15361" max="15361" width="59.7109375" style="4" customWidth="1"/>
    <col min="15362" max="15362" width="21.42578125" style="4" customWidth="1"/>
    <col min="15363" max="15363" width="13.85546875" style="4" customWidth="1"/>
    <col min="15364" max="15364" width="14.42578125" style="4" customWidth="1"/>
    <col min="15365" max="15365" width="14.28515625" style="4" customWidth="1"/>
    <col min="15366" max="15366" width="13" style="4" customWidth="1"/>
    <col min="15367" max="15367" width="12.28515625" style="4" customWidth="1"/>
    <col min="15368" max="15368" width="15.140625" style="4" customWidth="1"/>
    <col min="15369" max="15369" width="9.140625" style="4"/>
    <col min="15370" max="15376" width="14" style="4" customWidth="1"/>
    <col min="15377" max="15616" width="9.140625" style="4"/>
    <col min="15617" max="15617" width="59.7109375" style="4" customWidth="1"/>
    <col min="15618" max="15618" width="21.42578125" style="4" customWidth="1"/>
    <col min="15619" max="15619" width="13.85546875" style="4" customWidth="1"/>
    <col min="15620" max="15620" width="14.42578125" style="4" customWidth="1"/>
    <col min="15621" max="15621" width="14.28515625" style="4" customWidth="1"/>
    <col min="15622" max="15622" width="13" style="4" customWidth="1"/>
    <col min="15623" max="15623" width="12.28515625" style="4" customWidth="1"/>
    <col min="15624" max="15624" width="15.140625" style="4" customWidth="1"/>
    <col min="15625" max="15625" width="9.140625" style="4"/>
    <col min="15626" max="15632" width="14" style="4" customWidth="1"/>
    <col min="15633" max="15872" width="9.140625" style="4"/>
    <col min="15873" max="15873" width="59.7109375" style="4" customWidth="1"/>
    <col min="15874" max="15874" width="21.42578125" style="4" customWidth="1"/>
    <col min="15875" max="15875" width="13.85546875" style="4" customWidth="1"/>
    <col min="15876" max="15876" width="14.42578125" style="4" customWidth="1"/>
    <col min="15877" max="15877" width="14.28515625" style="4" customWidth="1"/>
    <col min="15878" max="15878" width="13" style="4" customWidth="1"/>
    <col min="15879" max="15879" width="12.28515625" style="4" customWidth="1"/>
    <col min="15880" max="15880" width="15.140625" style="4" customWidth="1"/>
    <col min="15881" max="15881" width="9.140625" style="4"/>
    <col min="15882" max="15888" width="14" style="4" customWidth="1"/>
    <col min="15889" max="16128" width="9.140625" style="4"/>
    <col min="16129" max="16129" width="59.7109375" style="4" customWidth="1"/>
    <col min="16130" max="16130" width="21.42578125" style="4" customWidth="1"/>
    <col min="16131" max="16131" width="13.85546875" style="4" customWidth="1"/>
    <col min="16132" max="16132" width="14.42578125" style="4" customWidth="1"/>
    <col min="16133" max="16133" width="14.28515625" style="4" customWidth="1"/>
    <col min="16134" max="16134" width="13" style="4" customWidth="1"/>
    <col min="16135" max="16135" width="12.28515625" style="4" customWidth="1"/>
    <col min="16136" max="16136" width="15.140625" style="4" customWidth="1"/>
    <col min="16137" max="16137" width="9.140625" style="4"/>
    <col min="16138" max="16144" width="14" style="4" customWidth="1"/>
    <col min="16145" max="16384" width="9.140625" style="4"/>
  </cols>
  <sheetData>
    <row r="3" spans="1:8" ht="15" x14ac:dyDescent="0.25">
      <c r="A3" s="3" t="s">
        <v>169</v>
      </c>
    </row>
    <row r="4" spans="1:8" ht="15.75" thickBot="1" x14ac:dyDescent="0.3">
      <c r="A4" s="3"/>
      <c r="B4" s="3"/>
      <c r="C4" s="3"/>
    </row>
    <row r="5" spans="1:8" ht="15" thickBot="1" x14ac:dyDescent="0.25">
      <c r="A5" s="5" t="s">
        <v>102</v>
      </c>
      <c r="B5" s="6" t="s">
        <v>103</v>
      </c>
      <c r="C5" s="7" t="s">
        <v>104</v>
      </c>
      <c r="D5" s="8"/>
      <c r="E5" s="8"/>
      <c r="F5" s="9"/>
      <c r="G5" s="10" t="s">
        <v>105</v>
      </c>
      <c r="H5" s="11"/>
    </row>
    <row r="6" spans="1:8" ht="30.75" thickBot="1" x14ac:dyDescent="0.3">
      <c r="A6" s="12"/>
      <c r="B6" s="13" t="s">
        <v>106</v>
      </c>
      <c r="C6" s="14" t="s">
        <v>107</v>
      </c>
      <c r="D6" s="15" t="s">
        <v>108</v>
      </c>
      <c r="E6" s="16" t="s">
        <v>109</v>
      </c>
      <c r="F6" s="17" t="s">
        <v>4</v>
      </c>
      <c r="G6" s="18" t="s">
        <v>110</v>
      </c>
      <c r="H6" s="19" t="s">
        <v>111</v>
      </c>
    </row>
    <row r="7" spans="1:8" ht="15.75" thickBot="1" x14ac:dyDescent="0.3">
      <c r="A7" s="20" t="s">
        <v>0</v>
      </c>
      <c r="B7" s="18">
        <v>1</v>
      </c>
      <c r="C7" s="18"/>
      <c r="D7" s="18">
        <v>3</v>
      </c>
      <c r="E7" s="18">
        <v>4</v>
      </c>
      <c r="F7" s="21">
        <v>5</v>
      </c>
      <c r="G7" s="20">
        <v>6</v>
      </c>
      <c r="H7" s="22">
        <v>7</v>
      </c>
    </row>
    <row r="8" spans="1:8" ht="15" x14ac:dyDescent="0.25">
      <c r="A8" s="23"/>
      <c r="B8" s="24"/>
      <c r="C8" s="23"/>
      <c r="D8" s="23"/>
      <c r="E8" s="23"/>
      <c r="F8" s="25"/>
      <c r="G8" s="23"/>
      <c r="H8" s="23"/>
    </row>
    <row r="9" spans="1:8" ht="15" x14ac:dyDescent="0.25">
      <c r="A9" s="26" t="s">
        <v>112</v>
      </c>
      <c r="B9" s="27" t="s">
        <v>113</v>
      </c>
      <c r="C9" s="28">
        <v>39778</v>
      </c>
      <c r="D9" s="28">
        <v>39778</v>
      </c>
      <c r="E9" s="28">
        <v>0</v>
      </c>
      <c r="F9" s="29">
        <v>39778</v>
      </c>
      <c r="G9" s="28">
        <v>1469</v>
      </c>
      <c r="H9" s="28">
        <v>10000</v>
      </c>
    </row>
    <row r="10" spans="1:8" ht="15" x14ac:dyDescent="0.25">
      <c r="A10" s="26" t="s">
        <v>114</v>
      </c>
      <c r="B10" s="27" t="s">
        <v>115</v>
      </c>
      <c r="C10" s="28">
        <v>319272</v>
      </c>
      <c r="D10" s="28">
        <v>319272</v>
      </c>
      <c r="E10" s="28">
        <v>0</v>
      </c>
      <c r="F10" s="29">
        <v>319272</v>
      </c>
      <c r="G10" s="28">
        <v>33677</v>
      </c>
      <c r="H10" s="28">
        <v>38810</v>
      </c>
    </row>
    <row r="11" spans="1:8" ht="15" x14ac:dyDescent="0.25">
      <c r="A11" s="26" t="s">
        <v>116</v>
      </c>
      <c r="B11" s="27" t="s">
        <v>117</v>
      </c>
      <c r="C11" s="28">
        <v>4805</v>
      </c>
      <c r="D11" s="28">
        <v>4805</v>
      </c>
      <c r="E11" s="28">
        <v>0</v>
      </c>
      <c r="F11" s="29">
        <v>4805</v>
      </c>
      <c r="G11" s="28">
        <v>0</v>
      </c>
      <c r="H11" s="28">
        <v>0</v>
      </c>
    </row>
    <row r="12" spans="1:8" ht="15" x14ac:dyDescent="0.25">
      <c r="A12" s="26" t="s">
        <v>118</v>
      </c>
      <c r="B12" s="27" t="s">
        <v>119</v>
      </c>
      <c r="C12" s="28">
        <v>10788</v>
      </c>
      <c r="D12" s="28">
        <v>10788</v>
      </c>
      <c r="E12" s="28">
        <v>0</v>
      </c>
      <c r="F12" s="29">
        <v>10788</v>
      </c>
      <c r="G12" s="28">
        <v>0</v>
      </c>
      <c r="H12" s="28">
        <v>5000</v>
      </c>
    </row>
    <row r="13" spans="1:8" ht="15" x14ac:dyDescent="0.25">
      <c r="A13" s="26" t="s">
        <v>120</v>
      </c>
      <c r="B13" s="27" t="s">
        <v>121</v>
      </c>
      <c r="C13" s="28">
        <v>6828</v>
      </c>
      <c r="D13" s="28">
        <v>6828</v>
      </c>
      <c r="E13" s="28">
        <v>0</v>
      </c>
      <c r="F13" s="29">
        <v>6828</v>
      </c>
      <c r="G13" s="28">
        <v>0</v>
      </c>
      <c r="H13" s="28">
        <v>0</v>
      </c>
    </row>
    <row r="14" spans="1:8" ht="15" x14ac:dyDescent="0.25">
      <c r="A14" s="26"/>
      <c r="B14" s="27"/>
      <c r="C14" s="28"/>
      <c r="D14" s="28"/>
      <c r="E14" s="28" t="s">
        <v>122</v>
      </c>
      <c r="F14" s="29"/>
      <c r="G14" s="28"/>
      <c r="H14" s="28"/>
    </row>
    <row r="15" spans="1:8" ht="14.25" x14ac:dyDescent="0.2">
      <c r="A15" s="30" t="s">
        <v>123</v>
      </c>
      <c r="B15" s="31"/>
      <c r="C15" s="32">
        <v>381471</v>
      </c>
      <c r="D15" s="32">
        <v>381471</v>
      </c>
      <c r="E15" s="32">
        <v>0</v>
      </c>
      <c r="F15" s="33">
        <v>381471</v>
      </c>
      <c r="G15" s="32">
        <v>35146</v>
      </c>
      <c r="H15" s="32">
        <v>53810</v>
      </c>
    </row>
    <row r="16" spans="1:8" ht="15" x14ac:dyDescent="0.25">
      <c r="A16" s="26"/>
      <c r="B16" s="27"/>
      <c r="C16" s="28"/>
      <c r="D16" s="28"/>
      <c r="E16" s="28"/>
      <c r="F16" s="29"/>
      <c r="G16" s="28"/>
      <c r="H16" s="28"/>
    </row>
    <row r="17" spans="1:8" ht="15" x14ac:dyDescent="0.25">
      <c r="A17" s="26" t="s">
        <v>124</v>
      </c>
      <c r="B17" s="27" t="s">
        <v>125</v>
      </c>
      <c r="C17" s="28">
        <v>4828</v>
      </c>
      <c r="D17" s="28">
        <v>4828</v>
      </c>
      <c r="E17" s="28">
        <v>0</v>
      </c>
      <c r="F17" s="29">
        <v>4828</v>
      </c>
      <c r="G17" s="28">
        <v>3390</v>
      </c>
      <c r="H17" s="28">
        <v>0</v>
      </c>
    </row>
    <row r="18" spans="1:8" ht="15" x14ac:dyDescent="0.25">
      <c r="A18" s="26"/>
      <c r="B18" s="27"/>
      <c r="C18" s="28"/>
      <c r="D18" s="28"/>
      <c r="E18" s="28"/>
      <c r="F18" s="29"/>
      <c r="G18" s="28"/>
      <c r="H18" s="28"/>
    </row>
    <row r="19" spans="1:8" ht="14.25" x14ac:dyDescent="0.2">
      <c r="A19" s="30" t="s">
        <v>126</v>
      </c>
      <c r="B19" s="34"/>
      <c r="C19" s="35">
        <v>386299</v>
      </c>
      <c r="D19" s="35">
        <v>386299</v>
      </c>
      <c r="E19" s="35">
        <v>0</v>
      </c>
      <c r="F19" s="36">
        <v>386299</v>
      </c>
      <c r="G19" s="35">
        <v>38536</v>
      </c>
      <c r="H19" s="35">
        <v>53810</v>
      </c>
    </row>
    <row r="20" spans="1:8" ht="14.25" x14ac:dyDescent="0.2">
      <c r="A20" s="30"/>
      <c r="B20" s="34"/>
      <c r="C20" s="35"/>
      <c r="D20" s="35"/>
      <c r="E20" s="35"/>
      <c r="F20" s="36"/>
      <c r="G20" s="35"/>
      <c r="H20" s="35"/>
    </row>
    <row r="21" spans="1:8" ht="15" x14ac:dyDescent="0.25">
      <c r="A21" s="30" t="s">
        <v>127</v>
      </c>
      <c r="B21" s="37"/>
      <c r="C21" s="35">
        <v>163485</v>
      </c>
      <c r="D21" s="35">
        <v>44879</v>
      </c>
      <c r="E21" s="35">
        <v>0</v>
      </c>
      <c r="F21" s="35">
        <v>163485</v>
      </c>
      <c r="G21" s="35">
        <v>25153</v>
      </c>
      <c r="H21" s="35">
        <v>24270</v>
      </c>
    </row>
    <row r="22" spans="1:8" ht="15" x14ac:dyDescent="0.25">
      <c r="A22" s="26" t="s">
        <v>2</v>
      </c>
      <c r="B22" s="37"/>
      <c r="C22" s="35"/>
      <c r="D22" s="35"/>
      <c r="E22" s="35"/>
      <c r="F22" s="38"/>
      <c r="G22" s="39"/>
      <c r="H22" s="39"/>
    </row>
    <row r="23" spans="1:8" ht="15" x14ac:dyDescent="0.25">
      <c r="A23" s="26" t="s">
        <v>128</v>
      </c>
      <c r="B23" s="37"/>
      <c r="C23" s="28">
        <v>111479</v>
      </c>
      <c r="D23" s="28">
        <v>111479</v>
      </c>
      <c r="E23" s="28">
        <v>0</v>
      </c>
      <c r="F23" s="29">
        <v>111479</v>
      </c>
      <c r="G23" s="28">
        <v>25100</v>
      </c>
      <c r="H23" s="28">
        <v>23265</v>
      </c>
    </row>
    <row r="24" spans="1:8" ht="15" x14ac:dyDescent="0.25">
      <c r="A24" s="26" t="s">
        <v>129</v>
      </c>
      <c r="B24" s="27" t="s">
        <v>130</v>
      </c>
      <c r="C24" s="28">
        <v>19</v>
      </c>
      <c r="D24" s="28">
        <v>0</v>
      </c>
      <c r="E24" s="28">
        <v>0</v>
      </c>
      <c r="F24" s="29">
        <v>19</v>
      </c>
      <c r="G24" s="28">
        <v>0</v>
      </c>
      <c r="H24" s="28">
        <v>0</v>
      </c>
    </row>
    <row r="25" spans="1:8" ht="15" x14ac:dyDescent="0.25">
      <c r="A25" s="26" t="s">
        <v>131</v>
      </c>
      <c r="B25" s="37" t="s">
        <v>132</v>
      </c>
      <c r="C25" s="28">
        <v>0</v>
      </c>
      <c r="D25" s="28">
        <v>0</v>
      </c>
      <c r="E25" s="28">
        <v>0</v>
      </c>
      <c r="F25" s="29">
        <v>0</v>
      </c>
      <c r="G25" s="28">
        <v>0</v>
      </c>
      <c r="H25" s="28">
        <v>0</v>
      </c>
    </row>
    <row r="26" spans="1:8" ht="15" x14ac:dyDescent="0.25">
      <c r="A26" s="26" t="s">
        <v>133</v>
      </c>
      <c r="B26" s="27" t="s">
        <v>134</v>
      </c>
      <c r="C26" s="28">
        <v>44879</v>
      </c>
      <c r="D26" s="28">
        <v>44879</v>
      </c>
      <c r="E26" s="28">
        <v>0</v>
      </c>
      <c r="F26" s="29">
        <v>44879</v>
      </c>
      <c r="G26" s="28">
        <v>48</v>
      </c>
      <c r="H26" s="28">
        <v>966</v>
      </c>
    </row>
    <row r="27" spans="1:8" ht="15" x14ac:dyDescent="0.25">
      <c r="A27" s="26" t="s">
        <v>135</v>
      </c>
      <c r="B27" s="37"/>
      <c r="C27" s="39">
        <v>2280</v>
      </c>
      <c r="D27" s="39">
        <v>0</v>
      </c>
      <c r="E27" s="39">
        <v>0</v>
      </c>
      <c r="F27" s="29">
        <v>2280</v>
      </c>
      <c r="G27" s="28">
        <v>5</v>
      </c>
      <c r="H27" s="28">
        <v>11</v>
      </c>
    </row>
    <row r="28" spans="1:8" ht="15" x14ac:dyDescent="0.25">
      <c r="A28" s="26" t="s">
        <v>136</v>
      </c>
      <c r="B28" s="37" t="s">
        <v>137</v>
      </c>
      <c r="C28" s="39">
        <v>0</v>
      </c>
      <c r="D28" s="39">
        <v>0</v>
      </c>
      <c r="E28" s="39">
        <v>0</v>
      </c>
      <c r="F28" s="29">
        <v>0</v>
      </c>
      <c r="G28" s="28">
        <v>0</v>
      </c>
      <c r="H28" s="28">
        <v>0</v>
      </c>
    </row>
    <row r="29" spans="1:8" ht="15" x14ac:dyDescent="0.25">
      <c r="A29" s="26" t="s">
        <v>138</v>
      </c>
      <c r="B29" s="37" t="s">
        <v>139</v>
      </c>
      <c r="C29" s="39">
        <v>163</v>
      </c>
      <c r="D29" s="39">
        <v>0</v>
      </c>
      <c r="E29" s="39">
        <v>0</v>
      </c>
      <c r="F29" s="29">
        <v>163</v>
      </c>
      <c r="G29" s="28">
        <v>0</v>
      </c>
      <c r="H29" s="28">
        <v>0</v>
      </c>
    </row>
    <row r="30" spans="1:8" ht="15" x14ac:dyDescent="0.25">
      <c r="A30" s="26" t="s">
        <v>140</v>
      </c>
      <c r="B30" s="37"/>
      <c r="C30" s="39">
        <v>0</v>
      </c>
      <c r="D30" s="39">
        <v>0</v>
      </c>
      <c r="E30" s="39">
        <v>0</v>
      </c>
      <c r="F30" s="29">
        <v>0</v>
      </c>
      <c r="G30" s="28">
        <v>0</v>
      </c>
      <c r="H30" s="28">
        <v>0</v>
      </c>
    </row>
    <row r="31" spans="1:8" ht="15" x14ac:dyDescent="0.25">
      <c r="A31" s="26" t="s">
        <v>141</v>
      </c>
      <c r="B31" s="37" t="s">
        <v>142</v>
      </c>
      <c r="C31" s="39">
        <v>4665</v>
      </c>
      <c r="D31" s="39">
        <v>0</v>
      </c>
      <c r="E31" s="39">
        <v>0</v>
      </c>
      <c r="F31" s="29">
        <v>4665</v>
      </c>
      <c r="G31" s="28">
        <v>0</v>
      </c>
      <c r="H31" s="28">
        <v>28</v>
      </c>
    </row>
    <row r="32" spans="1:8" ht="15.75" thickBot="1" x14ac:dyDescent="0.3">
      <c r="A32" s="26" t="s">
        <v>143</v>
      </c>
      <c r="B32" s="37" t="s">
        <v>144</v>
      </c>
      <c r="C32" s="40">
        <v>0</v>
      </c>
      <c r="D32" s="40">
        <v>0</v>
      </c>
      <c r="E32" s="40">
        <v>0</v>
      </c>
      <c r="F32" s="29">
        <v>0</v>
      </c>
      <c r="G32" s="28">
        <v>0</v>
      </c>
      <c r="H32" s="28">
        <v>0</v>
      </c>
    </row>
    <row r="33" spans="1:8" ht="15" thickBot="1" x14ac:dyDescent="0.25">
      <c r="A33" s="41" t="s">
        <v>145</v>
      </c>
      <c r="B33" s="41"/>
      <c r="C33" s="42">
        <v>549784</v>
      </c>
      <c r="D33" s="42">
        <v>223385</v>
      </c>
      <c r="E33" s="42">
        <v>0</v>
      </c>
      <c r="F33" s="42">
        <v>549784</v>
      </c>
      <c r="G33" s="42">
        <v>63689</v>
      </c>
      <c r="H33" s="42">
        <v>78080</v>
      </c>
    </row>
    <row r="34" spans="1:8" ht="14.25" x14ac:dyDescent="0.2">
      <c r="A34" s="43"/>
      <c r="B34" s="43"/>
      <c r="C34" s="33"/>
      <c r="D34" s="33"/>
      <c r="E34" s="33"/>
      <c r="F34" s="33"/>
      <c r="G34" s="33"/>
      <c r="H34" s="33"/>
    </row>
    <row r="36" spans="1:8" ht="15" x14ac:dyDescent="0.25">
      <c r="A36" s="44" t="s">
        <v>168</v>
      </c>
      <c r="B36" s="44"/>
      <c r="C36" s="45"/>
      <c r="D36" s="45"/>
      <c r="E36" s="45"/>
      <c r="F36" s="45"/>
      <c r="G36" s="45"/>
      <c r="H36" s="45"/>
    </row>
    <row r="37" spans="1:8" ht="15.75" thickBot="1" x14ac:dyDescent="0.3">
      <c r="A37" s="3" t="s">
        <v>146</v>
      </c>
      <c r="B37" s="3"/>
      <c r="C37" s="3"/>
      <c r="D37" s="46"/>
      <c r="E37" s="3"/>
      <c r="F37" s="47"/>
      <c r="G37" s="3"/>
      <c r="H37" s="45" t="s">
        <v>147</v>
      </c>
    </row>
    <row r="38" spans="1:8" ht="15.75" thickBot="1" x14ac:dyDescent="0.3">
      <c r="A38" s="20" t="s">
        <v>148</v>
      </c>
      <c r="B38" s="48" t="s">
        <v>149</v>
      </c>
      <c r="C38" s="49" t="s">
        <v>150</v>
      </c>
      <c r="D38" s="48" t="s">
        <v>151</v>
      </c>
      <c r="E38" s="49" t="s">
        <v>152</v>
      </c>
      <c r="F38" s="48" t="s">
        <v>153</v>
      </c>
      <c r="G38" s="49" t="s">
        <v>154</v>
      </c>
      <c r="H38" s="48" t="s">
        <v>155</v>
      </c>
    </row>
    <row r="39" spans="1:8" ht="15" x14ac:dyDescent="0.25">
      <c r="A39" s="50" t="s">
        <v>156</v>
      </c>
      <c r="B39" s="51">
        <v>150000</v>
      </c>
      <c r="C39" s="52"/>
      <c r="D39" s="53"/>
      <c r="E39" s="52"/>
      <c r="F39" s="53"/>
      <c r="G39" s="54">
        <v>100000</v>
      </c>
      <c r="H39" s="51">
        <v>250000</v>
      </c>
    </row>
    <row r="40" spans="1:8" ht="15" x14ac:dyDescent="0.25">
      <c r="A40" s="50" t="s">
        <v>157</v>
      </c>
      <c r="B40" s="51">
        <v>275000</v>
      </c>
      <c r="C40" s="52">
        <v>25000</v>
      </c>
      <c r="D40" s="52">
        <v>75000</v>
      </c>
      <c r="E40" s="52">
        <v>45000</v>
      </c>
      <c r="F40" s="52"/>
      <c r="G40" s="54">
        <v>75000</v>
      </c>
      <c r="H40" s="51">
        <v>495000</v>
      </c>
    </row>
    <row r="41" spans="1:8" ht="15" x14ac:dyDescent="0.25">
      <c r="A41" s="50" t="s">
        <v>158</v>
      </c>
      <c r="B41" s="51">
        <v>258000</v>
      </c>
      <c r="C41" s="52">
        <v>20000</v>
      </c>
      <c r="D41" s="52">
        <v>60000</v>
      </c>
      <c r="E41" s="52">
        <v>30000</v>
      </c>
      <c r="F41" s="52">
        <v>20000</v>
      </c>
      <c r="G41" s="54">
        <v>70000</v>
      </c>
      <c r="H41" s="51">
        <v>458000</v>
      </c>
    </row>
    <row r="42" spans="1:8" ht="15" x14ac:dyDescent="0.25">
      <c r="A42" s="50" t="s">
        <v>159</v>
      </c>
      <c r="B42" s="51">
        <v>325000</v>
      </c>
      <c r="C42" s="52">
        <v>50000</v>
      </c>
      <c r="D42" s="52">
        <v>62000</v>
      </c>
      <c r="E42" s="52">
        <v>33000</v>
      </c>
      <c r="F42" s="52">
        <v>7000</v>
      </c>
      <c r="G42" s="54">
        <v>60000</v>
      </c>
      <c r="H42" s="51">
        <v>537000</v>
      </c>
    </row>
    <row r="43" spans="1:8" ht="15.75" thickBot="1" x14ac:dyDescent="0.3">
      <c r="A43" s="50"/>
      <c r="B43" s="55"/>
      <c r="C43" s="52"/>
      <c r="D43" s="52"/>
      <c r="E43" s="56"/>
      <c r="F43" s="52"/>
      <c r="G43" s="54"/>
      <c r="H43" s="51"/>
    </row>
    <row r="44" spans="1:8" ht="15.75" thickBot="1" x14ac:dyDescent="0.3">
      <c r="A44" s="20" t="s">
        <v>160</v>
      </c>
      <c r="B44" s="57">
        <v>1008000</v>
      </c>
      <c r="C44" s="57">
        <v>95000</v>
      </c>
      <c r="D44" s="57">
        <v>197000</v>
      </c>
      <c r="E44" s="57">
        <v>108000</v>
      </c>
      <c r="F44" s="57">
        <v>27000</v>
      </c>
      <c r="G44" s="57">
        <v>305000</v>
      </c>
      <c r="H44" s="57">
        <v>1740000</v>
      </c>
    </row>
    <row r="45" spans="1:8" ht="15" x14ac:dyDescent="0.25">
      <c r="A45" s="58"/>
      <c r="B45" s="59"/>
      <c r="C45" s="59"/>
      <c r="D45" s="59"/>
      <c r="E45" s="59"/>
      <c r="F45" s="60"/>
      <c r="G45" s="61"/>
      <c r="H45" s="61"/>
    </row>
    <row r="46" spans="1:8" ht="15" x14ac:dyDescent="0.25">
      <c r="A46" s="62" t="s">
        <v>161</v>
      </c>
      <c r="G46" s="61"/>
      <c r="H46" s="61"/>
    </row>
    <row r="47" spans="1:8" ht="15.75" thickBot="1" x14ac:dyDescent="0.3">
      <c r="A47" s="63" t="s">
        <v>2</v>
      </c>
      <c r="F47" s="64" t="s">
        <v>147</v>
      </c>
      <c r="G47" s="61"/>
      <c r="H47" s="61"/>
    </row>
    <row r="48" spans="1:8" ht="15" x14ac:dyDescent="0.25">
      <c r="A48" s="65" t="s">
        <v>148</v>
      </c>
      <c r="B48" s="66" t="s">
        <v>156</v>
      </c>
      <c r="C48" s="66" t="s">
        <v>157</v>
      </c>
      <c r="D48" s="66" t="s">
        <v>158</v>
      </c>
      <c r="E48" s="66" t="s">
        <v>159</v>
      </c>
      <c r="F48" s="67" t="s">
        <v>4</v>
      </c>
      <c r="G48" s="68"/>
      <c r="H48" s="68"/>
    </row>
    <row r="49" spans="1:8" ht="15.75" thickBot="1" x14ac:dyDescent="0.3">
      <c r="A49" s="69"/>
      <c r="B49" s="70" t="s">
        <v>155</v>
      </c>
      <c r="C49" s="70" t="s">
        <v>155</v>
      </c>
      <c r="D49" s="70" t="s">
        <v>155</v>
      </c>
      <c r="E49" s="70" t="s">
        <v>155</v>
      </c>
      <c r="F49" s="71"/>
      <c r="G49" s="68"/>
      <c r="H49" s="68"/>
    </row>
    <row r="50" spans="1:8" ht="15" x14ac:dyDescent="0.25">
      <c r="A50" s="72" t="s">
        <v>156</v>
      </c>
      <c r="B50" s="53">
        <v>0</v>
      </c>
      <c r="C50" s="53"/>
      <c r="D50" s="73"/>
      <c r="E50" s="53"/>
      <c r="F50" s="54">
        <v>0</v>
      </c>
      <c r="G50" s="68"/>
      <c r="H50" s="68"/>
    </row>
    <row r="51" spans="1:8" ht="15" x14ac:dyDescent="0.25">
      <c r="A51" s="72" t="s">
        <v>157</v>
      </c>
      <c r="B51" s="74"/>
      <c r="C51" s="53">
        <v>105832</v>
      </c>
      <c r="D51" s="75"/>
      <c r="E51" s="53"/>
      <c r="F51" s="54">
        <v>105832</v>
      </c>
      <c r="G51" s="68"/>
      <c r="H51" s="68"/>
    </row>
    <row r="52" spans="1:8" ht="15" x14ac:dyDescent="0.25">
      <c r="A52" s="72" t="s">
        <v>158</v>
      </c>
      <c r="B52" s="53"/>
      <c r="C52" s="53"/>
      <c r="D52" s="73">
        <v>158747</v>
      </c>
      <c r="E52" s="53"/>
      <c r="F52" s="54">
        <v>158747</v>
      </c>
      <c r="G52" s="68"/>
      <c r="H52" s="68"/>
    </row>
    <row r="53" spans="1:8" ht="15" x14ac:dyDescent="0.25">
      <c r="A53" s="72" t="s">
        <v>159</v>
      </c>
      <c r="B53" s="74"/>
      <c r="C53" s="74"/>
      <c r="D53" s="73"/>
      <c r="E53" s="53">
        <v>100745</v>
      </c>
      <c r="F53" s="54">
        <v>100745</v>
      </c>
      <c r="G53" s="68"/>
      <c r="H53" s="68"/>
    </row>
    <row r="54" spans="1:8" ht="15.75" thickBot="1" x14ac:dyDescent="0.3">
      <c r="A54" s="72"/>
      <c r="B54" s="74"/>
      <c r="C54" s="74"/>
      <c r="D54" s="76"/>
      <c r="E54" s="74"/>
      <c r="F54" s="54"/>
      <c r="G54" s="68"/>
      <c r="H54" s="68"/>
    </row>
    <row r="55" spans="1:8" ht="15.75" thickBot="1" x14ac:dyDescent="0.3">
      <c r="A55" s="77" t="s">
        <v>160</v>
      </c>
      <c r="B55" s="78">
        <v>0</v>
      </c>
      <c r="C55" s="78">
        <v>105832</v>
      </c>
      <c r="D55" s="78">
        <v>158747</v>
      </c>
      <c r="E55" s="78">
        <v>100745</v>
      </c>
      <c r="F55" s="79">
        <v>365324</v>
      </c>
      <c r="G55" s="68"/>
      <c r="H55" s="68"/>
    </row>
    <row r="56" spans="1:8" ht="15" x14ac:dyDescent="0.25">
      <c r="A56" s="58"/>
      <c r="B56" s="59"/>
      <c r="C56" s="59"/>
      <c r="D56" s="59"/>
      <c r="E56" s="59"/>
      <c r="F56" s="60"/>
      <c r="G56" s="68"/>
      <c r="H56" s="68"/>
    </row>
    <row r="57" spans="1:8" ht="15" x14ac:dyDescent="0.25">
      <c r="A57" s="3"/>
      <c r="B57" s="80"/>
      <c r="C57" s="80"/>
      <c r="D57" s="61"/>
      <c r="E57" s="61"/>
      <c r="F57" s="61"/>
      <c r="G57" s="68"/>
      <c r="H57" s="68"/>
    </row>
    <row r="58" spans="1:8" ht="15" x14ac:dyDescent="0.25">
      <c r="A58" s="3"/>
      <c r="B58" s="44"/>
      <c r="C58" s="44"/>
      <c r="D58" s="61"/>
      <c r="E58" s="61"/>
      <c r="F58" s="61"/>
      <c r="G58" s="68"/>
      <c r="H58" s="68"/>
    </row>
  </sheetData>
  <pageMargins left="0.70866141732283472" right="0.70866141732283472" top="0.74803149606299213" bottom="0.43307086614173229" header="0.31496062992125984" footer="0.31496062992125984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="75" workbookViewId="0">
      <selection activeCell="A25" sqref="A25"/>
    </sheetView>
  </sheetViews>
  <sheetFormatPr defaultRowHeight="12.75" x14ac:dyDescent="0.2"/>
  <cols>
    <col min="1" max="1" width="24" style="255" customWidth="1"/>
    <col min="2" max="2" width="17.7109375" style="255" customWidth="1"/>
    <col min="3" max="4" width="16" style="255" customWidth="1"/>
    <col min="5" max="5" width="15.85546875" style="255" customWidth="1"/>
    <col min="6" max="6" width="16" style="255" customWidth="1"/>
    <col min="7" max="7" width="15.7109375" style="255" customWidth="1"/>
    <col min="8" max="8" width="15.85546875" style="255" customWidth="1"/>
    <col min="9" max="9" width="16.140625" style="255" customWidth="1"/>
    <col min="10" max="10" width="14.7109375" style="255" customWidth="1"/>
    <col min="11" max="11" width="17.7109375" style="255" customWidth="1"/>
    <col min="12" max="12" width="15.5703125" style="255" customWidth="1"/>
    <col min="13" max="13" width="16" style="255" customWidth="1"/>
    <col min="14" max="14" width="16.85546875" style="255" customWidth="1"/>
    <col min="15" max="15" width="16.140625" style="255" bestFit="1" customWidth="1"/>
    <col min="16" max="16" width="16.7109375" style="255" bestFit="1" customWidth="1"/>
    <col min="17" max="17" width="16.140625" style="255" bestFit="1" customWidth="1"/>
    <col min="18" max="18" width="14.85546875" style="255" bestFit="1" customWidth="1"/>
    <col min="19" max="19" width="15" style="255" hidden="1" customWidth="1"/>
    <col min="20" max="16384" width="9.140625" style="255"/>
  </cols>
  <sheetData>
    <row r="1" spans="1:19" x14ac:dyDescent="0.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9" ht="20.25" x14ac:dyDescent="0.3">
      <c r="A2" s="256" t="s">
        <v>244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  <c r="O2" s="259"/>
      <c r="P2" s="260"/>
      <c r="Q2" s="260"/>
      <c r="R2" s="260"/>
    </row>
    <row r="3" spans="1:19" x14ac:dyDescent="0.2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9" ht="16.5" thickBot="1" x14ac:dyDescent="0.3">
      <c r="A4" s="254"/>
      <c r="B4" s="254"/>
      <c r="C4" s="254"/>
      <c r="D4" s="254"/>
      <c r="E4" s="254"/>
      <c r="F4" s="254"/>
      <c r="G4" s="254"/>
      <c r="H4" s="254"/>
      <c r="I4" s="254"/>
      <c r="J4" s="261"/>
      <c r="K4" s="261"/>
      <c r="L4" s="261"/>
      <c r="M4" s="261"/>
      <c r="N4" s="262" t="s">
        <v>245</v>
      </c>
      <c r="R4" s="263"/>
      <c r="S4" s="264" t="s">
        <v>246</v>
      </c>
    </row>
    <row r="5" spans="1:19" ht="33.75" customHeight="1" x14ac:dyDescent="0.3">
      <c r="A5" s="265" t="s">
        <v>247</v>
      </c>
      <c r="B5" s="266" t="s">
        <v>248</v>
      </c>
      <c r="C5" s="267"/>
      <c r="D5" s="267"/>
      <c r="E5" s="268"/>
      <c r="F5" s="267"/>
      <c r="G5" s="267"/>
      <c r="H5" s="267"/>
      <c r="I5" s="267"/>
      <c r="J5" s="269"/>
      <c r="K5" s="269"/>
      <c r="L5" s="269"/>
      <c r="M5" s="269"/>
      <c r="N5" s="269"/>
      <c r="S5" s="270"/>
    </row>
    <row r="6" spans="1:19" ht="30" customHeight="1" x14ac:dyDescent="0.25">
      <c r="A6" s="271"/>
      <c r="B6" s="272" t="s">
        <v>249</v>
      </c>
      <c r="C6" s="273" t="s">
        <v>250</v>
      </c>
      <c r="D6" s="274"/>
      <c r="E6" s="274"/>
      <c r="F6" s="274"/>
      <c r="G6" s="274"/>
      <c r="H6" s="274"/>
      <c r="I6" s="274"/>
      <c r="J6" s="275"/>
      <c r="K6" s="275"/>
      <c r="L6" s="275"/>
      <c r="M6" s="275"/>
      <c r="N6" s="275"/>
      <c r="S6" s="276"/>
    </row>
    <row r="7" spans="1:19" ht="29.25" customHeight="1" thickBot="1" x14ac:dyDescent="0.3">
      <c r="A7" s="271"/>
      <c r="B7" s="271"/>
      <c r="C7" s="277" t="s">
        <v>251</v>
      </c>
      <c r="D7" s="278" t="s">
        <v>72</v>
      </c>
      <c r="E7" s="278" t="s">
        <v>91</v>
      </c>
      <c r="F7" s="278" t="s">
        <v>92</v>
      </c>
      <c r="G7" s="278" t="s">
        <v>93</v>
      </c>
      <c r="H7" s="278" t="s">
        <v>95</v>
      </c>
      <c r="I7" s="278" t="s">
        <v>97</v>
      </c>
      <c r="J7" s="278" t="s">
        <v>98</v>
      </c>
      <c r="K7" s="278" t="s">
        <v>99</v>
      </c>
      <c r="L7" s="278" t="s">
        <v>100</v>
      </c>
      <c r="M7" s="278" t="s">
        <v>101</v>
      </c>
      <c r="N7" s="279" t="s">
        <v>162</v>
      </c>
      <c r="S7" s="280" t="s">
        <v>99</v>
      </c>
    </row>
    <row r="8" spans="1:19" ht="13.5" thickBot="1" x14ac:dyDescent="0.25">
      <c r="A8" s="281" t="s">
        <v>0</v>
      </c>
      <c r="B8" s="281">
        <v>1</v>
      </c>
      <c r="C8" s="282">
        <v>2</v>
      </c>
      <c r="D8" s="283">
        <v>3</v>
      </c>
      <c r="E8" s="283">
        <v>4</v>
      </c>
      <c r="F8" s="283">
        <v>5</v>
      </c>
      <c r="G8" s="283">
        <v>6</v>
      </c>
      <c r="H8" s="283">
        <v>7</v>
      </c>
      <c r="I8" s="283">
        <v>8</v>
      </c>
      <c r="J8" s="283">
        <v>9</v>
      </c>
      <c r="K8" s="283">
        <v>10</v>
      </c>
      <c r="L8" s="283">
        <v>11</v>
      </c>
      <c r="M8" s="283">
        <v>12</v>
      </c>
      <c r="N8" s="284">
        <v>13</v>
      </c>
      <c r="S8" s="285">
        <v>20</v>
      </c>
    </row>
    <row r="9" spans="1:19" ht="36.75" customHeight="1" x14ac:dyDescent="0.25">
      <c r="A9" s="286" t="s">
        <v>252</v>
      </c>
      <c r="B9" s="287">
        <v>130000000</v>
      </c>
      <c r="C9" s="288">
        <v>8272909</v>
      </c>
      <c r="D9" s="289">
        <v>8061249</v>
      </c>
      <c r="E9" s="289">
        <v>9116168</v>
      </c>
      <c r="F9" s="289">
        <v>11291383</v>
      </c>
      <c r="G9" s="289">
        <v>8233129</v>
      </c>
      <c r="H9" s="289">
        <v>11857331</v>
      </c>
      <c r="I9" s="289">
        <v>10204133</v>
      </c>
      <c r="J9" s="289">
        <v>9378190</v>
      </c>
      <c r="K9" s="289">
        <v>9707888</v>
      </c>
      <c r="L9" s="289">
        <v>10292028</v>
      </c>
      <c r="M9" s="289">
        <v>10940190</v>
      </c>
      <c r="N9" s="290">
        <v>21426960</v>
      </c>
      <c r="S9" s="291">
        <v>4184888</v>
      </c>
    </row>
    <row r="10" spans="1:19" ht="23.25" customHeight="1" thickBot="1" x14ac:dyDescent="0.3">
      <c r="A10" s="292"/>
      <c r="B10" s="293"/>
      <c r="C10" s="294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P10" s="297"/>
      <c r="S10" s="298" t="s">
        <v>253</v>
      </c>
    </row>
    <row r="11" spans="1:19" x14ac:dyDescent="0.2">
      <c r="A11" s="254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</row>
    <row r="12" spans="1:19" x14ac:dyDescent="0.2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</row>
    <row r="13" spans="1:19" x14ac:dyDescent="0.2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</row>
    <row r="14" spans="1:19" ht="16.5" thickBot="1" x14ac:dyDescent="0.3">
      <c r="A14" s="254"/>
      <c r="B14" s="254"/>
      <c r="C14" s="254"/>
      <c r="D14" s="254"/>
      <c r="E14" s="254"/>
      <c r="F14" s="254"/>
      <c r="G14" s="254"/>
      <c r="H14" s="254"/>
      <c r="I14" s="254"/>
      <c r="J14" s="261"/>
      <c r="K14" s="261"/>
      <c r="L14" s="261"/>
      <c r="M14" s="261"/>
      <c r="N14" s="262" t="s">
        <v>245</v>
      </c>
    </row>
    <row r="15" spans="1:19" ht="34.5" customHeight="1" x14ac:dyDescent="0.3">
      <c r="A15" s="265" t="s">
        <v>247</v>
      </c>
      <c r="B15" s="266" t="s">
        <v>254</v>
      </c>
      <c r="C15" s="267"/>
      <c r="D15" s="267"/>
      <c r="E15" s="268"/>
      <c r="F15" s="267"/>
      <c r="G15" s="267"/>
      <c r="H15" s="267"/>
      <c r="I15" s="267"/>
      <c r="J15" s="269"/>
      <c r="K15" s="269"/>
      <c r="L15" s="269"/>
      <c r="M15" s="269"/>
      <c r="N15" s="269"/>
    </row>
    <row r="16" spans="1:19" ht="30" customHeight="1" x14ac:dyDescent="0.25">
      <c r="A16" s="271"/>
      <c r="B16" s="272" t="s">
        <v>255</v>
      </c>
      <c r="C16" s="273" t="s">
        <v>250</v>
      </c>
      <c r="D16" s="274"/>
      <c r="E16" s="274"/>
      <c r="F16" s="274"/>
      <c r="G16" s="274"/>
      <c r="H16" s="274"/>
      <c r="I16" s="274"/>
      <c r="J16" s="275"/>
      <c r="K16" s="275"/>
      <c r="L16" s="275"/>
      <c r="M16" s="275"/>
      <c r="N16" s="275"/>
    </row>
    <row r="17" spans="1:16" ht="30" customHeight="1" thickBot="1" x14ac:dyDescent="0.3">
      <c r="A17" s="271"/>
      <c r="B17" s="272" t="s">
        <v>256</v>
      </c>
      <c r="C17" s="299" t="s">
        <v>251</v>
      </c>
      <c r="D17" s="300" t="s">
        <v>72</v>
      </c>
      <c r="E17" s="300" t="s">
        <v>91</v>
      </c>
      <c r="F17" s="300" t="s">
        <v>92</v>
      </c>
      <c r="G17" s="300" t="s">
        <v>93</v>
      </c>
      <c r="H17" s="300" t="s">
        <v>95</v>
      </c>
      <c r="I17" s="300" t="s">
        <v>97</v>
      </c>
      <c r="J17" s="300" t="s">
        <v>98</v>
      </c>
      <c r="K17" s="300" t="s">
        <v>99</v>
      </c>
      <c r="L17" s="300" t="s">
        <v>100</v>
      </c>
      <c r="M17" s="278" t="s">
        <v>101</v>
      </c>
      <c r="N17" s="279" t="s">
        <v>162</v>
      </c>
    </row>
    <row r="18" spans="1:16" ht="13.5" thickBot="1" x14ac:dyDescent="0.25">
      <c r="A18" s="281" t="s">
        <v>0</v>
      </c>
      <c r="B18" s="281">
        <v>1</v>
      </c>
      <c r="C18" s="282">
        <v>2</v>
      </c>
      <c r="D18" s="283">
        <v>3</v>
      </c>
      <c r="E18" s="283">
        <v>4</v>
      </c>
      <c r="F18" s="283">
        <v>5</v>
      </c>
      <c r="G18" s="283">
        <v>6</v>
      </c>
      <c r="H18" s="283">
        <v>7</v>
      </c>
      <c r="I18" s="283">
        <v>8</v>
      </c>
      <c r="J18" s="283">
        <v>9</v>
      </c>
      <c r="K18" s="283">
        <v>10</v>
      </c>
      <c r="L18" s="283">
        <v>11</v>
      </c>
      <c r="M18" s="283">
        <v>12</v>
      </c>
      <c r="N18" s="284">
        <v>13</v>
      </c>
    </row>
    <row r="19" spans="1:16" ht="37.5" customHeight="1" x14ac:dyDescent="0.25">
      <c r="A19" s="286" t="s">
        <v>252</v>
      </c>
      <c r="B19" s="287">
        <v>137900000</v>
      </c>
      <c r="C19" s="288">
        <v>9204693</v>
      </c>
      <c r="D19" s="289">
        <v>8367150</v>
      </c>
      <c r="E19" s="289">
        <v>9168293</v>
      </c>
      <c r="F19" s="289">
        <v>9707722</v>
      </c>
      <c r="G19" s="289">
        <v>12807858</v>
      </c>
      <c r="H19" s="289">
        <v>10173263</v>
      </c>
      <c r="I19" s="289">
        <v>10839193</v>
      </c>
      <c r="J19" s="289">
        <v>9372572</v>
      </c>
      <c r="K19" s="289">
        <v>9071315</v>
      </c>
      <c r="L19" s="289">
        <v>10044465</v>
      </c>
      <c r="M19" s="289">
        <v>11932200</v>
      </c>
      <c r="N19" s="290">
        <f>22035921-881</f>
        <v>22035040</v>
      </c>
      <c r="P19" s="301"/>
    </row>
    <row r="20" spans="1:16" ht="23.25" customHeight="1" thickBot="1" x14ac:dyDescent="0.3">
      <c r="A20" s="292"/>
      <c r="B20" s="293"/>
      <c r="C20" s="294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6"/>
    </row>
    <row r="22" spans="1:16" x14ac:dyDescent="0.2">
      <c r="A22" s="302"/>
    </row>
  </sheetData>
  <pageMargins left="0.98425196850393704" right="0.98425196850393704" top="1.5748031496062993" bottom="0.98425196850393704" header="0" footer="0"/>
  <pageSetup paperSize="9" scale="4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="90" zoomScaleNormal="90" workbookViewId="0">
      <selection activeCell="K25" sqref="K25"/>
    </sheetView>
  </sheetViews>
  <sheetFormatPr defaultRowHeight="15" x14ac:dyDescent="0.25"/>
  <cols>
    <col min="1" max="1" width="41" style="303" bestFit="1" customWidth="1"/>
    <col min="2" max="9" width="13.7109375" style="303" customWidth="1"/>
    <col min="10" max="16384" width="9.140625" style="303"/>
  </cols>
  <sheetData>
    <row r="1" spans="1:9" ht="18.75" x14ac:dyDescent="0.3">
      <c r="A1" s="648" t="s">
        <v>257</v>
      </c>
      <c r="B1" s="648"/>
      <c r="C1" s="648"/>
      <c r="D1" s="648"/>
      <c r="E1" s="648"/>
      <c r="F1" s="648"/>
      <c r="G1" s="648"/>
      <c r="H1" s="648"/>
      <c r="I1" s="648"/>
    </row>
    <row r="2" spans="1:9" ht="18.75" x14ac:dyDescent="0.3">
      <c r="A2" s="304"/>
      <c r="B2" s="305"/>
      <c r="C2" s="305"/>
      <c r="D2" s="305"/>
      <c r="E2" s="305"/>
      <c r="F2" s="305"/>
      <c r="G2" s="304"/>
      <c r="H2" s="304"/>
      <c r="I2" s="304"/>
    </row>
    <row r="3" spans="1:9" x14ac:dyDescent="0.25">
      <c r="A3" s="306"/>
      <c r="B3" s="307">
        <f>ROUND(B28,0)</f>
        <v>0</v>
      </c>
      <c r="C3" s="307"/>
      <c r="D3" s="307"/>
      <c r="E3" s="307">
        <f t="shared" ref="E3" si="0">ROUND(E28,0)</f>
        <v>0</v>
      </c>
      <c r="F3" s="307"/>
      <c r="G3" s="307"/>
      <c r="H3" s="307"/>
      <c r="I3" s="307"/>
    </row>
    <row r="4" spans="1:9" ht="30" x14ac:dyDescent="0.25">
      <c r="A4" s="308" t="s">
        <v>258</v>
      </c>
      <c r="B4" s="309" t="s">
        <v>259</v>
      </c>
      <c r="C4" s="310" t="s">
        <v>260</v>
      </c>
      <c r="D4" s="311" t="s">
        <v>261</v>
      </c>
      <c r="E4" s="311" t="s">
        <v>262</v>
      </c>
      <c r="F4" s="311" t="s">
        <v>263</v>
      </c>
      <c r="G4" s="311" t="s">
        <v>264</v>
      </c>
      <c r="H4" s="311" t="s">
        <v>265</v>
      </c>
      <c r="I4" s="311" t="s">
        <v>266</v>
      </c>
    </row>
    <row r="5" spans="1:9" x14ac:dyDescent="0.25">
      <c r="A5" s="312" t="s">
        <v>267</v>
      </c>
      <c r="B5" s="313">
        <v>0</v>
      </c>
      <c r="C5" s="313">
        <v>0</v>
      </c>
      <c r="D5" s="313">
        <v>0</v>
      </c>
      <c r="E5" s="313">
        <v>0</v>
      </c>
      <c r="F5" s="313">
        <v>0</v>
      </c>
      <c r="G5" s="313">
        <v>0</v>
      </c>
      <c r="H5" s="313">
        <v>0</v>
      </c>
      <c r="I5" s="313">
        <v>0</v>
      </c>
    </row>
    <row r="6" spans="1:9" x14ac:dyDescent="0.25">
      <c r="A6" s="314" t="s">
        <v>268</v>
      </c>
      <c r="B6" s="315">
        <v>568050</v>
      </c>
      <c r="C6" s="315">
        <v>12192443</v>
      </c>
      <c r="D6" s="315">
        <v>31053319</v>
      </c>
      <c r="E6" s="315">
        <v>124321</v>
      </c>
      <c r="F6" s="315">
        <v>1318843</v>
      </c>
      <c r="G6" s="315">
        <f>B6+C6+D6+E6+F6</f>
        <v>45256976</v>
      </c>
      <c r="H6" s="315">
        <v>720000</v>
      </c>
      <c r="I6" s="315">
        <f>G6+H6</f>
        <v>45976976</v>
      </c>
    </row>
    <row r="7" spans="1:9" x14ac:dyDescent="0.25">
      <c r="A7" s="314" t="s">
        <v>269</v>
      </c>
      <c r="B7" s="315">
        <v>2103319</v>
      </c>
      <c r="C7" s="315">
        <v>26490519</v>
      </c>
      <c r="D7" s="315">
        <v>37463324</v>
      </c>
      <c r="E7" s="315">
        <v>153022</v>
      </c>
      <c r="F7" s="315">
        <v>2775241</v>
      </c>
      <c r="G7" s="315">
        <f t="shared" ref="G7:G8" si="1">B7+C7+D7+E7+F7</f>
        <v>68985425</v>
      </c>
      <c r="H7" s="315">
        <v>4192895</v>
      </c>
      <c r="I7" s="315">
        <f>G7+H7</f>
        <v>73178320</v>
      </c>
    </row>
    <row r="8" spans="1:9" x14ac:dyDescent="0.25">
      <c r="A8" s="312" t="s">
        <v>270</v>
      </c>
      <c r="B8" s="313">
        <f>1977438+2416.93</f>
        <v>1979854.93</v>
      </c>
      <c r="C8" s="313">
        <f>23047750.6+732247.62</f>
        <v>23779998.220000003</v>
      </c>
      <c r="D8" s="313">
        <f>37322409.55+75542.65</f>
        <v>37397952.199999996</v>
      </c>
      <c r="E8" s="313">
        <v>142059</v>
      </c>
      <c r="F8" s="313">
        <f>2617491.67+46367.85</f>
        <v>2663859.52</v>
      </c>
      <c r="G8" s="316">
        <f t="shared" si="1"/>
        <v>65963723.869999997</v>
      </c>
      <c r="H8" s="313">
        <v>2592957</v>
      </c>
      <c r="I8" s="317">
        <f>G8+H8</f>
        <v>68556680.870000005</v>
      </c>
    </row>
    <row r="9" spans="1:9" ht="15.75" thickBot="1" x14ac:dyDescent="0.3">
      <c r="A9" s="318" t="s">
        <v>271</v>
      </c>
      <c r="B9" s="319">
        <f>B8/B7*100</f>
        <v>94.130035909911896</v>
      </c>
      <c r="C9" s="319">
        <f t="shared" ref="C9:I9" si="2">C8/C7*100</f>
        <v>89.767958944103739</v>
      </c>
      <c r="D9" s="319">
        <f t="shared" si="2"/>
        <v>99.825504538785708</v>
      </c>
      <c r="E9" s="319">
        <f t="shared" si="2"/>
        <v>92.835670687874952</v>
      </c>
      <c r="F9" s="319">
        <f t="shared" si="2"/>
        <v>95.98660152397575</v>
      </c>
      <c r="G9" s="319">
        <f t="shared" si="2"/>
        <v>95.619797761628632</v>
      </c>
      <c r="H9" s="319">
        <f t="shared" si="2"/>
        <v>61.841686948993477</v>
      </c>
      <c r="I9" s="319">
        <f t="shared" si="2"/>
        <v>93.684414823953333</v>
      </c>
    </row>
    <row r="10" spans="1:9" x14ac:dyDescent="0.25">
      <c r="A10" s="312" t="s">
        <v>272</v>
      </c>
      <c r="B10" s="313">
        <v>0</v>
      </c>
      <c r="C10" s="313">
        <v>0</v>
      </c>
      <c r="D10" s="313">
        <v>0</v>
      </c>
      <c r="E10" s="313">
        <v>0</v>
      </c>
      <c r="F10" s="313">
        <v>0</v>
      </c>
      <c r="G10" s="313">
        <v>0</v>
      </c>
      <c r="H10" s="313">
        <v>0</v>
      </c>
      <c r="I10" s="313">
        <v>0</v>
      </c>
    </row>
    <row r="11" spans="1:9" x14ac:dyDescent="0.25">
      <c r="A11" s="314" t="s">
        <v>268</v>
      </c>
      <c r="B11" s="315">
        <v>78100</v>
      </c>
      <c r="C11" s="315">
        <v>36647</v>
      </c>
      <c r="D11" s="315">
        <v>0</v>
      </c>
      <c r="E11" s="315">
        <v>0</v>
      </c>
      <c r="F11" s="315">
        <v>0</v>
      </c>
      <c r="G11" s="315">
        <f>B11+C11+D11+E11+F11</f>
        <v>114747</v>
      </c>
      <c r="H11" s="315">
        <v>0</v>
      </c>
      <c r="I11" s="315">
        <f>G11+H11</f>
        <v>114747</v>
      </c>
    </row>
    <row r="12" spans="1:9" x14ac:dyDescent="0.25">
      <c r="A12" s="314" t="s">
        <v>269</v>
      </c>
      <c r="B12" s="315">
        <v>108070</v>
      </c>
      <c r="C12" s="315">
        <v>52700</v>
      </c>
      <c r="D12" s="315">
        <v>0</v>
      </c>
      <c r="E12" s="315">
        <v>0</v>
      </c>
      <c r="F12" s="315">
        <v>0</v>
      </c>
      <c r="G12" s="315">
        <f t="shared" ref="G12:G13" si="3">B12+C12+D12+E12+F12</f>
        <v>160770</v>
      </c>
      <c r="H12" s="315">
        <v>0</v>
      </c>
      <c r="I12" s="315">
        <f>G12+H12</f>
        <v>160770</v>
      </c>
    </row>
    <row r="13" spans="1:9" x14ac:dyDescent="0.25">
      <c r="A13" s="312" t="s">
        <v>270</v>
      </c>
      <c r="B13" s="313">
        <f>83377+7.8</f>
        <v>83384.800000000003</v>
      </c>
      <c r="C13" s="313">
        <v>45291</v>
      </c>
      <c r="D13" s="313">
        <v>0</v>
      </c>
      <c r="E13" s="313">
        <v>0</v>
      </c>
      <c r="F13" s="313">
        <v>0</v>
      </c>
      <c r="G13" s="317">
        <f t="shared" si="3"/>
        <v>128675.8</v>
      </c>
      <c r="H13" s="313">
        <v>0</v>
      </c>
      <c r="I13" s="317">
        <f>D13+E13+F13+G13+H13</f>
        <v>128675.8</v>
      </c>
    </row>
    <row r="14" spans="1:9" ht="15.75" thickBot="1" x14ac:dyDescent="0.3">
      <c r="A14" s="318" t="s">
        <v>271</v>
      </c>
      <c r="B14" s="319">
        <f>B13/B12*100</f>
        <v>77.158138243730917</v>
      </c>
      <c r="C14" s="319">
        <f t="shared" ref="C14:G14" si="4">C13/C12*100</f>
        <v>85.941176470588232</v>
      </c>
      <c r="D14" s="319"/>
      <c r="E14" s="319"/>
      <c r="F14" s="319"/>
      <c r="G14" s="319">
        <f t="shared" si="4"/>
        <v>80.037195994277539</v>
      </c>
      <c r="H14" s="319"/>
      <c r="I14" s="319">
        <f>I13/I12*100</f>
        <v>80.037195994277539</v>
      </c>
    </row>
    <row r="15" spans="1:9" x14ac:dyDescent="0.25">
      <c r="A15" s="312" t="s">
        <v>273</v>
      </c>
      <c r="B15" s="313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3">
        <v>0</v>
      </c>
    </row>
    <row r="16" spans="1:9" x14ac:dyDescent="0.25">
      <c r="A16" s="314" t="s">
        <v>268</v>
      </c>
      <c r="B16" s="315">
        <v>80037</v>
      </c>
      <c r="C16" s="315">
        <v>18150</v>
      </c>
      <c r="D16" s="315">
        <v>1050</v>
      </c>
      <c r="E16" s="315">
        <v>418</v>
      </c>
      <c r="F16" s="315">
        <v>0</v>
      </c>
      <c r="G16" s="315">
        <f>B16+C16+D16+E16+F16</f>
        <v>99655</v>
      </c>
      <c r="H16" s="315">
        <v>0</v>
      </c>
      <c r="I16" s="315">
        <f>G16+H16</f>
        <v>99655</v>
      </c>
    </row>
    <row r="17" spans="1:9" x14ac:dyDescent="0.25">
      <c r="A17" s="314" t="s">
        <v>269</v>
      </c>
      <c r="B17" s="315">
        <v>86637</v>
      </c>
      <c r="C17" s="315">
        <v>27550</v>
      </c>
      <c r="D17" s="315">
        <v>1050</v>
      </c>
      <c r="E17" s="315">
        <v>418</v>
      </c>
      <c r="F17" s="315">
        <v>0</v>
      </c>
      <c r="G17" s="315">
        <f t="shared" ref="G17:G18" si="5">B17+C17+D17+E17+F17</f>
        <v>115655</v>
      </c>
      <c r="H17" s="315">
        <v>0</v>
      </c>
      <c r="I17" s="315">
        <f>G17+H17</f>
        <v>115655</v>
      </c>
    </row>
    <row r="18" spans="1:9" x14ac:dyDescent="0.25">
      <c r="A18" s="312" t="s">
        <v>270</v>
      </c>
      <c r="B18" s="313">
        <f>57665+604.88</f>
        <v>58269.88</v>
      </c>
      <c r="C18" s="313">
        <v>11852</v>
      </c>
      <c r="D18" s="313">
        <v>616</v>
      </c>
      <c r="E18" s="313">
        <v>315</v>
      </c>
      <c r="F18" s="313">
        <v>0</v>
      </c>
      <c r="G18" s="317">
        <f t="shared" si="5"/>
        <v>71052.88</v>
      </c>
      <c r="H18" s="313">
        <v>0</v>
      </c>
      <c r="I18" s="317">
        <f>B18+C18+D18+E18</f>
        <v>71052.88</v>
      </c>
    </row>
    <row r="19" spans="1:9" x14ac:dyDescent="0.25">
      <c r="A19" s="312" t="s">
        <v>271</v>
      </c>
      <c r="B19" s="320">
        <f>B18/B17*100</f>
        <v>67.257499682583656</v>
      </c>
      <c r="C19" s="320">
        <f t="shared" ref="C19:I19" si="6">C18/C17*100</f>
        <v>43.019963702359348</v>
      </c>
      <c r="D19" s="320">
        <f t="shared" si="6"/>
        <v>58.666666666666664</v>
      </c>
      <c r="E19" s="320">
        <f t="shared" si="6"/>
        <v>75.358851674641144</v>
      </c>
      <c r="F19" s="320"/>
      <c r="G19" s="320">
        <f t="shared" si="6"/>
        <v>61.435199515801308</v>
      </c>
      <c r="H19" s="320"/>
      <c r="I19" s="320">
        <f t="shared" si="6"/>
        <v>61.435199515801308</v>
      </c>
    </row>
    <row r="20" spans="1:9" x14ac:dyDescent="0.25">
      <c r="A20" s="321" t="s">
        <v>274</v>
      </c>
      <c r="B20" s="322">
        <v>0</v>
      </c>
      <c r="C20" s="322">
        <v>0</v>
      </c>
      <c r="D20" s="322">
        <v>0</v>
      </c>
      <c r="E20" s="322">
        <v>0</v>
      </c>
      <c r="F20" s="322">
        <v>0</v>
      </c>
      <c r="G20" s="322">
        <v>0</v>
      </c>
      <c r="H20" s="322">
        <v>0</v>
      </c>
      <c r="I20" s="322">
        <v>0</v>
      </c>
    </row>
    <row r="21" spans="1:9" x14ac:dyDescent="0.25">
      <c r="A21" s="314" t="s">
        <v>268</v>
      </c>
      <c r="B21" s="315">
        <v>35064</v>
      </c>
      <c r="C21" s="315">
        <v>18124</v>
      </c>
      <c r="D21" s="315">
        <v>475</v>
      </c>
      <c r="E21" s="315">
        <v>308</v>
      </c>
      <c r="F21" s="315">
        <v>0</v>
      </c>
      <c r="G21" s="315">
        <f>B21+C21+D21+E21+F21</f>
        <v>53971</v>
      </c>
      <c r="H21" s="315">
        <v>0</v>
      </c>
      <c r="I21" s="315">
        <f>G21+H21</f>
        <v>53971</v>
      </c>
    </row>
    <row r="22" spans="1:9" x14ac:dyDescent="0.25">
      <c r="A22" s="314" t="s">
        <v>269</v>
      </c>
      <c r="B22" s="315">
        <v>41762</v>
      </c>
      <c r="C22" s="315">
        <v>16724</v>
      </c>
      <c r="D22" s="315">
        <v>475</v>
      </c>
      <c r="E22" s="315">
        <v>228</v>
      </c>
      <c r="F22" s="315">
        <v>0</v>
      </c>
      <c r="G22" s="315">
        <f t="shared" ref="G22:G23" si="7">B22+C22+D22+E22+F22</f>
        <v>59189</v>
      </c>
      <c r="H22" s="315">
        <v>0</v>
      </c>
      <c r="I22" s="315">
        <f>G22+H22</f>
        <v>59189</v>
      </c>
    </row>
    <row r="23" spans="1:9" x14ac:dyDescent="0.25">
      <c r="A23" s="312" t="s">
        <v>270</v>
      </c>
      <c r="B23" s="313">
        <f>24045+926.6-1</f>
        <v>24970.6</v>
      </c>
      <c r="C23" s="313">
        <v>9896</v>
      </c>
      <c r="D23" s="313">
        <v>466</v>
      </c>
      <c r="E23" s="313">
        <v>217</v>
      </c>
      <c r="F23" s="313">
        <v>0</v>
      </c>
      <c r="G23" s="317">
        <f t="shared" si="7"/>
        <v>35549.599999999999</v>
      </c>
      <c r="H23" s="313">
        <v>0</v>
      </c>
      <c r="I23" s="317">
        <f>B23+C23+D23+E23+F23</f>
        <v>35549.599999999999</v>
      </c>
    </row>
    <row r="24" spans="1:9" ht="15.75" thickBot="1" x14ac:dyDescent="0.3">
      <c r="A24" s="318" t="s">
        <v>271</v>
      </c>
      <c r="B24" s="319">
        <f>B23/B22*100</f>
        <v>59.792634452372972</v>
      </c>
      <c r="C24" s="319">
        <f>C23/C22*100</f>
        <v>59.172446783066256</v>
      </c>
      <c r="D24" s="319">
        <f>D23/D22*100</f>
        <v>98.10526315789474</v>
      </c>
      <c r="E24" s="319">
        <f>E23/E22*100</f>
        <v>95.175438596491219</v>
      </c>
      <c r="F24" s="319"/>
      <c r="G24" s="319">
        <f t="shared" ref="G24" si="8">G23/G22*100</f>
        <v>60.061160012840219</v>
      </c>
      <c r="H24" s="319"/>
      <c r="I24" s="319">
        <f>I23/I22*100</f>
        <v>60.061160012840219</v>
      </c>
    </row>
    <row r="25" spans="1:9" x14ac:dyDescent="0.25">
      <c r="A25" s="312" t="s">
        <v>275</v>
      </c>
      <c r="B25" s="313">
        <v>0</v>
      </c>
      <c r="C25" s="313">
        <v>0</v>
      </c>
      <c r="D25" s="313">
        <v>0</v>
      </c>
      <c r="E25" s="313">
        <v>0</v>
      </c>
      <c r="F25" s="313">
        <v>0</v>
      </c>
      <c r="G25" s="313">
        <v>0</v>
      </c>
      <c r="H25" s="313">
        <v>0</v>
      </c>
      <c r="I25" s="313">
        <v>0</v>
      </c>
    </row>
    <row r="26" spans="1:9" x14ac:dyDescent="0.25">
      <c r="A26" s="314" t="s">
        <v>268</v>
      </c>
      <c r="B26" s="323">
        <v>0</v>
      </c>
      <c r="C26" s="315">
        <v>2000</v>
      </c>
      <c r="D26" s="315">
        <v>116272</v>
      </c>
      <c r="E26" s="315">
        <v>0</v>
      </c>
      <c r="F26" s="315">
        <v>0</v>
      </c>
      <c r="G26" s="315">
        <f>B26+C26+D26+E26+F26</f>
        <v>118272</v>
      </c>
      <c r="H26" s="315">
        <v>0</v>
      </c>
      <c r="I26" s="315">
        <f>G26+H26</f>
        <v>118272</v>
      </c>
    </row>
    <row r="27" spans="1:9" x14ac:dyDescent="0.25">
      <c r="A27" s="314" t="s">
        <v>269</v>
      </c>
      <c r="B27" s="323">
        <v>0</v>
      </c>
      <c r="C27" s="315">
        <v>2000</v>
      </c>
      <c r="D27" s="315">
        <v>116272</v>
      </c>
      <c r="E27" s="315">
        <v>0</v>
      </c>
      <c r="F27" s="315">
        <v>0</v>
      </c>
      <c r="G27" s="315">
        <f>B27+C27+D27+E27+F27</f>
        <v>118272</v>
      </c>
      <c r="H27" s="315">
        <v>0</v>
      </c>
      <c r="I27" s="315">
        <f>G27+H27</f>
        <v>118272</v>
      </c>
    </row>
    <row r="28" spans="1:9" x14ac:dyDescent="0.25">
      <c r="A28" s="312" t="s">
        <v>270</v>
      </c>
      <c r="B28" s="313">
        <v>0</v>
      </c>
      <c r="C28" s="313">
        <v>1211.3900000000001</v>
      </c>
      <c r="D28" s="313">
        <v>106152.16</v>
      </c>
      <c r="E28" s="313">
        <v>0</v>
      </c>
      <c r="F28" s="313">
        <v>0</v>
      </c>
      <c r="G28" s="317">
        <f>B28+C28+D28+E28+F28</f>
        <v>107363.55</v>
      </c>
      <c r="H28" s="313">
        <v>0</v>
      </c>
      <c r="I28" s="317">
        <f>G28+H28</f>
        <v>107363.55</v>
      </c>
    </row>
    <row r="29" spans="1:9" ht="15.75" thickBot="1" x14ac:dyDescent="0.3">
      <c r="A29" s="318" t="s">
        <v>271</v>
      </c>
      <c r="B29" s="319"/>
      <c r="C29" s="319">
        <f>C28/C27*100</f>
        <v>60.569500000000012</v>
      </c>
      <c r="D29" s="319">
        <f t="shared" ref="D29:I29" si="9">D28/D27*100</f>
        <v>91.296408421632037</v>
      </c>
      <c r="E29" s="319"/>
      <c r="F29" s="319"/>
      <c r="G29" s="319">
        <f t="shared" si="9"/>
        <v>90.776811079545467</v>
      </c>
      <c r="H29" s="319"/>
      <c r="I29" s="319">
        <f t="shared" si="9"/>
        <v>90.776811079545467</v>
      </c>
    </row>
    <row r="30" spans="1:9" x14ac:dyDescent="0.25">
      <c r="A30" s="314" t="s">
        <v>276</v>
      </c>
      <c r="B30" s="323">
        <v>0</v>
      </c>
      <c r="C30" s="323">
        <v>0</v>
      </c>
      <c r="D30" s="323">
        <v>0</v>
      </c>
      <c r="E30" s="323">
        <v>0</v>
      </c>
      <c r="F30" s="323">
        <v>0</v>
      </c>
      <c r="G30" s="323">
        <v>0</v>
      </c>
      <c r="H30" s="323">
        <v>0</v>
      </c>
      <c r="I30" s="323">
        <v>0</v>
      </c>
    </row>
    <row r="31" spans="1:9" x14ac:dyDescent="0.25">
      <c r="A31" s="314" t="s">
        <v>277</v>
      </c>
      <c r="B31" s="324">
        <f>B6+B11+B16+B21+B26</f>
        <v>761251</v>
      </c>
      <c r="C31" s="324">
        <f>C6+C11+C16+C21+C27</f>
        <v>12267364</v>
      </c>
      <c r="D31" s="324">
        <f>D6+D11+D16+D21+D26</f>
        <v>31171116</v>
      </c>
      <c r="E31" s="324">
        <f t="shared" ref="E31:F31" si="10">E6+E11+E16+E21</f>
        <v>125047</v>
      </c>
      <c r="F31" s="324">
        <f t="shared" si="10"/>
        <v>1318843</v>
      </c>
      <c r="G31" s="324">
        <f>B31+C31+D31+E31+F31</f>
        <v>45643621</v>
      </c>
      <c r="H31" s="324">
        <f>H6+H11+H16+H21+H26</f>
        <v>720000</v>
      </c>
      <c r="I31" s="324">
        <f>G31+H31</f>
        <v>46363621</v>
      </c>
    </row>
    <row r="32" spans="1:9" x14ac:dyDescent="0.25">
      <c r="A32" s="314" t="s">
        <v>278</v>
      </c>
      <c r="B32" s="324">
        <f>B7+B12+B17+B22+B27</f>
        <v>2339788</v>
      </c>
      <c r="C32" s="324">
        <f t="shared" ref="C32:F33" si="11">C7+C12+C17+C22+C27</f>
        <v>26589493</v>
      </c>
      <c r="D32" s="324">
        <f t="shared" si="11"/>
        <v>37581121</v>
      </c>
      <c r="E32" s="324">
        <f t="shared" si="11"/>
        <v>153668</v>
      </c>
      <c r="F32" s="324">
        <f t="shared" si="11"/>
        <v>2775241</v>
      </c>
      <c r="G32" s="324">
        <f t="shared" ref="G32:G33" si="12">B32+C32+D32+E32+F32</f>
        <v>69439311</v>
      </c>
      <c r="H32" s="324">
        <f>H7+H12+H17+H22+H27</f>
        <v>4192895</v>
      </c>
      <c r="I32" s="324">
        <f>G32+H32</f>
        <v>73632206</v>
      </c>
    </row>
    <row r="33" spans="1:9" x14ac:dyDescent="0.25">
      <c r="A33" s="314" t="s">
        <v>279</v>
      </c>
      <c r="B33" s="325">
        <f>B8+B13+B18+B23+B28</f>
        <v>2146480.21</v>
      </c>
      <c r="C33" s="325">
        <f t="shared" si="11"/>
        <v>23848248.610000003</v>
      </c>
      <c r="D33" s="326">
        <f t="shared" si="11"/>
        <v>37505186.359999992</v>
      </c>
      <c r="E33" s="326">
        <f t="shared" si="11"/>
        <v>142591</v>
      </c>
      <c r="F33" s="326">
        <f t="shared" si="11"/>
        <v>2663859.52</v>
      </c>
      <c r="G33" s="326">
        <f t="shared" si="12"/>
        <v>66306365.699999996</v>
      </c>
      <c r="H33" s="327">
        <f>H8+H13+H18+H23+H28</f>
        <v>2592957</v>
      </c>
      <c r="I33" s="327">
        <f>G33+H33</f>
        <v>68899322.699999988</v>
      </c>
    </row>
    <row r="34" spans="1:9" ht="15.75" thickBot="1" x14ac:dyDescent="0.3">
      <c r="A34" s="318" t="s">
        <v>271</v>
      </c>
      <c r="B34" s="328">
        <f t="shared" ref="B34:I34" si="13">B33/B32*100</f>
        <v>91.738234831531742</v>
      </c>
      <c r="C34" s="328">
        <f t="shared" si="13"/>
        <v>89.690497709001079</v>
      </c>
      <c r="D34" s="329">
        <f t="shared" si="13"/>
        <v>99.797944718040725</v>
      </c>
      <c r="E34" s="329">
        <f t="shared" si="13"/>
        <v>92.791602675898687</v>
      </c>
      <c r="F34" s="329">
        <f t="shared" si="13"/>
        <v>95.98660152397575</v>
      </c>
      <c r="G34" s="329">
        <f t="shared" si="13"/>
        <v>95.488225250391665</v>
      </c>
      <c r="H34" s="329">
        <f t="shared" si="13"/>
        <v>61.841686948993477</v>
      </c>
      <c r="I34" s="329">
        <f t="shared" si="13"/>
        <v>93.572264696239017</v>
      </c>
    </row>
    <row r="35" spans="1:9" x14ac:dyDescent="0.25">
      <c r="A35" s="312" t="s">
        <v>280</v>
      </c>
      <c r="B35" s="313">
        <v>0</v>
      </c>
      <c r="C35" s="313">
        <v>0</v>
      </c>
      <c r="D35" s="330">
        <v>0</v>
      </c>
      <c r="E35" s="330">
        <v>0</v>
      </c>
      <c r="F35" s="330">
        <v>0</v>
      </c>
      <c r="G35" s="330">
        <v>0</v>
      </c>
      <c r="H35" s="330">
        <v>0</v>
      </c>
      <c r="I35" s="330">
        <v>0</v>
      </c>
    </row>
    <row r="36" spans="1:9" x14ac:dyDescent="0.25">
      <c r="A36" s="314" t="s">
        <v>268</v>
      </c>
      <c r="B36" s="315">
        <v>2171103</v>
      </c>
      <c r="C36" s="315">
        <v>6969813</v>
      </c>
      <c r="D36" s="331">
        <v>50220582</v>
      </c>
      <c r="E36" s="331">
        <v>156291</v>
      </c>
      <c r="F36" s="331">
        <v>118590</v>
      </c>
      <c r="G36" s="332">
        <f>B36+C36+D36+E36+F36</f>
        <v>59636379</v>
      </c>
      <c r="H36" s="332">
        <v>0</v>
      </c>
      <c r="I36" s="332">
        <f>G36+H36</f>
        <v>59636379</v>
      </c>
    </row>
    <row r="37" spans="1:9" x14ac:dyDescent="0.25">
      <c r="A37" s="314" t="s">
        <v>269</v>
      </c>
      <c r="B37" s="315">
        <v>2290346</v>
      </c>
      <c r="C37" s="315">
        <v>7981464</v>
      </c>
      <c r="D37" s="331">
        <v>53547307</v>
      </c>
      <c r="E37" s="331">
        <v>250652</v>
      </c>
      <c r="F37" s="331">
        <v>198025</v>
      </c>
      <c r="G37" s="332">
        <f>B37+C37+D37+E37+F37</f>
        <v>64267794</v>
      </c>
      <c r="H37" s="332">
        <v>0</v>
      </c>
      <c r="I37" s="332">
        <f>G37+H37</f>
        <v>64267794</v>
      </c>
    </row>
    <row r="38" spans="1:9" x14ac:dyDescent="0.25">
      <c r="A38" s="312" t="s">
        <v>270</v>
      </c>
      <c r="B38" s="313">
        <f>2121658.59+6173</f>
        <v>2127831.59</v>
      </c>
      <c r="C38" s="313">
        <f>7652218.28+96594</f>
        <v>7748812.2800000003</v>
      </c>
      <c r="D38" s="330">
        <f>53431294.43+49+11955+83208</f>
        <v>53526506.43</v>
      </c>
      <c r="E38" s="330">
        <v>231069</v>
      </c>
      <c r="F38" s="330">
        <f>188854.3+1367</f>
        <v>190221.3</v>
      </c>
      <c r="G38" s="326">
        <f>B38+C38+D38+E38+F38</f>
        <v>63824440.599999994</v>
      </c>
      <c r="H38" s="333">
        <v>0</v>
      </c>
      <c r="I38" s="333">
        <f>G38+H38</f>
        <v>63824440.599999994</v>
      </c>
    </row>
    <row r="39" spans="1:9" ht="15.75" thickBot="1" x14ac:dyDescent="0.3">
      <c r="A39" s="318" t="s">
        <v>271</v>
      </c>
      <c r="B39" s="319">
        <f t="shared" ref="B39:G39" si="14">B38/B37*100</f>
        <v>92.904372963735611</v>
      </c>
      <c r="C39" s="319">
        <f t="shared" si="14"/>
        <v>97.085099675949181</v>
      </c>
      <c r="D39" s="334">
        <f t="shared" si="14"/>
        <v>99.961154778521362</v>
      </c>
      <c r="E39" s="334">
        <f t="shared" si="14"/>
        <v>92.187175845395203</v>
      </c>
      <c r="F39" s="334">
        <f t="shared" si="14"/>
        <v>96.059234945082679</v>
      </c>
      <c r="G39" s="334">
        <f t="shared" si="14"/>
        <v>99.310146852092046</v>
      </c>
      <c r="H39" s="334"/>
      <c r="I39" s="334">
        <f>I38/I37*100</f>
        <v>99.310146852092046</v>
      </c>
    </row>
    <row r="40" spans="1:9" x14ac:dyDescent="0.25">
      <c r="A40" s="314" t="s">
        <v>281</v>
      </c>
      <c r="B40" s="315">
        <v>0</v>
      </c>
      <c r="C40" s="315">
        <v>0</v>
      </c>
      <c r="D40" s="331">
        <v>0</v>
      </c>
      <c r="E40" s="331">
        <v>0</v>
      </c>
      <c r="F40" s="331">
        <v>0</v>
      </c>
      <c r="G40" s="331">
        <v>0</v>
      </c>
      <c r="H40" s="331">
        <v>0</v>
      </c>
      <c r="I40" s="331">
        <v>0</v>
      </c>
    </row>
    <row r="41" spans="1:9" x14ac:dyDescent="0.25">
      <c r="A41" s="314" t="s">
        <v>282</v>
      </c>
      <c r="B41" s="325">
        <f>B31+B36</f>
        <v>2932354</v>
      </c>
      <c r="C41" s="325">
        <f t="shared" ref="C41:H43" si="15">C31+C36</f>
        <v>19237177</v>
      </c>
      <c r="D41" s="326">
        <f t="shared" si="15"/>
        <v>81391698</v>
      </c>
      <c r="E41" s="326">
        <f t="shared" si="15"/>
        <v>281338</v>
      </c>
      <c r="F41" s="326">
        <f t="shared" si="15"/>
        <v>1437433</v>
      </c>
      <c r="G41" s="326">
        <f>G31+G36</f>
        <v>105280000</v>
      </c>
      <c r="H41" s="326">
        <f>H6+H16+H21+H26+H36</f>
        <v>720000</v>
      </c>
      <c r="I41" s="326">
        <f>I31+I36</f>
        <v>106000000</v>
      </c>
    </row>
    <row r="42" spans="1:9" x14ac:dyDescent="0.25">
      <c r="A42" s="314" t="s">
        <v>283</v>
      </c>
      <c r="B42" s="325">
        <f>B32+B37</f>
        <v>4630134</v>
      </c>
      <c r="C42" s="325">
        <f t="shared" si="15"/>
        <v>34570957</v>
      </c>
      <c r="D42" s="326">
        <f t="shared" si="15"/>
        <v>91128428</v>
      </c>
      <c r="E42" s="326">
        <f t="shared" si="15"/>
        <v>404320</v>
      </c>
      <c r="F42" s="326">
        <f t="shared" si="15"/>
        <v>2973266</v>
      </c>
      <c r="G42" s="326">
        <f t="shared" si="15"/>
        <v>133707105</v>
      </c>
      <c r="H42" s="326">
        <f>H7+H12+H17+H22+H27+H37</f>
        <v>4192895</v>
      </c>
      <c r="I42" s="326">
        <f t="shared" ref="I42" si="16">I32+I37</f>
        <v>137900000</v>
      </c>
    </row>
    <row r="43" spans="1:9" x14ac:dyDescent="0.25">
      <c r="A43" s="314" t="s">
        <v>284</v>
      </c>
      <c r="B43" s="325">
        <f>B33+B38</f>
        <v>4274311.8</v>
      </c>
      <c r="C43" s="326">
        <f t="shared" si="15"/>
        <v>31597060.890000004</v>
      </c>
      <c r="D43" s="326">
        <f t="shared" si="15"/>
        <v>91031692.789999992</v>
      </c>
      <c r="E43" s="326">
        <f t="shared" si="15"/>
        <v>373660</v>
      </c>
      <c r="F43" s="326">
        <f t="shared" si="15"/>
        <v>2854080.82</v>
      </c>
      <c r="G43" s="326">
        <f t="shared" si="15"/>
        <v>130130806.29999998</v>
      </c>
      <c r="H43" s="326">
        <f t="shared" si="15"/>
        <v>2592957</v>
      </c>
      <c r="I43" s="326">
        <f>I33+I38</f>
        <v>132723763.29999998</v>
      </c>
    </row>
    <row r="44" spans="1:9" x14ac:dyDescent="0.25">
      <c r="A44" s="335" t="s">
        <v>285</v>
      </c>
      <c r="B44" s="336">
        <f t="shared" ref="B44:I44" si="17">B43/B42*100</f>
        <v>92.315077706174378</v>
      </c>
      <c r="C44" s="336">
        <f t="shared" si="17"/>
        <v>91.397703829836146</v>
      </c>
      <c r="D44" s="337">
        <f t="shared" si="17"/>
        <v>99.8938473842652</v>
      </c>
      <c r="E44" s="337">
        <f t="shared" si="17"/>
        <v>92.41689750692521</v>
      </c>
      <c r="F44" s="337">
        <f t="shared" si="17"/>
        <v>95.991439043798962</v>
      </c>
      <c r="G44" s="337">
        <f t="shared" si="17"/>
        <v>97.325274000959027</v>
      </c>
      <c r="H44" s="337">
        <f t="shared" si="17"/>
        <v>61.841686948993477</v>
      </c>
      <c r="I44" s="337">
        <f t="shared" si="17"/>
        <v>96.246383828861482</v>
      </c>
    </row>
  </sheetData>
  <mergeCells count="1">
    <mergeCell ref="A1:I1"/>
  </mergeCells>
  <printOptions horizontalCentered="1"/>
  <pageMargins left="0" right="0" top="0.55118110236220474" bottom="0.35433070866141736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J58" sqref="J58"/>
    </sheetView>
  </sheetViews>
  <sheetFormatPr defaultRowHeight="15" x14ac:dyDescent="0.25"/>
  <cols>
    <col min="1" max="16384" width="9.140625" style="163"/>
  </cols>
  <sheetData/>
  <pageMargins left="0.70866141732283472" right="0.70866141732283472" top="0.43307086614173229" bottom="0.47244094488188981" header="0.31496062992125984" footer="0.31496062992125984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>
      <selection activeCell="K25" sqref="K25"/>
    </sheetView>
  </sheetViews>
  <sheetFormatPr defaultRowHeight="12.75" x14ac:dyDescent="0.2"/>
  <cols>
    <col min="1" max="1" width="15.85546875" style="341" customWidth="1"/>
    <col min="2" max="3" width="10.5703125" style="341" customWidth="1"/>
    <col min="4" max="4" width="9.85546875" style="341" customWidth="1"/>
    <col min="5" max="5" width="9.28515625" style="341" customWidth="1"/>
    <col min="6" max="6" width="68.140625" style="341" customWidth="1"/>
    <col min="7" max="7" width="20.42578125" style="341" customWidth="1"/>
    <col min="8" max="8" width="20.7109375" style="451" customWidth="1"/>
    <col min="9" max="9" width="20.5703125" style="341" customWidth="1"/>
    <col min="10" max="10" width="13.5703125" style="341" customWidth="1"/>
    <col min="11" max="11" width="4.28515625" style="341" customWidth="1"/>
    <col min="12" max="16384" width="9.140625" style="341"/>
  </cols>
  <sheetData>
    <row r="1" spans="1:10" ht="15.75" x14ac:dyDescent="0.25">
      <c r="A1" s="338"/>
      <c r="B1" s="338"/>
      <c r="C1" s="338"/>
      <c r="D1" s="338"/>
      <c r="E1" s="338"/>
      <c r="F1" s="338"/>
      <c r="G1" s="339"/>
      <c r="H1" s="340"/>
      <c r="I1" s="338"/>
      <c r="J1" s="338"/>
    </row>
    <row r="2" spans="1:10" x14ac:dyDescent="0.2">
      <c r="A2" s="338"/>
      <c r="B2" s="338"/>
      <c r="C2" s="338"/>
      <c r="D2" s="338"/>
      <c r="E2" s="338"/>
      <c r="F2" s="338"/>
      <c r="G2" s="338"/>
      <c r="H2" s="342"/>
      <c r="I2" s="338"/>
      <c r="J2" s="338"/>
    </row>
    <row r="3" spans="1:10" ht="22.5" x14ac:dyDescent="0.3">
      <c r="A3" s="343" t="s">
        <v>286</v>
      </c>
      <c r="B3" s="344"/>
      <c r="C3" s="344"/>
      <c r="D3" s="344"/>
      <c r="E3" s="344"/>
      <c r="F3" s="344"/>
      <c r="G3" s="344"/>
      <c r="H3" s="345"/>
      <c r="I3" s="346"/>
      <c r="J3" s="346"/>
    </row>
    <row r="4" spans="1:10" ht="24.75" customHeight="1" x14ac:dyDescent="0.3">
      <c r="A4" s="343" t="s">
        <v>287</v>
      </c>
      <c r="B4" s="343"/>
      <c r="C4" s="343"/>
      <c r="D4" s="343"/>
      <c r="E4" s="347"/>
      <c r="F4" s="347"/>
      <c r="G4" s="346"/>
      <c r="H4" s="348"/>
      <c r="I4" s="346"/>
      <c r="J4" s="338"/>
    </row>
    <row r="5" spans="1:10" ht="16.5" thickBot="1" x14ac:dyDescent="0.3">
      <c r="A5" s="338"/>
      <c r="B5" s="349"/>
      <c r="C5" s="349"/>
      <c r="D5" s="338"/>
      <c r="E5" s="338"/>
      <c r="F5" s="338"/>
      <c r="G5" s="339"/>
      <c r="H5" s="340"/>
      <c r="I5" s="339"/>
      <c r="J5" s="350" t="s">
        <v>245</v>
      </c>
    </row>
    <row r="6" spans="1:10" ht="24" customHeight="1" x14ac:dyDescent="0.2">
      <c r="A6" s="351" t="s">
        <v>288</v>
      </c>
      <c r="B6" s="352" t="s">
        <v>289</v>
      </c>
      <c r="C6" s="353"/>
      <c r="D6" s="353"/>
      <c r="E6" s="354"/>
      <c r="F6" s="355" t="s">
        <v>290</v>
      </c>
      <c r="G6" s="355" t="s">
        <v>291</v>
      </c>
      <c r="H6" s="356" t="s">
        <v>292</v>
      </c>
      <c r="I6" s="355" t="s">
        <v>293</v>
      </c>
      <c r="J6" s="355" t="s">
        <v>294</v>
      </c>
    </row>
    <row r="7" spans="1:10" ht="17.25" customHeight="1" x14ac:dyDescent="0.2">
      <c r="A7" s="357" t="s">
        <v>295</v>
      </c>
      <c r="B7" s="358" t="s">
        <v>296</v>
      </c>
      <c r="C7" s="359" t="s">
        <v>297</v>
      </c>
      <c r="D7" s="360" t="s">
        <v>298</v>
      </c>
      <c r="E7" s="361" t="s">
        <v>299</v>
      </c>
      <c r="F7" s="362"/>
      <c r="G7" s="363" t="s">
        <v>300</v>
      </c>
      <c r="H7" s="364" t="s">
        <v>301</v>
      </c>
      <c r="I7" s="363" t="s">
        <v>302</v>
      </c>
      <c r="J7" s="363" t="s">
        <v>303</v>
      </c>
    </row>
    <row r="8" spans="1:10" ht="15" x14ac:dyDescent="0.25">
      <c r="A8" s="365" t="s">
        <v>304</v>
      </c>
      <c r="B8" s="366" t="s">
        <v>305</v>
      </c>
      <c r="C8" s="359"/>
      <c r="D8" s="359"/>
      <c r="E8" s="367" t="s">
        <v>306</v>
      </c>
      <c r="F8" s="368"/>
      <c r="G8" s="363" t="s">
        <v>301</v>
      </c>
      <c r="H8" s="364" t="s">
        <v>307</v>
      </c>
      <c r="I8" s="363"/>
      <c r="J8" s="369" t="s">
        <v>308</v>
      </c>
    </row>
    <row r="9" spans="1:10" ht="15" thickBot="1" x14ac:dyDescent="0.25">
      <c r="A9" s="365" t="s">
        <v>309</v>
      </c>
      <c r="B9" s="370"/>
      <c r="C9" s="371"/>
      <c r="D9" s="371"/>
      <c r="E9" s="372"/>
      <c r="F9" s="373"/>
      <c r="G9" s="363"/>
      <c r="H9" s="374"/>
      <c r="I9" s="375"/>
      <c r="J9" s="376"/>
    </row>
    <row r="10" spans="1:10" ht="15.75" thickBot="1" x14ac:dyDescent="0.3">
      <c r="A10" s="377" t="s">
        <v>0</v>
      </c>
      <c r="B10" s="378" t="s">
        <v>310</v>
      </c>
      <c r="C10" s="379" t="s">
        <v>311</v>
      </c>
      <c r="D10" s="379" t="s">
        <v>312</v>
      </c>
      <c r="E10" s="380" t="s">
        <v>313</v>
      </c>
      <c r="F10" s="380" t="s">
        <v>314</v>
      </c>
      <c r="G10" s="380">
        <v>1</v>
      </c>
      <c r="H10" s="381">
        <v>2</v>
      </c>
      <c r="I10" s="380">
        <v>3</v>
      </c>
      <c r="J10" s="380">
        <v>4</v>
      </c>
    </row>
    <row r="11" spans="1:10" ht="24.75" customHeight="1" x14ac:dyDescent="0.3">
      <c r="A11" s="382" t="s">
        <v>315</v>
      </c>
      <c r="B11" s="383" t="s">
        <v>316</v>
      </c>
      <c r="C11" s="384"/>
      <c r="D11" s="385"/>
      <c r="E11" s="386"/>
      <c r="F11" s="387" t="s">
        <v>264</v>
      </c>
      <c r="G11" s="388">
        <v>105280000</v>
      </c>
      <c r="H11" s="388">
        <v>133707105</v>
      </c>
      <c r="I11" s="389">
        <v>130130807</v>
      </c>
      <c r="J11" s="390">
        <v>97.325274524491419</v>
      </c>
    </row>
    <row r="12" spans="1:10" ht="18.95" customHeight="1" x14ac:dyDescent="0.25">
      <c r="A12" s="391" t="s">
        <v>315</v>
      </c>
      <c r="B12" s="392"/>
      <c r="C12" s="393" t="s">
        <v>317</v>
      </c>
      <c r="D12" s="393"/>
      <c r="E12" s="394"/>
      <c r="F12" s="395" t="s">
        <v>318</v>
      </c>
      <c r="G12" s="396">
        <v>56583000</v>
      </c>
      <c r="H12" s="396">
        <v>63328827</v>
      </c>
      <c r="I12" s="396">
        <v>63328291</v>
      </c>
      <c r="J12" s="397">
        <v>99.999153623988647</v>
      </c>
    </row>
    <row r="13" spans="1:10" ht="18.95" customHeight="1" x14ac:dyDescent="0.25">
      <c r="A13" s="398" t="s">
        <v>315</v>
      </c>
      <c r="B13" s="392"/>
      <c r="C13" s="393"/>
      <c r="D13" s="399" t="s">
        <v>319</v>
      </c>
      <c r="E13" s="400"/>
      <c r="F13" s="401" t="s">
        <v>320</v>
      </c>
      <c r="G13" s="402">
        <v>54145459</v>
      </c>
      <c r="H13" s="402">
        <v>54110808</v>
      </c>
      <c r="I13" s="402">
        <v>54110424</v>
      </c>
      <c r="J13" s="403">
        <v>99.999290345100746</v>
      </c>
    </row>
    <row r="14" spans="1:10" ht="18.95" customHeight="1" x14ac:dyDescent="0.25">
      <c r="A14" s="398" t="s">
        <v>315</v>
      </c>
      <c r="B14" s="392"/>
      <c r="C14" s="393"/>
      <c r="D14" s="399" t="s">
        <v>321</v>
      </c>
      <c r="E14" s="400"/>
      <c r="F14" s="401" t="s">
        <v>322</v>
      </c>
      <c r="G14" s="402">
        <v>372585</v>
      </c>
      <c r="H14" s="402">
        <v>352093</v>
      </c>
      <c r="I14" s="402">
        <v>352060</v>
      </c>
      <c r="J14" s="403">
        <v>99.99062747626337</v>
      </c>
    </row>
    <row r="15" spans="1:10" ht="18.95" customHeight="1" x14ac:dyDescent="0.25">
      <c r="A15" s="404" t="s">
        <v>315</v>
      </c>
      <c r="B15" s="405"/>
      <c r="C15" s="406"/>
      <c r="D15" s="407"/>
      <c r="E15" s="408" t="s">
        <v>323</v>
      </c>
      <c r="F15" s="409" t="s">
        <v>324</v>
      </c>
      <c r="G15" s="410">
        <v>372585</v>
      </c>
      <c r="H15" s="410">
        <v>352093</v>
      </c>
      <c r="I15" s="410">
        <v>352060</v>
      </c>
      <c r="J15" s="411">
        <v>99.99062747626337</v>
      </c>
    </row>
    <row r="16" spans="1:10" ht="18.95" customHeight="1" x14ac:dyDescent="0.25">
      <c r="A16" s="398" t="s">
        <v>315</v>
      </c>
      <c r="B16" s="392"/>
      <c r="C16" s="393"/>
      <c r="D16" s="399" t="s">
        <v>325</v>
      </c>
      <c r="E16" s="400"/>
      <c r="F16" s="401" t="s">
        <v>326</v>
      </c>
      <c r="G16" s="402">
        <v>44900</v>
      </c>
      <c r="H16" s="402">
        <v>42289</v>
      </c>
      <c r="I16" s="402">
        <v>42226</v>
      </c>
      <c r="J16" s="403">
        <v>99.851025089266713</v>
      </c>
    </row>
    <row r="17" spans="1:10" ht="18.95" customHeight="1" x14ac:dyDescent="0.25">
      <c r="A17" s="398" t="s">
        <v>315</v>
      </c>
      <c r="B17" s="392"/>
      <c r="C17" s="393"/>
      <c r="D17" s="399" t="s">
        <v>327</v>
      </c>
      <c r="E17" s="400"/>
      <c r="F17" s="401" t="s">
        <v>328</v>
      </c>
      <c r="G17" s="402">
        <v>2020056</v>
      </c>
      <c r="H17" s="402">
        <v>8823637</v>
      </c>
      <c r="I17" s="402">
        <v>8823581</v>
      </c>
      <c r="J17" s="403">
        <v>99.99936534107195</v>
      </c>
    </row>
    <row r="18" spans="1:10" ht="18.95" customHeight="1" x14ac:dyDescent="0.25">
      <c r="A18" s="391" t="s">
        <v>315</v>
      </c>
      <c r="B18" s="412"/>
      <c r="C18" s="393" t="s">
        <v>329</v>
      </c>
      <c r="D18" s="393"/>
      <c r="E18" s="394"/>
      <c r="F18" s="395" t="s">
        <v>330</v>
      </c>
      <c r="G18" s="396">
        <v>22133000</v>
      </c>
      <c r="H18" s="396">
        <v>24093387</v>
      </c>
      <c r="I18" s="396">
        <v>24079899</v>
      </c>
      <c r="J18" s="397">
        <v>99.944017833607205</v>
      </c>
    </row>
    <row r="19" spans="1:10" ht="18.95" customHeight="1" x14ac:dyDescent="0.25">
      <c r="A19" s="398" t="s">
        <v>315</v>
      </c>
      <c r="B19" s="405"/>
      <c r="C19" s="406"/>
      <c r="D19" s="413" t="s">
        <v>331</v>
      </c>
      <c r="E19" s="414"/>
      <c r="F19" s="415" t="s">
        <v>332</v>
      </c>
      <c r="G19" s="402">
        <v>4431026</v>
      </c>
      <c r="H19" s="402">
        <v>4776338</v>
      </c>
      <c r="I19" s="402">
        <v>4775355</v>
      </c>
      <c r="J19" s="403">
        <v>99.979419379449268</v>
      </c>
    </row>
    <row r="20" spans="1:10" ht="18.95" customHeight="1" x14ac:dyDescent="0.25">
      <c r="A20" s="398" t="s">
        <v>315</v>
      </c>
      <c r="B20" s="405"/>
      <c r="C20" s="406"/>
      <c r="D20" s="413" t="s">
        <v>333</v>
      </c>
      <c r="E20" s="414"/>
      <c r="F20" s="415" t="s">
        <v>334</v>
      </c>
      <c r="G20" s="402">
        <v>1446866</v>
      </c>
      <c r="H20" s="402">
        <v>1527980</v>
      </c>
      <c r="I20" s="402">
        <v>1527070</v>
      </c>
      <c r="J20" s="403">
        <v>99.940444246652433</v>
      </c>
    </row>
    <row r="21" spans="1:10" ht="18.95" customHeight="1" x14ac:dyDescent="0.25">
      <c r="A21" s="398" t="s">
        <v>315</v>
      </c>
      <c r="B21" s="405"/>
      <c r="C21" s="406"/>
      <c r="D21" s="413" t="s">
        <v>335</v>
      </c>
      <c r="E21" s="414"/>
      <c r="F21" s="415" t="s">
        <v>336</v>
      </c>
      <c r="G21" s="402">
        <v>14267761</v>
      </c>
      <c r="H21" s="402">
        <v>15978262</v>
      </c>
      <c r="I21" s="402">
        <v>15975841</v>
      </c>
      <c r="J21" s="403">
        <v>99.984848164337265</v>
      </c>
    </row>
    <row r="22" spans="1:10" ht="18.95" customHeight="1" x14ac:dyDescent="0.25">
      <c r="A22" s="404" t="s">
        <v>315</v>
      </c>
      <c r="B22" s="405"/>
      <c r="C22" s="406"/>
      <c r="D22" s="407"/>
      <c r="E22" s="408" t="s">
        <v>337</v>
      </c>
      <c r="F22" s="416" t="s">
        <v>338</v>
      </c>
      <c r="G22" s="410">
        <v>822920</v>
      </c>
      <c r="H22" s="410">
        <v>894558</v>
      </c>
      <c r="I22" s="417">
        <v>894282</v>
      </c>
      <c r="J22" s="411">
        <v>99.969146774161104</v>
      </c>
    </row>
    <row r="23" spans="1:10" ht="18.95" customHeight="1" x14ac:dyDescent="0.25">
      <c r="A23" s="404" t="s">
        <v>315</v>
      </c>
      <c r="B23" s="405"/>
      <c r="C23" s="406"/>
      <c r="D23" s="407"/>
      <c r="E23" s="408" t="s">
        <v>339</v>
      </c>
      <c r="F23" s="409" t="s">
        <v>340</v>
      </c>
      <c r="G23" s="410">
        <v>7860530</v>
      </c>
      <c r="H23" s="410">
        <v>8959799</v>
      </c>
      <c r="I23" s="417">
        <v>8958841</v>
      </c>
      <c r="J23" s="411">
        <v>99.98930779585568</v>
      </c>
    </row>
    <row r="24" spans="1:10" ht="18.95" customHeight="1" x14ac:dyDescent="0.25">
      <c r="A24" s="404" t="s">
        <v>315</v>
      </c>
      <c r="B24" s="405"/>
      <c r="C24" s="406"/>
      <c r="D24" s="407"/>
      <c r="E24" s="408" t="s">
        <v>341</v>
      </c>
      <c r="F24" s="418" t="s">
        <v>342</v>
      </c>
      <c r="G24" s="410">
        <v>470247</v>
      </c>
      <c r="H24" s="410">
        <v>515619</v>
      </c>
      <c r="I24" s="417">
        <v>515489</v>
      </c>
      <c r="J24" s="411">
        <v>99.974787585407057</v>
      </c>
    </row>
    <row r="25" spans="1:10" ht="18.95" customHeight="1" x14ac:dyDescent="0.25">
      <c r="A25" s="404" t="s">
        <v>315</v>
      </c>
      <c r="B25" s="405"/>
      <c r="C25" s="406"/>
      <c r="D25" s="407"/>
      <c r="E25" s="408" t="s">
        <v>343</v>
      </c>
      <c r="F25" s="418" t="s">
        <v>344</v>
      </c>
      <c r="G25" s="410">
        <v>1704683</v>
      </c>
      <c r="H25" s="410">
        <v>1809061</v>
      </c>
      <c r="I25" s="417">
        <v>1809060</v>
      </c>
      <c r="J25" s="411">
        <v>99.999944722704214</v>
      </c>
    </row>
    <row r="26" spans="1:10" ht="18.95" customHeight="1" x14ac:dyDescent="0.25">
      <c r="A26" s="404" t="s">
        <v>315</v>
      </c>
      <c r="B26" s="405"/>
      <c r="C26" s="406"/>
      <c r="D26" s="407"/>
      <c r="E26" s="408" t="s">
        <v>345</v>
      </c>
      <c r="F26" s="418" t="s">
        <v>346</v>
      </c>
      <c r="G26" s="410">
        <v>558455</v>
      </c>
      <c r="H26" s="410">
        <v>598282</v>
      </c>
      <c r="I26" s="417">
        <v>598282</v>
      </c>
      <c r="J26" s="411">
        <v>100</v>
      </c>
    </row>
    <row r="27" spans="1:10" ht="18.95" customHeight="1" x14ac:dyDescent="0.25">
      <c r="A27" s="404" t="s">
        <v>315</v>
      </c>
      <c r="B27" s="405"/>
      <c r="C27" s="406"/>
      <c r="D27" s="407"/>
      <c r="E27" s="408" t="s">
        <v>347</v>
      </c>
      <c r="F27" s="418" t="s">
        <v>348</v>
      </c>
      <c r="G27" s="410">
        <v>146966</v>
      </c>
      <c r="H27" s="410">
        <v>159776</v>
      </c>
      <c r="I27" s="417">
        <v>159713</v>
      </c>
      <c r="J27" s="411">
        <v>99.960569797716801</v>
      </c>
    </row>
    <row r="28" spans="1:10" ht="18.95" customHeight="1" x14ac:dyDescent="0.25">
      <c r="A28" s="404" t="s">
        <v>315</v>
      </c>
      <c r="B28" s="405"/>
      <c r="C28" s="406"/>
      <c r="D28" s="407"/>
      <c r="E28" s="408" t="s">
        <v>349</v>
      </c>
      <c r="F28" s="418" t="s">
        <v>350</v>
      </c>
      <c r="G28" s="410">
        <v>2703960</v>
      </c>
      <c r="H28" s="410">
        <v>3041167</v>
      </c>
      <c r="I28" s="417">
        <v>3040174</v>
      </c>
      <c r="J28" s="411">
        <v>99.967348060793768</v>
      </c>
    </row>
    <row r="29" spans="1:10" ht="18.95" customHeight="1" x14ac:dyDescent="0.25">
      <c r="A29" s="398" t="s">
        <v>315</v>
      </c>
      <c r="B29" s="405"/>
      <c r="C29" s="406"/>
      <c r="D29" s="413" t="s">
        <v>351</v>
      </c>
      <c r="E29" s="419"/>
      <c r="F29" s="420" t="s">
        <v>352</v>
      </c>
      <c r="G29" s="402">
        <v>1987347</v>
      </c>
      <c r="H29" s="402">
        <v>1810807</v>
      </c>
      <c r="I29" s="421">
        <v>1801633</v>
      </c>
      <c r="J29" s="403">
        <v>99.493375053222124</v>
      </c>
    </row>
    <row r="30" spans="1:10" ht="18.95" customHeight="1" x14ac:dyDescent="0.25">
      <c r="A30" s="391" t="s">
        <v>315</v>
      </c>
      <c r="B30" s="412"/>
      <c r="C30" s="422" t="s">
        <v>353</v>
      </c>
      <c r="D30" s="393"/>
      <c r="E30" s="423"/>
      <c r="F30" s="395" t="s">
        <v>354</v>
      </c>
      <c r="G30" s="424">
        <v>26050000</v>
      </c>
      <c r="H30" s="424">
        <v>45256958</v>
      </c>
      <c r="I30" s="425">
        <v>41746130</v>
      </c>
      <c r="J30" s="397">
        <v>92.242456949934635</v>
      </c>
    </row>
    <row r="31" spans="1:10" ht="18.95" customHeight="1" x14ac:dyDescent="0.25">
      <c r="A31" s="398" t="s">
        <v>315</v>
      </c>
      <c r="B31" s="412"/>
      <c r="C31" s="426"/>
      <c r="D31" s="399" t="s">
        <v>355</v>
      </c>
      <c r="E31" s="427"/>
      <c r="F31" s="401" t="s">
        <v>356</v>
      </c>
      <c r="G31" s="428">
        <v>159485</v>
      </c>
      <c r="H31" s="428">
        <v>177856</v>
      </c>
      <c r="I31" s="428">
        <v>161899</v>
      </c>
      <c r="J31" s="403">
        <v>91.028135120546963</v>
      </c>
    </row>
    <row r="32" spans="1:10" ht="18.95" customHeight="1" x14ac:dyDescent="0.25">
      <c r="A32" s="404" t="s">
        <v>315</v>
      </c>
      <c r="B32" s="412"/>
      <c r="C32" s="429"/>
      <c r="D32" s="430"/>
      <c r="E32" s="431">
        <v>631001</v>
      </c>
      <c r="F32" s="432" t="s">
        <v>357</v>
      </c>
      <c r="G32" s="433">
        <v>142832</v>
      </c>
      <c r="H32" s="433">
        <v>141170</v>
      </c>
      <c r="I32" s="433">
        <v>125277</v>
      </c>
      <c r="J32" s="411">
        <v>88.741942339023865</v>
      </c>
    </row>
    <row r="33" spans="1:10" ht="18.95" customHeight="1" x14ac:dyDescent="0.25">
      <c r="A33" s="404" t="s">
        <v>315</v>
      </c>
      <c r="B33" s="412"/>
      <c r="C33" s="429"/>
      <c r="D33" s="430"/>
      <c r="E33" s="431">
        <v>631002</v>
      </c>
      <c r="F33" s="432" t="s">
        <v>358</v>
      </c>
      <c r="G33" s="433">
        <v>16000</v>
      </c>
      <c r="H33" s="433">
        <v>36100</v>
      </c>
      <c r="I33" s="433">
        <v>36070</v>
      </c>
      <c r="J33" s="411">
        <v>99.91689750692521</v>
      </c>
    </row>
    <row r="34" spans="1:10" ht="18.95" customHeight="1" x14ac:dyDescent="0.25">
      <c r="A34" s="404" t="s">
        <v>315</v>
      </c>
      <c r="B34" s="412"/>
      <c r="C34" s="429"/>
      <c r="D34" s="430"/>
      <c r="E34" s="431">
        <v>631004</v>
      </c>
      <c r="F34" s="432" t="s">
        <v>359</v>
      </c>
      <c r="G34" s="433">
        <v>653</v>
      </c>
      <c r="H34" s="433">
        <v>586</v>
      </c>
      <c r="I34" s="433">
        <v>552</v>
      </c>
      <c r="J34" s="411">
        <v>94.197952218430032</v>
      </c>
    </row>
    <row r="35" spans="1:10" ht="18.95" customHeight="1" x14ac:dyDescent="0.25">
      <c r="A35" s="398" t="s">
        <v>315</v>
      </c>
      <c r="B35" s="412"/>
      <c r="C35" s="426"/>
      <c r="D35" s="399" t="s">
        <v>360</v>
      </c>
      <c r="E35" s="427"/>
      <c r="F35" s="401" t="s">
        <v>361</v>
      </c>
      <c r="G35" s="428">
        <v>8050867</v>
      </c>
      <c r="H35" s="428">
        <v>13244363</v>
      </c>
      <c r="I35" s="428">
        <v>12854944</v>
      </c>
      <c r="J35" s="403">
        <v>97.059737791843972</v>
      </c>
    </row>
    <row r="36" spans="1:10" ht="18.95" customHeight="1" x14ac:dyDescent="0.25">
      <c r="A36" s="404" t="s">
        <v>315</v>
      </c>
      <c r="B36" s="412"/>
      <c r="C36" s="426"/>
      <c r="D36" s="434"/>
      <c r="E36" s="435">
        <v>632001</v>
      </c>
      <c r="F36" s="436" t="s">
        <v>362</v>
      </c>
      <c r="G36" s="433">
        <v>1373033</v>
      </c>
      <c r="H36" s="433">
        <v>1644341</v>
      </c>
      <c r="I36" s="433">
        <v>1512559</v>
      </c>
      <c r="J36" s="411">
        <v>91.985725588548846</v>
      </c>
    </row>
    <row r="37" spans="1:10" ht="18.95" customHeight="1" x14ac:dyDescent="0.25">
      <c r="A37" s="404" t="s">
        <v>315</v>
      </c>
      <c r="B37" s="412"/>
      <c r="C37" s="426"/>
      <c r="D37" s="434"/>
      <c r="E37" s="435">
        <v>632002</v>
      </c>
      <c r="F37" s="436" t="s">
        <v>363</v>
      </c>
      <c r="G37" s="433">
        <v>168993</v>
      </c>
      <c r="H37" s="433">
        <v>167146</v>
      </c>
      <c r="I37" s="433">
        <v>138359</v>
      </c>
      <c r="J37" s="411">
        <v>82.777332392040492</v>
      </c>
    </row>
    <row r="38" spans="1:10" ht="18.95" customHeight="1" x14ac:dyDescent="0.25">
      <c r="A38" s="404" t="s">
        <v>315</v>
      </c>
      <c r="B38" s="412"/>
      <c r="C38" s="426"/>
      <c r="D38" s="434"/>
      <c r="E38" s="435">
        <v>632003</v>
      </c>
      <c r="F38" s="437" t="s">
        <v>364</v>
      </c>
      <c r="G38" s="433">
        <v>5664328</v>
      </c>
      <c r="H38" s="433">
        <v>9643823</v>
      </c>
      <c r="I38" s="433">
        <v>9416512</v>
      </c>
      <c r="J38" s="411">
        <v>97.642936831171625</v>
      </c>
    </row>
    <row r="39" spans="1:10" ht="18.95" customHeight="1" x14ac:dyDescent="0.25">
      <c r="A39" s="404" t="s">
        <v>315</v>
      </c>
      <c r="B39" s="412"/>
      <c r="C39" s="426"/>
      <c r="D39" s="434"/>
      <c r="E39" s="435">
        <v>632004</v>
      </c>
      <c r="F39" s="437" t="s">
        <v>365</v>
      </c>
      <c r="G39" s="433">
        <v>844513</v>
      </c>
      <c r="H39" s="433">
        <v>1789053</v>
      </c>
      <c r="I39" s="433">
        <v>1787514</v>
      </c>
      <c r="J39" s="411">
        <v>99.913976835789668</v>
      </c>
    </row>
    <row r="40" spans="1:10" ht="18.95" customHeight="1" x14ac:dyDescent="0.25">
      <c r="A40" s="398" t="s">
        <v>315</v>
      </c>
      <c r="B40" s="412"/>
      <c r="C40" s="426"/>
      <c r="D40" s="399" t="s">
        <v>366</v>
      </c>
      <c r="E40" s="427"/>
      <c r="F40" s="401" t="s">
        <v>367</v>
      </c>
      <c r="G40" s="428">
        <v>1322788</v>
      </c>
      <c r="H40" s="428">
        <v>2798475</v>
      </c>
      <c r="I40" s="428">
        <v>2624331</v>
      </c>
      <c r="J40" s="403">
        <v>93.777182215313687</v>
      </c>
    </row>
    <row r="41" spans="1:10" ht="18.95" customHeight="1" x14ac:dyDescent="0.25">
      <c r="A41" s="404" t="s">
        <v>315</v>
      </c>
      <c r="B41" s="412"/>
      <c r="C41" s="426"/>
      <c r="D41" s="438"/>
      <c r="E41" s="439" t="s">
        <v>368</v>
      </c>
      <c r="F41" s="440" t="s">
        <v>369</v>
      </c>
      <c r="G41" s="410">
        <v>95451</v>
      </c>
      <c r="H41" s="410">
        <v>209868</v>
      </c>
      <c r="I41" s="410">
        <v>160781</v>
      </c>
      <c r="J41" s="411">
        <v>76.610536146530194</v>
      </c>
    </row>
    <row r="42" spans="1:10" ht="18.95" customHeight="1" x14ac:dyDescent="0.25">
      <c r="A42" s="404" t="s">
        <v>315</v>
      </c>
      <c r="B42" s="412"/>
      <c r="C42" s="426"/>
      <c r="D42" s="438"/>
      <c r="E42" s="439" t="s">
        <v>370</v>
      </c>
      <c r="F42" s="440" t="s">
        <v>371</v>
      </c>
      <c r="G42" s="410">
        <v>140</v>
      </c>
      <c r="H42" s="410">
        <v>315871</v>
      </c>
      <c r="I42" s="410">
        <v>315750</v>
      </c>
      <c r="J42" s="411">
        <v>99.961693222866302</v>
      </c>
    </row>
    <row r="43" spans="1:10" ht="18.95" customHeight="1" x14ac:dyDescent="0.25">
      <c r="A43" s="404" t="s">
        <v>315</v>
      </c>
      <c r="B43" s="412"/>
      <c r="C43" s="426"/>
      <c r="D43" s="438"/>
      <c r="E43" s="439" t="s">
        <v>372</v>
      </c>
      <c r="F43" s="440" t="s">
        <v>373</v>
      </c>
      <c r="G43" s="410">
        <v>2114</v>
      </c>
      <c r="H43" s="410">
        <v>12173</v>
      </c>
      <c r="I43" s="410">
        <v>9845</v>
      </c>
      <c r="J43" s="411">
        <v>80.87570853528301</v>
      </c>
    </row>
    <row r="44" spans="1:10" ht="18.95" customHeight="1" x14ac:dyDescent="0.25">
      <c r="A44" s="404" t="s">
        <v>315</v>
      </c>
      <c r="B44" s="412"/>
      <c r="C44" s="426"/>
      <c r="D44" s="438"/>
      <c r="E44" s="439" t="s">
        <v>374</v>
      </c>
      <c r="F44" s="440" t="s">
        <v>375</v>
      </c>
      <c r="G44" s="410">
        <v>27930</v>
      </c>
      <c r="H44" s="410">
        <v>51876</v>
      </c>
      <c r="I44" s="410">
        <v>11645</v>
      </c>
      <c r="J44" s="411">
        <v>22.44776004317989</v>
      </c>
    </row>
    <row r="45" spans="1:10" ht="18.95" customHeight="1" x14ac:dyDescent="0.25">
      <c r="A45" s="404" t="s">
        <v>315</v>
      </c>
      <c r="B45" s="412"/>
      <c r="C45" s="426"/>
      <c r="D45" s="438"/>
      <c r="E45" s="439" t="s">
        <v>376</v>
      </c>
      <c r="F45" s="440" t="s">
        <v>377</v>
      </c>
      <c r="G45" s="410">
        <v>1148324</v>
      </c>
      <c r="H45" s="410">
        <v>2112313</v>
      </c>
      <c r="I45" s="410">
        <v>2041077</v>
      </c>
      <c r="J45" s="411">
        <v>96.627583128068622</v>
      </c>
    </row>
    <row r="46" spans="1:10" ht="18.95" customHeight="1" x14ac:dyDescent="0.25">
      <c r="A46" s="404" t="s">
        <v>315</v>
      </c>
      <c r="B46" s="412"/>
      <c r="C46" s="426"/>
      <c r="D46" s="438"/>
      <c r="E46" s="439" t="s">
        <v>378</v>
      </c>
      <c r="F46" s="440" t="s">
        <v>379</v>
      </c>
      <c r="G46" s="410">
        <v>11387</v>
      </c>
      <c r="H46" s="410">
        <v>12191</v>
      </c>
      <c r="I46" s="410">
        <v>10712</v>
      </c>
      <c r="J46" s="411">
        <v>87.868099417603148</v>
      </c>
    </row>
    <row r="47" spans="1:10" ht="18.95" customHeight="1" x14ac:dyDescent="0.25">
      <c r="A47" s="404" t="s">
        <v>315</v>
      </c>
      <c r="B47" s="412"/>
      <c r="C47" s="426"/>
      <c r="D47" s="438"/>
      <c r="E47" s="439" t="s">
        <v>380</v>
      </c>
      <c r="F47" s="440" t="s">
        <v>381</v>
      </c>
      <c r="G47" s="410">
        <v>18842</v>
      </c>
      <c r="H47" s="410">
        <v>19369</v>
      </c>
      <c r="I47" s="410">
        <v>12890</v>
      </c>
      <c r="J47" s="411">
        <v>66.549641179203874</v>
      </c>
    </row>
    <row r="48" spans="1:10" ht="18.95" customHeight="1" x14ac:dyDescent="0.25">
      <c r="A48" s="404" t="s">
        <v>315</v>
      </c>
      <c r="B48" s="412"/>
      <c r="C48" s="426"/>
      <c r="D48" s="438"/>
      <c r="E48" s="439" t="s">
        <v>382</v>
      </c>
      <c r="F48" s="440" t="s">
        <v>383</v>
      </c>
      <c r="G48" s="410">
        <v>0</v>
      </c>
      <c r="H48" s="410">
        <v>48514</v>
      </c>
      <c r="I48" s="410">
        <v>48514</v>
      </c>
      <c r="J48" s="411">
        <v>100</v>
      </c>
    </row>
    <row r="49" spans="1:10" ht="18.95" customHeight="1" x14ac:dyDescent="0.25">
      <c r="A49" s="404" t="s">
        <v>315</v>
      </c>
      <c r="B49" s="412"/>
      <c r="C49" s="426"/>
      <c r="D49" s="438"/>
      <c r="E49" s="439" t="s">
        <v>384</v>
      </c>
      <c r="F49" s="440" t="s">
        <v>385</v>
      </c>
      <c r="G49" s="410">
        <v>18600</v>
      </c>
      <c r="H49" s="410">
        <v>16300</v>
      </c>
      <c r="I49" s="410">
        <v>13117</v>
      </c>
      <c r="J49" s="411">
        <v>80.472392638036808</v>
      </c>
    </row>
    <row r="50" spans="1:10" ht="18.95" customHeight="1" x14ac:dyDescent="0.25">
      <c r="A50" s="398" t="s">
        <v>315</v>
      </c>
      <c r="B50" s="412"/>
      <c r="C50" s="426"/>
      <c r="D50" s="399" t="s">
        <v>386</v>
      </c>
      <c r="E50" s="427"/>
      <c r="F50" s="401" t="s">
        <v>387</v>
      </c>
      <c r="G50" s="428">
        <v>311959</v>
      </c>
      <c r="H50" s="428">
        <v>366411</v>
      </c>
      <c r="I50" s="428">
        <v>279295</v>
      </c>
      <c r="J50" s="403">
        <v>76.224512910365689</v>
      </c>
    </row>
    <row r="51" spans="1:10" ht="18.95" customHeight="1" x14ac:dyDescent="0.25">
      <c r="A51" s="404" t="s">
        <v>315</v>
      </c>
      <c r="B51" s="412"/>
      <c r="C51" s="426"/>
      <c r="D51" s="434"/>
      <c r="E51" s="435">
        <v>634001</v>
      </c>
      <c r="F51" s="409" t="s">
        <v>388</v>
      </c>
      <c r="G51" s="433">
        <v>177897</v>
      </c>
      <c r="H51" s="433">
        <v>177168</v>
      </c>
      <c r="I51" s="433">
        <v>138535</v>
      </c>
      <c r="J51" s="411">
        <v>78.194143411902829</v>
      </c>
    </row>
    <row r="52" spans="1:10" ht="18.95" customHeight="1" x14ac:dyDescent="0.25">
      <c r="A52" s="404" t="s">
        <v>315</v>
      </c>
      <c r="B52" s="412"/>
      <c r="C52" s="426"/>
      <c r="D52" s="434"/>
      <c r="E52" s="435">
        <v>634002</v>
      </c>
      <c r="F52" s="409" t="s">
        <v>389</v>
      </c>
      <c r="G52" s="433">
        <v>62709</v>
      </c>
      <c r="H52" s="433">
        <v>114290</v>
      </c>
      <c r="I52" s="433">
        <v>72073</v>
      </c>
      <c r="J52" s="411">
        <v>63.061510193367752</v>
      </c>
    </row>
    <row r="53" spans="1:10" ht="18.95" customHeight="1" x14ac:dyDescent="0.25">
      <c r="A53" s="404" t="s">
        <v>315</v>
      </c>
      <c r="B53" s="412"/>
      <c r="C53" s="426"/>
      <c r="D53" s="441"/>
      <c r="E53" s="442" t="s">
        <v>390</v>
      </c>
      <c r="F53" s="440" t="s">
        <v>391</v>
      </c>
      <c r="G53" s="433">
        <v>62530</v>
      </c>
      <c r="H53" s="433">
        <v>66355</v>
      </c>
      <c r="I53" s="433">
        <v>62089</v>
      </c>
      <c r="J53" s="411">
        <v>93.570944163966544</v>
      </c>
    </row>
    <row r="54" spans="1:10" ht="18.95" customHeight="1" x14ac:dyDescent="0.25">
      <c r="A54" s="404" t="s">
        <v>315</v>
      </c>
      <c r="B54" s="412"/>
      <c r="C54" s="426"/>
      <c r="D54" s="441"/>
      <c r="E54" s="435">
        <v>634004</v>
      </c>
      <c r="F54" s="416" t="s">
        <v>392</v>
      </c>
      <c r="G54" s="433">
        <v>1982</v>
      </c>
      <c r="H54" s="433">
        <v>2537</v>
      </c>
      <c r="I54" s="433">
        <v>1034</v>
      </c>
      <c r="J54" s="411">
        <v>40.756799369333855</v>
      </c>
    </row>
    <row r="55" spans="1:10" ht="18.95" customHeight="1" x14ac:dyDescent="0.25">
      <c r="A55" s="404" t="s">
        <v>315</v>
      </c>
      <c r="B55" s="412"/>
      <c r="C55" s="426"/>
      <c r="D55" s="441"/>
      <c r="E55" s="435">
        <v>634005</v>
      </c>
      <c r="F55" s="416" t="s">
        <v>393</v>
      </c>
      <c r="G55" s="433">
        <v>6841</v>
      </c>
      <c r="H55" s="433">
        <v>6061</v>
      </c>
      <c r="I55" s="433">
        <v>5564</v>
      </c>
      <c r="J55" s="411">
        <v>91.800032997855141</v>
      </c>
    </row>
    <row r="56" spans="1:10" ht="18.95" customHeight="1" x14ac:dyDescent="0.25">
      <c r="A56" s="398" t="s">
        <v>315</v>
      </c>
      <c r="B56" s="412"/>
      <c r="C56" s="426"/>
      <c r="D56" s="399" t="s">
        <v>394</v>
      </c>
      <c r="E56" s="443"/>
      <c r="F56" s="401" t="s">
        <v>395</v>
      </c>
      <c r="G56" s="428">
        <v>7855096</v>
      </c>
      <c r="H56" s="428">
        <v>16239375</v>
      </c>
      <c r="I56" s="428">
        <v>14202670</v>
      </c>
      <c r="J56" s="403">
        <v>87.458230381403226</v>
      </c>
    </row>
    <row r="57" spans="1:10" ht="18.95" customHeight="1" x14ac:dyDescent="0.25">
      <c r="A57" s="404" t="s">
        <v>315</v>
      </c>
      <c r="B57" s="412"/>
      <c r="C57" s="426"/>
      <c r="D57" s="434"/>
      <c r="E57" s="435">
        <v>635001</v>
      </c>
      <c r="F57" s="416" t="s">
        <v>396</v>
      </c>
      <c r="G57" s="433">
        <v>6883</v>
      </c>
      <c r="H57" s="433">
        <v>20976</v>
      </c>
      <c r="I57" s="433">
        <v>9316</v>
      </c>
      <c r="J57" s="411">
        <v>44.412662090007629</v>
      </c>
    </row>
    <row r="58" spans="1:10" ht="18.95" customHeight="1" x14ac:dyDescent="0.25">
      <c r="A58" s="404" t="s">
        <v>315</v>
      </c>
      <c r="B58" s="412"/>
      <c r="C58" s="426"/>
      <c r="D58" s="434"/>
      <c r="E58" s="435">
        <v>635002</v>
      </c>
      <c r="F58" s="416" t="s">
        <v>397</v>
      </c>
      <c r="G58" s="433">
        <v>7701247</v>
      </c>
      <c r="H58" s="433">
        <v>15854806</v>
      </c>
      <c r="I58" s="433">
        <v>13908458</v>
      </c>
      <c r="J58" s="411">
        <v>87.723924215786681</v>
      </c>
    </row>
    <row r="59" spans="1:10" ht="18.95" customHeight="1" x14ac:dyDescent="0.25">
      <c r="A59" s="404" t="s">
        <v>315</v>
      </c>
      <c r="B59" s="412"/>
      <c r="C59" s="426"/>
      <c r="D59" s="434"/>
      <c r="E59" s="435">
        <v>635003</v>
      </c>
      <c r="F59" s="416" t="s">
        <v>398</v>
      </c>
      <c r="G59" s="433">
        <v>1250</v>
      </c>
      <c r="H59" s="433">
        <v>1473</v>
      </c>
      <c r="I59" s="433">
        <v>302</v>
      </c>
      <c r="J59" s="411">
        <v>20.502376103190766</v>
      </c>
    </row>
    <row r="60" spans="1:10" ht="18.95" customHeight="1" x14ac:dyDescent="0.25">
      <c r="A60" s="404" t="s">
        <v>315</v>
      </c>
      <c r="B60" s="412"/>
      <c r="C60" s="426"/>
      <c r="D60" s="434"/>
      <c r="E60" s="435">
        <v>635004</v>
      </c>
      <c r="F60" s="416" t="s">
        <v>399</v>
      </c>
      <c r="G60" s="433">
        <v>76469</v>
      </c>
      <c r="H60" s="433">
        <v>141797</v>
      </c>
      <c r="I60" s="433">
        <v>115001</v>
      </c>
      <c r="J60" s="411">
        <v>81.102562113443867</v>
      </c>
    </row>
    <row r="61" spans="1:10" ht="18.95" customHeight="1" x14ac:dyDescent="0.25">
      <c r="A61" s="404" t="s">
        <v>315</v>
      </c>
      <c r="B61" s="412"/>
      <c r="C61" s="426"/>
      <c r="D61" s="434"/>
      <c r="E61" s="435">
        <v>635006</v>
      </c>
      <c r="F61" s="409" t="s">
        <v>400</v>
      </c>
      <c r="G61" s="433">
        <v>69247</v>
      </c>
      <c r="H61" s="433">
        <v>220323</v>
      </c>
      <c r="I61" s="433">
        <v>169593</v>
      </c>
      <c r="J61" s="411">
        <v>76.974714396590457</v>
      </c>
    </row>
    <row r="62" spans="1:10" ht="18.95" customHeight="1" x14ac:dyDescent="0.25">
      <c r="A62" s="398" t="s">
        <v>315</v>
      </c>
      <c r="B62" s="412"/>
      <c r="C62" s="426"/>
      <c r="D62" s="399" t="s">
        <v>401</v>
      </c>
      <c r="E62" s="427"/>
      <c r="F62" s="401" t="s">
        <v>402</v>
      </c>
      <c r="G62" s="428">
        <v>1823817</v>
      </c>
      <c r="H62" s="428">
        <v>2542389</v>
      </c>
      <c r="I62" s="428">
        <v>2528106</v>
      </c>
      <c r="J62" s="403">
        <v>99.438205561776741</v>
      </c>
    </row>
    <row r="63" spans="1:10" ht="18.95" customHeight="1" x14ac:dyDescent="0.25">
      <c r="A63" s="404" t="s">
        <v>315</v>
      </c>
      <c r="B63" s="412"/>
      <c r="C63" s="426"/>
      <c r="D63" s="444"/>
      <c r="E63" s="435">
        <v>636001</v>
      </c>
      <c r="F63" s="445" t="s">
        <v>403</v>
      </c>
      <c r="G63" s="433">
        <v>1800900</v>
      </c>
      <c r="H63" s="433">
        <v>2514115</v>
      </c>
      <c r="I63" s="433">
        <v>2508308</v>
      </c>
      <c r="J63" s="411">
        <v>99.769024089987923</v>
      </c>
    </row>
    <row r="64" spans="1:10" ht="18" customHeight="1" x14ac:dyDescent="0.25">
      <c r="A64" s="404" t="s">
        <v>315</v>
      </c>
      <c r="B64" s="412"/>
      <c r="C64" s="426"/>
      <c r="D64" s="444"/>
      <c r="E64" s="435">
        <v>636002</v>
      </c>
      <c r="F64" s="445" t="s">
        <v>404</v>
      </c>
      <c r="G64" s="433">
        <v>22917</v>
      </c>
      <c r="H64" s="433">
        <v>28274</v>
      </c>
      <c r="I64" s="433">
        <v>19798</v>
      </c>
      <c r="J64" s="411">
        <v>70.021928273325315</v>
      </c>
    </row>
    <row r="65" spans="1:10" ht="18.95" customHeight="1" x14ac:dyDescent="0.25">
      <c r="A65" s="398" t="s">
        <v>315</v>
      </c>
      <c r="B65" s="412"/>
      <c r="C65" s="426"/>
      <c r="D65" s="399" t="s">
        <v>405</v>
      </c>
      <c r="E65" s="427"/>
      <c r="F65" s="401" t="s">
        <v>406</v>
      </c>
      <c r="G65" s="428">
        <v>6525988</v>
      </c>
      <c r="H65" s="428">
        <v>9888089</v>
      </c>
      <c r="I65" s="446">
        <v>9094885</v>
      </c>
      <c r="J65" s="403">
        <v>91.978187089537727</v>
      </c>
    </row>
    <row r="66" spans="1:10" ht="18.95" customHeight="1" x14ac:dyDescent="0.25">
      <c r="A66" s="404" t="s">
        <v>315</v>
      </c>
      <c r="B66" s="412"/>
      <c r="C66" s="426"/>
      <c r="D66" s="438"/>
      <c r="E66" s="439" t="s">
        <v>407</v>
      </c>
      <c r="F66" s="440" t="s">
        <v>408</v>
      </c>
      <c r="G66" s="433">
        <v>26557</v>
      </c>
      <c r="H66" s="433">
        <v>35167</v>
      </c>
      <c r="I66" s="433">
        <v>27165</v>
      </c>
      <c r="J66" s="411">
        <v>77.245713310774306</v>
      </c>
    </row>
    <row r="67" spans="1:10" ht="18.95" customHeight="1" x14ac:dyDescent="0.25">
      <c r="A67" s="404" t="s">
        <v>315</v>
      </c>
      <c r="B67" s="412"/>
      <c r="C67" s="426"/>
      <c r="D67" s="438"/>
      <c r="E67" s="439" t="s">
        <v>409</v>
      </c>
      <c r="F67" s="440" t="s">
        <v>410</v>
      </c>
      <c r="G67" s="433">
        <v>7109</v>
      </c>
      <c r="H67" s="433">
        <v>7809</v>
      </c>
      <c r="I67" s="433">
        <v>6905</v>
      </c>
      <c r="J67" s="411">
        <v>88.423613778972978</v>
      </c>
    </row>
    <row r="68" spans="1:10" ht="18.95" customHeight="1" x14ac:dyDescent="0.25">
      <c r="A68" s="404" t="s">
        <v>315</v>
      </c>
      <c r="B68" s="412"/>
      <c r="C68" s="426"/>
      <c r="D68" s="438"/>
      <c r="E68" s="439" t="s">
        <v>411</v>
      </c>
      <c r="F68" s="440" t="s">
        <v>412</v>
      </c>
      <c r="G68" s="433">
        <v>1261286</v>
      </c>
      <c r="H68" s="433">
        <v>1826528</v>
      </c>
      <c r="I68" s="433">
        <v>1547563</v>
      </c>
      <c r="J68" s="411">
        <v>84.727034023020735</v>
      </c>
    </row>
    <row r="69" spans="1:10" ht="18.95" customHeight="1" x14ac:dyDescent="0.25">
      <c r="A69" s="404" t="s">
        <v>315</v>
      </c>
      <c r="B69" s="412"/>
      <c r="C69" s="426"/>
      <c r="D69" s="438"/>
      <c r="E69" s="439" t="s">
        <v>413</v>
      </c>
      <c r="F69" s="440" t="s">
        <v>414</v>
      </c>
      <c r="G69" s="433">
        <v>1336700</v>
      </c>
      <c r="H69" s="433">
        <v>1809146</v>
      </c>
      <c r="I69" s="433">
        <v>1591180</v>
      </c>
      <c r="J69" s="411">
        <v>87.951995029699091</v>
      </c>
    </row>
    <row r="70" spans="1:10" ht="18.95" customHeight="1" x14ac:dyDescent="0.25">
      <c r="A70" s="404" t="s">
        <v>315</v>
      </c>
      <c r="B70" s="412"/>
      <c r="C70" s="426"/>
      <c r="D70" s="438"/>
      <c r="E70" s="439" t="s">
        <v>415</v>
      </c>
      <c r="F70" s="440" t="s">
        <v>356</v>
      </c>
      <c r="G70" s="433">
        <v>588</v>
      </c>
      <c r="H70" s="433">
        <v>652</v>
      </c>
      <c r="I70" s="433">
        <v>176</v>
      </c>
      <c r="J70" s="411">
        <v>26.993865030674847</v>
      </c>
    </row>
    <row r="71" spans="1:10" s="451" customFormat="1" ht="18" customHeight="1" x14ac:dyDescent="0.25">
      <c r="A71" s="404" t="s">
        <v>315</v>
      </c>
      <c r="B71" s="447"/>
      <c r="C71" s="426"/>
      <c r="D71" s="448"/>
      <c r="E71" s="449" t="s">
        <v>416</v>
      </c>
      <c r="F71" s="450" t="s">
        <v>417</v>
      </c>
      <c r="G71" s="433">
        <v>0</v>
      </c>
      <c r="H71" s="433">
        <v>18330</v>
      </c>
      <c r="I71" s="433">
        <v>18330</v>
      </c>
      <c r="J71" s="411">
        <v>100</v>
      </c>
    </row>
    <row r="72" spans="1:10" ht="18.95" customHeight="1" x14ac:dyDescent="0.25">
      <c r="A72" s="404" t="s">
        <v>315</v>
      </c>
      <c r="B72" s="412"/>
      <c r="C72" s="426"/>
      <c r="D72" s="438"/>
      <c r="E72" s="439" t="s">
        <v>418</v>
      </c>
      <c r="F72" s="440" t="s">
        <v>419</v>
      </c>
      <c r="G72" s="433">
        <v>14903</v>
      </c>
      <c r="H72" s="433">
        <v>136611</v>
      </c>
      <c r="I72" s="433">
        <v>26429</v>
      </c>
      <c r="J72" s="411">
        <v>19.346172709371867</v>
      </c>
    </row>
    <row r="73" spans="1:10" ht="18.95" customHeight="1" x14ac:dyDescent="0.25">
      <c r="A73" s="404" t="s">
        <v>315</v>
      </c>
      <c r="B73" s="412"/>
      <c r="C73" s="426"/>
      <c r="D73" s="438"/>
      <c r="E73" s="439" t="s">
        <v>420</v>
      </c>
      <c r="F73" s="440" t="s">
        <v>421</v>
      </c>
      <c r="G73" s="433">
        <v>862055</v>
      </c>
      <c r="H73" s="433">
        <v>1724632</v>
      </c>
      <c r="I73" s="433">
        <v>1653073</v>
      </c>
      <c r="J73" s="411">
        <v>95.85076700420727</v>
      </c>
    </row>
    <row r="74" spans="1:10" ht="18.95" customHeight="1" x14ac:dyDescent="0.25">
      <c r="A74" s="404" t="s">
        <v>315</v>
      </c>
      <c r="B74" s="412"/>
      <c r="C74" s="426"/>
      <c r="D74" s="438"/>
      <c r="E74" s="439" t="s">
        <v>422</v>
      </c>
      <c r="F74" s="440" t="s">
        <v>423</v>
      </c>
      <c r="G74" s="433">
        <v>1502081</v>
      </c>
      <c r="H74" s="433">
        <v>1806965</v>
      </c>
      <c r="I74" s="433">
        <v>1796803</v>
      </c>
      <c r="J74" s="411">
        <v>99.437620540519603</v>
      </c>
    </row>
    <row r="75" spans="1:10" ht="18.95" customHeight="1" x14ac:dyDescent="0.25">
      <c r="A75" s="404" t="s">
        <v>315</v>
      </c>
      <c r="B75" s="412"/>
      <c r="C75" s="426"/>
      <c r="D75" s="438"/>
      <c r="E75" s="439" t="s">
        <v>424</v>
      </c>
      <c r="F75" s="440" t="s">
        <v>425</v>
      </c>
      <c r="G75" s="433">
        <v>16878</v>
      </c>
      <c r="H75" s="433">
        <v>16716</v>
      </c>
      <c r="I75" s="433">
        <v>16348</v>
      </c>
      <c r="J75" s="411">
        <v>97.798516391481215</v>
      </c>
    </row>
    <row r="76" spans="1:10" ht="18.95" customHeight="1" x14ac:dyDescent="0.25">
      <c r="A76" s="404" t="s">
        <v>315</v>
      </c>
      <c r="B76" s="412"/>
      <c r="C76" s="426"/>
      <c r="D76" s="438"/>
      <c r="E76" s="439" t="s">
        <v>426</v>
      </c>
      <c r="F76" s="440" t="s">
        <v>427</v>
      </c>
      <c r="G76" s="433">
        <v>625354</v>
      </c>
      <c r="H76" s="433">
        <v>836987</v>
      </c>
      <c r="I76" s="452">
        <v>822940</v>
      </c>
      <c r="J76" s="411">
        <v>98.32171825846757</v>
      </c>
    </row>
    <row r="77" spans="1:10" ht="18.95" customHeight="1" x14ac:dyDescent="0.25">
      <c r="A77" s="404" t="s">
        <v>315</v>
      </c>
      <c r="B77" s="412"/>
      <c r="C77" s="426"/>
      <c r="D77" s="438"/>
      <c r="E77" s="439" t="s">
        <v>428</v>
      </c>
      <c r="F77" s="440" t="s">
        <v>429</v>
      </c>
      <c r="G77" s="433">
        <v>10000</v>
      </c>
      <c r="H77" s="433">
        <v>14209</v>
      </c>
      <c r="I77" s="433">
        <v>14163</v>
      </c>
      <c r="J77" s="411">
        <v>99.67626152438595</v>
      </c>
    </row>
    <row r="78" spans="1:10" ht="18.95" customHeight="1" x14ac:dyDescent="0.25">
      <c r="A78" s="404" t="s">
        <v>315</v>
      </c>
      <c r="B78" s="412"/>
      <c r="C78" s="426"/>
      <c r="D78" s="438"/>
      <c r="E78" s="439" t="s">
        <v>430</v>
      </c>
      <c r="F78" s="440" t="s">
        <v>431</v>
      </c>
      <c r="G78" s="433">
        <v>86785</v>
      </c>
      <c r="H78" s="433">
        <v>86785</v>
      </c>
      <c r="I78" s="433">
        <v>81291</v>
      </c>
      <c r="J78" s="411">
        <v>93.669412916978743</v>
      </c>
    </row>
    <row r="79" spans="1:10" ht="18.95" customHeight="1" x14ac:dyDescent="0.25">
      <c r="A79" s="404" t="s">
        <v>315</v>
      </c>
      <c r="B79" s="412"/>
      <c r="C79" s="426"/>
      <c r="D79" s="438"/>
      <c r="E79" s="439" t="s">
        <v>432</v>
      </c>
      <c r="F79" s="440" t="s">
        <v>433</v>
      </c>
      <c r="G79" s="433">
        <v>114308</v>
      </c>
      <c r="H79" s="433">
        <v>156559</v>
      </c>
      <c r="I79" s="433">
        <v>153216</v>
      </c>
      <c r="J79" s="411">
        <v>97.864702763814279</v>
      </c>
    </row>
    <row r="80" spans="1:10" ht="18.95" customHeight="1" x14ac:dyDescent="0.25">
      <c r="A80" s="404" t="s">
        <v>315</v>
      </c>
      <c r="B80" s="412"/>
      <c r="C80" s="426"/>
      <c r="D80" s="438"/>
      <c r="E80" s="439" t="s">
        <v>434</v>
      </c>
      <c r="F80" s="440" t="s">
        <v>435</v>
      </c>
      <c r="G80" s="433">
        <v>0</v>
      </c>
      <c r="H80" s="433">
        <v>3113</v>
      </c>
      <c r="I80" s="433">
        <v>3112</v>
      </c>
      <c r="J80" s="411">
        <v>99.967876646321869</v>
      </c>
    </row>
    <row r="81" spans="1:10" ht="18.75" customHeight="1" x14ac:dyDescent="0.25">
      <c r="A81" s="404" t="s">
        <v>315</v>
      </c>
      <c r="B81" s="412"/>
      <c r="C81" s="426"/>
      <c r="D81" s="438"/>
      <c r="E81" s="439" t="s">
        <v>436</v>
      </c>
      <c r="F81" s="440" t="s">
        <v>437</v>
      </c>
      <c r="G81" s="433">
        <v>55000</v>
      </c>
      <c r="H81" s="433">
        <v>97852</v>
      </c>
      <c r="I81" s="433">
        <v>83375</v>
      </c>
      <c r="J81" s="411">
        <v>85.205207864938899</v>
      </c>
    </row>
    <row r="82" spans="1:10" ht="18.95" customHeight="1" x14ac:dyDescent="0.25">
      <c r="A82" s="404" t="s">
        <v>315</v>
      </c>
      <c r="B82" s="412"/>
      <c r="C82" s="426"/>
      <c r="D82" s="438"/>
      <c r="E82" s="439" t="s">
        <v>438</v>
      </c>
      <c r="F82" s="440" t="s">
        <v>439</v>
      </c>
      <c r="G82" s="433">
        <v>500000</v>
      </c>
      <c r="H82" s="433">
        <v>1205030</v>
      </c>
      <c r="I82" s="433">
        <v>1148874</v>
      </c>
      <c r="J82" s="411">
        <v>95.339867057251681</v>
      </c>
    </row>
    <row r="83" spans="1:10" ht="18.95" customHeight="1" x14ac:dyDescent="0.25">
      <c r="A83" s="404" t="s">
        <v>315</v>
      </c>
      <c r="B83" s="412"/>
      <c r="C83" s="426"/>
      <c r="D83" s="438"/>
      <c r="E83" s="439" t="s">
        <v>440</v>
      </c>
      <c r="F83" s="440" t="s">
        <v>441</v>
      </c>
      <c r="G83" s="433">
        <v>106384</v>
      </c>
      <c r="H83" s="433">
        <v>104998</v>
      </c>
      <c r="I83" s="433">
        <v>103942</v>
      </c>
      <c r="J83" s="411">
        <v>98.994266557458232</v>
      </c>
    </row>
    <row r="84" spans="1:10" ht="18.95" customHeight="1" x14ac:dyDescent="0.25">
      <c r="A84" s="391" t="s">
        <v>315</v>
      </c>
      <c r="B84" s="412"/>
      <c r="C84" s="422" t="s">
        <v>442</v>
      </c>
      <c r="D84" s="393"/>
      <c r="E84" s="423"/>
      <c r="F84" s="395" t="s">
        <v>443</v>
      </c>
      <c r="G84" s="424">
        <v>514000</v>
      </c>
      <c r="H84" s="424">
        <v>1027933</v>
      </c>
      <c r="I84" s="425">
        <v>976487</v>
      </c>
      <c r="J84" s="397">
        <v>94.995199103443511</v>
      </c>
    </row>
    <row r="85" spans="1:10" ht="18.95" customHeight="1" x14ac:dyDescent="0.25">
      <c r="A85" s="398" t="s">
        <v>315</v>
      </c>
      <c r="B85" s="412"/>
      <c r="C85" s="426"/>
      <c r="D85" s="399" t="s">
        <v>444</v>
      </c>
      <c r="E85" s="427"/>
      <c r="F85" s="401" t="s">
        <v>445</v>
      </c>
      <c r="G85" s="428">
        <v>468000</v>
      </c>
      <c r="H85" s="428">
        <v>981933</v>
      </c>
      <c r="I85" s="428">
        <v>931087</v>
      </c>
      <c r="J85" s="403">
        <v>94.821846297048779</v>
      </c>
    </row>
    <row r="86" spans="1:10" ht="18.95" customHeight="1" x14ac:dyDescent="0.25">
      <c r="A86" s="404" t="s">
        <v>315</v>
      </c>
      <c r="B86" s="412"/>
      <c r="C86" s="426"/>
      <c r="D86" s="438"/>
      <c r="E86" s="439" t="s">
        <v>446</v>
      </c>
      <c r="F86" s="440" t="s">
        <v>447</v>
      </c>
      <c r="G86" s="433">
        <v>0</v>
      </c>
      <c r="H86" s="433">
        <v>216286</v>
      </c>
      <c r="I86" s="452">
        <v>216259</v>
      </c>
      <c r="J86" s="411">
        <v>99.987516529040249</v>
      </c>
    </row>
    <row r="87" spans="1:10" ht="18.95" customHeight="1" x14ac:dyDescent="0.25">
      <c r="A87" s="404" t="s">
        <v>315</v>
      </c>
      <c r="B87" s="412"/>
      <c r="C87" s="426"/>
      <c r="D87" s="438"/>
      <c r="E87" s="439" t="s">
        <v>448</v>
      </c>
      <c r="F87" s="440" t="s">
        <v>449</v>
      </c>
      <c r="G87" s="433">
        <v>100000</v>
      </c>
      <c r="H87" s="433">
        <v>342792</v>
      </c>
      <c r="I87" s="452">
        <v>317278</v>
      </c>
      <c r="J87" s="411">
        <v>92.557002497141127</v>
      </c>
    </row>
    <row r="88" spans="1:10" ht="18.95" customHeight="1" x14ac:dyDescent="0.25">
      <c r="A88" s="404" t="s">
        <v>315</v>
      </c>
      <c r="B88" s="412"/>
      <c r="C88" s="426"/>
      <c r="D88" s="438"/>
      <c r="E88" s="439" t="s">
        <v>450</v>
      </c>
      <c r="F88" s="440" t="s">
        <v>451</v>
      </c>
      <c r="G88" s="433">
        <v>18183</v>
      </c>
      <c r="H88" s="433">
        <v>19132</v>
      </c>
      <c r="I88" s="452">
        <v>17022</v>
      </c>
      <c r="J88" s="411">
        <v>88.971356888981816</v>
      </c>
    </row>
    <row r="89" spans="1:10" ht="18.75" customHeight="1" x14ac:dyDescent="0.25">
      <c r="A89" s="404" t="s">
        <v>315</v>
      </c>
      <c r="B89" s="412"/>
      <c r="C89" s="426"/>
      <c r="D89" s="438"/>
      <c r="E89" s="439" t="s">
        <v>452</v>
      </c>
      <c r="F89" s="440" t="s">
        <v>453</v>
      </c>
      <c r="G89" s="433">
        <v>349817</v>
      </c>
      <c r="H89" s="433">
        <v>403723</v>
      </c>
      <c r="I89" s="452">
        <v>380528</v>
      </c>
      <c r="J89" s="411">
        <v>94.254724154927999</v>
      </c>
    </row>
    <row r="90" spans="1:10" ht="18.95" hidden="1" customHeight="1" x14ac:dyDescent="0.25">
      <c r="A90" s="404" t="s">
        <v>454</v>
      </c>
      <c r="B90" s="412"/>
      <c r="C90" s="426"/>
      <c r="D90" s="438"/>
      <c r="E90" s="439" t="s">
        <v>455</v>
      </c>
      <c r="F90" s="440" t="s">
        <v>456</v>
      </c>
      <c r="G90" s="433">
        <v>0</v>
      </c>
      <c r="H90" s="433">
        <v>0</v>
      </c>
      <c r="I90" s="433">
        <v>0</v>
      </c>
      <c r="J90" s="411" t="e">
        <v>#DIV/0!</v>
      </c>
    </row>
    <row r="91" spans="1:10" ht="18.95" customHeight="1" x14ac:dyDescent="0.25">
      <c r="A91" s="398" t="s">
        <v>315</v>
      </c>
      <c r="B91" s="412"/>
      <c r="C91" s="426"/>
      <c r="D91" s="399" t="s">
        <v>457</v>
      </c>
      <c r="E91" s="439"/>
      <c r="F91" s="401" t="s">
        <v>458</v>
      </c>
      <c r="G91" s="428">
        <v>46000</v>
      </c>
      <c r="H91" s="428">
        <v>46000</v>
      </c>
      <c r="I91" s="428">
        <v>45400</v>
      </c>
      <c r="J91" s="403">
        <v>98.695652173913047</v>
      </c>
    </row>
    <row r="92" spans="1:10" ht="18.95" customHeight="1" x14ac:dyDescent="0.25">
      <c r="A92" s="404" t="s">
        <v>315</v>
      </c>
      <c r="B92" s="412"/>
      <c r="C92" s="426"/>
      <c r="D92" s="438"/>
      <c r="E92" s="439" t="s">
        <v>459</v>
      </c>
      <c r="F92" s="440" t="s">
        <v>460</v>
      </c>
      <c r="G92" s="433">
        <v>46000</v>
      </c>
      <c r="H92" s="433">
        <v>46000</v>
      </c>
      <c r="I92" s="433">
        <v>45400</v>
      </c>
      <c r="J92" s="411">
        <v>98.695652173913047</v>
      </c>
    </row>
    <row r="93" spans="1:10" ht="15.75" thickBot="1" x14ac:dyDescent="0.3">
      <c r="A93" s="453"/>
      <c r="B93" s="454"/>
      <c r="C93" s="455"/>
      <c r="D93" s="455"/>
      <c r="E93" s="456"/>
      <c r="F93" s="457"/>
      <c r="G93" s="458"/>
      <c r="H93" s="459"/>
      <c r="I93" s="458"/>
      <c r="J93" s="460"/>
    </row>
    <row r="94" spans="1:10" x14ac:dyDescent="0.2">
      <c r="A94" s="338"/>
      <c r="B94" s="461"/>
      <c r="C94" s="461"/>
      <c r="D94" s="461"/>
      <c r="E94" s="461"/>
      <c r="F94" s="461"/>
      <c r="G94" s="338"/>
      <c r="H94" s="342"/>
      <c r="I94" s="338"/>
      <c r="J94" s="338"/>
    </row>
    <row r="95" spans="1:10" x14ac:dyDescent="0.2">
      <c r="A95" s="338"/>
      <c r="B95" s="461"/>
      <c r="C95" s="461"/>
      <c r="D95" s="461"/>
      <c r="E95" s="461"/>
      <c r="F95" s="461"/>
      <c r="G95" s="338"/>
      <c r="H95" s="342"/>
      <c r="I95" s="462"/>
      <c r="J95" s="338"/>
    </row>
    <row r="96" spans="1:10" x14ac:dyDescent="0.2">
      <c r="A96" s="338"/>
      <c r="B96" s="461"/>
      <c r="C96" s="461"/>
      <c r="D96" s="461"/>
      <c r="E96" s="461"/>
      <c r="F96" s="461"/>
      <c r="G96" s="338"/>
      <c r="H96" s="342"/>
      <c r="I96" s="462"/>
      <c r="J96" s="338"/>
    </row>
    <row r="97" spans="1:10" x14ac:dyDescent="0.2">
      <c r="A97" s="338"/>
      <c r="B97" s="461"/>
      <c r="C97" s="461"/>
      <c r="D97" s="461"/>
      <c r="E97" s="461"/>
      <c r="F97" s="461"/>
      <c r="G97" s="338"/>
      <c r="H97" s="342"/>
      <c r="I97" s="338"/>
      <c r="J97" s="338"/>
    </row>
    <row r="98" spans="1:10" x14ac:dyDescent="0.2">
      <c r="A98" s="338"/>
      <c r="B98" s="461"/>
      <c r="C98" s="461"/>
      <c r="D98" s="461"/>
      <c r="E98" s="461"/>
      <c r="F98" s="461"/>
      <c r="G98" s="338"/>
      <c r="H98" s="342"/>
      <c r="I98" s="338"/>
      <c r="J98" s="338"/>
    </row>
    <row r="99" spans="1:10" x14ac:dyDescent="0.2">
      <c r="A99" s="338"/>
      <c r="B99" s="461"/>
      <c r="C99" s="461"/>
      <c r="D99" s="461"/>
      <c r="E99" s="461"/>
      <c r="F99" s="461"/>
      <c r="G99" s="338"/>
      <c r="H99" s="342"/>
      <c r="I99" s="338"/>
      <c r="J99" s="338"/>
    </row>
    <row r="100" spans="1:10" x14ac:dyDescent="0.2">
      <c r="A100" s="338"/>
      <c r="B100" s="461"/>
      <c r="C100" s="461"/>
      <c r="D100" s="461"/>
      <c r="E100" s="461"/>
      <c r="F100" s="461"/>
      <c r="G100" s="338"/>
      <c r="H100" s="342"/>
      <c r="I100" s="338"/>
      <c r="J100" s="338"/>
    </row>
    <row r="101" spans="1:10" x14ac:dyDescent="0.2">
      <c r="A101" s="338"/>
      <c r="B101" s="461"/>
      <c r="C101" s="461"/>
      <c r="D101" s="461"/>
      <c r="E101" s="461"/>
      <c r="F101" s="461"/>
      <c r="G101" s="338"/>
      <c r="H101" s="342"/>
      <c r="I101" s="338"/>
      <c r="J101" s="338"/>
    </row>
    <row r="102" spans="1:10" x14ac:dyDescent="0.2">
      <c r="A102" s="338"/>
      <c r="B102" s="461"/>
      <c r="C102" s="461"/>
      <c r="D102" s="461"/>
      <c r="E102" s="461"/>
      <c r="F102" s="461"/>
      <c r="G102" s="338"/>
      <c r="H102" s="342"/>
      <c r="I102" s="338"/>
      <c r="J102" s="338"/>
    </row>
    <row r="103" spans="1:10" x14ac:dyDescent="0.2">
      <c r="A103" s="338"/>
      <c r="B103" s="461"/>
      <c r="C103" s="461"/>
      <c r="D103" s="461"/>
      <c r="E103" s="461"/>
      <c r="F103" s="461"/>
      <c r="G103" s="338"/>
      <c r="H103" s="342"/>
      <c r="I103" s="338"/>
      <c r="J103" s="338"/>
    </row>
    <row r="104" spans="1:10" x14ac:dyDescent="0.2">
      <c r="A104" s="338"/>
      <c r="B104" s="461"/>
      <c r="C104" s="461"/>
      <c r="D104" s="461"/>
      <c r="E104" s="461"/>
      <c r="F104" s="461"/>
      <c r="G104" s="338"/>
      <c r="H104" s="342"/>
      <c r="I104" s="338"/>
      <c r="J104" s="338"/>
    </row>
    <row r="105" spans="1:10" x14ac:dyDescent="0.2">
      <c r="A105" s="338"/>
      <c r="B105" s="461"/>
      <c r="C105" s="461"/>
      <c r="D105" s="461"/>
      <c r="E105" s="461"/>
      <c r="F105" s="461"/>
      <c r="G105" s="338"/>
      <c r="H105" s="342"/>
      <c r="I105" s="338"/>
      <c r="J105" s="338"/>
    </row>
    <row r="106" spans="1:10" x14ac:dyDescent="0.2">
      <c r="A106" s="338"/>
      <c r="B106" s="461"/>
      <c r="C106" s="461"/>
      <c r="D106" s="461"/>
      <c r="E106" s="461"/>
      <c r="F106" s="461"/>
      <c r="G106" s="338"/>
      <c r="H106" s="342"/>
      <c r="I106" s="338"/>
      <c r="J106" s="338"/>
    </row>
    <row r="107" spans="1:10" x14ac:dyDescent="0.2">
      <c r="A107" s="338"/>
      <c r="B107" s="461"/>
      <c r="C107" s="461"/>
      <c r="D107" s="461"/>
      <c r="E107" s="461"/>
      <c r="F107" s="461"/>
      <c r="G107" s="338"/>
      <c r="H107" s="342"/>
      <c r="I107" s="338"/>
      <c r="J107" s="338"/>
    </row>
    <row r="108" spans="1:10" x14ac:dyDescent="0.2">
      <c r="A108" s="338"/>
      <c r="B108" s="461"/>
      <c r="C108" s="461"/>
      <c r="D108" s="461"/>
      <c r="E108" s="461"/>
      <c r="F108" s="461"/>
      <c r="G108" s="338"/>
      <c r="H108" s="342"/>
      <c r="I108" s="338"/>
      <c r="J108" s="338"/>
    </row>
    <row r="109" spans="1:10" x14ac:dyDescent="0.2">
      <c r="A109" s="338"/>
      <c r="B109" s="461"/>
      <c r="C109" s="461"/>
      <c r="D109" s="461"/>
      <c r="E109" s="461"/>
      <c r="F109" s="461"/>
      <c r="G109" s="338"/>
      <c r="H109" s="342"/>
      <c r="I109" s="338"/>
      <c r="J109" s="338"/>
    </row>
    <row r="110" spans="1:10" x14ac:dyDescent="0.2">
      <c r="A110" s="338"/>
      <c r="B110" s="461"/>
      <c r="C110" s="461"/>
      <c r="D110" s="461"/>
      <c r="E110" s="461"/>
      <c r="F110" s="461"/>
      <c r="G110" s="338"/>
      <c r="H110" s="342"/>
      <c r="I110" s="338"/>
      <c r="J110" s="338"/>
    </row>
    <row r="111" spans="1:10" x14ac:dyDescent="0.2">
      <c r="A111" s="338"/>
      <c r="B111" s="461"/>
      <c r="C111" s="461"/>
      <c r="D111" s="461"/>
      <c r="E111" s="461"/>
      <c r="F111" s="461"/>
      <c r="G111" s="338"/>
      <c r="H111" s="342"/>
      <c r="I111" s="338"/>
      <c r="J111" s="338"/>
    </row>
    <row r="112" spans="1:10" x14ac:dyDescent="0.2">
      <c r="A112" s="338"/>
      <c r="B112" s="461"/>
      <c r="C112" s="461"/>
      <c r="D112" s="461"/>
      <c r="E112" s="461"/>
      <c r="F112" s="461"/>
      <c r="G112" s="338"/>
      <c r="H112" s="342"/>
      <c r="I112" s="338"/>
      <c r="J112" s="338"/>
    </row>
    <row r="113" spans="1:10" x14ac:dyDescent="0.2">
      <c r="A113" s="338"/>
      <c r="B113" s="461"/>
      <c r="C113" s="461"/>
      <c r="D113" s="461"/>
      <c r="E113" s="461"/>
      <c r="F113" s="461"/>
      <c r="G113" s="338"/>
      <c r="H113" s="342"/>
      <c r="I113" s="338"/>
      <c r="J113" s="338"/>
    </row>
    <row r="114" spans="1:10" x14ac:dyDescent="0.2">
      <c r="A114" s="338"/>
      <c r="B114" s="461"/>
      <c r="C114" s="461"/>
      <c r="D114" s="461"/>
      <c r="E114" s="461"/>
      <c r="F114" s="461"/>
      <c r="G114" s="338"/>
      <c r="H114" s="342"/>
      <c r="I114" s="338"/>
      <c r="J114" s="338"/>
    </row>
    <row r="115" spans="1:10" x14ac:dyDescent="0.2">
      <c r="A115" s="338"/>
      <c r="B115" s="461"/>
      <c r="C115" s="461"/>
      <c r="D115" s="461"/>
      <c r="E115" s="461"/>
      <c r="F115" s="461"/>
      <c r="G115" s="338"/>
      <c r="H115" s="342"/>
      <c r="I115" s="338"/>
      <c r="J115" s="338"/>
    </row>
    <row r="116" spans="1:10" x14ac:dyDescent="0.2">
      <c r="A116" s="338"/>
      <c r="B116" s="461"/>
      <c r="C116" s="461"/>
      <c r="D116" s="461"/>
      <c r="E116" s="461"/>
      <c r="F116" s="461"/>
      <c r="G116" s="338"/>
      <c r="H116" s="342"/>
      <c r="I116" s="338"/>
      <c r="J116" s="338"/>
    </row>
    <row r="117" spans="1:10" x14ac:dyDescent="0.2">
      <c r="A117" s="338"/>
      <c r="B117" s="461"/>
      <c r="C117" s="461"/>
      <c r="D117" s="461"/>
      <c r="E117" s="461"/>
      <c r="F117" s="461"/>
      <c r="G117" s="338"/>
      <c r="H117" s="342"/>
      <c r="I117" s="338"/>
      <c r="J117" s="338"/>
    </row>
    <row r="118" spans="1:10" x14ac:dyDescent="0.2">
      <c r="A118" s="338"/>
      <c r="B118" s="461"/>
      <c r="C118" s="461"/>
      <c r="D118" s="461"/>
      <c r="E118" s="461"/>
      <c r="F118" s="461"/>
      <c r="G118" s="338"/>
      <c r="H118" s="342"/>
      <c r="I118" s="338"/>
      <c r="J118" s="338"/>
    </row>
    <row r="119" spans="1:10" x14ac:dyDescent="0.2">
      <c r="A119" s="338"/>
      <c r="B119" s="461"/>
      <c r="C119" s="461"/>
      <c r="D119" s="461"/>
      <c r="E119" s="461"/>
      <c r="F119" s="461"/>
      <c r="G119" s="338"/>
      <c r="H119" s="342"/>
      <c r="I119" s="338"/>
      <c r="J119" s="338"/>
    </row>
    <row r="120" spans="1:10" x14ac:dyDescent="0.2">
      <c r="A120" s="338"/>
      <c r="B120" s="461"/>
      <c r="C120" s="461"/>
      <c r="D120" s="461"/>
      <c r="E120" s="461"/>
      <c r="F120" s="461"/>
      <c r="G120" s="338"/>
      <c r="H120" s="342"/>
      <c r="I120" s="338"/>
      <c r="J120" s="338"/>
    </row>
    <row r="121" spans="1:10" x14ac:dyDescent="0.2">
      <c r="A121" s="338"/>
      <c r="B121" s="461"/>
      <c r="C121" s="461"/>
      <c r="D121" s="461"/>
      <c r="E121" s="461"/>
      <c r="F121" s="461"/>
      <c r="G121" s="338"/>
      <c r="H121" s="342"/>
      <c r="I121" s="338"/>
      <c r="J121" s="338"/>
    </row>
    <row r="122" spans="1:10" x14ac:dyDescent="0.2">
      <c r="A122" s="338"/>
      <c r="B122" s="461"/>
      <c r="C122" s="461"/>
      <c r="D122" s="461"/>
      <c r="E122" s="461"/>
      <c r="F122" s="461"/>
      <c r="G122" s="338"/>
      <c r="H122" s="342"/>
      <c r="I122" s="338"/>
      <c r="J122" s="338"/>
    </row>
    <row r="123" spans="1:10" x14ac:dyDescent="0.2">
      <c r="A123" s="338"/>
      <c r="B123" s="461"/>
      <c r="C123" s="461"/>
      <c r="D123" s="461"/>
      <c r="E123" s="461"/>
      <c r="F123" s="461"/>
      <c r="G123" s="338"/>
      <c r="H123" s="342"/>
      <c r="I123" s="338"/>
      <c r="J123" s="338"/>
    </row>
    <row r="124" spans="1:10" x14ac:dyDescent="0.2">
      <c r="A124" s="338"/>
      <c r="B124" s="461"/>
      <c r="C124" s="461"/>
      <c r="D124" s="461"/>
      <c r="E124" s="461"/>
      <c r="F124" s="461"/>
      <c r="G124" s="338"/>
      <c r="H124" s="342"/>
      <c r="I124" s="338"/>
      <c r="J124" s="338"/>
    </row>
    <row r="125" spans="1:10" x14ac:dyDescent="0.2">
      <c r="A125" s="338"/>
      <c r="B125" s="461"/>
      <c r="C125" s="461"/>
      <c r="D125" s="461"/>
      <c r="E125" s="461"/>
      <c r="F125" s="461"/>
      <c r="G125" s="338"/>
      <c r="H125" s="342"/>
      <c r="I125" s="338"/>
      <c r="J125" s="338"/>
    </row>
    <row r="126" spans="1:10" x14ac:dyDescent="0.2">
      <c r="A126" s="338"/>
      <c r="B126" s="461"/>
      <c r="C126" s="461"/>
      <c r="D126" s="461"/>
      <c r="E126" s="461"/>
      <c r="F126" s="461"/>
      <c r="G126" s="338"/>
      <c r="H126" s="342"/>
      <c r="I126" s="338"/>
      <c r="J126" s="338"/>
    </row>
    <row r="127" spans="1:10" x14ac:dyDescent="0.2">
      <c r="A127" s="338"/>
      <c r="B127" s="461"/>
      <c r="C127" s="461"/>
      <c r="D127" s="461"/>
      <c r="E127" s="461"/>
      <c r="F127" s="461"/>
      <c r="G127" s="338"/>
      <c r="H127" s="342"/>
      <c r="I127" s="338"/>
      <c r="J127" s="338"/>
    </row>
    <row r="128" spans="1:10" x14ac:dyDescent="0.2">
      <c r="A128" s="338"/>
      <c r="B128" s="461"/>
      <c r="C128" s="461"/>
      <c r="D128" s="461"/>
      <c r="E128" s="461"/>
      <c r="F128" s="461"/>
      <c r="G128" s="338"/>
      <c r="H128" s="342"/>
      <c r="I128" s="338"/>
      <c r="J128" s="338"/>
    </row>
    <row r="129" spans="1:10" x14ac:dyDescent="0.2">
      <c r="A129" s="338"/>
      <c r="B129" s="461"/>
      <c r="C129" s="461"/>
      <c r="D129" s="461"/>
      <c r="E129" s="461"/>
      <c r="F129" s="461"/>
      <c r="G129" s="338"/>
      <c r="H129" s="342"/>
      <c r="I129" s="338"/>
      <c r="J129" s="338"/>
    </row>
    <row r="130" spans="1:10" x14ac:dyDescent="0.2">
      <c r="A130" s="338"/>
      <c r="B130" s="461"/>
      <c r="C130" s="461"/>
      <c r="D130" s="461"/>
      <c r="E130" s="461"/>
      <c r="F130" s="461"/>
      <c r="G130" s="338"/>
      <c r="H130" s="342"/>
      <c r="I130" s="338"/>
      <c r="J130" s="338"/>
    </row>
    <row r="131" spans="1:10" x14ac:dyDescent="0.2">
      <c r="A131" s="338"/>
      <c r="B131" s="461"/>
      <c r="C131" s="461"/>
      <c r="D131" s="461"/>
      <c r="E131" s="461"/>
      <c r="F131" s="461"/>
      <c r="G131" s="338"/>
      <c r="H131" s="342"/>
      <c r="I131" s="338"/>
      <c r="J131" s="338"/>
    </row>
    <row r="132" spans="1:10" x14ac:dyDescent="0.2">
      <c r="A132" s="338"/>
      <c r="B132" s="461"/>
      <c r="C132" s="461"/>
      <c r="D132" s="461"/>
      <c r="E132" s="461"/>
      <c r="F132" s="461"/>
      <c r="G132" s="338"/>
      <c r="H132" s="342"/>
      <c r="I132" s="338"/>
      <c r="J132" s="338"/>
    </row>
    <row r="133" spans="1:10" x14ac:dyDescent="0.2">
      <c r="A133" s="338"/>
      <c r="B133" s="461"/>
      <c r="C133" s="461"/>
      <c r="D133" s="461"/>
      <c r="E133" s="461"/>
      <c r="F133" s="461"/>
      <c r="G133" s="338"/>
      <c r="H133" s="342"/>
      <c r="I133" s="338"/>
      <c r="J133" s="338"/>
    </row>
    <row r="134" spans="1:10" x14ac:dyDescent="0.2">
      <c r="A134" s="338"/>
      <c r="B134" s="461"/>
      <c r="C134" s="461"/>
      <c r="D134" s="461"/>
      <c r="E134" s="461"/>
      <c r="F134" s="461"/>
      <c r="G134" s="338"/>
      <c r="H134" s="342"/>
      <c r="I134" s="338"/>
      <c r="J134" s="338"/>
    </row>
    <row r="135" spans="1:10" x14ac:dyDescent="0.2">
      <c r="A135" s="338"/>
      <c r="B135" s="461"/>
      <c r="C135" s="461"/>
      <c r="D135" s="461"/>
      <c r="E135" s="461"/>
      <c r="F135" s="461"/>
      <c r="G135" s="338"/>
      <c r="H135" s="342"/>
      <c r="I135" s="338"/>
      <c r="J135" s="338"/>
    </row>
    <row r="136" spans="1:10" x14ac:dyDescent="0.2">
      <c r="A136" s="338"/>
      <c r="B136" s="461"/>
      <c r="C136" s="461"/>
      <c r="D136" s="461"/>
      <c r="E136" s="461"/>
      <c r="F136" s="461"/>
      <c r="G136" s="338"/>
      <c r="H136" s="342"/>
      <c r="I136" s="338"/>
      <c r="J136" s="338"/>
    </row>
    <row r="137" spans="1:10" x14ac:dyDescent="0.2">
      <c r="A137" s="338"/>
      <c r="B137" s="461"/>
      <c r="C137" s="461"/>
      <c r="D137" s="461"/>
      <c r="E137" s="461"/>
      <c r="F137" s="461"/>
      <c r="G137" s="338"/>
      <c r="H137" s="342"/>
      <c r="I137" s="338"/>
      <c r="J137" s="338"/>
    </row>
    <row r="138" spans="1:10" x14ac:dyDescent="0.2">
      <c r="A138" s="338"/>
      <c r="B138" s="461"/>
      <c r="C138" s="461"/>
      <c r="D138" s="461"/>
      <c r="E138" s="461"/>
      <c r="F138" s="461"/>
      <c r="G138" s="338"/>
      <c r="H138" s="342"/>
      <c r="I138" s="338"/>
      <c r="J138" s="338"/>
    </row>
    <row r="139" spans="1:10" x14ac:dyDescent="0.2">
      <c r="A139" s="338"/>
      <c r="B139" s="461"/>
      <c r="C139" s="461"/>
      <c r="D139" s="461"/>
      <c r="E139" s="461"/>
      <c r="F139" s="461"/>
      <c r="G139" s="338"/>
      <c r="H139" s="342"/>
      <c r="I139" s="338"/>
      <c r="J139" s="338"/>
    </row>
    <row r="140" spans="1:10" x14ac:dyDescent="0.2">
      <c r="A140" s="338"/>
      <c r="B140" s="461"/>
      <c r="C140" s="461"/>
      <c r="D140" s="461"/>
      <c r="E140" s="461"/>
      <c r="F140" s="461"/>
      <c r="G140" s="338"/>
      <c r="H140" s="342"/>
      <c r="I140" s="338"/>
      <c r="J140" s="338"/>
    </row>
    <row r="141" spans="1:10" x14ac:dyDescent="0.2">
      <c r="A141" s="338"/>
      <c r="B141" s="461"/>
      <c r="C141" s="461"/>
      <c r="D141" s="461"/>
      <c r="E141" s="461"/>
      <c r="F141" s="461"/>
      <c r="G141" s="338"/>
      <c r="H141" s="342"/>
      <c r="I141" s="338"/>
      <c r="J141" s="338"/>
    </row>
    <row r="142" spans="1:10" x14ac:dyDescent="0.2">
      <c r="A142" s="338"/>
      <c r="B142" s="461"/>
      <c r="C142" s="461"/>
      <c r="D142" s="461"/>
      <c r="E142" s="461"/>
      <c r="F142" s="461"/>
      <c r="G142" s="338"/>
      <c r="H142" s="342"/>
      <c r="I142" s="338"/>
      <c r="J142" s="338"/>
    </row>
    <row r="143" spans="1:10" x14ac:dyDescent="0.2">
      <c r="A143" s="338"/>
      <c r="B143" s="461"/>
      <c r="C143" s="461"/>
      <c r="D143" s="461"/>
      <c r="E143" s="461"/>
      <c r="F143" s="461"/>
      <c r="G143" s="338"/>
      <c r="H143" s="342"/>
      <c r="I143" s="338"/>
      <c r="J143" s="338"/>
    </row>
    <row r="144" spans="1:10" x14ac:dyDescent="0.2">
      <c r="A144" s="338"/>
      <c r="B144" s="461"/>
      <c r="C144" s="461"/>
      <c r="D144" s="461"/>
      <c r="E144" s="461"/>
      <c r="F144" s="461"/>
      <c r="G144" s="338"/>
      <c r="H144" s="342"/>
      <c r="I144" s="338"/>
      <c r="J144" s="338"/>
    </row>
    <row r="145" spans="1:10" x14ac:dyDescent="0.2">
      <c r="A145" s="338"/>
      <c r="B145" s="461"/>
      <c r="C145" s="461"/>
      <c r="D145" s="461"/>
      <c r="E145" s="461"/>
      <c r="F145" s="461"/>
      <c r="G145" s="338"/>
      <c r="H145" s="342"/>
      <c r="I145" s="338"/>
      <c r="J145" s="338"/>
    </row>
    <row r="146" spans="1:10" x14ac:dyDescent="0.2">
      <c r="A146" s="338"/>
      <c r="B146" s="461"/>
      <c r="C146" s="461"/>
      <c r="D146" s="461"/>
      <c r="E146" s="461"/>
      <c r="F146" s="461"/>
      <c r="G146" s="338"/>
      <c r="H146" s="342"/>
      <c r="I146" s="338"/>
      <c r="J146" s="338"/>
    </row>
    <row r="147" spans="1:10" x14ac:dyDescent="0.2">
      <c r="A147" s="338"/>
      <c r="B147" s="461"/>
      <c r="C147" s="461"/>
      <c r="D147" s="461"/>
      <c r="E147" s="461"/>
      <c r="F147" s="461"/>
      <c r="G147" s="338"/>
      <c r="H147" s="342"/>
      <c r="I147" s="338"/>
      <c r="J147" s="338"/>
    </row>
    <row r="148" spans="1:10" x14ac:dyDescent="0.2">
      <c r="A148" s="338"/>
      <c r="B148" s="461"/>
      <c r="C148" s="461"/>
      <c r="D148" s="461"/>
      <c r="E148" s="461"/>
      <c r="F148" s="461"/>
      <c r="G148" s="338"/>
      <c r="H148" s="342"/>
      <c r="I148" s="338"/>
      <c r="J148" s="338"/>
    </row>
    <row r="149" spans="1:10" x14ac:dyDescent="0.2">
      <c r="A149" s="338"/>
      <c r="B149" s="461"/>
      <c r="C149" s="461"/>
      <c r="D149" s="461"/>
      <c r="E149" s="461"/>
      <c r="F149" s="461"/>
      <c r="G149" s="338"/>
      <c r="H149" s="342"/>
      <c r="I149" s="338"/>
      <c r="J149" s="338"/>
    </row>
    <row r="150" spans="1:10" x14ac:dyDescent="0.2">
      <c r="A150" s="338"/>
      <c r="B150" s="461"/>
      <c r="C150" s="461"/>
      <c r="D150" s="461"/>
      <c r="E150" s="461"/>
      <c r="F150" s="461"/>
      <c r="G150" s="338"/>
      <c r="H150" s="342"/>
      <c r="I150" s="338"/>
      <c r="J150" s="338"/>
    </row>
    <row r="151" spans="1:10" x14ac:dyDescent="0.2">
      <c r="A151" s="338"/>
      <c r="B151" s="461"/>
      <c r="C151" s="461"/>
      <c r="D151" s="461"/>
      <c r="E151" s="461"/>
      <c r="F151" s="461"/>
      <c r="G151" s="338"/>
      <c r="H151" s="342"/>
      <c r="I151" s="338"/>
      <c r="J151" s="338"/>
    </row>
    <row r="152" spans="1:10" x14ac:dyDescent="0.2">
      <c r="A152" s="338"/>
      <c r="B152" s="461"/>
      <c r="C152" s="461"/>
      <c r="D152" s="461"/>
      <c r="E152" s="461"/>
      <c r="F152" s="461"/>
      <c r="G152" s="338"/>
      <c r="H152" s="342"/>
      <c r="I152" s="338"/>
      <c r="J152" s="338"/>
    </row>
    <row r="153" spans="1:10" x14ac:dyDescent="0.2">
      <c r="A153" s="338"/>
      <c r="B153" s="461"/>
      <c r="C153" s="461"/>
      <c r="D153" s="461"/>
      <c r="E153" s="461"/>
      <c r="F153" s="461"/>
      <c r="G153" s="338"/>
      <c r="H153" s="342"/>
      <c r="I153" s="338"/>
      <c r="J153" s="338"/>
    </row>
    <row r="154" spans="1:10" x14ac:dyDescent="0.2">
      <c r="A154" s="338"/>
      <c r="B154" s="461"/>
      <c r="C154" s="461"/>
      <c r="D154" s="461"/>
      <c r="E154" s="461"/>
      <c r="F154" s="461"/>
      <c r="G154" s="338"/>
      <c r="H154" s="342"/>
      <c r="I154" s="338"/>
      <c r="J154" s="338"/>
    </row>
    <row r="155" spans="1:10" x14ac:dyDescent="0.2">
      <c r="A155" s="338"/>
      <c r="B155" s="461"/>
      <c r="C155" s="461"/>
      <c r="D155" s="461"/>
      <c r="E155" s="461"/>
      <c r="F155" s="461"/>
      <c r="G155" s="338"/>
      <c r="H155" s="342"/>
      <c r="I155" s="338"/>
      <c r="J155" s="338"/>
    </row>
    <row r="156" spans="1:10" x14ac:dyDescent="0.2">
      <c r="A156" s="338"/>
      <c r="B156" s="461"/>
      <c r="C156" s="461"/>
      <c r="D156" s="461"/>
      <c r="E156" s="461"/>
      <c r="F156" s="461"/>
      <c r="G156" s="338"/>
      <c r="H156" s="342"/>
      <c r="I156" s="338"/>
      <c r="J156" s="338"/>
    </row>
    <row r="157" spans="1:10" x14ac:dyDescent="0.2">
      <c r="A157" s="338"/>
      <c r="B157" s="461"/>
      <c r="C157" s="461"/>
      <c r="D157" s="461"/>
      <c r="E157" s="461"/>
      <c r="F157" s="461"/>
      <c r="G157" s="338"/>
      <c r="H157" s="342"/>
      <c r="I157" s="338"/>
      <c r="J157" s="338"/>
    </row>
    <row r="158" spans="1:10" x14ac:dyDescent="0.2">
      <c r="A158" s="338"/>
      <c r="B158" s="461"/>
      <c r="C158" s="461"/>
      <c r="D158" s="461"/>
      <c r="E158" s="461"/>
      <c r="F158" s="461"/>
      <c r="G158" s="338"/>
      <c r="H158" s="342"/>
      <c r="I158" s="338"/>
      <c r="J158" s="338"/>
    </row>
    <row r="159" spans="1:10" x14ac:dyDescent="0.2">
      <c r="A159" s="338"/>
      <c r="B159" s="461"/>
      <c r="C159" s="461"/>
      <c r="D159" s="461"/>
      <c r="E159" s="461"/>
      <c r="F159" s="461"/>
      <c r="G159" s="338"/>
      <c r="H159" s="342"/>
      <c r="I159" s="338"/>
      <c r="J159" s="338"/>
    </row>
    <row r="160" spans="1:10" x14ac:dyDescent="0.2">
      <c r="A160" s="338"/>
      <c r="B160" s="461"/>
      <c r="C160" s="461"/>
      <c r="D160" s="461"/>
      <c r="E160" s="461"/>
      <c r="F160" s="461"/>
      <c r="G160" s="338"/>
      <c r="H160" s="342"/>
      <c r="I160" s="338"/>
      <c r="J160" s="338"/>
    </row>
    <row r="161" spans="1:10" x14ac:dyDescent="0.2">
      <c r="A161" s="338"/>
      <c r="B161" s="461"/>
      <c r="C161" s="461"/>
      <c r="D161" s="461"/>
      <c r="E161" s="461"/>
      <c r="F161" s="461"/>
      <c r="G161" s="338"/>
      <c r="H161" s="342"/>
      <c r="I161" s="338"/>
      <c r="J161" s="338"/>
    </row>
    <row r="162" spans="1:10" x14ac:dyDescent="0.2">
      <c r="A162" s="338"/>
      <c r="B162" s="461"/>
      <c r="C162" s="461"/>
      <c r="D162" s="461"/>
      <c r="E162" s="461"/>
      <c r="F162" s="461"/>
      <c r="G162" s="338"/>
      <c r="H162" s="342"/>
      <c r="I162" s="338"/>
      <c r="J162" s="338"/>
    </row>
    <row r="163" spans="1:10" x14ac:dyDescent="0.2">
      <c r="A163" s="338"/>
      <c r="B163" s="461"/>
      <c r="C163" s="461"/>
      <c r="D163" s="461"/>
      <c r="E163" s="461"/>
      <c r="F163" s="461"/>
      <c r="G163" s="338"/>
      <c r="H163" s="342"/>
      <c r="I163" s="338"/>
      <c r="J163" s="338"/>
    </row>
    <row r="164" spans="1:10" x14ac:dyDescent="0.2">
      <c r="A164" s="338"/>
      <c r="B164" s="461"/>
      <c r="C164" s="461"/>
      <c r="D164" s="461"/>
      <c r="E164" s="461"/>
      <c r="F164" s="461"/>
      <c r="G164" s="338"/>
      <c r="H164" s="342"/>
      <c r="I164" s="338"/>
      <c r="J164" s="338"/>
    </row>
    <row r="165" spans="1:10" x14ac:dyDescent="0.2">
      <c r="A165" s="338"/>
      <c r="B165" s="461"/>
      <c r="C165" s="461"/>
      <c r="D165" s="461"/>
      <c r="E165" s="461"/>
      <c r="F165" s="461"/>
      <c r="G165" s="338"/>
      <c r="H165" s="342"/>
      <c r="I165" s="338"/>
      <c r="J165" s="338"/>
    </row>
    <row r="166" spans="1:10" x14ac:dyDescent="0.2">
      <c r="A166" s="338"/>
      <c r="B166" s="461"/>
      <c r="C166" s="461"/>
      <c r="D166" s="461"/>
      <c r="E166" s="461"/>
      <c r="F166" s="461"/>
      <c r="G166" s="338"/>
      <c r="H166" s="342"/>
      <c r="I166" s="338"/>
      <c r="J166" s="338"/>
    </row>
    <row r="167" spans="1:10" x14ac:dyDescent="0.2">
      <c r="A167" s="338"/>
      <c r="B167" s="461"/>
      <c r="C167" s="461"/>
      <c r="D167" s="461"/>
      <c r="E167" s="461"/>
      <c r="F167" s="461"/>
      <c r="G167" s="338"/>
      <c r="H167" s="342"/>
      <c r="I167" s="338"/>
      <c r="J167" s="338"/>
    </row>
    <row r="168" spans="1:10" x14ac:dyDescent="0.2">
      <c r="A168" s="338"/>
      <c r="B168" s="461"/>
      <c r="C168" s="461"/>
      <c r="D168" s="461"/>
      <c r="E168" s="461"/>
      <c r="F168" s="461"/>
      <c r="G168" s="338"/>
      <c r="H168" s="342"/>
      <c r="I168" s="338"/>
      <c r="J168" s="338"/>
    </row>
    <row r="169" spans="1:10" x14ac:dyDescent="0.2">
      <c r="A169" s="338"/>
      <c r="B169" s="461"/>
      <c r="C169" s="461"/>
      <c r="D169" s="461"/>
      <c r="E169" s="461"/>
      <c r="F169" s="461"/>
      <c r="G169" s="338"/>
      <c r="H169" s="342"/>
      <c r="I169" s="338"/>
      <c r="J169" s="338"/>
    </row>
    <row r="170" spans="1:10" x14ac:dyDescent="0.2">
      <c r="A170" s="338"/>
      <c r="B170" s="461"/>
      <c r="C170" s="461"/>
      <c r="D170" s="461"/>
      <c r="E170" s="461"/>
      <c r="F170" s="461"/>
      <c r="G170" s="338"/>
      <c r="H170" s="342"/>
      <c r="I170" s="338"/>
      <c r="J170" s="338"/>
    </row>
    <row r="171" spans="1:10" x14ac:dyDescent="0.2">
      <c r="A171" s="338"/>
      <c r="B171" s="461"/>
      <c r="C171" s="461"/>
      <c r="D171" s="461"/>
      <c r="E171" s="461"/>
      <c r="F171" s="461"/>
      <c r="G171" s="338"/>
      <c r="H171" s="342"/>
      <c r="I171" s="338"/>
      <c r="J171" s="338"/>
    </row>
    <row r="172" spans="1:10" x14ac:dyDescent="0.2">
      <c r="A172" s="338"/>
      <c r="B172" s="461"/>
      <c r="C172" s="461"/>
      <c r="D172" s="461"/>
      <c r="E172" s="461"/>
      <c r="F172" s="461"/>
      <c r="G172" s="338"/>
      <c r="H172" s="342"/>
      <c r="I172" s="338"/>
      <c r="J172" s="338"/>
    </row>
    <row r="173" spans="1:10" x14ac:dyDescent="0.2">
      <c r="A173" s="338"/>
      <c r="B173" s="461"/>
      <c r="C173" s="461"/>
      <c r="D173" s="461"/>
      <c r="E173" s="461"/>
      <c r="F173" s="461"/>
      <c r="G173" s="338"/>
      <c r="H173" s="342"/>
      <c r="I173" s="338"/>
      <c r="J173" s="338"/>
    </row>
    <row r="174" spans="1:10" x14ac:dyDescent="0.2">
      <c r="A174" s="338"/>
      <c r="B174" s="461"/>
      <c r="C174" s="461"/>
      <c r="D174" s="461"/>
      <c r="E174" s="461"/>
      <c r="F174" s="461"/>
      <c r="G174" s="338"/>
      <c r="H174" s="342"/>
      <c r="I174" s="338"/>
      <c r="J174" s="338"/>
    </row>
    <row r="175" spans="1:10" x14ac:dyDescent="0.2">
      <c r="A175" s="338"/>
      <c r="B175" s="461"/>
      <c r="C175" s="461"/>
      <c r="D175" s="461"/>
      <c r="E175" s="461"/>
      <c r="F175" s="461"/>
      <c r="G175" s="338"/>
      <c r="H175" s="342"/>
      <c r="I175" s="338"/>
      <c r="J175" s="338"/>
    </row>
    <row r="176" spans="1:10" x14ac:dyDescent="0.2">
      <c r="A176" s="338"/>
      <c r="B176" s="461"/>
      <c r="C176" s="461"/>
      <c r="D176" s="461"/>
      <c r="E176" s="461"/>
      <c r="F176" s="461"/>
      <c r="G176" s="338"/>
      <c r="H176" s="342"/>
      <c r="I176" s="338"/>
      <c r="J176" s="338"/>
    </row>
    <row r="177" spans="1:10" x14ac:dyDescent="0.2">
      <c r="A177" s="338"/>
      <c r="B177" s="461"/>
      <c r="C177" s="461"/>
      <c r="D177" s="461"/>
      <c r="E177" s="461"/>
      <c r="F177" s="461"/>
      <c r="G177" s="338"/>
      <c r="H177" s="342"/>
      <c r="I177" s="338"/>
      <c r="J177" s="338"/>
    </row>
    <row r="178" spans="1:10" x14ac:dyDescent="0.2">
      <c r="A178" s="338"/>
      <c r="B178" s="461"/>
      <c r="C178" s="461"/>
      <c r="D178" s="461"/>
      <c r="E178" s="461"/>
      <c r="F178" s="461"/>
      <c r="G178" s="338"/>
      <c r="H178" s="342"/>
      <c r="I178" s="338"/>
      <c r="J178" s="338"/>
    </row>
    <row r="179" spans="1:10" x14ac:dyDescent="0.2">
      <c r="A179" s="338"/>
      <c r="B179" s="461"/>
      <c r="C179" s="461"/>
      <c r="D179" s="461"/>
      <c r="E179" s="461"/>
      <c r="F179" s="461"/>
      <c r="G179" s="338"/>
      <c r="H179" s="342"/>
      <c r="I179" s="338"/>
      <c r="J179" s="338"/>
    </row>
    <row r="180" spans="1:10" x14ac:dyDescent="0.2">
      <c r="A180" s="338"/>
      <c r="B180" s="461"/>
      <c r="C180" s="461"/>
      <c r="D180" s="461"/>
      <c r="E180" s="461"/>
      <c r="F180" s="461"/>
      <c r="G180" s="338"/>
      <c r="H180" s="342"/>
      <c r="I180" s="338"/>
      <c r="J180" s="338"/>
    </row>
    <row r="181" spans="1:10" x14ac:dyDescent="0.2">
      <c r="A181" s="338"/>
      <c r="B181" s="461"/>
      <c r="C181" s="461"/>
      <c r="D181" s="461"/>
      <c r="E181" s="461"/>
      <c r="F181" s="461"/>
      <c r="G181" s="338"/>
      <c r="H181" s="342"/>
      <c r="I181" s="338"/>
      <c r="J181" s="338"/>
    </row>
    <row r="182" spans="1:10" x14ac:dyDescent="0.2">
      <c r="A182" s="338"/>
      <c r="B182" s="461"/>
      <c r="C182" s="461"/>
      <c r="D182" s="461"/>
      <c r="E182" s="461"/>
      <c r="F182" s="461"/>
      <c r="G182" s="338"/>
      <c r="H182" s="342"/>
      <c r="I182" s="338"/>
      <c r="J182" s="338"/>
    </row>
    <row r="183" spans="1:10" x14ac:dyDescent="0.2">
      <c r="A183" s="338"/>
      <c r="B183" s="461"/>
      <c r="C183" s="461"/>
      <c r="D183" s="461"/>
      <c r="E183" s="461"/>
      <c r="F183" s="461"/>
      <c r="G183" s="338"/>
      <c r="H183" s="342"/>
      <c r="I183" s="338"/>
      <c r="J183" s="338"/>
    </row>
    <row r="184" spans="1:10" x14ac:dyDescent="0.2">
      <c r="A184" s="338"/>
      <c r="B184" s="461"/>
      <c r="C184" s="461"/>
      <c r="D184" s="461"/>
      <c r="E184" s="461"/>
      <c r="F184" s="461"/>
      <c r="G184" s="338"/>
      <c r="H184" s="342"/>
      <c r="I184" s="338"/>
      <c r="J184" s="338"/>
    </row>
    <row r="185" spans="1:10" x14ac:dyDescent="0.2">
      <c r="A185" s="338"/>
      <c r="B185" s="461"/>
      <c r="C185" s="461"/>
      <c r="D185" s="461"/>
      <c r="E185" s="461"/>
      <c r="F185" s="461"/>
      <c r="G185" s="338"/>
      <c r="H185" s="342"/>
      <c r="I185" s="338"/>
      <c r="J185" s="338"/>
    </row>
    <row r="186" spans="1:10" x14ac:dyDescent="0.2">
      <c r="A186" s="338"/>
      <c r="B186" s="461"/>
      <c r="C186" s="461"/>
      <c r="D186" s="461"/>
      <c r="E186" s="461"/>
      <c r="F186" s="461"/>
      <c r="G186" s="338"/>
      <c r="H186" s="342"/>
      <c r="I186" s="338"/>
      <c r="J186" s="338"/>
    </row>
    <row r="187" spans="1:10" x14ac:dyDescent="0.2">
      <c r="A187" s="338"/>
      <c r="B187" s="461"/>
      <c r="C187" s="461"/>
      <c r="D187" s="461"/>
      <c r="E187" s="461"/>
      <c r="F187" s="461"/>
      <c r="G187" s="338"/>
      <c r="H187" s="342"/>
      <c r="I187" s="338"/>
      <c r="J187" s="338"/>
    </row>
    <row r="188" spans="1:10" x14ac:dyDescent="0.2">
      <c r="A188" s="338"/>
      <c r="B188" s="461"/>
      <c r="C188" s="461"/>
      <c r="D188" s="461"/>
      <c r="E188" s="461"/>
      <c r="F188" s="461"/>
      <c r="G188" s="338"/>
      <c r="H188" s="342"/>
      <c r="I188" s="338"/>
      <c r="J188" s="338"/>
    </row>
    <row r="189" spans="1:10" x14ac:dyDescent="0.2">
      <c r="A189" s="338"/>
      <c r="B189" s="461"/>
      <c r="C189" s="461"/>
      <c r="D189" s="461"/>
      <c r="E189" s="461"/>
      <c r="F189" s="461"/>
      <c r="G189" s="338"/>
      <c r="H189" s="342"/>
      <c r="I189" s="338"/>
      <c r="J189" s="338"/>
    </row>
    <row r="190" spans="1:10" x14ac:dyDescent="0.2">
      <c r="A190" s="338"/>
      <c r="B190" s="461"/>
      <c r="C190" s="461"/>
      <c r="D190" s="461"/>
      <c r="E190" s="461"/>
      <c r="F190" s="461"/>
      <c r="G190" s="338"/>
      <c r="H190" s="342"/>
      <c r="I190" s="338"/>
      <c r="J190" s="338"/>
    </row>
    <row r="191" spans="1:10" x14ac:dyDescent="0.2">
      <c r="A191" s="338"/>
      <c r="B191" s="461"/>
      <c r="C191" s="461"/>
      <c r="D191" s="461"/>
      <c r="E191" s="461"/>
      <c r="F191" s="461"/>
      <c r="G191" s="338"/>
      <c r="H191" s="342"/>
      <c r="I191" s="338"/>
      <c r="J191" s="338"/>
    </row>
    <row r="192" spans="1:10" x14ac:dyDescent="0.2">
      <c r="A192" s="338"/>
      <c r="B192" s="461"/>
      <c r="C192" s="461"/>
      <c r="D192" s="461"/>
      <c r="E192" s="461"/>
      <c r="F192" s="461"/>
      <c r="G192" s="338"/>
      <c r="H192" s="342"/>
      <c r="I192" s="338"/>
      <c r="J192" s="338"/>
    </row>
    <row r="193" spans="1:10" x14ac:dyDescent="0.2">
      <c r="A193" s="338"/>
      <c r="B193" s="461"/>
      <c r="C193" s="461"/>
      <c r="D193" s="461"/>
      <c r="E193" s="461"/>
      <c r="F193" s="461"/>
      <c r="G193" s="338"/>
      <c r="H193" s="342"/>
      <c r="I193" s="338"/>
      <c r="J193" s="338"/>
    </row>
    <row r="194" spans="1:10" x14ac:dyDescent="0.2">
      <c r="A194" s="338"/>
      <c r="B194" s="461"/>
      <c r="C194" s="461"/>
      <c r="D194" s="461"/>
      <c r="E194" s="461"/>
      <c r="F194" s="461"/>
      <c r="G194" s="338"/>
      <c r="H194" s="342"/>
      <c r="I194" s="338"/>
      <c r="J194" s="338"/>
    </row>
    <row r="195" spans="1:10" x14ac:dyDescent="0.2">
      <c r="A195" s="338"/>
      <c r="B195" s="461"/>
      <c r="C195" s="461"/>
      <c r="D195" s="461"/>
      <c r="E195" s="461"/>
      <c r="F195" s="461"/>
      <c r="G195" s="338"/>
      <c r="H195" s="342"/>
      <c r="I195" s="338"/>
      <c r="J195" s="338"/>
    </row>
    <row r="196" spans="1:10" x14ac:dyDescent="0.2">
      <c r="A196" s="338"/>
      <c r="B196" s="461"/>
      <c r="C196" s="461"/>
      <c r="D196" s="461"/>
      <c r="E196" s="461"/>
      <c r="F196" s="461"/>
      <c r="G196" s="338"/>
      <c r="H196" s="342"/>
      <c r="I196" s="338"/>
      <c r="J196" s="338"/>
    </row>
    <row r="197" spans="1:10" x14ac:dyDescent="0.2">
      <c r="A197" s="338"/>
      <c r="B197" s="461"/>
      <c r="C197" s="461"/>
      <c r="D197" s="461"/>
      <c r="E197" s="461"/>
      <c r="F197" s="461"/>
      <c r="G197" s="338"/>
      <c r="H197" s="342"/>
      <c r="I197" s="338"/>
      <c r="J197" s="338"/>
    </row>
    <row r="198" spans="1:10" x14ac:dyDescent="0.2">
      <c r="A198" s="338"/>
      <c r="B198" s="461"/>
      <c r="C198" s="461"/>
      <c r="D198" s="461"/>
      <c r="E198" s="461"/>
      <c r="F198" s="461"/>
      <c r="G198" s="338"/>
      <c r="H198" s="342"/>
      <c r="I198" s="338"/>
      <c r="J198" s="338"/>
    </row>
    <row r="199" spans="1:10" x14ac:dyDescent="0.2">
      <c r="A199" s="338"/>
      <c r="B199" s="461"/>
      <c r="C199" s="461"/>
      <c r="D199" s="461"/>
      <c r="E199" s="461"/>
      <c r="F199" s="461"/>
      <c r="G199" s="338"/>
      <c r="H199" s="342"/>
      <c r="I199" s="338"/>
      <c r="J199" s="338"/>
    </row>
    <row r="200" spans="1:10" x14ac:dyDescent="0.2">
      <c r="A200" s="338"/>
      <c r="B200" s="461"/>
      <c r="C200" s="461"/>
      <c r="D200" s="461"/>
      <c r="E200" s="461"/>
      <c r="F200" s="461"/>
      <c r="G200" s="338"/>
      <c r="H200" s="342"/>
      <c r="I200" s="338"/>
      <c r="J200" s="338"/>
    </row>
    <row r="201" spans="1:10" x14ac:dyDescent="0.2">
      <c r="A201" s="338"/>
      <c r="B201" s="461"/>
      <c r="C201" s="461"/>
      <c r="D201" s="461"/>
      <c r="E201" s="461"/>
      <c r="F201" s="461"/>
      <c r="G201" s="338"/>
      <c r="H201" s="342"/>
      <c r="I201" s="338"/>
      <c r="J201" s="338"/>
    </row>
    <row r="202" spans="1:10" x14ac:dyDescent="0.2">
      <c r="A202" s="338"/>
      <c r="B202" s="461"/>
      <c r="C202" s="461"/>
      <c r="D202" s="461"/>
      <c r="E202" s="461"/>
      <c r="F202" s="461"/>
      <c r="G202" s="338"/>
      <c r="H202" s="342"/>
      <c r="I202" s="338"/>
      <c r="J202" s="338"/>
    </row>
    <row r="203" spans="1:10" x14ac:dyDescent="0.2">
      <c r="A203" s="338"/>
      <c r="B203" s="461"/>
      <c r="C203" s="461"/>
      <c r="D203" s="461"/>
      <c r="E203" s="461"/>
      <c r="F203" s="461"/>
      <c r="G203" s="338"/>
      <c r="H203" s="342"/>
      <c r="I203" s="338"/>
      <c r="J203" s="338"/>
    </row>
    <row r="204" spans="1:10" x14ac:dyDescent="0.2">
      <c r="A204" s="338"/>
      <c r="B204" s="461"/>
      <c r="C204" s="461"/>
      <c r="D204" s="461"/>
      <c r="E204" s="461"/>
      <c r="F204" s="461"/>
      <c r="G204" s="338"/>
      <c r="H204" s="342"/>
      <c r="I204" s="338"/>
      <c r="J204" s="338"/>
    </row>
    <row r="205" spans="1:10" x14ac:dyDescent="0.2">
      <c r="A205" s="338"/>
      <c r="B205" s="461"/>
      <c r="C205" s="461"/>
      <c r="D205" s="461"/>
      <c r="E205" s="461"/>
      <c r="F205" s="461"/>
      <c r="G205" s="338"/>
      <c r="H205" s="342"/>
      <c r="I205" s="338"/>
      <c r="J205" s="338"/>
    </row>
    <row r="206" spans="1:10" x14ac:dyDescent="0.2">
      <c r="A206" s="338"/>
      <c r="B206" s="461"/>
      <c r="C206" s="461"/>
      <c r="D206" s="461"/>
      <c r="E206" s="461"/>
      <c r="F206" s="461"/>
      <c r="G206" s="338"/>
      <c r="H206" s="342"/>
      <c r="I206" s="338"/>
      <c r="J206" s="338"/>
    </row>
    <row r="207" spans="1:10" x14ac:dyDescent="0.2">
      <c r="A207" s="338"/>
      <c r="B207" s="461"/>
      <c r="C207" s="461"/>
      <c r="D207" s="461"/>
      <c r="E207" s="461"/>
      <c r="F207" s="461"/>
      <c r="G207" s="338"/>
      <c r="H207" s="342"/>
      <c r="I207" s="338"/>
      <c r="J207" s="338"/>
    </row>
    <row r="208" spans="1:10" x14ac:dyDescent="0.2">
      <c r="A208" s="338"/>
      <c r="B208" s="461"/>
      <c r="C208" s="461"/>
      <c r="D208" s="461"/>
      <c r="E208" s="461"/>
      <c r="F208" s="461"/>
      <c r="G208" s="338"/>
      <c r="H208" s="342"/>
      <c r="I208" s="338"/>
      <c r="J208" s="338"/>
    </row>
    <row r="209" spans="1:10" x14ac:dyDescent="0.2">
      <c r="A209" s="338"/>
      <c r="B209" s="461"/>
      <c r="C209" s="461"/>
      <c r="D209" s="461"/>
      <c r="E209" s="461"/>
      <c r="F209" s="461"/>
      <c r="G209" s="338"/>
      <c r="H209" s="342"/>
      <c r="I209" s="338"/>
      <c r="J209" s="338"/>
    </row>
    <row r="210" spans="1:10" x14ac:dyDescent="0.2">
      <c r="A210" s="338"/>
      <c r="B210" s="461"/>
      <c r="C210" s="461"/>
      <c r="D210" s="461"/>
      <c r="E210" s="461"/>
      <c r="F210" s="461"/>
      <c r="G210" s="338"/>
      <c r="H210" s="342"/>
      <c r="I210" s="338"/>
      <c r="J210" s="338"/>
    </row>
    <row r="211" spans="1:10" x14ac:dyDescent="0.2">
      <c r="A211" s="338"/>
      <c r="B211" s="461"/>
      <c r="C211" s="461"/>
      <c r="D211" s="461"/>
      <c r="E211" s="461"/>
      <c r="F211" s="461"/>
      <c r="G211" s="338"/>
      <c r="H211" s="342"/>
      <c r="I211" s="338"/>
      <c r="J211" s="338"/>
    </row>
    <row r="212" spans="1:10" x14ac:dyDescent="0.2">
      <c r="A212" s="338"/>
      <c r="B212" s="461"/>
      <c r="C212" s="461"/>
      <c r="D212" s="461"/>
      <c r="E212" s="461"/>
      <c r="F212" s="461"/>
      <c r="G212" s="338"/>
      <c r="H212" s="342"/>
      <c r="I212" s="338"/>
      <c r="J212" s="338"/>
    </row>
    <row r="213" spans="1:10" x14ac:dyDescent="0.2">
      <c r="A213" s="338"/>
      <c r="B213" s="461"/>
      <c r="C213" s="461"/>
      <c r="D213" s="461"/>
      <c r="E213" s="461"/>
      <c r="F213" s="461"/>
      <c r="G213" s="338"/>
      <c r="H213" s="342"/>
      <c r="I213" s="338"/>
      <c r="J213" s="338"/>
    </row>
    <row r="214" spans="1:10" x14ac:dyDescent="0.2">
      <c r="A214" s="338"/>
      <c r="B214" s="461"/>
      <c r="C214" s="461"/>
      <c r="D214" s="461"/>
      <c r="E214" s="461"/>
      <c r="F214" s="461"/>
      <c r="G214" s="338"/>
      <c r="H214" s="342"/>
      <c r="I214" s="338"/>
      <c r="J214" s="338"/>
    </row>
    <row r="215" spans="1:10" x14ac:dyDescent="0.2">
      <c r="A215" s="338"/>
      <c r="B215" s="461"/>
      <c r="C215" s="461"/>
      <c r="D215" s="461"/>
      <c r="E215" s="461"/>
      <c r="F215" s="461"/>
      <c r="G215" s="338"/>
      <c r="H215" s="342"/>
      <c r="I215" s="338"/>
      <c r="J215" s="338"/>
    </row>
    <row r="216" spans="1:10" x14ac:dyDescent="0.2">
      <c r="A216" s="338"/>
      <c r="B216" s="461"/>
      <c r="C216" s="461"/>
      <c r="D216" s="461"/>
      <c r="E216" s="461"/>
      <c r="F216" s="461"/>
      <c r="G216" s="338"/>
      <c r="H216" s="342"/>
      <c r="I216" s="338"/>
      <c r="J216" s="338"/>
    </row>
    <row r="217" spans="1:10" x14ac:dyDescent="0.2">
      <c r="A217" s="338"/>
      <c r="B217" s="461"/>
      <c r="C217" s="461"/>
      <c r="D217" s="461"/>
      <c r="E217" s="461"/>
      <c r="F217" s="461"/>
      <c r="G217" s="338"/>
      <c r="H217" s="342"/>
      <c r="I217" s="338"/>
      <c r="J217" s="338"/>
    </row>
    <row r="218" spans="1:10" x14ac:dyDescent="0.2">
      <c r="A218" s="338"/>
      <c r="B218" s="461"/>
      <c r="C218" s="461"/>
      <c r="D218" s="461"/>
      <c r="E218" s="461"/>
      <c r="F218" s="461"/>
      <c r="G218" s="338"/>
      <c r="H218" s="342"/>
      <c r="I218" s="338"/>
      <c r="J218" s="338"/>
    </row>
    <row r="219" spans="1:10" x14ac:dyDescent="0.2">
      <c r="A219" s="338"/>
      <c r="B219" s="461"/>
      <c r="C219" s="461"/>
      <c r="D219" s="461"/>
      <c r="E219" s="461"/>
      <c r="F219" s="461"/>
      <c r="G219" s="338"/>
      <c r="H219" s="342"/>
      <c r="I219" s="338"/>
      <c r="J219" s="338"/>
    </row>
    <row r="220" spans="1:10" x14ac:dyDescent="0.2">
      <c r="A220" s="338"/>
      <c r="B220" s="461"/>
      <c r="C220" s="461"/>
      <c r="D220" s="461"/>
      <c r="E220" s="461"/>
      <c r="F220" s="461"/>
      <c r="G220" s="338"/>
      <c r="H220" s="342"/>
      <c r="I220" s="338"/>
      <c r="J220" s="338"/>
    </row>
    <row r="221" spans="1:10" x14ac:dyDescent="0.2">
      <c r="A221" s="338"/>
      <c r="B221" s="461"/>
      <c r="C221" s="461"/>
      <c r="D221" s="461"/>
      <c r="E221" s="461"/>
      <c r="F221" s="461"/>
      <c r="G221" s="338"/>
      <c r="H221" s="342"/>
      <c r="I221" s="338"/>
      <c r="J221" s="338"/>
    </row>
    <row r="222" spans="1:10" x14ac:dyDescent="0.2">
      <c r="A222" s="338"/>
      <c r="B222" s="461"/>
      <c r="C222" s="461"/>
      <c r="D222" s="461"/>
      <c r="E222" s="461"/>
      <c r="F222" s="461"/>
      <c r="G222" s="338"/>
      <c r="H222" s="342"/>
      <c r="I222" s="338"/>
      <c r="J222" s="338"/>
    </row>
    <row r="223" spans="1:10" x14ac:dyDescent="0.2">
      <c r="A223" s="338"/>
      <c r="B223" s="461"/>
      <c r="C223" s="461"/>
      <c r="D223" s="461"/>
      <c r="E223" s="461"/>
      <c r="F223" s="461"/>
      <c r="G223" s="338"/>
      <c r="H223" s="342"/>
      <c r="I223" s="338"/>
      <c r="J223" s="338"/>
    </row>
    <row r="224" spans="1:10" x14ac:dyDescent="0.2">
      <c r="B224" s="463"/>
      <c r="C224" s="463"/>
      <c r="D224" s="463"/>
      <c r="E224" s="463"/>
      <c r="F224" s="463"/>
    </row>
    <row r="225" spans="2:6" x14ac:dyDescent="0.2">
      <c r="B225" s="463"/>
      <c r="C225" s="463"/>
      <c r="D225" s="463"/>
      <c r="E225" s="463"/>
      <c r="F225" s="463"/>
    </row>
    <row r="226" spans="2:6" x14ac:dyDescent="0.2">
      <c r="B226" s="463"/>
      <c r="C226" s="463"/>
      <c r="D226" s="463"/>
      <c r="E226" s="463"/>
      <c r="F226" s="463"/>
    </row>
    <row r="227" spans="2:6" x14ac:dyDescent="0.2">
      <c r="B227" s="463"/>
      <c r="C227" s="463"/>
      <c r="D227" s="463"/>
      <c r="E227" s="463"/>
      <c r="F227" s="463"/>
    </row>
    <row r="228" spans="2:6" x14ac:dyDescent="0.2">
      <c r="B228" s="463"/>
      <c r="C228" s="463"/>
      <c r="D228" s="463"/>
      <c r="E228" s="463"/>
      <c r="F228" s="463"/>
    </row>
    <row r="229" spans="2:6" x14ac:dyDescent="0.2">
      <c r="B229" s="463"/>
      <c r="C229" s="463"/>
      <c r="D229" s="463"/>
      <c r="E229" s="463"/>
      <c r="F229" s="463"/>
    </row>
    <row r="230" spans="2:6" x14ac:dyDescent="0.2">
      <c r="B230" s="463"/>
      <c r="C230" s="463"/>
      <c r="D230" s="463"/>
      <c r="E230" s="463"/>
      <c r="F230" s="463"/>
    </row>
    <row r="231" spans="2:6" x14ac:dyDescent="0.2">
      <c r="B231" s="463"/>
      <c r="C231" s="463"/>
      <c r="D231" s="463"/>
      <c r="E231" s="463"/>
      <c r="F231" s="463"/>
    </row>
    <row r="232" spans="2:6" x14ac:dyDescent="0.2">
      <c r="B232" s="463"/>
      <c r="C232" s="463"/>
      <c r="D232" s="463"/>
      <c r="E232" s="463"/>
      <c r="F232" s="463"/>
    </row>
    <row r="233" spans="2:6" x14ac:dyDescent="0.2">
      <c r="B233" s="463"/>
      <c r="C233" s="463"/>
      <c r="D233" s="463"/>
      <c r="E233" s="463"/>
      <c r="F233" s="463"/>
    </row>
    <row r="234" spans="2:6" x14ac:dyDescent="0.2">
      <c r="B234" s="463"/>
      <c r="C234" s="463"/>
      <c r="D234" s="463"/>
      <c r="E234" s="463"/>
      <c r="F234" s="463"/>
    </row>
    <row r="235" spans="2:6" x14ac:dyDescent="0.2">
      <c r="B235" s="463"/>
      <c r="C235" s="463"/>
      <c r="D235" s="463"/>
      <c r="E235" s="463"/>
      <c r="F235" s="463"/>
    </row>
    <row r="236" spans="2:6" x14ac:dyDescent="0.2">
      <c r="B236" s="463"/>
      <c r="C236" s="463"/>
      <c r="D236" s="463"/>
      <c r="E236" s="463"/>
      <c r="F236" s="463"/>
    </row>
    <row r="237" spans="2:6" x14ac:dyDescent="0.2">
      <c r="B237" s="463"/>
      <c r="C237" s="463"/>
      <c r="D237" s="463"/>
      <c r="E237" s="463"/>
      <c r="F237" s="463"/>
    </row>
    <row r="238" spans="2:6" x14ac:dyDescent="0.2">
      <c r="B238" s="463"/>
      <c r="C238" s="463"/>
      <c r="D238" s="463"/>
      <c r="E238" s="463"/>
      <c r="F238" s="463"/>
    </row>
    <row r="239" spans="2:6" x14ac:dyDescent="0.2">
      <c r="B239" s="463"/>
      <c r="C239" s="463"/>
      <c r="D239" s="463"/>
      <c r="E239" s="463"/>
      <c r="F239" s="463"/>
    </row>
    <row r="240" spans="2:6" x14ac:dyDescent="0.2">
      <c r="B240" s="463"/>
      <c r="C240" s="463"/>
      <c r="D240" s="463"/>
      <c r="E240" s="463"/>
      <c r="F240" s="463"/>
    </row>
    <row r="241" spans="2:6" x14ac:dyDescent="0.2">
      <c r="B241" s="463"/>
      <c r="C241" s="463"/>
      <c r="D241" s="463"/>
      <c r="E241" s="463"/>
      <c r="F241" s="463"/>
    </row>
    <row r="242" spans="2:6" x14ac:dyDescent="0.2">
      <c r="B242" s="463"/>
      <c r="C242" s="463"/>
      <c r="D242" s="463"/>
      <c r="E242" s="463"/>
      <c r="F242" s="463"/>
    </row>
    <row r="243" spans="2:6" x14ac:dyDescent="0.2">
      <c r="B243" s="463"/>
      <c r="C243" s="463"/>
      <c r="D243" s="463"/>
      <c r="E243" s="463"/>
      <c r="F243" s="463"/>
    </row>
    <row r="244" spans="2:6" x14ac:dyDescent="0.2">
      <c r="B244" s="463"/>
      <c r="C244" s="463"/>
      <c r="D244" s="463"/>
      <c r="E244" s="463"/>
      <c r="F244" s="463"/>
    </row>
    <row r="245" spans="2:6" x14ac:dyDescent="0.2">
      <c r="B245" s="463"/>
      <c r="C245" s="463"/>
      <c r="D245" s="463"/>
      <c r="E245" s="463"/>
      <c r="F245" s="463"/>
    </row>
    <row r="246" spans="2:6" x14ac:dyDescent="0.2">
      <c r="B246" s="463"/>
      <c r="C246" s="463"/>
      <c r="D246" s="463"/>
      <c r="E246" s="463"/>
      <c r="F246" s="463"/>
    </row>
    <row r="247" spans="2:6" x14ac:dyDescent="0.2">
      <c r="B247" s="463"/>
      <c r="C247" s="463"/>
      <c r="D247" s="463"/>
      <c r="E247" s="463"/>
      <c r="F247" s="463"/>
    </row>
    <row r="248" spans="2:6" x14ac:dyDescent="0.2">
      <c r="B248" s="463"/>
      <c r="C248" s="463"/>
      <c r="D248" s="463"/>
      <c r="E248" s="463"/>
      <c r="F248" s="463"/>
    </row>
    <row r="249" spans="2:6" x14ac:dyDescent="0.2">
      <c r="B249" s="463"/>
      <c r="C249" s="463"/>
      <c r="D249" s="463"/>
      <c r="E249" s="463"/>
      <c r="F249" s="463"/>
    </row>
    <row r="250" spans="2:6" x14ac:dyDescent="0.2">
      <c r="B250" s="463"/>
      <c r="C250" s="463"/>
      <c r="D250" s="463"/>
      <c r="E250" s="463"/>
      <c r="F250" s="463"/>
    </row>
    <row r="251" spans="2:6" x14ac:dyDescent="0.2">
      <c r="B251" s="463"/>
      <c r="C251" s="463"/>
      <c r="D251" s="463"/>
      <c r="E251" s="463"/>
      <c r="F251" s="463"/>
    </row>
    <row r="252" spans="2:6" x14ac:dyDescent="0.2">
      <c r="B252" s="463"/>
      <c r="C252" s="463"/>
      <c r="D252" s="463"/>
      <c r="E252" s="463"/>
      <c r="F252" s="463"/>
    </row>
    <row r="253" spans="2:6" x14ac:dyDescent="0.2">
      <c r="B253" s="463"/>
      <c r="C253" s="463"/>
      <c r="D253" s="463"/>
      <c r="E253" s="463"/>
      <c r="F253" s="463"/>
    </row>
    <row r="254" spans="2:6" x14ac:dyDescent="0.2">
      <c r="B254" s="463"/>
      <c r="C254" s="463"/>
      <c r="D254" s="463"/>
      <c r="E254" s="463"/>
      <c r="F254" s="463"/>
    </row>
    <row r="255" spans="2:6" x14ac:dyDescent="0.2">
      <c r="B255" s="463"/>
      <c r="C255" s="463"/>
      <c r="D255" s="463"/>
      <c r="E255" s="463"/>
      <c r="F255" s="463"/>
    </row>
    <row r="256" spans="2:6" x14ac:dyDescent="0.2">
      <c r="B256" s="463"/>
      <c r="C256" s="463"/>
      <c r="D256" s="463"/>
      <c r="E256" s="463"/>
      <c r="F256" s="463"/>
    </row>
    <row r="257" spans="2:6" x14ac:dyDescent="0.2">
      <c r="B257" s="463"/>
      <c r="C257" s="463"/>
      <c r="D257" s="463"/>
      <c r="E257" s="463"/>
      <c r="F257" s="463"/>
    </row>
    <row r="258" spans="2:6" x14ac:dyDescent="0.2">
      <c r="B258" s="463"/>
      <c r="C258" s="463"/>
      <c r="D258" s="463"/>
      <c r="E258" s="463"/>
      <c r="F258" s="463"/>
    </row>
    <row r="259" spans="2:6" x14ac:dyDescent="0.2">
      <c r="B259" s="463"/>
      <c r="C259" s="463"/>
      <c r="D259" s="463"/>
      <c r="E259" s="463"/>
      <c r="F259" s="463"/>
    </row>
    <row r="260" spans="2:6" x14ac:dyDescent="0.2">
      <c r="B260" s="463"/>
      <c r="C260" s="463"/>
      <c r="D260" s="463"/>
      <c r="E260" s="463"/>
      <c r="F260" s="463"/>
    </row>
    <row r="261" spans="2:6" x14ac:dyDescent="0.2">
      <c r="B261" s="463"/>
      <c r="C261" s="463"/>
      <c r="D261" s="463"/>
      <c r="E261" s="463"/>
      <c r="F261" s="463"/>
    </row>
    <row r="262" spans="2:6" x14ac:dyDescent="0.2">
      <c r="B262" s="463"/>
      <c r="C262" s="463"/>
      <c r="D262" s="463"/>
      <c r="E262" s="463"/>
      <c r="F262" s="463"/>
    </row>
    <row r="263" spans="2:6" x14ac:dyDescent="0.2">
      <c r="B263" s="463"/>
      <c r="C263" s="463"/>
      <c r="D263" s="463"/>
      <c r="E263" s="463"/>
      <c r="F263" s="463"/>
    </row>
    <row r="264" spans="2:6" x14ac:dyDescent="0.2">
      <c r="B264" s="463"/>
      <c r="C264" s="463"/>
      <c r="D264" s="463"/>
      <c r="E264" s="463"/>
      <c r="F264" s="463"/>
    </row>
    <row r="265" spans="2:6" x14ac:dyDescent="0.2">
      <c r="B265" s="463"/>
      <c r="C265" s="463"/>
      <c r="D265" s="463"/>
      <c r="E265" s="463"/>
      <c r="F265" s="463"/>
    </row>
    <row r="266" spans="2:6" x14ac:dyDescent="0.2">
      <c r="B266" s="463"/>
      <c r="C266" s="463"/>
      <c r="D266" s="463"/>
      <c r="E266" s="463"/>
      <c r="F266" s="463"/>
    </row>
    <row r="267" spans="2:6" x14ac:dyDescent="0.2">
      <c r="B267" s="463"/>
      <c r="C267" s="463"/>
      <c r="D267" s="463"/>
      <c r="E267" s="463"/>
      <c r="F267" s="463"/>
    </row>
    <row r="268" spans="2:6" x14ac:dyDescent="0.2">
      <c r="B268" s="463"/>
      <c r="C268" s="463"/>
      <c r="D268" s="463"/>
      <c r="E268" s="463"/>
      <c r="F268" s="463"/>
    </row>
    <row r="269" spans="2:6" x14ac:dyDescent="0.2">
      <c r="B269" s="463"/>
      <c r="C269" s="463"/>
      <c r="D269" s="463"/>
      <c r="E269" s="463"/>
      <c r="F269" s="463"/>
    </row>
    <row r="270" spans="2:6" x14ac:dyDescent="0.2">
      <c r="B270" s="463"/>
      <c r="C270" s="463"/>
      <c r="D270" s="463"/>
      <c r="E270" s="463"/>
      <c r="F270" s="463"/>
    </row>
    <row r="271" spans="2:6" x14ac:dyDescent="0.2">
      <c r="B271" s="463"/>
      <c r="C271" s="463"/>
      <c r="D271" s="463"/>
      <c r="E271" s="463"/>
      <c r="F271" s="463"/>
    </row>
    <row r="272" spans="2:6" x14ac:dyDescent="0.2">
      <c r="B272" s="463"/>
      <c r="C272" s="463"/>
      <c r="D272" s="463"/>
      <c r="E272" s="463"/>
      <c r="F272" s="463"/>
    </row>
    <row r="273" spans="2:6" x14ac:dyDescent="0.2">
      <c r="B273" s="463"/>
      <c r="C273" s="463"/>
      <c r="D273" s="463"/>
      <c r="E273" s="463"/>
      <c r="F273" s="463"/>
    </row>
    <row r="274" spans="2:6" x14ac:dyDescent="0.2">
      <c r="B274" s="463"/>
      <c r="C274" s="463"/>
      <c r="D274" s="463"/>
      <c r="E274" s="463"/>
      <c r="F274" s="463"/>
    </row>
    <row r="275" spans="2:6" x14ac:dyDescent="0.2">
      <c r="B275" s="463"/>
      <c r="C275" s="463"/>
      <c r="D275" s="463"/>
      <c r="E275" s="463"/>
      <c r="F275" s="463"/>
    </row>
    <row r="276" spans="2:6" x14ac:dyDescent="0.2">
      <c r="B276" s="463"/>
      <c r="C276" s="463"/>
      <c r="D276" s="463"/>
      <c r="E276" s="463"/>
      <c r="F276" s="463"/>
    </row>
    <row r="277" spans="2:6" x14ac:dyDescent="0.2">
      <c r="B277" s="463"/>
      <c r="C277" s="463"/>
      <c r="D277" s="463"/>
      <c r="E277" s="463"/>
      <c r="F277" s="463"/>
    </row>
    <row r="278" spans="2:6" x14ac:dyDescent="0.2">
      <c r="B278" s="463"/>
      <c r="C278" s="463"/>
      <c r="D278" s="463"/>
      <c r="E278" s="463"/>
      <c r="F278" s="463"/>
    </row>
    <row r="279" spans="2:6" x14ac:dyDescent="0.2">
      <c r="B279" s="463"/>
      <c r="C279" s="463"/>
      <c r="D279" s="463"/>
      <c r="E279" s="463"/>
      <c r="F279" s="463"/>
    </row>
    <row r="280" spans="2:6" x14ac:dyDescent="0.2">
      <c r="B280" s="463"/>
      <c r="C280" s="463"/>
      <c r="D280" s="463"/>
      <c r="E280" s="463"/>
      <c r="F280" s="463"/>
    </row>
    <row r="281" spans="2:6" x14ac:dyDescent="0.2">
      <c r="B281" s="463"/>
      <c r="C281" s="463"/>
      <c r="D281" s="463"/>
      <c r="E281" s="463"/>
      <c r="F281" s="463"/>
    </row>
    <row r="282" spans="2:6" x14ac:dyDescent="0.2">
      <c r="B282" s="463"/>
      <c r="C282" s="463"/>
      <c r="D282" s="463"/>
      <c r="E282" s="463"/>
      <c r="F282" s="463"/>
    </row>
    <row r="283" spans="2:6" x14ac:dyDescent="0.2">
      <c r="B283" s="463"/>
      <c r="C283" s="463"/>
      <c r="D283" s="463"/>
      <c r="E283" s="463"/>
      <c r="F283" s="463"/>
    </row>
    <row r="284" spans="2:6" x14ac:dyDescent="0.2">
      <c r="B284" s="463"/>
      <c r="C284" s="463"/>
      <c r="D284" s="463"/>
      <c r="E284" s="463"/>
      <c r="F284" s="463"/>
    </row>
    <row r="285" spans="2:6" x14ac:dyDescent="0.2">
      <c r="B285" s="463"/>
      <c r="C285" s="463"/>
      <c r="D285" s="463"/>
      <c r="E285" s="463"/>
      <c r="F285" s="463"/>
    </row>
    <row r="286" spans="2:6" x14ac:dyDescent="0.2">
      <c r="B286" s="463"/>
      <c r="C286" s="463"/>
      <c r="D286" s="463"/>
      <c r="E286" s="463"/>
      <c r="F286" s="463"/>
    </row>
    <row r="287" spans="2:6" x14ac:dyDescent="0.2">
      <c r="B287" s="463"/>
      <c r="C287" s="463"/>
      <c r="D287" s="463"/>
      <c r="E287" s="463"/>
      <c r="F287" s="463"/>
    </row>
    <row r="288" spans="2:6" x14ac:dyDescent="0.2">
      <c r="B288" s="463"/>
      <c r="C288" s="463"/>
      <c r="D288" s="463"/>
      <c r="E288" s="463"/>
      <c r="F288" s="463"/>
    </row>
    <row r="289" spans="2:6" x14ac:dyDescent="0.2">
      <c r="B289" s="463"/>
      <c r="C289" s="463"/>
      <c r="D289" s="463"/>
      <c r="E289" s="463"/>
      <c r="F289" s="463"/>
    </row>
    <row r="290" spans="2:6" x14ac:dyDescent="0.2">
      <c r="B290" s="463"/>
      <c r="C290" s="463"/>
      <c r="D290" s="463"/>
      <c r="E290" s="463"/>
      <c r="F290" s="463"/>
    </row>
    <row r="291" spans="2:6" x14ac:dyDescent="0.2">
      <c r="B291" s="463"/>
      <c r="C291" s="463"/>
      <c r="D291" s="463"/>
      <c r="E291" s="463"/>
      <c r="F291" s="463"/>
    </row>
    <row r="292" spans="2:6" x14ac:dyDescent="0.2">
      <c r="B292" s="463"/>
      <c r="C292" s="463"/>
      <c r="D292" s="463"/>
      <c r="E292" s="463"/>
      <c r="F292" s="463"/>
    </row>
    <row r="293" spans="2:6" x14ac:dyDescent="0.2">
      <c r="B293" s="463"/>
      <c r="C293" s="463"/>
      <c r="D293" s="463"/>
      <c r="E293" s="463"/>
      <c r="F293" s="463"/>
    </row>
    <row r="294" spans="2:6" x14ac:dyDescent="0.2">
      <c r="B294" s="463"/>
      <c r="C294" s="463"/>
      <c r="D294" s="463"/>
      <c r="E294" s="463"/>
      <c r="F294" s="463"/>
    </row>
    <row r="295" spans="2:6" x14ac:dyDescent="0.2">
      <c r="B295" s="463"/>
      <c r="C295" s="463"/>
      <c r="D295" s="463"/>
      <c r="E295" s="463"/>
      <c r="F295" s="463"/>
    </row>
    <row r="296" spans="2:6" x14ac:dyDescent="0.2">
      <c r="B296" s="463"/>
      <c r="C296" s="463"/>
      <c r="D296" s="463"/>
      <c r="E296" s="463"/>
      <c r="F296" s="463"/>
    </row>
    <row r="297" spans="2:6" x14ac:dyDescent="0.2">
      <c r="B297" s="463"/>
      <c r="C297" s="463"/>
      <c r="D297" s="463"/>
      <c r="E297" s="463"/>
      <c r="F297" s="463"/>
    </row>
    <row r="298" spans="2:6" x14ac:dyDescent="0.2">
      <c r="B298" s="463"/>
      <c r="C298" s="463"/>
      <c r="D298" s="463"/>
      <c r="E298" s="463"/>
      <c r="F298" s="463"/>
    </row>
    <row r="299" spans="2:6" x14ac:dyDescent="0.2">
      <c r="B299" s="463"/>
      <c r="C299" s="463"/>
      <c r="D299" s="463"/>
      <c r="E299" s="463"/>
      <c r="F299" s="463"/>
    </row>
    <row r="300" spans="2:6" x14ac:dyDescent="0.2">
      <c r="B300" s="463"/>
      <c r="C300" s="463"/>
      <c r="D300" s="463"/>
      <c r="E300" s="463"/>
      <c r="F300" s="463"/>
    </row>
    <row r="301" spans="2:6" x14ac:dyDescent="0.2">
      <c r="B301" s="463"/>
      <c r="C301" s="463"/>
      <c r="D301" s="463"/>
      <c r="E301" s="463"/>
      <c r="F301" s="463"/>
    </row>
    <row r="302" spans="2:6" x14ac:dyDescent="0.2">
      <c r="B302" s="463"/>
      <c r="C302" s="463"/>
      <c r="D302" s="463"/>
      <c r="E302" s="463"/>
      <c r="F302" s="463"/>
    </row>
    <row r="303" spans="2:6" x14ac:dyDescent="0.2">
      <c r="B303" s="463"/>
      <c r="C303" s="463"/>
      <c r="D303" s="463"/>
      <c r="E303" s="463"/>
      <c r="F303" s="463"/>
    </row>
    <row r="304" spans="2:6" x14ac:dyDescent="0.2">
      <c r="B304" s="463"/>
      <c r="C304" s="463"/>
      <c r="D304" s="463"/>
      <c r="E304" s="463"/>
      <c r="F304" s="463"/>
    </row>
    <row r="305" spans="2:6" x14ac:dyDescent="0.2">
      <c r="B305" s="463"/>
      <c r="C305" s="463"/>
      <c r="D305" s="463"/>
      <c r="E305" s="463"/>
      <c r="F305" s="463"/>
    </row>
    <row r="306" spans="2:6" x14ac:dyDescent="0.2">
      <c r="B306" s="463"/>
      <c r="C306" s="463"/>
      <c r="D306" s="463"/>
      <c r="E306" s="463"/>
      <c r="F306" s="463"/>
    </row>
    <row r="307" spans="2:6" x14ac:dyDescent="0.2">
      <c r="B307" s="463"/>
      <c r="C307" s="463"/>
      <c r="D307" s="463"/>
      <c r="E307" s="463"/>
      <c r="F307" s="463"/>
    </row>
    <row r="308" spans="2:6" x14ac:dyDescent="0.2">
      <c r="B308" s="463"/>
      <c r="C308" s="463"/>
      <c r="D308" s="463"/>
      <c r="E308" s="463"/>
      <c r="F308" s="463"/>
    </row>
    <row r="309" spans="2:6" x14ac:dyDescent="0.2">
      <c r="B309" s="463"/>
      <c r="C309" s="463"/>
      <c r="D309" s="463"/>
      <c r="E309" s="463"/>
      <c r="F309" s="463"/>
    </row>
    <row r="310" spans="2:6" x14ac:dyDescent="0.2">
      <c r="B310" s="463"/>
      <c r="C310" s="463"/>
      <c r="D310" s="463"/>
      <c r="E310" s="463"/>
      <c r="F310" s="463"/>
    </row>
    <row r="311" spans="2:6" x14ac:dyDescent="0.2">
      <c r="B311" s="463"/>
      <c r="C311" s="463"/>
      <c r="D311" s="463"/>
      <c r="E311" s="463"/>
      <c r="F311" s="463"/>
    </row>
    <row r="312" spans="2:6" x14ac:dyDescent="0.2">
      <c r="B312" s="463"/>
      <c r="C312" s="463"/>
      <c r="D312" s="463"/>
      <c r="E312" s="463"/>
      <c r="F312" s="463"/>
    </row>
    <row r="313" spans="2:6" x14ac:dyDescent="0.2">
      <c r="B313" s="463"/>
      <c r="C313" s="463"/>
      <c r="D313" s="463"/>
      <c r="E313" s="463"/>
      <c r="F313" s="463"/>
    </row>
    <row r="314" spans="2:6" x14ac:dyDescent="0.2">
      <c r="B314" s="463"/>
      <c r="C314" s="463"/>
      <c r="D314" s="463"/>
      <c r="E314" s="463"/>
      <c r="F314" s="463"/>
    </row>
    <row r="315" spans="2:6" x14ac:dyDescent="0.2">
      <c r="B315" s="463"/>
      <c r="C315" s="463"/>
      <c r="D315" s="463"/>
      <c r="E315" s="463"/>
      <c r="F315" s="463"/>
    </row>
    <row r="316" spans="2:6" x14ac:dyDescent="0.2">
      <c r="B316" s="463"/>
      <c r="C316" s="463"/>
      <c r="D316" s="463"/>
      <c r="E316" s="463"/>
      <c r="F316" s="463"/>
    </row>
    <row r="317" spans="2:6" x14ac:dyDescent="0.2">
      <c r="B317" s="463"/>
      <c r="C317" s="463"/>
      <c r="D317" s="463"/>
      <c r="E317" s="463"/>
      <c r="F317" s="463"/>
    </row>
    <row r="318" spans="2:6" x14ac:dyDescent="0.2">
      <c r="B318" s="463"/>
      <c r="C318" s="463"/>
      <c r="D318" s="463"/>
      <c r="E318" s="463"/>
      <c r="F318" s="463"/>
    </row>
    <row r="319" spans="2:6" x14ac:dyDescent="0.2">
      <c r="B319" s="463"/>
      <c r="C319" s="463"/>
      <c r="D319" s="463"/>
      <c r="E319" s="463"/>
      <c r="F319" s="463"/>
    </row>
    <row r="320" spans="2:6" x14ac:dyDescent="0.2">
      <c r="B320" s="463"/>
      <c r="C320" s="463"/>
      <c r="D320" s="463"/>
      <c r="E320" s="463"/>
      <c r="F320" s="463"/>
    </row>
    <row r="321" spans="2:6" x14ac:dyDescent="0.2">
      <c r="B321" s="463"/>
      <c r="C321" s="463"/>
      <c r="D321" s="463"/>
      <c r="E321" s="463"/>
      <c r="F321" s="463"/>
    </row>
    <row r="322" spans="2:6" x14ac:dyDescent="0.2">
      <c r="B322" s="463"/>
      <c r="C322" s="463"/>
      <c r="D322" s="463"/>
      <c r="E322" s="463"/>
      <c r="F322" s="463"/>
    </row>
    <row r="323" spans="2:6" x14ac:dyDescent="0.2">
      <c r="B323" s="463"/>
      <c r="C323" s="463"/>
      <c r="D323" s="463"/>
      <c r="E323" s="463"/>
      <c r="F323" s="463"/>
    </row>
    <row r="324" spans="2:6" x14ac:dyDescent="0.2">
      <c r="B324" s="463"/>
      <c r="C324" s="463"/>
      <c r="D324" s="463"/>
      <c r="E324" s="463"/>
      <c r="F324" s="463"/>
    </row>
    <row r="325" spans="2:6" x14ac:dyDescent="0.2">
      <c r="B325" s="463"/>
      <c r="C325" s="463"/>
      <c r="D325" s="463"/>
      <c r="E325" s="463"/>
      <c r="F325" s="463"/>
    </row>
    <row r="326" spans="2:6" x14ac:dyDescent="0.2">
      <c r="B326" s="463"/>
      <c r="C326" s="463"/>
      <c r="D326" s="463"/>
      <c r="E326" s="463"/>
      <c r="F326" s="463"/>
    </row>
    <row r="327" spans="2:6" x14ac:dyDescent="0.2">
      <c r="B327" s="463"/>
      <c r="C327" s="463"/>
      <c r="D327" s="463"/>
      <c r="E327" s="463"/>
      <c r="F327" s="463"/>
    </row>
    <row r="328" spans="2:6" x14ac:dyDescent="0.2">
      <c r="B328" s="463"/>
      <c r="C328" s="463"/>
      <c r="D328" s="463"/>
      <c r="E328" s="463"/>
      <c r="F328" s="463"/>
    </row>
    <row r="329" spans="2:6" x14ac:dyDescent="0.2">
      <c r="B329" s="463"/>
      <c r="C329" s="463"/>
      <c r="D329" s="463"/>
      <c r="E329" s="463"/>
      <c r="F329" s="463"/>
    </row>
    <row r="330" spans="2:6" x14ac:dyDescent="0.2">
      <c r="B330" s="463"/>
      <c r="C330" s="463"/>
      <c r="D330" s="463"/>
      <c r="E330" s="463"/>
      <c r="F330" s="463"/>
    </row>
    <row r="331" spans="2:6" x14ac:dyDescent="0.2">
      <c r="B331" s="463"/>
      <c r="C331" s="463"/>
      <c r="D331" s="463"/>
      <c r="E331" s="463"/>
      <c r="F331" s="463"/>
    </row>
    <row r="332" spans="2:6" x14ac:dyDescent="0.2">
      <c r="B332" s="463"/>
      <c r="C332" s="463"/>
      <c r="D332" s="463"/>
      <c r="E332" s="463"/>
      <c r="F332" s="463"/>
    </row>
    <row r="333" spans="2:6" x14ac:dyDescent="0.2">
      <c r="B333" s="463"/>
      <c r="C333" s="463"/>
      <c r="D333" s="463"/>
      <c r="E333" s="463"/>
      <c r="F333" s="463"/>
    </row>
    <row r="334" spans="2:6" x14ac:dyDescent="0.2">
      <c r="B334" s="463"/>
      <c r="C334" s="463"/>
      <c r="D334" s="463"/>
      <c r="E334" s="463"/>
      <c r="F334" s="463"/>
    </row>
    <row r="335" spans="2:6" x14ac:dyDescent="0.2">
      <c r="B335" s="463"/>
      <c r="C335" s="463"/>
      <c r="D335" s="463"/>
      <c r="E335" s="463"/>
      <c r="F335" s="463"/>
    </row>
    <row r="336" spans="2:6" x14ac:dyDescent="0.2">
      <c r="B336" s="463"/>
      <c r="C336" s="463"/>
      <c r="D336" s="463"/>
      <c r="E336" s="463"/>
      <c r="F336" s="463"/>
    </row>
    <row r="337" spans="2:6" x14ac:dyDescent="0.2">
      <c r="B337" s="463"/>
      <c r="C337" s="463"/>
      <c r="D337" s="463"/>
      <c r="E337" s="463"/>
      <c r="F337" s="463"/>
    </row>
    <row r="338" spans="2:6" x14ac:dyDescent="0.2">
      <c r="B338" s="463"/>
      <c r="C338" s="463"/>
      <c r="D338" s="463"/>
      <c r="E338" s="463"/>
      <c r="F338" s="463"/>
    </row>
    <row r="339" spans="2:6" x14ac:dyDescent="0.2">
      <c r="B339" s="463"/>
      <c r="C339" s="463"/>
      <c r="D339" s="463"/>
      <c r="E339" s="463"/>
      <c r="F339" s="463"/>
    </row>
    <row r="340" spans="2:6" x14ac:dyDescent="0.2">
      <c r="B340" s="463"/>
      <c r="C340" s="463"/>
      <c r="D340" s="463"/>
      <c r="E340" s="463"/>
      <c r="F340" s="463"/>
    </row>
    <row r="341" spans="2:6" x14ac:dyDescent="0.2">
      <c r="B341" s="463"/>
      <c r="C341" s="463"/>
      <c r="D341" s="463"/>
      <c r="E341" s="463"/>
      <c r="F341" s="463"/>
    </row>
    <row r="342" spans="2:6" x14ac:dyDescent="0.2">
      <c r="B342" s="463"/>
      <c r="C342" s="463"/>
      <c r="D342" s="463"/>
      <c r="E342" s="463"/>
      <c r="F342" s="463"/>
    </row>
    <row r="343" spans="2:6" x14ac:dyDescent="0.2">
      <c r="B343" s="463"/>
      <c r="C343" s="463"/>
      <c r="D343" s="463"/>
      <c r="E343" s="463"/>
      <c r="F343" s="463"/>
    </row>
    <row r="344" spans="2:6" x14ac:dyDescent="0.2">
      <c r="B344" s="463"/>
      <c r="C344" s="463"/>
      <c r="D344" s="463"/>
      <c r="E344" s="463"/>
      <c r="F344" s="463"/>
    </row>
    <row r="345" spans="2:6" x14ac:dyDescent="0.2">
      <c r="B345" s="463"/>
      <c r="C345" s="463"/>
      <c r="D345" s="463"/>
      <c r="E345" s="463"/>
      <c r="F345" s="463"/>
    </row>
    <row r="346" spans="2:6" x14ac:dyDescent="0.2">
      <c r="B346" s="463"/>
      <c r="C346" s="463"/>
      <c r="D346" s="463"/>
      <c r="E346" s="463"/>
      <c r="F346" s="463"/>
    </row>
    <row r="347" spans="2:6" x14ac:dyDescent="0.2">
      <c r="B347" s="463"/>
      <c r="C347" s="463"/>
      <c r="D347" s="463"/>
      <c r="E347" s="463"/>
      <c r="F347" s="463"/>
    </row>
    <row r="348" spans="2:6" x14ac:dyDescent="0.2">
      <c r="B348" s="463"/>
      <c r="C348" s="463"/>
      <c r="D348" s="463"/>
      <c r="E348" s="463"/>
      <c r="F348" s="463"/>
    </row>
    <row r="349" spans="2:6" x14ac:dyDescent="0.2">
      <c r="B349" s="463"/>
      <c r="C349" s="463"/>
      <c r="D349" s="463"/>
      <c r="E349" s="463"/>
      <c r="F349" s="463"/>
    </row>
    <row r="350" spans="2:6" x14ac:dyDescent="0.2">
      <c r="B350" s="463"/>
      <c r="C350" s="463"/>
      <c r="D350" s="463"/>
      <c r="E350" s="463"/>
      <c r="F350" s="463"/>
    </row>
    <row r="351" spans="2:6" x14ac:dyDescent="0.2">
      <c r="B351" s="463"/>
      <c r="C351" s="463"/>
      <c r="D351" s="463"/>
      <c r="E351" s="463"/>
      <c r="F351" s="463"/>
    </row>
    <row r="352" spans="2:6" x14ac:dyDescent="0.2">
      <c r="B352" s="463"/>
      <c r="C352" s="463"/>
      <c r="D352" s="463"/>
      <c r="E352" s="463"/>
      <c r="F352" s="463"/>
    </row>
    <row r="353" spans="2:6" x14ac:dyDescent="0.2">
      <c r="B353" s="463"/>
      <c r="C353" s="463"/>
      <c r="D353" s="463"/>
      <c r="E353" s="463"/>
      <c r="F353" s="463"/>
    </row>
    <row r="354" spans="2:6" x14ac:dyDescent="0.2">
      <c r="B354" s="463"/>
      <c r="C354" s="463"/>
      <c r="D354" s="463"/>
      <c r="E354" s="463"/>
      <c r="F354" s="463"/>
    </row>
    <row r="355" spans="2:6" x14ac:dyDescent="0.2">
      <c r="B355" s="463"/>
      <c r="C355" s="463"/>
      <c r="D355" s="463"/>
      <c r="E355" s="463"/>
      <c r="F355" s="463"/>
    </row>
    <row r="356" spans="2:6" x14ac:dyDescent="0.2">
      <c r="B356" s="463"/>
      <c r="C356" s="463"/>
      <c r="D356" s="463"/>
      <c r="E356" s="463"/>
      <c r="F356" s="463"/>
    </row>
    <row r="357" spans="2:6" x14ac:dyDescent="0.2">
      <c r="B357" s="463"/>
      <c r="C357" s="463"/>
      <c r="D357" s="463"/>
      <c r="E357" s="463"/>
      <c r="F357" s="463"/>
    </row>
    <row r="358" spans="2:6" x14ac:dyDescent="0.2">
      <c r="B358" s="463"/>
      <c r="C358" s="463"/>
      <c r="D358" s="463"/>
      <c r="E358" s="463"/>
      <c r="F358" s="463"/>
    </row>
    <row r="359" spans="2:6" x14ac:dyDescent="0.2">
      <c r="B359" s="463"/>
      <c r="C359" s="463"/>
      <c r="D359" s="463"/>
      <c r="E359" s="463"/>
      <c r="F359" s="463"/>
    </row>
    <row r="360" spans="2:6" x14ac:dyDescent="0.2">
      <c r="B360" s="463"/>
      <c r="C360" s="463"/>
      <c r="D360" s="463"/>
      <c r="E360" s="463"/>
      <c r="F360" s="463"/>
    </row>
    <row r="361" spans="2:6" x14ac:dyDescent="0.2">
      <c r="B361" s="463"/>
      <c r="C361" s="463"/>
      <c r="D361" s="463"/>
      <c r="E361" s="463"/>
      <c r="F361" s="463"/>
    </row>
    <row r="362" spans="2:6" x14ac:dyDescent="0.2">
      <c r="B362" s="463"/>
      <c r="C362" s="463"/>
      <c r="D362" s="463"/>
      <c r="E362" s="463"/>
      <c r="F362" s="463"/>
    </row>
    <row r="363" spans="2:6" x14ac:dyDescent="0.2">
      <c r="B363" s="463"/>
      <c r="C363" s="463"/>
      <c r="D363" s="463"/>
      <c r="E363" s="463"/>
      <c r="F363" s="463"/>
    </row>
    <row r="364" spans="2:6" x14ac:dyDescent="0.2">
      <c r="B364" s="463"/>
      <c r="C364" s="463"/>
      <c r="D364" s="463"/>
      <c r="E364" s="463"/>
      <c r="F364" s="463"/>
    </row>
    <row r="365" spans="2:6" x14ac:dyDescent="0.2">
      <c r="B365" s="463"/>
      <c r="C365" s="463"/>
      <c r="D365" s="463"/>
      <c r="E365" s="463"/>
      <c r="F365" s="463"/>
    </row>
    <row r="366" spans="2:6" x14ac:dyDescent="0.2">
      <c r="B366" s="463"/>
      <c r="C366" s="463"/>
      <c r="D366" s="463"/>
      <c r="E366" s="463"/>
      <c r="F366" s="463"/>
    </row>
    <row r="367" spans="2:6" x14ac:dyDescent="0.2">
      <c r="B367" s="463"/>
      <c r="C367" s="463"/>
      <c r="D367" s="463"/>
      <c r="E367" s="463"/>
      <c r="F367" s="463"/>
    </row>
    <row r="368" spans="2:6" x14ac:dyDescent="0.2">
      <c r="B368" s="463"/>
      <c r="C368" s="463"/>
      <c r="D368" s="463"/>
      <c r="E368" s="463"/>
      <c r="F368" s="463"/>
    </row>
    <row r="369" spans="2:6" x14ac:dyDescent="0.2">
      <c r="B369" s="463"/>
      <c r="C369" s="463"/>
      <c r="D369" s="463"/>
      <c r="E369" s="463"/>
      <c r="F369" s="463"/>
    </row>
    <row r="370" spans="2:6" x14ac:dyDescent="0.2">
      <c r="B370" s="463"/>
      <c r="C370" s="463"/>
      <c r="D370" s="463"/>
      <c r="E370" s="463"/>
      <c r="F370" s="463"/>
    </row>
    <row r="371" spans="2:6" x14ac:dyDescent="0.2">
      <c r="B371" s="463"/>
      <c r="C371" s="463"/>
      <c r="D371" s="463"/>
      <c r="E371" s="463"/>
      <c r="F371" s="463"/>
    </row>
    <row r="372" spans="2:6" x14ac:dyDescent="0.2">
      <c r="B372" s="463"/>
      <c r="C372" s="463"/>
      <c r="D372" s="463"/>
      <c r="E372" s="463"/>
      <c r="F372" s="463"/>
    </row>
    <row r="373" spans="2:6" x14ac:dyDescent="0.2">
      <c r="B373" s="463"/>
      <c r="C373" s="463"/>
      <c r="D373" s="463"/>
      <c r="E373" s="463"/>
      <c r="F373" s="463"/>
    </row>
    <row r="374" spans="2:6" x14ac:dyDescent="0.2">
      <c r="B374" s="463"/>
      <c r="C374" s="463"/>
      <c r="D374" s="463"/>
      <c r="E374" s="463"/>
      <c r="F374" s="463"/>
    </row>
    <row r="375" spans="2:6" x14ac:dyDescent="0.2">
      <c r="B375" s="463"/>
      <c r="C375" s="463"/>
      <c r="D375" s="463"/>
      <c r="E375" s="463"/>
      <c r="F375" s="463"/>
    </row>
    <row r="376" spans="2:6" x14ac:dyDescent="0.2">
      <c r="B376" s="463"/>
      <c r="C376" s="463"/>
      <c r="D376" s="463"/>
      <c r="E376" s="463"/>
      <c r="F376" s="463"/>
    </row>
    <row r="377" spans="2:6" x14ac:dyDescent="0.2">
      <c r="B377" s="463"/>
      <c r="C377" s="463"/>
      <c r="D377" s="463"/>
      <c r="E377" s="463"/>
      <c r="F377" s="463"/>
    </row>
    <row r="378" spans="2:6" x14ac:dyDescent="0.2">
      <c r="B378" s="463"/>
      <c r="C378" s="463"/>
      <c r="D378" s="463"/>
      <c r="E378" s="463"/>
      <c r="F378" s="463"/>
    </row>
    <row r="379" spans="2:6" x14ac:dyDescent="0.2">
      <c r="B379" s="463"/>
      <c r="C379" s="463"/>
      <c r="D379" s="463"/>
      <c r="E379" s="463"/>
      <c r="F379" s="463"/>
    </row>
    <row r="380" spans="2:6" x14ac:dyDescent="0.2">
      <c r="B380" s="463"/>
      <c r="C380" s="463"/>
      <c r="D380" s="463"/>
      <c r="E380" s="463"/>
      <c r="F380" s="463"/>
    </row>
    <row r="381" spans="2:6" x14ac:dyDescent="0.2">
      <c r="B381" s="463"/>
      <c r="C381" s="463"/>
      <c r="D381" s="463"/>
      <c r="E381" s="463"/>
      <c r="F381" s="463"/>
    </row>
    <row r="382" spans="2:6" x14ac:dyDescent="0.2">
      <c r="B382" s="463"/>
      <c r="C382" s="463"/>
      <c r="D382" s="463"/>
      <c r="E382" s="463"/>
      <c r="F382" s="463"/>
    </row>
    <row r="383" spans="2:6" x14ac:dyDescent="0.2">
      <c r="B383" s="463"/>
      <c r="C383" s="463"/>
      <c r="D383" s="463"/>
      <c r="E383" s="463"/>
      <c r="F383" s="463"/>
    </row>
    <row r="384" spans="2:6" x14ac:dyDescent="0.2">
      <c r="B384" s="463"/>
      <c r="C384" s="463"/>
      <c r="D384" s="463"/>
      <c r="E384" s="463"/>
      <c r="F384" s="463"/>
    </row>
    <row r="385" spans="2:6" x14ac:dyDescent="0.2">
      <c r="B385" s="463"/>
      <c r="C385" s="463"/>
      <c r="D385" s="463"/>
      <c r="E385" s="463"/>
      <c r="F385" s="463"/>
    </row>
    <row r="386" spans="2:6" x14ac:dyDescent="0.2">
      <c r="B386" s="463"/>
      <c r="C386" s="463"/>
      <c r="D386" s="463"/>
      <c r="E386" s="463"/>
      <c r="F386" s="463"/>
    </row>
    <row r="387" spans="2:6" x14ac:dyDescent="0.2">
      <c r="B387" s="463"/>
      <c r="C387" s="463"/>
      <c r="D387" s="463"/>
      <c r="E387" s="463"/>
      <c r="F387" s="463"/>
    </row>
    <row r="388" spans="2:6" x14ac:dyDescent="0.2">
      <c r="B388" s="463"/>
      <c r="C388" s="463"/>
      <c r="D388" s="463"/>
      <c r="E388" s="463"/>
      <c r="F388" s="463"/>
    </row>
    <row r="389" spans="2:6" x14ac:dyDescent="0.2">
      <c r="B389" s="463"/>
      <c r="C389" s="463"/>
      <c r="D389" s="463"/>
      <c r="E389" s="463"/>
      <c r="F389" s="463"/>
    </row>
    <row r="390" spans="2:6" x14ac:dyDescent="0.2">
      <c r="B390" s="463"/>
      <c r="C390" s="463"/>
      <c r="D390" s="463"/>
      <c r="E390" s="463"/>
      <c r="F390" s="463"/>
    </row>
    <row r="391" spans="2:6" x14ac:dyDescent="0.2">
      <c r="B391" s="463"/>
      <c r="C391" s="463"/>
      <c r="D391" s="463"/>
      <c r="E391" s="463"/>
      <c r="F391" s="463"/>
    </row>
    <row r="392" spans="2:6" x14ac:dyDescent="0.2">
      <c r="B392" s="463"/>
      <c r="C392" s="463"/>
      <c r="D392" s="463"/>
      <c r="E392" s="463"/>
      <c r="F392" s="463"/>
    </row>
    <row r="393" spans="2:6" x14ac:dyDescent="0.2">
      <c r="B393" s="463"/>
      <c r="C393" s="463"/>
      <c r="D393" s="463"/>
      <c r="E393" s="463"/>
      <c r="F393" s="463"/>
    </row>
    <row r="394" spans="2:6" x14ac:dyDescent="0.2">
      <c r="B394" s="463"/>
      <c r="C394" s="463"/>
      <c r="D394" s="463"/>
      <c r="E394" s="463"/>
      <c r="F394" s="463"/>
    </row>
    <row r="395" spans="2:6" x14ac:dyDescent="0.2">
      <c r="B395" s="463"/>
      <c r="C395" s="463"/>
      <c r="D395" s="463"/>
      <c r="E395" s="463"/>
      <c r="F395" s="463"/>
    </row>
    <row r="396" spans="2:6" x14ac:dyDescent="0.2">
      <c r="B396" s="463"/>
      <c r="C396" s="463"/>
      <c r="D396" s="463"/>
      <c r="E396" s="463"/>
      <c r="F396" s="463"/>
    </row>
    <row r="397" spans="2:6" x14ac:dyDescent="0.2">
      <c r="B397" s="463"/>
      <c r="C397" s="463"/>
      <c r="D397" s="463"/>
      <c r="E397" s="463"/>
      <c r="F397" s="463"/>
    </row>
    <row r="398" spans="2:6" x14ac:dyDescent="0.2">
      <c r="B398" s="463"/>
      <c r="C398" s="463"/>
      <c r="D398" s="463"/>
      <c r="E398" s="463"/>
      <c r="F398" s="463"/>
    </row>
    <row r="399" spans="2:6" x14ac:dyDescent="0.2">
      <c r="B399" s="463"/>
      <c r="C399" s="463"/>
      <c r="D399" s="463"/>
      <c r="E399" s="463"/>
      <c r="F399" s="463"/>
    </row>
    <row r="400" spans="2:6" x14ac:dyDescent="0.2">
      <c r="B400" s="463"/>
      <c r="C400" s="463"/>
      <c r="D400" s="463"/>
      <c r="E400" s="463"/>
      <c r="F400" s="463"/>
    </row>
    <row r="401" spans="2:6" x14ac:dyDescent="0.2">
      <c r="B401" s="463"/>
      <c r="C401" s="463"/>
      <c r="D401" s="463"/>
      <c r="E401" s="463"/>
      <c r="F401" s="463"/>
    </row>
    <row r="402" spans="2:6" x14ac:dyDescent="0.2">
      <c r="B402" s="463"/>
      <c r="C402" s="463"/>
      <c r="D402" s="463"/>
      <c r="E402" s="463"/>
      <c r="F402" s="463"/>
    </row>
    <row r="403" spans="2:6" x14ac:dyDescent="0.2">
      <c r="B403" s="463"/>
      <c r="C403" s="463"/>
      <c r="D403" s="463"/>
      <c r="E403" s="463"/>
      <c r="F403" s="463"/>
    </row>
    <row r="404" spans="2:6" x14ac:dyDescent="0.2">
      <c r="B404" s="463"/>
      <c r="C404" s="463"/>
      <c r="D404" s="463"/>
      <c r="E404" s="463"/>
      <c r="F404" s="463"/>
    </row>
    <row r="405" spans="2:6" x14ac:dyDescent="0.2">
      <c r="B405" s="463"/>
      <c r="C405" s="463"/>
      <c r="D405" s="463"/>
      <c r="E405" s="463"/>
      <c r="F405" s="463"/>
    </row>
    <row r="406" spans="2:6" x14ac:dyDescent="0.2">
      <c r="B406" s="463"/>
      <c r="C406" s="463"/>
      <c r="D406" s="463"/>
      <c r="E406" s="463"/>
      <c r="F406" s="463"/>
    </row>
    <row r="407" spans="2:6" x14ac:dyDescent="0.2">
      <c r="B407" s="463"/>
      <c r="C407" s="463"/>
      <c r="D407" s="463"/>
      <c r="E407" s="463"/>
      <c r="F407" s="463"/>
    </row>
    <row r="408" spans="2:6" x14ac:dyDescent="0.2">
      <c r="B408" s="463"/>
      <c r="C408" s="463"/>
      <c r="D408" s="463"/>
      <c r="E408" s="463"/>
      <c r="F408" s="463"/>
    </row>
    <row r="409" spans="2:6" x14ac:dyDescent="0.2">
      <c r="B409" s="463"/>
      <c r="C409" s="463"/>
      <c r="D409" s="463"/>
      <c r="E409" s="463"/>
      <c r="F409" s="463"/>
    </row>
    <row r="410" spans="2:6" x14ac:dyDescent="0.2">
      <c r="B410" s="463"/>
      <c r="C410" s="463"/>
      <c r="D410" s="463"/>
      <c r="E410" s="463"/>
      <c r="F410" s="463"/>
    </row>
    <row r="411" spans="2:6" x14ac:dyDescent="0.2">
      <c r="B411" s="463"/>
      <c r="C411" s="463"/>
      <c r="D411" s="463"/>
      <c r="E411" s="463"/>
      <c r="F411" s="463"/>
    </row>
    <row r="412" spans="2:6" x14ac:dyDescent="0.2">
      <c r="B412" s="463"/>
      <c r="C412" s="463"/>
      <c r="D412" s="463"/>
      <c r="E412" s="463"/>
      <c r="F412" s="463"/>
    </row>
    <row r="413" spans="2:6" x14ac:dyDescent="0.2">
      <c r="B413" s="463"/>
      <c r="C413" s="463"/>
      <c r="D413" s="463"/>
      <c r="E413" s="463"/>
      <c r="F413" s="463"/>
    </row>
    <row r="414" spans="2:6" x14ac:dyDescent="0.2">
      <c r="B414" s="463"/>
      <c r="C414" s="463"/>
      <c r="D414" s="463"/>
      <c r="E414" s="463"/>
      <c r="F414" s="463"/>
    </row>
    <row r="415" spans="2:6" x14ac:dyDescent="0.2">
      <c r="B415" s="463"/>
      <c r="C415" s="463"/>
      <c r="D415" s="463"/>
      <c r="E415" s="463"/>
      <c r="F415" s="463"/>
    </row>
    <row r="416" spans="2:6" x14ac:dyDescent="0.2">
      <c r="B416" s="463"/>
      <c r="C416" s="463"/>
      <c r="D416" s="463"/>
      <c r="E416" s="463"/>
      <c r="F416" s="463"/>
    </row>
    <row r="417" spans="2:6" x14ac:dyDescent="0.2">
      <c r="B417" s="463"/>
      <c r="C417" s="463"/>
      <c r="D417" s="463"/>
      <c r="E417" s="463"/>
      <c r="F417" s="463"/>
    </row>
    <row r="418" spans="2:6" x14ac:dyDescent="0.2">
      <c r="B418" s="463"/>
      <c r="C418" s="463"/>
      <c r="D418" s="463"/>
      <c r="E418" s="463"/>
      <c r="F418" s="463"/>
    </row>
    <row r="419" spans="2:6" x14ac:dyDescent="0.2">
      <c r="B419" s="463"/>
      <c r="C419" s="463"/>
      <c r="D419" s="463"/>
      <c r="E419" s="463"/>
      <c r="F419" s="463"/>
    </row>
    <row r="420" spans="2:6" x14ac:dyDescent="0.2">
      <c r="B420" s="463"/>
      <c r="C420" s="463"/>
      <c r="D420" s="463"/>
      <c r="E420" s="463"/>
      <c r="F420" s="463"/>
    </row>
    <row r="421" spans="2:6" x14ac:dyDescent="0.2">
      <c r="B421" s="463"/>
      <c r="C421" s="463"/>
      <c r="D421" s="463"/>
      <c r="E421" s="463"/>
      <c r="F421" s="463"/>
    </row>
    <row r="422" spans="2:6" x14ac:dyDescent="0.2">
      <c r="B422" s="463"/>
      <c r="C422" s="463"/>
      <c r="D422" s="463"/>
      <c r="E422" s="463"/>
      <c r="F422" s="463"/>
    </row>
    <row r="423" spans="2:6" x14ac:dyDescent="0.2">
      <c r="B423" s="463"/>
      <c r="C423" s="463"/>
      <c r="D423" s="463"/>
      <c r="E423" s="463"/>
      <c r="F423" s="463"/>
    </row>
    <row r="424" spans="2:6" x14ac:dyDescent="0.2">
      <c r="B424" s="463"/>
      <c r="C424" s="463"/>
      <c r="D424" s="463"/>
      <c r="E424" s="463"/>
      <c r="F424" s="463"/>
    </row>
    <row r="425" spans="2:6" x14ac:dyDescent="0.2">
      <c r="B425" s="463"/>
      <c r="C425" s="463"/>
      <c r="D425" s="463"/>
      <c r="E425" s="463"/>
      <c r="F425" s="463"/>
    </row>
    <row r="426" spans="2:6" x14ac:dyDescent="0.2">
      <c r="B426" s="463"/>
      <c r="C426" s="463"/>
      <c r="D426" s="463"/>
      <c r="E426" s="463"/>
      <c r="F426" s="463"/>
    </row>
    <row r="427" spans="2:6" x14ac:dyDescent="0.2">
      <c r="B427" s="463"/>
      <c r="C427" s="463"/>
      <c r="D427" s="463"/>
      <c r="E427" s="463"/>
      <c r="F427" s="463"/>
    </row>
    <row r="428" spans="2:6" x14ac:dyDescent="0.2">
      <c r="B428" s="463"/>
      <c r="C428" s="463"/>
      <c r="D428" s="463"/>
      <c r="E428" s="463"/>
      <c r="F428" s="463"/>
    </row>
    <row r="429" spans="2:6" x14ac:dyDescent="0.2">
      <c r="B429" s="463"/>
      <c r="C429" s="463"/>
      <c r="D429" s="463"/>
      <c r="E429" s="463"/>
      <c r="F429" s="463"/>
    </row>
    <row r="430" spans="2:6" x14ac:dyDescent="0.2">
      <c r="B430" s="463"/>
      <c r="C430" s="463"/>
      <c r="D430" s="463"/>
      <c r="E430" s="463"/>
      <c r="F430" s="463"/>
    </row>
    <row r="431" spans="2:6" x14ac:dyDescent="0.2">
      <c r="B431" s="463"/>
      <c r="C431" s="463"/>
      <c r="D431" s="463"/>
      <c r="E431" s="463"/>
      <c r="F431" s="463"/>
    </row>
    <row r="432" spans="2:6" x14ac:dyDescent="0.2">
      <c r="B432" s="463"/>
      <c r="C432" s="463"/>
      <c r="D432" s="463"/>
      <c r="E432" s="463"/>
      <c r="F432" s="463"/>
    </row>
    <row r="433" spans="2:6" x14ac:dyDescent="0.2">
      <c r="B433" s="463"/>
      <c r="C433" s="463"/>
      <c r="D433" s="463"/>
      <c r="E433" s="463"/>
      <c r="F433" s="463"/>
    </row>
    <row r="434" spans="2:6" x14ac:dyDescent="0.2">
      <c r="B434" s="463"/>
      <c r="C434" s="463"/>
      <c r="D434" s="463"/>
      <c r="E434" s="463"/>
      <c r="F434" s="463"/>
    </row>
    <row r="435" spans="2:6" x14ac:dyDescent="0.2">
      <c r="B435" s="463"/>
      <c r="C435" s="463"/>
      <c r="D435" s="463"/>
      <c r="E435" s="463"/>
      <c r="F435" s="463"/>
    </row>
    <row r="436" spans="2:6" x14ac:dyDescent="0.2">
      <c r="B436" s="463"/>
      <c r="C436" s="463"/>
      <c r="D436" s="463"/>
      <c r="E436" s="463"/>
      <c r="F436" s="463"/>
    </row>
    <row r="437" spans="2:6" x14ac:dyDescent="0.2">
      <c r="B437" s="463"/>
      <c r="C437" s="463"/>
      <c r="D437" s="463"/>
      <c r="E437" s="463"/>
      <c r="F437" s="463"/>
    </row>
    <row r="438" spans="2:6" x14ac:dyDescent="0.2">
      <c r="B438" s="463"/>
      <c r="C438" s="463"/>
      <c r="D438" s="463"/>
      <c r="E438" s="463"/>
      <c r="F438" s="463"/>
    </row>
    <row r="439" spans="2:6" x14ac:dyDescent="0.2">
      <c r="B439" s="463"/>
      <c r="C439" s="463"/>
      <c r="D439" s="463"/>
      <c r="E439" s="463"/>
      <c r="F439" s="463"/>
    </row>
    <row r="440" spans="2:6" x14ac:dyDescent="0.2">
      <c r="B440" s="463"/>
      <c r="C440" s="463"/>
      <c r="D440" s="463"/>
      <c r="E440" s="463"/>
      <c r="F440" s="463"/>
    </row>
    <row r="441" spans="2:6" x14ac:dyDescent="0.2">
      <c r="B441" s="463"/>
      <c r="C441" s="463"/>
      <c r="D441" s="463"/>
      <c r="E441" s="463"/>
      <c r="F441" s="463"/>
    </row>
    <row r="442" spans="2:6" x14ac:dyDescent="0.2">
      <c r="B442" s="463"/>
      <c r="C442" s="463"/>
      <c r="D442" s="463"/>
      <c r="E442" s="463"/>
      <c r="F442" s="463"/>
    </row>
    <row r="443" spans="2:6" x14ac:dyDescent="0.2">
      <c r="B443" s="463"/>
      <c r="C443" s="463"/>
      <c r="D443" s="463"/>
      <c r="E443" s="463"/>
      <c r="F443" s="463"/>
    </row>
    <row r="444" spans="2:6" x14ac:dyDescent="0.2">
      <c r="B444" s="463"/>
      <c r="C444" s="463"/>
      <c r="D444" s="463"/>
      <c r="E444" s="463"/>
      <c r="F444" s="463"/>
    </row>
    <row r="445" spans="2:6" x14ac:dyDescent="0.2">
      <c r="B445" s="463"/>
      <c r="C445" s="463"/>
      <c r="D445" s="463"/>
      <c r="E445" s="463"/>
      <c r="F445" s="463"/>
    </row>
    <row r="446" spans="2:6" x14ac:dyDescent="0.2">
      <c r="B446" s="463"/>
      <c r="C446" s="463"/>
      <c r="D446" s="463"/>
      <c r="E446" s="463"/>
      <c r="F446" s="463"/>
    </row>
    <row r="447" spans="2:6" x14ac:dyDescent="0.2">
      <c r="B447" s="463"/>
      <c r="C447" s="463"/>
      <c r="D447" s="463"/>
      <c r="E447" s="463"/>
      <c r="F447" s="463"/>
    </row>
    <row r="448" spans="2:6" x14ac:dyDescent="0.2">
      <c r="B448" s="463"/>
      <c r="C448" s="463"/>
      <c r="D448" s="463"/>
      <c r="E448" s="463"/>
      <c r="F448" s="463"/>
    </row>
    <row r="449" spans="2:6" x14ac:dyDescent="0.2">
      <c r="B449" s="463"/>
      <c r="C449" s="463"/>
      <c r="D449" s="463"/>
      <c r="E449" s="463"/>
      <c r="F449" s="463"/>
    </row>
    <row r="450" spans="2:6" x14ac:dyDescent="0.2">
      <c r="B450" s="463"/>
      <c r="C450" s="463"/>
      <c r="D450" s="463"/>
      <c r="E450" s="463"/>
      <c r="F450" s="463"/>
    </row>
    <row r="451" spans="2:6" x14ac:dyDescent="0.2">
      <c r="B451" s="463"/>
      <c r="C451" s="463"/>
      <c r="D451" s="463"/>
      <c r="E451" s="463"/>
      <c r="F451" s="463"/>
    </row>
    <row r="452" spans="2:6" x14ac:dyDescent="0.2">
      <c r="B452" s="463"/>
      <c r="C452" s="463"/>
      <c r="D452" s="463"/>
      <c r="E452" s="463"/>
      <c r="F452" s="463"/>
    </row>
    <row r="453" spans="2:6" x14ac:dyDescent="0.2">
      <c r="B453" s="463"/>
      <c r="C453" s="463"/>
      <c r="D453" s="463"/>
      <c r="E453" s="463"/>
      <c r="F453" s="463"/>
    </row>
    <row r="454" spans="2:6" x14ac:dyDescent="0.2">
      <c r="B454" s="463"/>
      <c r="C454" s="463"/>
      <c r="D454" s="463"/>
      <c r="E454" s="463"/>
      <c r="F454" s="463"/>
    </row>
    <row r="455" spans="2:6" x14ac:dyDescent="0.2">
      <c r="B455" s="463"/>
      <c r="C455" s="463"/>
      <c r="D455" s="463"/>
      <c r="E455" s="463"/>
      <c r="F455" s="463"/>
    </row>
    <row r="456" spans="2:6" x14ac:dyDescent="0.2">
      <c r="B456" s="463"/>
      <c r="C456" s="463"/>
      <c r="D456" s="463"/>
      <c r="E456" s="463"/>
      <c r="F456" s="463"/>
    </row>
    <row r="457" spans="2:6" x14ac:dyDescent="0.2">
      <c r="B457" s="463"/>
      <c r="C457" s="463"/>
      <c r="D457" s="463"/>
      <c r="E457" s="463"/>
      <c r="F457" s="463"/>
    </row>
    <row r="458" spans="2:6" x14ac:dyDescent="0.2">
      <c r="B458" s="463"/>
      <c r="C458" s="463"/>
      <c r="D458" s="463"/>
      <c r="E458" s="463"/>
      <c r="F458" s="463"/>
    </row>
    <row r="459" spans="2:6" x14ac:dyDescent="0.2">
      <c r="B459" s="463"/>
      <c r="C459" s="463"/>
      <c r="D459" s="463"/>
      <c r="E459" s="463"/>
      <c r="F459" s="463"/>
    </row>
    <row r="460" spans="2:6" x14ac:dyDescent="0.2">
      <c r="B460" s="463"/>
      <c r="C460" s="463"/>
      <c r="D460" s="463"/>
      <c r="E460" s="463"/>
      <c r="F460" s="463"/>
    </row>
    <row r="461" spans="2:6" x14ac:dyDescent="0.2">
      <c r="B461" s="463"/>
      <c r="C461" s="463"/>
      <c r="D461" s="463"/>
      <c r="E461" s="463"/>
      <c r="F461" s="463"/>
    </row>
    <row r="462" spans="2:6" x14ac:dyDescent="0.2">
      <c r="B462" s="463"/>
      <c r="C462" s="463"/>
      <c r="D462" s="463"/>
      <c r="E462" s="463"/>
      <c r="F462" s="463"/>
    </row>
    <row r="463" spans="2:6" x14ac:dyDescent="0.2">
      <c r="B463" s="463"/>
      <c r="C463" s="463"/>
      <c r="D463" s="463"/>
      <c r="E463" s="463"/>
      <c r="F463" s="463"/>
    </row>
    <row r="464" spans="2:6" x14ac:dyDescent="0.2">
      <c r="B464" s="463"/>
      <c r="C464" s="463"/>
      <c r="D464" s="463"/>
      <c r="E464" s="463"/>
      <c r="F464" s="463"/>
    </row>
    <row r="465" spans="2:6" x14ac:dyDescent="0.2">
      <c r="B465" s="463"/>
      <c r="C465" s="463"/>
      <c r="D465" s="463"/>
      <c r="E465" s="463"/>
      <c r="F465" s="463"/>
    </row>
    <row r="466" spans="2:6" x14ac:dyDescent="0.2">
      <c r="B466" s="463"/>
      <c r="C466" s="463"/>
      <c r="D466" s="463"/>
      <c r="E466" s="463"/>
      <c r="F466" s="463"/>
    </row>
    <row r="467" spans="2:6" x14ac:dyDescent="0.2">
      <c r="B467" s="463"/>
      <c r="C467" s="463"/>
      <c r="D467" s="463"/>
      <c r="E467" s="463"/>
      <c r="F467" s="463"/>
    </row>
    <row r="468" spans="2:6" x14ac:dyDescent="0.2">
      <c r="B468" s="463"/>
      <c r="C468" s="463"/>
      <c r="D468" s="463"/>
      <c r="E468" s="463"/>
      <c r="F468" s="463"/>
    </row>
    <row r="469" spans="2:6" x14ac:dyDescent="0.2">
      <c r="B469" s="463"/>
      <c r="C469" s="463"/>
      <c r="D469" s="463"/>
      <c r="E469" s="463"/>
      <c r="F469" s="463"/>
    </row>
    <row r="470" spans="2:6" x14ac:dyDescent="0.2">
      <c r="B470" s="463"/>
      <c r="C470" s="463"/>
      <c r="D470" s="463"/>
      <c r="E470" s="463"/>
      <c r="F470" s="463"/>
    </row>
    <row r="471" spans="2:6" x14ac:dyDescent="0.2">
      <c r="B471" s="463"/>
      <c r="C471" s="463"/>
      <c r="D471" s="463"/>
      <c r="E471" s="463"/>
      <c r="F471" s="463"/>
    </row>
    <row r="472" spans="2:6" x14ac:dyDescent="0.2">
      <c r="B472" s="463"/>
      <c r="C472" s="463"/>
      <c r="D472" s="463"/>
      <c r="E472" s="463"/>
      <c r="F472" s="463"/>
    </row>
    <row r="473" spans="2:6" x14ac:dyDescent="0.2">
      <c r="B473" s="463"/>
      <c r="C473" s="463"/>
      <c r="D473" s="463"/>
      <c r="E473" s="463"/>
      <c r="F473" s="463"/>
    </row>
    <row r="474" spans="2:6" x14ac:dyDescent="0.2">
      <c r="B474" s="463"/>
      <c r="C474" s="463"/>
      <c r="D474" s="463"/>
      <c r="E474" s="463"/>
      <c r="F474" s="463"/>
    </row>
    <row r="475" spans="2:6" x14ac:dyDescent="0.2">
      <c r="B475" s="463"/>
      <c r="C475" s="463"/>
      <c r="D475" s="463"/>
      <c r="E475" s="463"/>
      <c r="F475" s="463"/>
    </row>
    <row r="476" spans="2:6" x14ac:dyDescent="0.2">
      <c r="B476" s="463"/>
      <c r="C476" s="463"/>
      <c r="D476" s="463"/>
      <c r="E476" s="463"/>
      <c r="F476" s="463"/>
    </row>
    <row r="477" spans="2:6" x14ac:dyDescent="0.2">
      <c r="B477" s="463"/>
      <c r="C477" s="463"/>
      <c r="D477" s="463"/>
      <c r="E477" s="463"/>
      <c r="F477" s="463"/>
    </row>
    <row r="478" spans="2:6" x14ac:dyDescent="0.2">
      <c r="B478" s="463"/>
      <c r="C478" s="463"/>
      <c r="D478" s="463"/>
      <c r="E478" s="463"/>
      <c r="F478" s="463"/>
    </row>
    <row r="479" spans="2:6" x14ac:dyDescent="0.2">
      <c r="B479" s="463"/>
      <c r="C479" s="463"/>
      <c r="D479" s="463"/>
      <c r="E479" s="463"/>
      <c r="F479" s="463"/>
    </row>
    <row r="480" spans="2:6" x14ac:dyDescent="0.2">
      <c r="B480" s="463"/>
      <c r="C480" s="463"/>
      <c r="D480" s="463"/>
      <c r="E480" s="463"/>
      <c r="F480" s="463"/>
    </row>
    <row r="481" spans="2:6" x14ac:dyDescent="0.2">
      <c r="B481" s="463"/>
      <c r="C481" s="463"/>
      <c r="D481" s="463"/>
      <c r="E481" s="463"/>
      <c r="F481" s="463"/>
    </row>
    <row r="482" spans="2:6" x14ac:dyDescent="0.2">
      <c r="B482" s="463"/>
      <c r="C482" s="463"/>
      <c r="D482" s="463"/>
      <c r="E482" s="463"/>
      <c r="F482" s="463"/>
    </row>
    <row r="483" spans="2:6" x14ac:dyDescent="0.2">
      <c r="B483" s="463"/>
      <c r="C483" s="463"/>
      <c r="D483" s="463"/>
      <c r="E483" s="463"/>
      <c r="F483" s="463"/>
    </row>
    <row r="484" spans="2:6" x14ac:dyDescent="0.2">
      <c r="B484" s="463"/>
      <c r="C484" s="463"/>
      <c r="D484" s="463"/>
      <c r="E484" s="463"/>
      <c r="F484" s="463"/>
    </row>
    <row r="485" spans="2:6" x14ac:dyDescent="0.2">
      <c r="B485" s="463"/>
      <c r="C485" s="463"/>
      <c r="D485" s="463"/>
      <c r="E485" s="463"/>
      <c r="F485" s="463"/>
    </row>
    <row r="486" spans="2:6" x14ac:dyDescent="0.2">
      <c r="B486" s="463"/>
      <c r="C486" s="463"/>
      <c r="D486" s="463"/>
      <c r="E486" s="463"/>
      <c r="F486" s="463"/>
    </row>
    <row r="487" spans="2:6" x14ac:dyDescent="0.2">
      <c r="B487" s="463"/>
      <c r="C487" s="463"/>
      <c r="D487" s="463"/>
      <c r="E487" s="463"/>
      <c r="F487" s="463"/>
    </row>
    <row r="488" spans="2:6" x14ac:dyDescent="0.2">
      <c r="B488" s="463"/>
      <c r="C488" s="463"/>
      <c r="D488" s="463"/>
      <c r="E488" s="463"/>
      <c r="F488" s="463"/>
    </row>
    <row r="489" spans="2:6" x14ac:dyDescent="0.2">
      <c r="B489" s="463"/>
      <c r="C489" s="463"/>
      <c r="D489" s="463"/>
      <c r="E489" s="463"/>
      <c r="F489" s="463"/>
    </row>
    <row r="490" spans="2:6" x14ac:dyDescent="0.2">
      <c r="B490" s="463"/>
      <c r="C490" s="463"/>
      <c r="D490" s="463"/>
      <c r="E490" s="463"/>
      <c r="F490" s="463"/>
    </row>
    <row r="491" spans="2:6" x14ac:dyDescent="0.2">
      <c r="B491" s="463"/>
      <c r="C491" s="463"/>
      <c r="D491" s="463"/>
      <c r="E491" s="463"/>
      <c r="F491" s="463"/>
    </row>
    <row r="492" spans="2:6" x14ac:dyDescent="0.2">
      <c r="B492" s="463"/>
      <c r="C492" s="463"/>
      <c r="D492" s="463"/>
      <c r="E492" s="463"/>
      <c r="F492" s="463"/>
    </row>
    <row r="493" spans="2:6" x14ac:dyDescent="0.2">
      <c r="B493" s="463"/>
      <c r="C493" s="463"/>
      <c r="D493" s="463"/>
      <c r="E493" s="463"/>
      <c r="F493" s="463"/>
    </row>
    <row r="494" spans="2:6" x14ac:dyDescent="0.2">
      <c r="B494" s="463"/>
      <c r="C494" s="463"/>
      <c r="D494" s="463"/>
      <c r="E494" s="463"/>
      <c r="F494" s="463"/>
    </row>
    <row r="495" spans="2:6" x14ac:dyDescent="0.2">
      <c r="B495" s="463"/>
      <c r="C495" s="463"/>
      <c r="D495" s="463"/>
      <c r="E495" s="463"/>
      <c r="F495" s="463"/>
    </row>
    <row r="496" spans="2:6" x14ac:dyDescent="0.2">
      <c r="B496" s="463"/>
      <c r="C496" s="463"/>
      <c r="D496" s="463"/>
      <c r="E496" s="463"/>
      <c r="F496" s="463"/>
    </row>
    <row r="497" spans="2:6" x14ac:dyDescent="0.2">
      <c r="B497" s="463"/>
      <c r="C497" s="463"/>
      <c r="D497" s="463"/>
      <c r="E497" s="463"/>
      <c r="F497" s="463"/>
    </row>
    <row r="498" spans="2:6" x14ac:dyDescent="0.2">
      <c r="B498" s="463"/>
      <c r="C498" s="463"/>
      <c r="D498" s="463"/>
      <c r="E498" s="463"/>
      <c r="F498" s="463"/>
    </row>
    <row r="499" spans="2:6" x14ac:dyDescent="0.2">
      <c r="B499" s="463"/>
      <c r="C499" s="463"/>
      <c r="D499" s="463"/>
      <c r="E499" s="463"/>
      <c r="F499" s="463"/>
    </row>
    <row r="500" spans="2:6" x14ac:dyDescent="0.2">
      <c r="B500" s="463"/>
      <c r="C500" s="463"/>
      <c r="D500" s="463"/>
      <c r="E500" s="463"/>
      <c r="F500" s="463"/>
    </row>
    <row r="501" spans="2:6" x14ac:dyDescent="0.2">
      <c r="B501" s="463"/>
      <c r="C501" s="463"/>
      <c r="D501" s="463"/>
      <c r="E501" s="463"/>
      <c r="F501" s="463"/>
    </row>
    <row r="502" spans="2:6" x14ac:dyDescent="0.2">
      <c r="B502" s="463"/>
      <c r="C502" s="463"/>
      <c r="D502" s="463"/>
      <c r="E502" s="463"/>
      <c r="F502" s="463"/>
    </row>
    <row r="503" spans="2:6" x14ac:dyDescent="0.2">
      <c r="B503" s="463"/>
      <c r="C503" s="463"/>
      <c r="D503" s="463"/>
      <c r="E503" s="463"/>
      <c r="F503" s="463"/>
    </row>
    <row r="504" spans="2:6" x14ac:dyDescent="0.2">
      <c r="B504" s="463"/>
      <c r="C504" s="463"/>
      <c r="D504" s="463"/>
      <c r="E504" s="463"/>
      <c r="F504" s="463"/>
    </row>
    <row r="505" spans="2:6" x14ac:dyDescent="0.2">
      <c r="B505" s="463"/>
      <c r="C505" s="463"/>
      <c r="D505" s="463"/>
      <c r="E505" s="463"/>
      <c r="F505" s="463"/>
    </row>
    <row r="506" spans="2:6" x14ac:dyDescent="0.2">
      <c r="B506" s="463"/>
      <c r="C506" s="463"/>
      <c r="D506" s="463"/>
      <c r="E506" s="463"/>
      <c r="F506" s="463"/>
    </row>
    <row r="507" spans="2:6" x14ac:dyDescent="0.2">
      <c r="B507" s="463"/>
      <c r="C507" s="463"/>
      <c r="D507" s="463"/>
      <c r="E507" s="463"/>
      <c r="F507" s="463"/>
    </row>
    <row r="508" spans="2:6" x14ac:dyDescent="0.2">
      <c r="B508" s="463"/>
      <c r="C508" s="463"/>
      <c r="D508" s="463"/>
      <c r="E508" s="463"/>
      <c r="F508" s="463"/>
    </row>
    <row r="509" spans="2:6" x14ac:dyDescent="0.2">
      <c r="B509" s="463"/>
      <c r="C509" s="463"/>
      <c r="D509" s="463"/>
      <c r="E509" s="463"/>
      <c r="F509" s="463"/>
    </row>
    <row r="510" spans="2:6" x14ac:dyDescent="0.2">
      <c r="B510" s="463"/>
      <c r="C510" s="463"/>
      <c r="D510" s="463"/>
      <c r="E510" s="463"/>
      <c r="F510" s="463"/>
    </row>
    <row r="511" spans="2:6" x14ac:dyDescent="0.2">
      <c r="B511" s="463"/>
      <c r="C511" s="463"/>
      <c r="D511" s="463"/>
      <c r="E511" s="463"/>
      <c r="F511" s="463"/>
    </row>
    <row r="512" spans="2:6" x14ac:dyDescent="0.2">
      <c r="B512" s="463"/>
      <c r="C512" s="463"/>
      <c r="D512" s="463"/>
      <c r="E512" s="463"/>
      <c r="F512" s="463"/>
    </row>
    <row r="513" spans="2:6" x14ac:dyDescent="0.2">
      <c r="B513" s="463"/>
      <c r="C513" s="463"/>
      <c r="D513" s="463"/>
      <c r="E513" s="463"/>
      <c r="F513" s="463"/>
    </row>
    <row r="514" spans="2:6" x14ac:dyDescent="0.2">
      <c r="B514" s="463"/>
      <c r="C514" s="463"/>
      <c r="D514" s="463"/>
      <c r="E514" s="463"/>
      <c r="F514" s="463"/>
    </row>
    <row r="515" spans="2:6" x14ac:dyDescent="0.2">
      <c r="B515" s="463"/>
      <c r="C515" s="463"/>
      <c r="D515" s="463"/>
      <c r="E515" s="463"/>
      <c r="F515" s="463"/>
    </row>
    <row r="516" spans="2:6" x14ac:dyDescent="0.2">
      <c r="B516" s="463"/>
      <c r="C516" s="463"/>
      <c r="D516" s="463"/>
      <c r="E516" s="463"/>
      <c r="F516" s="463"/>
    </row>
    <row r="517" spans="2:6" x14ac:dyDescent="0.2">
      <c r="B517" s="463"/>
      <c r="C517" s="463"/>
      <c r="D517" s="463"/>
      <c r="E517" s="463"/>
      <c r="F517" s="463"/>
    </row>
    <row r="518" spans="2:6" x14ac:dyDescent="0.2">
      <c r="B518" s="463"/>
      <c r="C518" s="463"/>
      <c r="D518" s="463"/>
      <c r="E518" s="463"/>
      <c r="F518" s="463"/>
    </row>
    <row r="519" spans="2:6" x14ac:dyDescent="0.2">
      <c r="B519" s="463"/>
      <c r="C519" s="463"/>
      <c r="D519" s="463"/>
      <c r="E519" s="463"/>
      <c r="F519" s="463"/>
    </row>
    <row r="520" spans="2:6" x14ac:dyDescent="0.2">
      <c r="B520" s="463"/>
      <c r="C520" s="463"/>
      <c r="D520" s="463"/>
      <c r="E520" s="463"/>
      <c r="F520" s="463"/>
    </row>
    <row r="521" spans="2:6" x14ac:dyDescent="0.2">
      <c r="B521" s="463"/>
      <c r="C521" s="463"/>
      <c r="D521" s="463"/>
      <c r="E521" s="463"/>
      <c r="F521" s="463"/>
    </row>
    <row r="522" spans="2:6" x14ac:dyDescent="0.2">
      <c r="B522" s="463"/>
      <c r="C522" s="463"/>
      <c r="D522" s="463"/>
      <c r="E522" s="463"/>
      <c r="F522" s="463"/>
    </row>
    <row r="523" spans="2:6" x14ac:dyDescent="0.2">
      <c r="B523" s="463"/>
      <c r="C523" s="463"/>
      <c r="D523" s="463"/>
      <c r="E523" s="463"/>
      <c r="F523" s="463"/>
    </row>
    <row r="524" spans="2:6" x14ac:dyDescent="0.2">
      <c r="B524" s="463"/>
      <c r="C524" s="463"/>
      <c r="D524" s="463"/>
      <c r="E524" s="463"/>
      <c r="F524" s="463"/>
    </row>
    <row r="525" spans="2:6" x14ac:dyDescent="0.2">
      <c r="B525" s="463"/>
      <c r="C525" s="463"/>
      <c r="D525" s="463"/>
      <c r="E525" s="463"/>
      <c r="F525" s="463"/>
    </row>
    <row r="526" spans="2:6" x14ac:dyDescent="0.2">
      <c r="B526" s="463"/>
      <c r="C526" s="463"/>
      <c r="D526" s="463"/>
      <c r="E526" s="463"/>
      <c r="F526" s="463"/>
    </row>
    <row r="527" spans="2:6" x14ac:dyDescent="0.2">
      <c r="B527" s="463"/>
      <c r="C527" s="463"/>
      <c r="D527" s="463"/>
      <c r="E527" s="463"/>
      <c r="F527" s="463"/>
    </row>
    <row r="528" spans="2:6" x14ac:dyDescent="0.2">
      <c r="B528" s="463"/>
      <c r="C528" s="463"/>
      <c r="D528" s="463"/>
      <c r="E528" s="463"/>
      <c r="F528" s="463"/>
    </row>
    <row r="529" spans="2:6" x14ac:dyDescent="0.2">
      <c r="B529" s="463"/>
      <c r="C529" s="463"/>
      <c r="D529" s="463"/>
      <c r="E529" s="463"/>
      <c r="F529" s="463"/>
    </row>
    <row r="530" spans="2:6" x14ac:dyDescent="0.2">
      <c r="B530" s="463"/>
      <c r="C530" s="463"/>
      <c r="D530" s="463"/>
      <c r="E530" s="463"/>
      <c r="F530" s="463"/>
    </row>
    <row r="531" spans="2:6" x14ac:dyDescent="0.2">
      <c r="B531" s="463"/>
      <c r="C531" s="463"/>
      <c r="D531" s="463"/>
      <c r="E531" s="463"/>
      <c r="F531" s="463"/>
    </row>
    <row r="532" spans="2:6" x14ac:dyDescent="0.2">
      <c r="B532" s="463"/>
      <c r="C532" s="463"/>
      <c r="D532" s="463"/>
      <c r="E532" s="463"/>
      <c r="F532" s="463"/>
    </row>
    <row r="533" spans="2:6" x14ac:dyDescent="0.2">
      <c r="B533" s="463"/>
      <c r="C533" s="463"/>
      <c r="D533" s="463"/>
      <c r="E533" s="463"/>
      <c r="F533" s="463"/>
    </row>
    <row r="534" spans="2:6" x14ac:dyDescent="0.2">
      <c r="B534" s="463"/>
      <c r="C534" s="463"/>
      <c r="D534" s="463"/>
      <c r="E534" s="463"/>
      <c r="F534" s="463"/>
    </row>
    <row r="535" spans="2:6" x14ac:dyDescent="0.2">
      <c r="B535" s="463"/>
      <c r="C535" s="463"/>
      <c r="D535" s="463"/>
      <c r="E535" s="463"/>
      <c r="F535" s="463"/>
    </row>
    <row r="536" spans="2:6" x14ac:dyDescent="0.2">
      <c r="B536" s="463"/>
      <c r="C536" s="463"/>
      <c r="D536" s="463"/>
      <c r="E536" s="463"/>
      <c r="F536" s="463"/>
    </row>
    <row r="537" spans="2:6" x14ac:dyDescent="0.2">
      <c r="B537" s="463"/>
      <c r="C537" s="463"/>
      <c r="D537" s="463"/>
      <c r="E537" s="463"/>
      <c r="F537" s="463"/>
    </row>
    <row r="538" spans="2:6" x14ac:dyDescent="0.2">
      <c r="B538" s="463"/>
      <c r="C538" s="463"/>
      <c r="D538" s="463"/>
      <c r="E538" s="463"/>
      <c r="F538" s="463"/>
    </row>
    <row r="539" spans="2:6" x14ac:dyDescent="0.2">
      <c r="B539" s="463"/>
      <c r="C539" s="463"/>
      <c r="D539" s="463"/>
      <c r="E539" s="463"/>
      <c r="F539" s="463"/>
    </row>
    <row r="540" spans="2:6" x14ac:dyDescent="0.2">
      <c r="B540" s="463"/>
      <c r="C540" s="463"/>
      <c r="D540" s="463"/>
      <c r="E540" s="463"/>
      <c r="F540" s="463"/>
    </row>
    <row r="541" spans="2:6" x14ac:dyDescent="0.2">
      <c r="B541" s="463"/>
      <c r="C541" s="463"/>
      <c r="D541" s="463"/>
      <c r="E541" s="463"/>
      <c r="F541" s="463"/>
    </row>
    <row r="542" spans="2:6" x14ac:dyDescent="0.2">
      <c r="B542" s="463"/>
      <c r="C542" s="463"/>
      <c r="D542" s="463"/>
      <c r="E542" s="463"/>
      <c r="F542" s="463"/>
    </row>
    <row r="543" spans="2:6" x14ac:dyDescent="0.2">
      <c r="B543" s="463"/>
      <c r="C543" s="463"/>
      <c r="D543" s="463"/>
      <c r="E543" s="463"/>
      <c r="F543" s="463"/>
    </row>
    <row r="544" spans="2:6" x14ac:dyDescent="0.2">
      <c r="B544" s="463"/>
      <c r="C544" s="463"/>
      <c r="D544" s="463"/>
      <c r="E544" s="463"/>
      <c r="F544" s="463"/>
    </row>
    <row r="545" spans="2:6" x14ac:dyDescent="0.2">
      <c r="B545" s="463"/>
      <c r="C545" s="463"/>
      <c r="D545" s="463"/>
      <c r="E545" s="463"/>
      <c r="F545" s="463"/>
    </row>
    <row r="546" spans="2:6" x14ac:dyDescent="0.2">
      <c r="B546" s="463"/>
      <c r="C546" s="463"/>
      <c r="D546" s="463"/>
      <c r="E546" s="463"/>
      <c r="F546" s="463"/>
    </row>
    <row r="547" spans="2:6" x14ac:dyDescent="0.2">
      <c r="B547" s="463"/>
      <c r="C547" s="463"/>
      <c r="D547" s="463"/>
      <c r="E547" s="463"/>
      <c r="F547" s="463"/>
    </row>
    <row r="548" spans="2:6" x14ac:dyDescent="0.2">
      <c r="B548" s="463"/>
      <c r="C548" s="463"/>
      <c r="D548" s="463"/>
      <c r="E548" s="463"/>
      <c r="F548" s="463"/>
    </row>
    <row r="549" spans="2:6" x14ac:dyDescent="0.2">
      <c r="B549" s="463"/>
      <c r="C549" s="463"/>
      <c r="D549" s="463"/>
      <c r="E549" s="463"/>
      <c r="F549" s="463"/>
    </row>
    <row r="550" spans="2:6" x14ac:dyDescent="0.2">
      <c r="B550" s="463"/>
      <c r="C550" s="463"/>
      <c r="D550" s="463"/>
      <c r="E550" s="463"/>
      <c r="F550" s="463"/>
    </row>
    <row r="551" spans="2:6" x14ac:dyDescent="0.2">
      <c r="B551" s="463"/>
      <c r="C551" s="463"/>
      <c r="D551" s="463"/>
      <c r="E551" s="463"/>
      <c r="F551" s="463"/>
    </row>
    <row r="552" spans="2:6" x14ac:dyDescent="0.2">
      <c r="B552" s="463"/>
      <c r="C552" s="463"/>
      <c r="D552" s="463"/>
      <c r="E552" s="463"/>
      <c r="F552" s="463"/>
    </row>
    <row r="553" spans="2:6" x14ac:dyDescent="0.2">
      <c r="B553" s="463"/>
      <c r="C553" s="463"/>
      <c r="D553" s="463"/>
      <c r="E553" s="463"/>
      <c r="F553" s="463"/>
    </row>
    <row r="554" spans="2:6" x14ac:dyDescent="0.2">
      <c r="B554" s="463"/>
      <c r="C554" s="463"/>
      <c r="D554" s="463"/>
      <c r="E554" s="463"/>
      <c r="F554" s="463"/>
    </row>
    <row r="555" spans="2:6" x14ac:dyDescent="0.2">
      <c r="B555" s="463"/>
      <c r="C555" s="463"/>
      <c r="D555" s="463"/>
      <c r="E555" s="463"/>
      <c r="F555" s="463"/>
    </row>
    <row r="556" spans="2:6" x14ac:dyDescent="0.2">
      <c r="B556" s="463"/>
      <c r="C556" s="463"/>
      <c r="D556" s="463"/>
      <c r="E556" s="463"/>
      <c r="F556" s="463"/>
    </row>
    <row r="557" spans="2:6" x14ac:dyDescent="0.2">
      <c r="B557" s="463"/>
      <c r="C557" s="463"/>
      <c r="D557" s="463"/>
      <c r="E557" s="463"/>
      <c r="F557" s="463"/>
    </row>
    <row r="558" spans="2:6" x14ac:dyDescent="0.2">
      <c r="B558" s="463"/>
      <c r="C558" s="463"/>
      <c r="D558" s="463"/>
      <c r="E558" s="463"/>
      <c r="F558" s="463"/>
    </row>
    <row r="559" spans="2:6" x14ac:dyDescent="0.2">
      <c r="B559" s="463"/>
      <c r="C559" s="463"/>
      <c r="D559" s="463"/>
      <c r="E559" s="463"/>
      <c r="F559" s="463"/>
    </row>
    <row r="560" spans="2:6" x14ac:dyDescent="0.2">
      <c r="B560" s="463"/>
      <c r="C560" s="463"/>
      <c r="D560" s="463"/>
      <c r="E560" s="463"/>
      <c r="F560" s="463"/>
    </row>
    <row r="561" spans="2:6" x14ac:dyDescent="0.2">
      <c r="B561" s="463"/>
      <c r="C561" s="463"/>
      <c r="D561" s="463"/>
      <c r="E561" s="463"/>
      <c r="F561" s="463"/>
    </row>
    <row r="562" spans="2:6" x14ac:dyDescent="0.2">
      <c r="B562" s="463"/>
      <c r="C562" s="463"/>
      <c r="D562" s="463"/>
      <c r="E562" s="463"/>
      <c r="F562" s="463"/>
    </row>
    <row r="563" spans="2:6" x14ac:dyDescent="0.2">
      <c r="B563" s="463"/>
      <c r="C563" s="463"/>
      <c r="D563" s="463"/>
      <c r="E563" s="463"/>
      <c r="F563" s="463"/>
    </row>
    <row r="564" spans="2:6" x14ac:dyDescent="0.2">
      <c r="B564" s="463"/>
      <c r="C564" s="463"/>
      <c r="D564" s="463"/>
      <c r="E564" s="463"/>
      <c r="F564" s="463"/>
    </row>
    <row r="565" spans="2:6" x14ac:dyDescent="0.2">
      <c r="B565" s="463"/>
      <c r="C565" s="463"/>
      <c r="D565" s="463"/>
      <c r="E565" s="463"/>
      <c r="F565" s="463"/>
    </row>
    <row r="566" spans="2:6" x14ac:dyDescent="0.2">
      <c r="B566" s="463"/>
      <c r="C566" s="463"/>
      <c r="D566" s="463"/>
      <c r="E566" s="463"/>
      <c r="F566" s="463"/>
    </row>
    <row r="567" spans="2:6" x14ac:dyDescent="0.2">
      <c r="B567" s="463"/>
      <c r="C567" s="463"/>
      <c r="D567" s="463"/>
      <c r="E567" s="463"/>
      <c r="F567" s="463"/>
    </row>
    <row r="568" spans="2:6" x14ac:dyDescent="0.2">
      <c r="B568" s="463"/>
      <c r="C568" s="463"/>
      <c r="D568" s="463"/>
      <c r="E568" s="463"/>
      <c r="F568" s="463"/>
    </row>
    <row r="569" spans="2:6" x14ac:dyDescent="0.2">
      <c r="B569" s="463"/>
      <c r="C569" s="463"/>
      <c r="D569" s="463"/>
      <c r="E569" s="463"/>
      <c r="F569" s="463"/>
    </row>
    <row r="570" spans="2:6" x14ac:dyDescent="0.2">
      <c r="B570" s="463"/>
      <c r="C570" s="463"/>
      <c r="D570" s="463"/>
      <c r="E570" s="463"/>
      <c r="F570" s="463"/>
    </row>
    <row r="571" spans="2:6" x14ac:dyDescent="0.2">
      <c r="B571" s="463"/>
      <c r="C571" s="463"/>
      <c r="D571" s="463"/>
      <c r="E571" s="463"/>
      <c r="F571" s="463"/>
    </row>
    <row r="572" spans="2:6" x14ac:dyDescent="0.2">
      <c r="B572" s="463"/>
      <c r="C572" s="463"/>
      <c r="D572" s="463"/>
      <c r="E572" s="463"/>
      <c r="F572" s="463"/>
    </row>
    <row r="573" spans="2:6" x14ac:dyDescent="0.2">
      <c r="B573" s="463"/>
      <c r="C573" s="463"/>
      <c r="D573" s="463"/>
      <c r="E573" s="463"/>
      <c r="F573" s="463"/>
    </row>
    <row r="574" spans="2:6" x14ac:dyDescent="0.2">
      <c r="B574" s="463"/>
      <c r="C574" s="463"/>
      <c r="D574" s="463"/>
      <c r="E574" s="463"/>
      <c r="F574" s="463"/>
    </row>
    <row r="575" spans="2:6" x14ac:dyDescent="0.2">
      <c r="B575" s="463"/>
      <c r="C575" s="463"/>
      <c r="D575" s="463"/>
      <c r="E575" s="463"/>
      <c r="F575" s="463"/>
    </row>
    <row r="576" spans="2:6" x14ac:dyDescent="0.2">
      <c r="B576" s="463"/>
      <c r="C576" s="463"/>
      <c r="D576" s="463"/>
      <c r="E576" s="463"/>
      <c r="F576" s="463"/>
    </row>
    <row r="577" spans="2:6" x14ac:dyDescent="0.2">
      <c r="B577" s="463"/>
      <c r="C577" s="463"/>
      <c r="D577" s="463"/>
      <c r="E577" s="463"/>
      <c r="F577" s="463"/>
    </row>
    <row r="578" spans="2:6" x14ac:dyDescent="0.2">
      <c r="B578" s="463"/>
      <c r="C578" s="463"/>
      <c r="D578" s="463"/>
      <c r="E578" s="463"/>
      <c r="F578" s="463"/>
    </row>
    <row r="579" spans="2:6" x14ac:dyDescent="0.2">
      <c r="B579" s="463"/>
      <c r="C579" s="463"/>
      <c r="D579" s="463"/>
      <c r="E579" s="463"/>
      <c r="F579" s="463"/>
    </row>
    <row r="580" spans="2:6" x14ac:dyDescent="0.2">
      <c r="B580" s="463"/>
      <c r="C580" s="463"/>
      <c r="D580" s="463"/>
      <c r="E580" s="463"/>
      <c r="F580" s="463"/>
    </row>
    <row r="581" spans="2:6" x14ac:dyDescent="0.2">
      <c r="B581" s="463"/>
      <c r="C581" s="463"/>
      <c r="D581" s="463"/>
      <c r="E581" s="463"/>
      <c r="F581" s="463"/>
    </row>
    <row r="582" spans="2:6" x14ac:dyDescent="0.2">
      <c r="B582" s="463"/>
      <c r="C582" s="463"/>
      <c r="D582" s="463"/>
      <c r="E582" s="463"/>
      <c r="F582" s="463"/>
    </row>
    <row r="583" spans="2:6" x14ac:dyDescent="0.2">
      <c r="B583" s="463"/>
      <c r="C583" s="463"/>
      <c r="D583" s="463"/>
      <c r="E583" s="463"/>
      <c r="F583" s="463"/>
    </row>
    <row r="584" spans="2:6" x14ac:dyDescent="0.2">
      <c r="B584" s="463"/>
      <c r="C584" s="463"/>
      <c r="D584" s="463"/>
      <c r="E584" s="463"/>
      <c r="F584" s="463"/>
    </row>
    <row r="585" spans="2:6" x14ac:dyDescent="0.2">
      <c r="B585" s="463"/>
      <c r="C585" s="463"/>
      <c r="D585" s="463"/>
      <c r="E585" s="463"/>
      <c r="F585" s="463"/>
    </row>
    <row r="586" spans="2:6" x14ac:dyDescent="0.2">
      <c r="B586" s="463"/>
      <c r="C586" s="463"/>
      <c r="D586" s="463"/>
      <c r="E586" s="463"/>
      <c r="F586" s="463"/>
    </row>
    <row r="587" spans="2:6" x14ac:dyDescent="0.2">
      <c r="B587" s="463"/>
      <c r="C587" s="463"/>
      <c r="D587" s="463"/>
      <c r="E587" s="463"/>
      <c r="F587" s="463"/>
    </row>
    <row r="588" spans="2:6" x14ac:dyDescent="0.2">
      <c r="B588" s="463"/>
      <c r="C588" s="463"/>
      <c r="D588" s="463"/>
      <c r="E588" s="463"/>
      <c r="F588" s="463"/>
    </row>
    <row r="589" spans="2:6" x14ac:dyDescent="0.2">
      <c r="B589" s="463"/>
      <c r="C589" s="463"/>
      <c r="D589" s="463"/>
      <c r="E589" s="463"/>
      <c r="F589" s="463"/>
    </row>
    <row r="590" spans="2:6" x14ac:dyDescent="0.2">
      <c r="B590" s="463"/>
      <c r="C590" s="463"/>
      <c r="D590" s="463"/>
      <c r="E590" s="463"/>
      <c r="F590" s="463"/>
    </row>
    <row r="591" spans="2:6" x14ac:dyDescent="0.2">
      <c r="B591" s="463"/>
      <c r="C591" s="463"/>
      <c r="D591" s="463"/>
      <c r="E591" s="463"/>
      <c r="F591" s="463"/>
    </row>
    <row r="592" spans="2:6" x14ac:dyDescent="0.2">
      <c r="B592" s="463"/>
      <c r="C592" s="463"/>
      <c r="D592" s="463"/>
      <c r="E592" s="463"/>
      <c r="F592" s="463"/>
    </row>
    <row r="593" spans="2:6" x14ac:dyDescent="0.2">
      <c r="B593" s="463"/>
      <c r="C593" s="463"/>
      <c r="D593" s="463"/>
      <c r="E593" s="463"/>
      <c r="F593" s="463"/>
    </row>
    <row r="594" spans="2:6" x14ac:dyDescent="0.2">
      <c r="B594" s="463"/>
      <c r="C594" s="463"/>
      <c r="D594" s="463"/>
      <c r="E594" s="463"/>
      <c r="F594" s="463"/>
    </row>
  </sheetData>
  <printOptions horizontalCentered="1"/>
  <pageMargins left="0" right="0" top="0.39370078740157483" bottom="0" header="0" footer="0"/>
  <pageSetup paperSize="9" scale="4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5"/>
  <sheetViews>
    <sheetView zoomScale="75" workbookViewId="0">
      <selection activeCell="K25" sqref="K25"/>
    </sheetView>
  </sheetViews>
  <sheetFormatPr defaultRowHeight="12.75" x14ac:dyDescent="0.2"/>
  <cols>
    <col min="1" max="1" width="15.85546875" style="341" customWidth="1"/>
    <col min="2" max="3" width="10.5703125" style="341" customWidth="1"/>
    <col min="4" max="4" width="9.85546875" style="341" customWidth="1"/>
    <col min="5" max="5" width="9.28515625" style="341" customWidth="1"/>
    <col min="6" max="6" width="65.28515625" style="341" customWidth="1"/>
    <col min="7" max="7" width="22.7109375" style="341" customWidth="1"/>
    <col min="8" max="8" width="22" style="341" customWidth="1"/>
    <col min="9" max="9" width="21.5703125" style="341" customWidth="1"/>
    <col min="10" max="10" width="14" style="341" customWidth="1"/>
    <col min="11" max="12" width="9.140625" style="341"/>
    <col min="13" max="13" width="11.42578125" style="341" bestFit="1" customWidth="1"/>
    <col min="14" max="16384" width="9.140625" style="341"/>
  </cols>
  <sheetData>
    <row r="1" spans="1:10" ht="15" x14ac:dyDescent="0.2">
      <c r="G1" s="464"/>
      <c r="H1" s="464"/>
      <c r="J1" s="464"/>
    </row>
    <row r="2" spans="1:10" x14ac:dyDescent="0.2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10" ht="22.5" x14ac:dyDescent="0.3">
      <c r="A3" s="343" t="s">
        <v>461</v>
      </c>
      <c r="B3" s="344"/>
      <c r="C3" s="344"/>
      <c r="D3" s="344"/>
      <c r="E3" s="344"/>
      <c r="F3" s="344"/>
      <c r="G3" s="344"/>
      <c r="H3" s="344"/>
      <c r="I3" s="346"/>
      <c r="J3" s="346"/>
    </row>
    <row r="4" spans="1:10" ht="24.75" customHeight="1" x14ac:dyDescent="0.3">
      <c r="A4" s="343" t="s">
        <v>462</v>
      </c>
      <c r="B4" s="343"/>
      <c r="C4" s="343"/>
      <c r="D4" s="343"/>
      <c r="E4" s="347"/>
      <c r="F4" s="347"/>
      <c r="G4" s="346"/>
      <c r="H4" s="346"/>
      <c r="I4" s="346"/>
      <c r="J4" s="338"/>
    </row>
    <row r="5" spans="1:10" ht="16.5" thickBot="1" x14ac:dyDescent="0.3">
      <c r="A5" s="338"/>
      <c r="B5" s="349"/>
      <c r="C5" s="349"/>
      <c r="D5" s="338"/>
      <c r="E5" s="338"/>
      <c r="F5" s="338"/>
      <c r="G5" s="339"/>
      <c r="H5" s="339"/>
      <c r="I5" s="339"/>
      <c r="J5" s="350" t="s">
        <v>245</v>
      </c>
    </row>
    <row r="6" spans="1:10" ht="24" customHeight="1" x14ac:dyDescent="0.2">
      <c r="A6" s="351" t="s">
        <v>288</v>
      </c>
      <c r="B6" s="352" t="s">
        <v>289</v>
      </c>
      <c r="C6" s="353"/>
      <c r="D6" s="353"/>
      <c r="E6" s="354"/>
      <c r="F6" s="355" t="s">
        <v>290</v>
      </c>
      <c r="G6" s="355" t="s">
        <v>291</v>
      </c>
      <c r="H6" s="356" t="s">
        <v>292</v>
      </c>
      <c r="I6" s="355" t="s">
        <v>293</v>
      </c>
      <c r="J6" s="355" t="s">
        <v>294</v>
      </c>
    </row>
    <row r="7" spans="1:10" ht="17.25" customHeight="1" x14ac:dyDescent="0.2">
      <c r="A7" s="357" t="s">
        <v>295</v>
      </c>
      <c r="B7" s="358" t="s">
        <v>296</v>
      </c>
      <c r="C7" s="359" t="s">
        <v>297</v>
      </c>
      <c r="D7" s="360" t="s">
        <v>298</v>
      </c>
      <c r="E7" s="361" t="s">
        <v>299</v>
      </c>
      <c r="F7" s="362"/>
      <c r="G7" s="363" t="s">
        <v>300</v>
      </c>
      <c r="H7" s="364" t="s">
        <v>301</v>
      </c>
      <c r="I7" s="363" t="s">
        <v>302</v>
      </c>
      <c r="J7" s="363" t="s">
        <v>303</v>
      </c>
    </row>
    <row r="8" spans="1:10" ht="15" x14ac:dyDescent="0.25">
      <c r="A8" s="365" t="s">
        <v>304</v>
      </c>
      <c r="B8" s="366" t="s">
        <v>305</v>
      </c>
      <c r="C8" s="359"/>
      <c r="D8" s="359"/>
      <c r="E8" s="367" t="s">
        <v>306</v>
      </c>
      <c r="F8" s="368"/>
      <c r="G8" s="363" t="s">
        <v>301</v>
      </c>
      <c r="H8" s="364" t="s">
        <v>307</v>
      </c>
      <c r="I8" s="363"/>
      <c r="J8" s="369" t="s">
        <v>308</v>
      </c>
    </row>
    <row r="9" spans="1:10" ht="15" thickBot="1" x14ac:dyDescent="0.25">
      <c r="A9" s="365" t="s">
        <v>309</v>
      </c>
      <c r="B9" s="370"/>
      <c r="C9" s="371"/>
      <c r="D9" s="371"/>
      <c r="E9" s="372"/>
      <c r="F9" s="373"/>
      <c r="G9" s="363"/>
      <c r="H9" s="374"/>
      <c r="I9" s="375"/>
      <c r="J9" s="376"/>
    </row>
    <row r="10" spans="1:10" ht="15.75" thickBot="1" x14ac:dyDescent="0.3">
      <c r="A10" s="377" t="s">
        <v>0</v>
      </c>
      <c r="B10" s="378" t="s">
        <v>310</v>
      </c>
      <c r="C10" s="379" t="s">
        <v>311</v>
      </c>
      <c r="D10" s="379" t="s">
        <v>312</v>
      </c>
      <c r="E10" s="380" t="s">
        <v>313</v>
      </c>
      <c r="F10" s="380" t="s">
        <v>314</v>
      </c>
      <c r="G10" s="380">
        <v>1</v>
      </c>
      <c r="H10" s="380">
        <v>2</v>
      </c>
      <c r="I10" s="380">
        <v>3</v>
      </c>
      <c r="J10" s="380">
        <v>4</v>
      </c>
    </row>
    <row r="11" spans="1:10" ht="30.75" customHeight="1" x14ac:dyDescent="0.3">
      <c r="A11" s="382" t="s">
        <v>315</v>
      </c>
      <c r="B11" s="383" t="s">
        <v>463</v>
      </c>
      <c r="C11" s="384"/>
      <c r="D11" s="385"/>
      <c r="E11" s="386"/>
      <c r="F11" s="387" t="s">
        <v>464</v>
      </c>
      <c r="G11" s="388">
        <v>720000</v>
      </c>
      <c r="H11" s="388">
        <v>4192895</v>
      </c>
      <c r="I11" s="388">
        <v>2592957</v>
      </c>
      <c r="J11" s="465">
        <v>61.841686948993477</v>
      </c>
    </row>
    <row r="12" spans="1:10" ht="18.75" customHeight="1" x14ac:dyDescent="0.25">
      <c r="A12" s="391" t="s">
        <v>315</v>
      </c>
      <c r="B12" s="466"/>
      <c r="C12" s="393" t="s">
        <v>465</v>
      </c>
      <c r="D12" s="467"/>
      <c r="E12" s="468"/>
      <c r="F12" s="469" t="s">
        <v>466</v>
      </c>
      <c r="G12" s="424">
        <v>720000</v>
      </c>
      <c r="H12" s="424">
        <v>4192895</v>
      </c>
      <c r="I12" s="424">
        <v>2592957</v>
      </c>
      <c r="J12" s="397">
        <v>61.841686948993477</v>
      </c>
    </row>
    <row r="13" spans="1:10" ht="18.75" customHeight="1" x14ac:dyDescent="0.25">
      <c r="A13" s="398" t="s">
        <v>315</v>
      </c>
      <c r="B13" s="470"/>
      <c r="C13" s="471"/>
      <c r="D13" s="413" t="s">
        <v>467</v>
      </c>
      <c r="E13" s="414"/>
      <c r="F13" s="472" t="s">
        <v>468</v>
      </c>
      <c r="G13" s="428">
        <v>200000</v>
      </c>
      <c r="H13" s="428">
        <v>319938</v>
      </c>
      <c r="I13" s="428">
        <v>245507</v>
      </c>
      <c r="J13" s="403">
        <v>76.73580506223081</v>
      </c>
    </row>
    <row r="14" spans="1:10" ht="18.75" customHeight="1" x14ac:dyDescent="0.25">
      <c r="A14" s="398"/>
      <c r="B14" s="470"/>
      <c r="C14" s="471"/>
      <c r="D14" s="413"/>
      <c r="E14" s="473" t="s">
        <v>469</v>
      </c>
      <c r="F14" s="474" t="s">
        <v>470</v>
      </c>
      <c r="G14" s="433">
        <v>0</v>
      </c>
      <c r="H14" s="433">
        <v>74430</v>
      </c>
      <c r="I14" s="433">
        <v>0</v>
      </c>
      <c r="J14" s="411">
        <v>0</v>
      </c>
    </row>
    <row r="15" spans="1:10" ht="18.75" customHeight="1" x14ac:dyDescent="0.25">
      <c r="A15" s="404" t="s">
        <v>315</v>
      </c>
      <c r="B15" s="475"/>
      <c r="C15" s="476"/>
      <c r="D15" s="407"/>
      <c r="E15" s="473" t="s">
        <v>471</v>
      </c>
      <c r="F15" s="416" t="s">
        <v>472</v>
      </c>
      <c r="G15" s="433">
        <v>200000</v>
      </c>
      <c r="H15" s="433">
        <v>245508</v>
      </c>
      <c r="I15" s="433">
        <v>245507</v>
      </c>
      <c r="J15" s="411">
        <v>99.999592681297557</v>
      </c>
    </row>
    <row r="16" spans="1:10" ht="18.75" customHeight="1" x14ac:dyDescent="0.25">
      <c r="A16" s="404" t="s">
        <v>315</v>
      </c>
      <c r="B16" s="475"/>
      <c r="C16" s="476"/>
      <c r="D16" s="407"/>
      <c r="E16" s="473" t="s">
        <v>473</v>
      </c>
      <c r="F16" s="416" t="s">
        <v>474</v>
      </c>
      <c r="G16" s="433">
        <v>0</v>
      </c>
      <c r="H16" s="433">
        <v>0</v>
      </c>
      <c r="I16" s="433">
        <v>0</v>
      </c>
      <c r="J16" s="411">
        <v>0</v>
      </c>
    </row>
    <row r="17" spans="1:10" ht="18.75" customHeight="1" x14ac:dyDescent="0.25">
      <c r="A17" s="398" t="s">
        <v>315</v>
      </c>
      <c r="B17" s="470"/>
      <c r="C17" s="471"/>
      <c r="D17" s="413" t="s">
        <v>475</v>
      </c>
      <c r="E17" s="414"/>
      <c r="F17" s="420" t="s">
        <v>476</v>
      </c>
      <c r="G17" s="428">
        <v>0</v>
      </c>
      <c r="H17" s="428">
        <v>723930</v>
      </c>
      <c r="I17" s="428">
        <v>0</v>
      </c>
      <c r="J17" s="403">
        <v>0</v>
      </c>
    </row>
    <row r="18" spans="1:10" ht="18.75" customHeight="1" x14ac:dyDescent="0.25">
      <c r="A18" s="404" t="s">
        <v>315</v>
      </c>
      <c r="B18" s="475"/>
      <c r="C18" s="476"/>
      <c r="D18" s="407"/>
      <c r="E18" s="473" t="s">
        <v>477</v>
      </c>
      <c r="F18" s="416" t="s">
        <v>400</v>
      </c>
      <c r="G18" s="433">
        <v>0</v>
      </c>
      <c r="H18" s="433">
        <v>723930</v>
      </c>
      <c r="I18" s="433">
        <v>0</v>
      </c>
      <c r="J18" s="411">
        <v>0</v>
      </c>
    </row>
    <row r="19" spans="1:10" ht="18.75" customHeight="1" x14ac:dyDescent="0.25">
      <c r="A19" s="398" t="s">
        <v>315</v>
      </c>
      <c r="B19" s="470"/>
      <c r="C19" s="471"/>
      <c r="D19" s="413" t="s">
        <v>478</v>
      </c>
      <c r="E19" s="414"/>
      <c r="F19" s="415" t="s">
        <v>479</v>
      </c>
      <c r="G19" s="428">
        <v>203000</v>
      </c>
      <c r="H19" s="428">
        <v>1688492</v>
      </c>
      <c r="I19" s="428">
        <v>1387800</v>
      </c>
      <c r="J19" s="403">
        <v>82.1916834666673</v>
      </c>
    </row>
    <row r="20" spans="1:10" ht="18.75" customHeight="1" x14ac:dyDescent="0.25">
      <c r="A20" s="404" t="s">
        <v>315</v>
      </c>
      <c r="B20" s="412"/>
      <c r="C20" s="477"/>
      <c r="D20" s="407"/>
      <c r="E20" s="473" t="s">
        <v>480</v>
      </c>
      <c r="F20" s="474" t="s">
        <v>481</v>
      </c>
      <c r="G20" s="433">
        <v>0</v>
      </c>
      <c r="H20" s="433">
        <v>0</v>
      </c>
      <c r="I20" s="433">
        <v>0</v>
      </c>
      <c r="J20" s="411">
        <v>0</v>
      </c>
    </row>
    <row r="21" spans="1:10" ht="18.75" customHeight="1" x14ac:dyDescent="0.25">
      <c r="A21" s="404" t="s">
        <v>315</v>
      </c>
      <c r="B21" s="412"/>
      <c r="C21" s="477"/>
      <c r="D21" s="407"/>
      <c r="E21" s="473" t="s">
        <v>482</v>
      </c>
      <c r="F21" s="474" t="s">
        <v>397</v>
      </c>
      <c r="G21" s="433">
        <v>200000</v>
      </c>
      <c r="H21" s="433">
        <v>1497292</v>
      </c>
      <c r="I21" s="433">
        <v>1233090</v>
      </c>
      <c r="J21" s="411">
        <v>82.354677644707905</v>
      </c>
    </row>
    <row r="22" spans="1:10" ht="18.75" customHeight="1" x14ac:dyDescent="0.25">
      <c r="A22" s="404" t="s">
        <v>315</v>
      </c>
      <c r="B22" s="412"/>
      <c r="C22" s="477"/>
      <c r="D22" s="407"/>
      <c r="E22" s="473" t="s">
        <v>483</v>
      </c>
      <c r="F22" s="474" t="s">
        <v>398</v>
      </c>
      <c r="G22" s="433">
        <v>0</v>
      </c>
      <c r="H22" s="433">
        <v>157200</v>
      </c>
      <c r="I22" s="433">
        <v>138600</v>
      </c>
      <c r="J22" s="411">
        <v>88.167938931297712</v>
      </c>
    </row>
    <row r="23" spans="1:10" ht="18.75" customHeight="1" x14ac:dyDescent="0.25">
      <c r="A23" s="404" t="s">
        <v>315</v>
      </c>
      <c r="B23" s="412"/>
      <c r="C23" s="477"/>
      <c r="D23" s="407"/>
      <c r="E23" s="473" t="s">
        <v>484</v>
      </c>
      <c r="F23" s="478" t="s">
        <v>399</v>
      </c>
      <c r="G23" s="433">
        <v>3000</v>
      </c>
      <c r="H23" s="433">
        <v>4000</v>
      </c>
      <c r="I23" s="433">
        <v>3895</v>
      </c>
      <c r="J23" s="411">
        <v>97.375</v>
      </c>
    </row>
    <row r="24" spans="1:10" ht="18.75" customHeight="1" x14ac:dyDescent="0.25">
      <c r="A24" s="404" t="s">
        <v>315</v>
      </c>
      <c r="B24" s="412"/>
      <c r="C24" s="477"/>
      <c r="D24" s="407"/>
      <c r="E24" s="473" t="s">
        <v>485</v>
      </c>
      <c r="F24" s="478" t="s">
        <v>486</v>
      </c>
      <c r="G24" s="433">
        <v>0</v>
      </c>
      <c r="H24" s="433">
        <v>30000</v>
      </c>
      <c r="I24" s="433">
        <v>12215</v>
      </c>
      <c r="J24" s="411">
        <v>40.716666666666669</v>
      </c>
    </row>
    <row r="25" spans="1:10" ht="18.75" customHeight="1" x14ac:dyDescent="0.25">
      <c r="A25" s="398" t="s">
        <v>315</v>
      </c>
      <c r="B25" s="470"/>
      <c r="C25" s="471"/>
      <c r="D25" s="413" t="s">
        <v>487</v>
      </c>
      <c r="E25" s="414"/>
      <c r="F25" s="420" t="s">
        <v>488</v>
      </c>
      <c r="G25" s="428">
        <v>0</v>
      </c>
      <c r="H25" s="428">
        <v>235500</v>
      </c>
      <c r="I25" s="428">
        <v>235498</v>
      </c>
      <c r="J25" s="403">
        <v>99.99915074309979</v>
      </c>
    </row>
    <row r="26" spans="1:10" ht="18.75" customHeight="1" x14ac:dyDescent="0.25">
      <c r="A26" s="404" t="s">
        <v>315</v>
      </c>
      <c r="B26" s="412"/>
      <c r="C26" s="477"/>
      <c r="D26" s="407"/>
      <c r="E26" s="408" t="s">
        <v>489</v>
      </c>
      <c r="F26" s="478" t="s">
        <v>490</v>
      </c>
      <c r="G26" s="433">
        <v>0</v>
      </c>
      <c r="H26" s="433">
        <v>235500</v>
      </c>
      <c r="I26" s="433">
        <v>235498</v>
      </c>
      <c r="J26" s="411">
        <v>99.99915074309979</v>
      </c>
    </row>
    <row r="27" spans="1:10" ht="18.75" customHeight="1" x14ac:dyDescent="0.25">
      <c r="A27" s="398" t="s">
        <v>315</v>
      </c>
      <c r="B27" s="470"/>
      <c r="C27" s="471"/>
      <c r="D27" s="413" t="s">
        <v>491</v>
      </c>
      <c r="E27" s="419"/>
      <c r="F27" s="479" t="s">
        <v>492</v>
      </c>
      <c r="G27" s="428">
        <v>24900</v>
      </c>
      <c r="H27" s="428">
        <v>53730</v>
      </c>
      <c r="I27" s="428">
        <v>25727</v>
      </c>
      <c r="J27" s="403">
        <v>47.882002605620691</v>
      </c>
    </row>
    <row r="28" spans="1:10" ht="18.75" customHeight="1" x14ac:dyDescent="0.25">
      <c r="A28" s="398" t="s">
        <v>315</v>
      </c>
      <c r="B28" s="470"/>
      <c r="C28" s="471"/>
      <c r="D28" s="413" t="s">
        <v>493</v>
      </c>
      <c r="E28" s="419"/>
      <c r="F28" s="480" t="s">
        <v>494</v>
      </c>
      <c r="G28" s="428">
        <v>292100</v>
      </c>
      <c r="H28" s="428">
        <v>1171305</v>
      </c>
      <c r="I28" s="428">
        <v>698425</v>
      </c>
      <c r="J28" s="403">
        <v>59.6279363615796</v>
      </c>
    </row>
    <row r="29" spans="1:10" ht="18.75" customHeight="1" x14ac:dyDescent="0.25">
      <c r="A29" s="404" t="s">
        <v>315</v>
      </c>
      <c r="B29" s="412"/>
      <c r="C29" s="477"/>
      <c r="D29" s="407"/>
      <c r="E29" s="408" t="s">
        <v>495</v>
      </c>
      <c r="F29" s="478" t="s">
        <v>496</v>
      </c>
      <c r="G29" s="433">
        <v>0</v>
      </c>
      <c r="H29" s="433">
        <v>45000</v>
      </c>
      <c r="I29" s="433">
        <v>45000</v>
      </c>
      <c r="J29" s="411">
        <v>100</v>
      </c>
    </row>
    <row r="30" spans="1:10" ht="18.75" customHeight="1" x14ac:dyDescent="0.25">
      <c r="A30" s="404" t="s">
        <v>315</v>
      </c>
      <c r="B30" s="412"/>
      <c r="C30" s="477"/>
      <c r="D30" s="407"/>
      <c r="E30" s="408" t="s">
        <v>497</v>
      </c>
      <c r="F30" s="478" t="s">
        <v>498</v>
      </c>
      <c r="G30" s="433">
        <v>205100</v>
      </c>
      <c r="H30" s="433">
        <v>921295</v>
      </c>
      <c r="I30" s="433">
        <v>488861</v>
      </c>
      <c r="J30" s="411">
        <v>53.062374158114388</v>
      </c>
    </row>
    <row r="31" spans="1:10" ht="18.75" customHeight="1" x14ac:dyDescent="0.25">
      <c r="A31" s="404" t="s">
        <v>315</v>
      </c>
      <c r="B31" s="412"/>
      <c r="C31" s="477"/>
      <c r="D31" s="407"/>
      <c r="E31" s="408" t="s">
        <v>499</v>
      </c>
      <c r="F31" s="478" t="s">
        <v>500</v>
      </c>
      <c r="G31" s="433">
        <v>87000</v>
      </c>
      <c r="H31" s="433">
        <v>205010</v>
      </c>
      <c r="I31" s="433">
        <v>164564</v>
      </c>
      <c r="J31" s="411">
        <v>80.271206282620355</v>
      </c>
    </row>
    <row r="32" spans="1:10" ht="15.75" thickBot="1" x14ac:dyDescent="0.3">
      <c r="A32" s="453"/>
      <c r="B32" s="454"/>
      <c r="C32" s="455"/>
      <c r="D32" s="455"/>
      <c r="E32" s="456"/>
      <c r="F32" s="457"/>
      <c r="G32" s="458"/>
      <c r="H32" s="458"/>
      <c r="I32" s="458"/>
      <c r="J32" s="460"/>
    </row>
    <row r="33" spans="2:6" x14ac:dyDescent="0.2">
      <c r="B33" s="463"/>
      <c r="C33" s="463"/>
      <c r="D33" s="463"/>
      <c r="E33" s="463"/>
      <c r="F33" s="463"/>
    </row>
    <row r="34" spans="2:6" x14ac:dyDescent="0.2">
      <c r="B34" s="463"/>
      <c r="C34" s="463"/>
      <c r="D34" s="463"/>
      <c r="E34" s="463"/>
      <c r="F34" s="463"/>
    </row>
    <row r="35" spans="2:6" x14ac:dyDescent="0.2">
      <c r="B35" s="463"/>
      <c r="C35" s="463"/>
      <c r="D35" s="463"/>
      <c r="E35" s="463"/>
      <c r="F35" s="463"/>
    </row>
    <row r="36" spans="2:6" x14ac:dyDescent="0.2">
      <c r="B36" s="463"/>
      <c r="C36" s="463"/>
      <c r="D36" s="463"/>
      <c r="E36" s="463"/>
      <c r="F36" s="463"/>
    </row>
    <row r="37" spans="2:6" x14ac:dyDescent="0.2">
      <c r="B37" s="463"/>
      <c r="C37" s="463"/>
      <c r="D37" s="463"/>
      <c r="E37" s="463"/>
      <c r="F37" s="463"/>
    </row>
    <row r="38" spans="2:6" x14ac:dyDescent="0.2">
      <c r="B38" s="463"/>
      <c r="C38" s="463"/>
      <c r="D38" s="463"/>
      <c r="E38" s="463"/>
      <c r="F38" s="463"/>
    </row>
    <row r="39" spans="2:6" x14ac:dyDescent="0.2">
      <c r="B39" s="463"/>
      <c r="C39" s="463"/>
      <c r="D39" s="463"/>
      <c r="E39" s="463"/>
      <c r="F39" s="463"/>
    </row>
    <row r="40" spans="2:6" x14ac:dyDescent="0.2">
      <c r="B40" s="463"/>
      <c r="C40" s="463"/>
      <c r="D40" s="463"/>
      <c r="E40" s="463"/>
      <c r="F40" s="463"/>
    </row>
    <row r="41" spans="2:6" x14ac:dyDescent="0.2">
      <c r="B41" s="463"/>
      <c r="C41" s="463"/>
      <c r="D41" s="463"/>
      <c r="E41" s="463"/>
      <c r="F41" s="463"/>
    </row>
    <row r="42" spans="2:6" x14ac:dyDescent="0.2">
      <c r="B42" s="463"/>
      <c r="C42" s="463"/>
      <c r="D42" s="463"/>
      <c r="E42" s="463"/>
      <c r="F42" s="463"/>
    </row>
    <row r="43" spans="2:6" x14ac:dyDescent="0.2">
      <c r="B43" s="463"/>
      <c r="C43" s="463"/>
      <c r="D43" s="463"/>
      <c r="E43" s="463"/>
      <c r="F43" s="463"/>
    </row>
    <row r="44" spans="2:6" x14ac:dyDescent="0.2">
      <c r="B44" s="463"/>
      <c r="C44" s="463"/>
      <c r="D44" s="463"/>
      <c r="E44" s="463"/>
      <c r="F44" s="463"/>
    </row>
    <row r="45" spans="2:6" x14ac:dyDescent="0.2">
      <c r="B45" s="463"/>
      <c r="C45" s="463"/>
      <c r="D45" s="463"/>
      <c r="E45" s="463"/>
      <c r="F45" s="463"/>
    </row>
    <row r="46" spans="2:6" x14ac:dyDescent="0.2">
      <c r="B46" s="463"/>
      <c r="C46" s="463"/>
      <c r="D46" s="463"/>
      <c r="E46" s="463"/>
      <c r="F46" s="463"/>
    </row>
    <row r="47" spans="2:6" x14ac:dyDescent="0.2">
      <c r="B47" s="463"/>
      <c r="C47" s="463"/>
      <c r="D47" s="463"/>
      <c r="E47" s="463"/>
      <c r="F47" s="463"/>
    </row>
    <row r="48" spans="2:6" x14ac:dyDescent="0.2">
      <c r="B48" s="463"/>
      <c r="C48" s="463"/>
      <c r="D48" s="463"/>
      <c r="E48" s="463"/>
      <c r="F48" s="463"/>
    </row>
    <row r="49" spans="2:6" x14ac:dyDescent="0.2">
      <c r="B49" s="463"/>
      <c r="C49" s="463"/>
      <c r="D49" s="463"/>
      <c r="E49" s="463"/>
      <c r="F49" s="463"/>
    </row>
    <row r="50" spans="2:6" x14ac:dyDescent="0.2">
      <c r="B50" s="463"/>
      <c r="C50" s="463"/>
      <c r="D50" s="463"/>
      <c r="E50" s="463"/>
      <c r="F50" s="463"/>
    </row>
    <row r="51" spans="2:6" x14ac:dyDescent="0.2">
      <c r="B51" s="463"/>
      <c r="C51" s="463"/>
      <c r="D51" s="463"/>
      <c r="E51" s="463"/>
      <c r="F51" s="463"/>
    </row>
    <row r="52" spans="2:6" x14ac:dyDescent="0.2">
      <c r="B52" s="463"/>
      <c r="C52" s="463"/>
      <c r="D52" s="463"/>
      <c r="E52" s="463"/>
      <c r="F52" s="463"/>
    </row>
    <row r="53" spans="2:6" x14ac:dyDescent="0.2">
      <c r="B53" s="463"/>
      <c r="C53" s="463"/>
      <c r="D53" s="463"/>
      <c r="E53" s="463"/>
      <c r="F53" s="463"/>
    </row>
    <row r="54" spans="2:6" x14ac:dyDescent="0.2">
      <c r="B54" s="463"/>
      <c r="C54" s="463"/>
      <c r="D54" s="463"/>
      <c r="E54" s="463"/>
      <c r="F54" s="463"/>
    </row>
    <row r="55" spans="2:6" x14ac:dyDescent="0.2">
      <c r="B55" s="463"/>
      <c r="C55" s="463"/>
      <c r="D55" s="463"/>
      <c r="E55" s="463"/>
      <c r="F55" s="463"/>
    </row>
    <row r="56" spans="2:6" x14ac:dyDescent="0.2">
      <c r="B56" s="463"/>
      <c r="C56" s="463"/>
      <c r="D56" s="463"/>
      <c r="E56" s="463"/>
      <c r="F56" s="463"/>
    </row>
    <row r="57" spans="2:6" x14ac:dyDescent="0.2">
      <c r="B57" s="463"/>
      <c r="C57" s="463"/>
      <c r="D57" s="463"/>
      <c r="E57" s="463"/>
      <c r="F57" s="463"/>
    </row>
    <row r="58" spans="2:6" x14ac:dyDescent="0.2">
      <c r="B58" s="463"/>
      <c r="C58" s="463"/>
      <c r="D58" s="463"/>
      <c r="E58" s="463"/>
      <c r="F58" s="463"/>
    </row>
    <row r="59" spans="2:6" x14ac:dyDescent="0.2">
      <c r="B59" s="463"/>
      <c r="C59" s="463"/>
      <c r="D59" s="463"/>
      <c r="E59" s="463"/>
      <c r="F59" s="463"/>
    </row>
    <row r="60" spans="2:6" x14ac:dyDescent="0.2">
      <c r="B60" s="463"/>
      <c r="C60" s="463"/>
      <c r="D60" s="463"/>
      <c r="E60" s="463"/>
      <c r="F60" s="463"/>
    </row>
    <row r="61" spans="2:6" x14ac:dyDescent="0.2">
      <c r="B61" s="463"/>
      <c r="C61" s="463"/>
      <c r="D61" s="463"/>
      <c r="E61" s="463"/>
      <c r="F61" s="463"/>
    </row>
    <row r="62" spans="2:6" x14ac:dyDescent="0.2">
      <c r="B62" s="463"/>
      <c r="C62" s="463"/>
      <c r="D62" s="463"/>
      <c r="E62" s="463"/>
      <c r="F62" s="463"/>
    </row>
    <row r="63" spans="2:6" x14ac:dyDescent="0.2">
      <c r="B63" s="463"/>
      <c r="C63" s="463"/>
      <c r="D63" s="463"/>
      <c r="E63" s="463"/>
      <c r="F63" s="463"/>
    </row>
    <row r="64" spans="2:6" x14ac:dyDescent="0.2">
      <c r="B64" s="463"/>
      <c r="C64" s="463"/>
      <c r="D64" s="463"/>
      <c r="E64" s="463"/>
      <c r="F64" s="463"/>
    </row>
    <row r="65" spans="2:6" x14ac:dyDescent="0.2">
      <c r="B65" s="463"/>
      <c r="C65" s="463"/>
      <c r="D65" s="463"/>
      <c r="E65" s="463"/>
      <c r="F65" s="463"/>
    </row>
    <row r="66" spans="2:6" x14ac:dyDescent="0.2">
      <c r="B66" s="463"/>
      <c r="C66" s="463"/>
      <c r="D66" s="463"/>
      <c r="E66" s="463"/>
      <c r="F66" s="463"/>
    </row>
    <row r="67" spans="2:6" x14ac:dyDescent="0.2">
      <c r="B67" s="463"/>
      <c r="C67" s="463"/>
      <c r="D67" s="463"/>
      <c r="E67" s="463"/>
      <c r="F67" s="463"/>
    </row>
    <row r="68" spans="2:6" x14ac:dyDescent="0.2">
      <c r="B68" s="463"/>
      <c r="C68" s="463"/>
      <c r="D68" s="463"/>
      <c r="E68" s="463"/>
      <c r="F68" s="463"/>
    </row>
    <row r="69" spans="2:6" x14ac:dyDescent="0.2">
      <c r="B69" s="463"/>
      <c r="C69" s="463"/>
      <c r="D69" s="463"/>
      <c r="E69" s="463"/>
      <c r="F69" s="463"/>
    </row>
    <row r="70" spans="2:6" x14ac:dyDescent="0.2">
      <c r="B70" s="463"/>
      <c r="C70" s="463"/>
      <c r="D70" s="463"/>
      <c r="E70" s="463"/>
      <c r="F70" s="463"/>
    </row>
    <row r="71" spans="2:6" x14ac:dyDescent="0.2">
      <c r="B71" s="463"/>
      <c r="C71" s="463"/>
      <c r="D71" s="463"/>
      <c r="E71" s="463"/>
      <c r="F71" s="463"/>
    </row>
    <row r="72" spans="2:6" x14ac:dyDescent="0.2">
      <c r="B72" s="463"/>
      <c r="C72" s="463"/>
      <c r="D72" s="463"/>
      <c r="E72" s="463"/>
      <c r="F72" s="463"/>
    </row>
    <row r="73" spans="2:6" x14ac:dyDescent="0.2">
      <c r="B73" s="463"/>
      <c r="C73" s="463"/>
      <c r="D73" s="463"/>
      <c r="E73" s="463"/>
      <c r="F73" s="463"/>
    </row>
    <row r="74" spans="2:6" x14ac:dyDescent="0.2">
      <c r="B74" s="463"/>
      <c r="C74" s="463"/>
      <c r="D74" s="463"/>
      <c r="E74" s="463"/>
      <c r="F74" s="463"/>
    </row>
    <row r="75" spans="2:6" x14ac:dyDescent="0.2">
      <c r="B75" s="463"/>
      <c r="C75" s="463"/>
      <c r="D75" s="463"/>
      <c r="E75" s="463"/>
      <c r="F75" s="463"/>
    </row>
    <row r="76" spans="2:6" x14ac:dyDescent="0.2">
      <c r="B76" s="463"/>
      <c r="C76" s="463"/>
      <c r="D76" s="463"/>
      <c r="E76" s="463"/>
      <c r="F76" s="463"/>
    </row>
    <row r="77" spans="2:6" x14ac:dyDescent="0.2">
      <c r="B77" s="463"/>
      <c r="C77" s="463"/>
      <c r="D77" s="463"/>
      <c r="E77" s="463"/>
      <c r="F77" s="463"/>
    </row>
    <row r="78" spans="2:6" x14ac:dyDescent="0.2">
      <c r="B78" s="463"/>
      <c r="C78" s="463"/>
      <c r="D78" s="463"/>
      <c r="E78" s="463"/>
      <c r="F78" s="463"/>
    </row>
    <row r="79" spans="2:6" x14ac:dyDescent="0.2">
      <c r="B79" s="463"/>
      <c r="C79" s="463"/>
      <c r="D79" s="463"/>
      <c r="E79" s="463"/>
      <c r="F79" s="463"/>
    </row>
    <row r="80" spans="2:6" x14ac:dyDescent="0.2">
      <c r="B80" s="463"/>
      <c r="C80" s="463"/>
      <c r="D80" s="463"/>
      <c r="E80" s="463"/>
      <c r="F80" s="463"/>
    </row>
    <row r="81" spans="2:6" x14ac:dyDescent="0.2">
      <c r="B81" s="463"/>
      <c r="C81" s="463"/>
      <c r="D81" s="463"/>
      <c r="E81" s="463"/>
      <c r="F81" s="463"/>
    </row>
    <row r="82" spans="2:6" x14ac:dyDescent="0.2">
      <c r="B82" s="463"/>
      <c r="C82" s="463"/>
      <c r="D82" s="463"/>
      <c r="E82" s="463"/>
      <c r="F82" s="463"/>
    </row>
    <row r="83" spans="2:6" x14ac:dyDescent="0.2">
      <c r="B83" s="463"/>
      <c r="C83" s="463"/>
      <c r="D83" s="463"/>
      <c r="E83" s="463"/>
      <c r="F83" s="463"/>
    </row>
    <row r="84" spans="2:6" x14ac:dyDescent="0.2">
      <c r="B84" s="463"/>
      <c r="C84" s="463"/>
      <c r="D84" s="463"/>
      <c r="E84" s="463"/>
      <c r="F84" s="463"/>
    </row>
    <row r="85" spans="2:6" x14ac:dyDescent="0.2">
      <c r="B85" s="463"/>
      <c r="C85" s="463"/>
      <c r="D85" s="463"/>
      <c r="E85" s="463"/>
      <c r="F85" s="463"/>
    </row>
    <row r="86" spans="2:6" x14ac:dyDescent="0.2">
      <c r="B86" s="463"/>
      <c r="C86" s="463"/>
      <c r="D86" s="463"/>
      <c r="E86" s="463"/>
      <c r="F86" s="463"/>
    </row>
    <row r="87" spans="2:6" x14ac:dyDescent="0.2">
      <c r="B87" s="463"/>
      <c r="C87" s="463"/>
      <c r="D87" s="463"/>
      <c r="E87" s="463"/>
      <c r="F87" s="463"/>
    </row>
    <row r="88" spans="2:6" x14ac:dyDescent="0.2">
      <c r="B88" s="463"/>
      <c r="C88" s="463"/>
      <c r="D88" s="463"/>
      <c r="E88" s="463"/>
      <c r="F88" s="463"/>
    </row>
    <row r="89" spans="2:6" x14ac:dyDescent="0.2">
      <c r="B89" s="463"/>
      <c r="C89" s="463"/>
      <c r="D89" s="463"/>
      <c r="E89" s="463"/>
      <c r="F89" s="463"/>
    </row>
    <row r="90" spans="2:6" x14ac:dyDescent="0.2">
      <c r="B90" s="463"/>
      <c r="C90" s="463"/>
      <c r="D90" s="463"/>
      <c r="E90" s="463"/>
      <c r="F90" s="463"/>
    </row>
    <row r="91" spans="2:6" x14ac:dyDescent="0.2">
      <c r="B91" s="463"/>
      <c r="C91" s="463"/>
      <c r="D91" s="463"/>
      <c r="E91" s="463"/>
      <c r="F91" s="463"/>
    </row>
    <row r="92" spans="2:6" x14ac:dyDescent="0.2">
      <c r="B92" s="463"/>
      <c r="C92" s="463"/>
      <c r="D92" s="463"/>
      <c r="E92" s="463"/>
      <c r="F92" s="463"/>
    </row>
    <row r="93" spans="2:6" x14ac:dyDescent="0.2">
      <c r="B93" s="463"/>
      <c r="C93" s="463"/>
      <c r="D93" s="463"/>
      <c r="E93" s="463"/>
      <c r="F93" s="463"/>
    </row>
    <row r="94" spans="2:6" x14ac:dyDescent="0.2">
      <c r="B94" s="463"/>
      <c r="C94" s="463"/>
      <c r="D94" s="463"/>
      <c r="E94" s="463"/>
      <c r="F94" s="463"/>
    </row>
    <row r="95" spans="2:6" x14ac:dyDescent="0.2">
      <c r="B95" s="463"/>
      <c r="C95" s="463"/>
      <c r="D95" s="463"/>
      <c r="E95" s="463"/>
      <c r="F95" s="463"/>
    </row>
    <row r="96" spans="2:6" x14ac:dyDescent="0.2">
      <c r="B96" s="463"/>
      <c r="C96" s="463"/>
      <c r="D96" s="463"/>
      <c r="E96" s="463"/>
      <c r="F96" s="463"/>
    </row>
    <row r="97" spans="2:6" x14ac:dyDescent="0.2">
      <c r="B97" s="463"/>
      <c r="C97" s="463"/>
      <c r="D97" s="463"/>
      <c r="E97" s="463"/>
      <c r="F97" s="463"/>
    </row>
    <row r="98" spans="2:6" x14ac:dyDescent="0.2">
      <c r="B98" s="463"/>
      <c r="C98" s="463"/>
      <c r="D98" s="463"/>
      <c r="E98" s="463"/>
      <c r="F98" s="463"/>
    </row>
    <row r="99" spans="2:6" x14ac:dyDescent="0.2">
      <c r="B99" s="463"/>
      <c r="C99" s="463"/>
      <c r="D99" s="463"/>
      <c r="E99" s="463"/>
      <c r="F99" s="463"/>
    </row>
    <row r="100" spans="2:6" x14ac:dyDescent="0.2">
      <c r="B100" s="463"/>
      <c r="C100" s="463"/>
      <c r="D100" s="463"/>
      <c r="E100" s="463"/>
      <c r="F100" s="463"/>
    </row>
    <row r="101" spans="2:6" x14ac:dyDescent="0.2">
      <c r="B101" s="463"/>
      <c r="C101" s="463"/>
      <c r="D101" s="463"/>
      <c r="E101" s="463"/>
      <c r="F101" s="463"/>
    </row>
    <row r="102" spans="2:6" x14ac:dyDescent="0.2">
      <c r="B102" s="463"/>
      <c r="C102" s="463"/>
      <c r="D102" s="463"/>
      <c r="E102" s="463"/>
      <c r="F102" s="463"/>
    </row>
    <row r="103" spans="2:6" x14ac:dyDescent="0.2">
      <c r="B103" s="463"/>
      <c r="C103" s="463"/>
      <c r="D103" s="463"/>
      <c r="E103" s="463"/>
      <c r="F103" s="463"/>
    </row>
    <row r="104" spans="2:6" x14ac:dyDescent="0.2">
      <c r="B104" s="463"/>
      <c r="C104" s="463"/>
      <c r="D104" s="463"/>
      <c r="E104" s="463"/>
      <c r="F104" s="463"/>
    </row>
    <row r="105" spans="2:6" x14ac:dyDescent="0.2">
      <c r="B105" s="463"/>
      <c r="C105" s="463"/>
      <c r="D105" s="463"/>
      <c r="E105" s="463"/>
      <c r="F105" s="463"/>
    </row>
    <row r="106" spans="2:6" x14ac:dyDescent="0.2">
      <c r="B106" s="463"/>
      <c r="C106" s="463"/>
      <c r="D106" s="463"/>
      <c r="E106" s="463"/>
      <c r="F106" s="463"/>
    </row>
    <row r="107" spans="2:6" x14ac:dyDescent="0.2">
      <c r="B107" s="463"/>
      <c r="C107" s="463"/>
      <c r="D107" s="463"/>
      <c r="E107" s="463"/>
      <c r="F107" s="463"/>
    </row>
    <row r="108" spans="2:6" x14ac:dyDescent="0.2">
      <c r="B108" s="463"/>
      <c r="C108" s="463"/>
      <c r="D108" s="463"/>
      <c r="E108" s="463"/>
      <c r="F108" s="463"/>
    </row>
    <row r="109" spans="2:6" x14ac:dyDescent="0.2">
      <c r="B109" s="463"/>
      <c r="C109" s="463"/>
      <c r="D109" s="463"/>
      <c r="E109" s="463"/>
      <c r="F109" s="463"/>
    </row>
    <row r="110" spans="2:6" x14ac:dyDescent="0.2">
      <c r="B110" s="463"/>
      <c r="C110" s="463"/>
      <c r="D110" s="463"/>
      <c r="E110" s="463"/>
      <c r="F110" s="463"/>
    </row>
    <row r="111" spans="2:6" x14ac:dyDescent="0.2">
      <c r="B111" s="463"/>
      <c r="C111" s="463"/>
      <c r="D111" s="463"/>
      <c r="E111" s="463"/>
      <c r="F111" s="463"/>
    </row>
    <row r="112" spans="2:6" x14ac:dyDescent="0.2">
      <c r="B112" s="463"/>
      <c r="C112" s="463"/>
      <c r="D112" s="463"/>
      <c r="E112" s="463"/>
      <c r="F112" s="463"/>
    </row>
    <row r="113" spans="2:6" x14ac:dyDescent="0.2">
      <c r="B113" s="463"/>
      <c r="C113" s="463"/>
      <c r="D113" s="463"/>
      <c r="E113" s="463"/>
      <c r="F113" s="463"/>
    </row>
    <row r="114" spans="2:6" x14ac:dyDescent="0.2">
      <c r="B114" s="463"/>
      <c r="C114" s="463"/>
      <c r="D114" s="463"/>
      <c r="E114" s="463"/>
      <c r="F114" s="463"/>
    </row>
    <row r="115" spans="2:6" x14ac:dyDescent="0.2">
      <c r="B115" s="463"/>
      <c r="C115" s="463"/>
      <c r="D115" s="463"/>
      <c r="E115" s="463"/>
      <c r="F115" s="463"/>
    </row>
    <row r="116" spans="2:6" x14ac:dyDescent="0.2">
      <c r="B116" s="463"/>
      <c r="C116" s="463"/>
      <c r="D116" s="463"/>
      <c r="E116" s="463"/>
      <c r="F116" s="463"/>
    </row>
    <row r="117" spans="2:6" x14ac:dyDescent="0.2">
      <c r="B117" s="463"/>
      <c r="C117" s="463"/>
      <c r="D117" s="463"/>
      <c r="E117" s="463"/>
      <c r="F117" s="463"/>
    </row>
    <row r="118" spans="2:6" x14ac:dyDescent="0.2">
      <c r="B118" s="463"/>
      <c r="C118" s="463"/>
      <c r="D118" s="463"/>
      <c r="E118" s="463"/>
      <c r="F118" s="463"/>
    </row>
    <row r="119" spans="2:6" x14ac:dyDescent="0.2">
      <c r="B119" s="463"/>
      <c r="C119" s="463"/>
      <c r="D119" s="463"/>
      <c r="E119" s="463"/>
      <c r="F119" s="463"/>
    </row>
    <row r="120" spans="2:6" x14ac:dyDescent="0.2">
      <c r="B120" s="463"/>
      <c r="C120" s="463"/>
      <c r="D120" s="463"/>
      <c r="E120" s="463"/>
      <c r="F120" s="463"/>
    </row>
    <row r="121" spans="2:6" x14ac:dyDescent="0.2">
      <c r="B121" s="463"/>
      <c r="C121" s="463"/>
      <c r="D121" s="463"/>
      <c r="E121" s="463"/>
      <c r="F121" s="463"/>
    </row>
    <row r="122" spans="2:6" x14ac:dyDescent="0.2">
      <c r="B122" s="463"/>
      <c r="C122" s="463"/>
      <c r="D122" s="463"/>
      <c r="E122" s="463"/>
      <c r="F122" s="463"/>
    </row>
    <row r="123" spans="2:6" x14ac:dyDescent="0.2">
      <c r="B123" s="463"/>
      <c r="C123" s="463"/>
      <c r="D123" s="463"/>
      <c r="E123" s="463"/>
      <c r="F123" s="463"/>
    </row>
    <row r="124" spans="2:6" x14ac:dyDescent="0.2">
      <c r="B124" s="463"/>
      <c r="C124" s="463"/>
      <c r="D124" s="463"/>
      <c r="E124" s="463"/>
      <c r="F124" s="463"/>
    </row>
    <row r="125" spans="2:6" x14ac:dyDescent="0.2">
      <c r="B125" s="463"/>
      <c r="C125" s="463"/>
      <c r="D125" s="463"/>
      <c r="E125" s="463"/>
      <c r="F125" s="463"/>
    </row>
    <row r="126" spans="2:6" x14ac:dyDescent="0.2">
      <c r="B126" s="463"/>
      <c r="C126" s="463"/>
      <c r="D126" s="463"/>
      <c r="E126" s="463"/>
      <c r="F126" s="463"/>
    </row>
    <row r="127" spans="2:6" x14ac:dyDescent="0.2">
      <c r="B127" s="463"/>
      <c r="C127" s="463"/>
      <c r="D127" s="463"/>
      <c r="E127" s="463"/>
      <c r="F127" s="463"/>
    </row>
    <row r="128" spans="2:6" x14ac:dyDescent="0.2">
      <c r="B128" s="463"/>
      <c r="C128" s="463"/>
      <c r="D128" s="463"/>
      <c r="E128" s="463"/>
      <c r="F128" s="463"/>
    </row>
    <row r="129" spans="2:6" x14ac:dyDescent="0.2">
      <c r="B129" s="463"/>
      <c r="C129" s="463"/>
      <c r="D129" s="463"/>
      <c r="E129" s="463"/>
      <c r="F129" s="463"/>
    </row>
    <row r="130" spans="2:6" x14ac:dyDescent="0.2">
      <c r="B130" s="463"/>
      <c r="C130" s="463"/>
      <c r="D130" s="463"/>
      <c r="E130" s="463"/>
      <c r="F130" s="463"/>
    </row>
    <row r="131" spans="2:6" x14ac:dyDescent="0.2">
      <c r="B131" s="463"/>
      <c r="C131" s="463"/>
      <c r="D131" s="463"/>
      <c r="E131" s="463"/>
      <c r="F131" s="463"/>
    </row>
    <row r="132" spans="2:6" x14ac:dyDescent="0.2">
      <c r="B132" s="463"/>
      <c r="C132" s="463"/>
      <c r="D132" s="463"/>
      <c r="E132" s="463"/>
      <c r="F132" s="463"/>
    </row>
    <row r="133" spans="2:6" x14ac:dyDescent="0.2">
      <c r="B133" s="463"/>
      <c r="C133" s="463"/>
      <c r="D133" s="463"/>
      <c r="E133" s="463"/>
      <c r="F133" s="463"/>
    </row>
    <row r="134" spans="2:6" x14ac:dyDescent="0.2">
      <c r="B134" s="463"/>
      <c r="C134" s="463"/>
      <c r="D134" s="463"/>
      <c r="E134" s="463"/>
      <c r="F134" s="463"/>
    </row>
    <row r="135" spans="2:6" x14ac:dyDescent="0.2">
      <c r="B135" s="463"/>
      <c r="C135" s="463"/>
      <c r="D135" s="463"/>
      <c r="E135" s="463"/>
      <c r="F135" s="463"/>
    </row>
    <row r="136" spans="2:6" x14ac:dyDescent="0.2">
      <c r="B136" s="463"/>
      <c r="C136" s="463"/>
      <c r="D136" s="463"/>
      <c r="E136" s="463"/>
      <c r="F136" s="463"/>
    </row>
    <row r="137" spans="2:6" x14ac:dyDescent="0.2">
      <c r="B137" s="463"/>
      <c r="C137" s="463"/>
      <c r="D137" s="463"/>
      <c r="E137" s="463"/>
      <c r="F137" s="463"/>
    </row>
    <row r="138" spans="2:6" x14ac:dyDescent="0.2">
      <c r="B138" s="463"/>
      <c r="C138" s="463"/>
      <c r="D138" s="463"/>
      <c r="E138" s="463"/>
      <c r="F138" s="463"/>
    </row>
    <row r="139" spans="2:6" x14ac:dyDescent="0.2">
      <c r="B139" s="463"/>
      <c r="C139" s="463"/>
      <c r="D139" s="463"/>
      <c r="E139" s="463"/>
      <c r="F139" s="463"/>
    </row>
    <row r="140" spans="2:6" x14ac:dyDescent="0.2">
      <c r="B140" s="463"/>
      <c r="C140" s="463"/>
      <c r="D140" s="463"/>
      <c r="E140" s="463"/>
      <c r="F140" s="463"/>
    </row>
    <row r="141" spans="2:6" x14ac:dyDescent="0.2">
      <c r="B141" s="463"/>
      <c r="C141" s="463"/>
      <c r="D141" s="463"/>
      <c r="E141" s="463"/>
      <c r="F141" s="463"/>
    </row>
    <row r="142" spans="2:6" x14ac:dyDescent="0.2">
      <c r="B142" s="463"/>
      <c r="C142" s="463"/>
      <c r="D142" s="463"/>
      <c r="E142" s="463"/>
      <c r="F142" s="463"/>
    </row>
    <row r="143" spans="2:6" x14ac:dyDescent="0.2">
      <c r="B143" s="463"/>
      <c r="C143" s="463"/>
      <c r="D143" s="463"/>
      <c r="E143" s="463"/>
      <c r="F143" s="463"/>
    </row>
    <row r="144" spans="2:6" x14ac:dyDescent="0.2">
      <c r="B144" s="463"/>
      <c r="C144" s="463"/>
      <c r="D144" s="463"/>
      <c r="E144" s="463"/>
      <c r="F144" s="463"/>
    </row>
    <row r="145" spans="2:6" x14ac:dyDescent="0.2">
      <c r="B145" s="463"/>
      <c r="C145" s="463"/>
      <c r="D145" s="463"/>
      <c r="E145" s="463"/>
      <c r="F145" s="463"/>
    </row>
    <row r="146" spans="2:6" x14ac:dyDescent="0.2">
      <c r="B146" s="463"/>
      <c r="C146" s="463"/>
      <c r="D146" s="463"/>
      <c r="E146" s="463"/>
      <c r="F146" s="463"/>
    </row>
    <row r="147" spans="2:6" x14ac:dyDescent="0.2">
      <c r="B147" s="463"/>
      <c r="C147" s="463"/>
      <c r="D147" s="463"/>
      <c r="E147" s="463"/>
      <c r="F147" s="463"/>
    </row>
    <row r="148" spans="2:6" x14ac:dyDescent="0.2">
      <c r="B148" s="463"/>
      <c r="C148" s="463"/>
      <c r="D148" s="463"/>
      <c r="E148" s="463"/>
      <c r="F148" s="463"/>
    </row>
    <row r="149" spans="2:6" x14ac:dyDescent="0.2">
      <c r="B149" s="463"/>
      <c r="C149" s="463"/>
      <c r="D149" s="463"/>
      <c r="E149" s="463"/>
      <c r="F149" s="463"/>
    </row>
    <row r="150" spans="2:6" x14ac:dyDescent="0.2">
      <c r="B150" s="463"/>
      <c r="C150" s="463"/>
      <c r="D150" s="463"/>
      <c r="E150" s="463"/>
      <c r="F150" s="463"/>
    </row>
    <row r="151" spans="2:6" x14ac:dyDescent="0.2">
      <c r="B151" s="463"/>
      <c r="C151" s="463"/>
      <c r="D151" s="463"/>
      <c r="E151" s="463"/>
      <c r="F151" s="463"/>
    </row>
    <row r="152" spans="2:6" x14ac:dyDescent="0.2">
      <c r="B152" s="463"/>
      <c r="C152" s="463"/>
      <c r="D152" s="463"/>
      <c r="E152" s="463"/>
      <c r="F152" s="463"/>
    </row>
    <row r="153" spans="2:6" x14ac:dyDescent="0.2">
      <c r="B153" s="463"/>
      <c r="C153" s="463"/>
      <c r="D153" s="463"/>
      <c r="E153" s="463"/>
      <c r="F153" s="463"/>
    </row>
    <row r="154" spans="2:6" x14ac:dyDescent="0.2">
      <c r="B154" s="463"/>
      <c r="C154" s="463"/>
      <c r="D154" s="463"/>
      <c r="E154" s="463"/>
      <c r="F154" s="463"/>
    </row>
    <row r="155" spans="2:6" x14ac:dyDescent="0.2">
      <c r="B155" s="463"/>
      <c r="C155" s="463"/>
      <c r="D155" s="463"/>
      <c r="E155" s="463"/>
      <c r="F155" s="463"/>
    </row>
    <row r="156" spans="2:6" x14ac:dyDescent="0.2">
      <c r="B156" s="463"/>
      <c r="C156" s="463"/>
      <c r="D156" s="463"/>
      <c r="E156" s="463"/>
      <c r="F156" s="463"/>
    </row>
    <row r="157" spans="2:6" x14ac:dyDescent="0.2">
      <c r="B157" s="463"/>
      <c r="C157" s="463"/>
      <c r="D157" s="463"/>
      <c r="E157" s="463"/>
      <c r="F157" s="463"/>
    </row>
    <row r="158" spans="2:6" x14ac:dyDescent="0.2">
      <c r="B158" s="463"/>
      <c r="C158" s="463"/>
      <c r="D158" s="463"/>
      <c r="E158" s="463"/>
      <c r="F158" s="463"/>
    </row>
    <row r="159" spans="2:6" x14ac:dyDescent="0.2">
      <c r="B159" s="463"/>
      <c r="C159" s="463"/>
      <c r="D159" s="463"/>
      <c r="E159" s="463"/>
      <c r="F159" s="463"/>
    </row>
    <row r="160" spans="2:6" x14ac:dyDescent="0.2">
      <c r="B160" s="463"/>
      <c r="C160" s="463"/>
      <c r="D160" s="463"/>
      <c r="E160" s="463"/>
      <c r="F160" s="463"/>
    </row>
    <row r="161" spans="2:6" x14ac:dyDescent="0.2">
      <c r="B161" s="463"/>
      <c r="C161" s="463"/>
      <c r="D161" s="463"/>
      <c r="E161" s="463"/>
      <c r="F161" s="463"/>
    </row>
    <row r="162" spans="2:6" x14ac:dyDescent="0.2">
      <c r="B162" s="463"/>
      <c r="C162" s="463"/>
      <c r="D162" s="463"/>
      <c r="E162" s="463"/>
      <c r="F162" s="463"/>
    </row>
    <row r="163" spans="2:6" x14ac:dyDescent="0.2">
      <c r="B163" s="463"/>
      <c r="C163" s="463"/>
      <c r="D163" s="463"/>
      <c r="E163" s="463"/>
      <c r="F163" s="463"/>
    </row>
    <row r="164" spans="2:6" x14ac:dyDescent="0.2">
      <c r="B164" s="463"/>
      <c r="C164" s="463"/>
      <c r="D164" s="463"/>
      <c r="E164" s="463"/>
      <c r="F164" s="463"/>
    </row>
    <row r="165" spans="2:6" x14ac:dyDescent="0.2">
      <c r="B165" s="463"/>
      <c r="C165" s="463"/>
      <c r="D165" s="463"/>
      <c r="E165" s="463"/>
      <c r="F165" s="463"/>
    </row>
    <row r="166" spans="2:6" x14ac:dyDescent="0.2">
      <c r="B166" s="463"/>
      <c r="C166" s="463"/>
      <c r="D166" s="463"/>
      <c r="E166" s="463"/>
      <c r="F166" s="463"/>
    </row>
    <row r="167" spans="2:6" x14ac:dyDescent="0.2">
      <c r="B167" s="463"/>
      <c r="C167" s="463"/>
      <c r="D167" s="463"/>
      <c r="E167" s="463"/>
      <c r="F167" s="463"/>
    </row>
    <row r="168" spans="2:6" x14ac:dyDescent="0.2">
      <c r="B168" s="463"/>
      <c r="C168" s="463"/>
      <c r="D168" s="463"/>
      <c r="E168" s="463"/>
      <c r="F168" s="463"/>
    </row>
    <row r="169" spans="2:6" x14ac:dyDescent="0.2">
      <c r="B169" s="463"/>
      <c r="C169" s="463"/>
      <c r="D169" s="463"/>
      <c r="E169" s="463"/>
      <c r="F169" s="463"/>
    </row>
    <row r="170" spans="2:6" x14ac:dyDescent="0.2">
      <c r="B170" s="463"/>
      <c r="C170" s="463"/>
      <c r="D170" s="463"/>
      <c r="E170" s="463"/>
      <c r="F170" s="463"/>
    </row>
    <row r="171" spans="2:6" x14ac:dyDescent="0.2">
      <c r="B171" s="463"/>
      <c r="C171" s="463"/>
      <c r="D171" s="463"/>
      <c r="E171" s="463"/>
      <c r="F171" s="463"/>
    </row>
    <row r="172" spans="2:6" x14ac:dyDescent="0.2">
      <c r="B172" s="463"/>
      <c r="C172" s="463"/>
      <c r="D172" s="463"/>
      <c r="E172" s="463"/>
      <c r="F172" s="463"/>
    </row>
    <row r="173" spans="2:6" x14ac:dyDescent="0.2">
      <c r="B173" s="463"/>
      <c r="C173" s="463"/>
      <c r="D173" s="463"/>
      <c r="E173" s="463"/>
      <c r="F173" s="463"/>
    </row>
    <row r="174" spans="2:6" x14ac:dyDescent="0.2">
      <c r="B174" s="463"/>
      <c r="C174" s="463"/>
      <c r="D174" s="463"/>
      <c r="E174" s="463"/>
      <c r="F174" s="463"/>
    </row>
    <row r="175" spans="2:6" x14ac:dyDescent="0.2">
      <c r="B175" s="463"/>
      <c r="C175" s="463"/>
      <c r="D175" s="463"/>
      <c r="E175" s="463"/>
      <c r="F175" s="463"/>
    </row>
    <row r="176" spans="2:6" x14ac:dyDescent="0.2">
      <c r="B176" s="463"/>
      <c r="C176" s="463"/>
      <c r="D176" s="463"/>
      <c r="E176" s="463"/>
      <c r="F176" s="463"/>
    </row>
    <row r="177" spans="2:6" x14ac:dyDescent="0.2">
      <c r="B177" s="463"/>
      <c r="C177" s="463"/>
      <c r="D177" s="463"/>
      <c r="E177" s="463"/>
      <c r="F177" s="463"/>
    </row>
    <row r="178" spans="2:6" x14ac:dyDescent="0.2">
      <c r="B178" s="463"/>
      <c r="C178" s="463"/>
      <c r="D178" s="463"/>
      <c r="E178" s="463"/>
      <c r="F178" s="463"/>
    </row>
    <row r="179" spans="2:6" x14ac:dyDescent="0.2">
      <c r="B179" s="463"/>
      <c r="C179" s="463"/>
      <c r="D179" s="463"/>
      <c r="E179" s="463"/>
      <c r="F179" s="463"/>
    </row>
    <row r="180" spans="2:6" x14ac:dyDescent="0.2">
      <c r="B180" s="463"/>
      <c r="C180" s="463"/>
      <c r="D180" s="463"/>
      <c r="E180" s="463"/>
      <c r="F180" s="463"/>
    </row>
    <row r="181" spans="2:6" x14ac:dyDescent="0.2">
      <c r="B181" s="463"/>
      <c r="C181" s="463"/>
      <c r="D181" s="463"/>
      <c r="E181" s="463"/>
      <c r="F181" s="463"/>
    </row>
    <row r="182" spans="2:6" x14ac:dyDescent="0.2">
      <c r="B182" s="463"/>
      <c r="C182" s="463"/>
      <c r="D182" s="463"/>
      <c r="E182" s="463"/>
      <c r="F182" s="463"/>
    </row>
    <row r="183" spans="2:6" x14ac:dyDescent="0.2">
      <c r="B183" s="463"/>
      <c r="C183" s="463"/>
      <c r="D183" s="463"/>
      <c r="E183" s="463"/>
      <c r="F183" s="463"/>
    </row>
    <row r="184" spans="2:6" x14ac:dyDescent="0.2">
      <c r="B184" s="463"/>
      <c r="C184" s="463"/>
      <c r="D184" s="463"/>
      <c r="E184" s="463"/>
      <c r="F184" s="463"/>
    </row>
    <row r="185" spans="2:6" x14ac:dyDescent="0.2">
      <c r="B185" s="463"/>
      <c r="C185" s="463"/>
      <c r="D185" s="463"/>
      <c r="E185" s="463"/>
      <c r="F185" s="463"/>
    </row>
    <row r="186" spans="2:6" x14ac:dyDescent="0.2">
      <c r="B186" s="463"/>
      <c r="C186" s="463"/>
      <c r="D186" s="463"/>
      <c r="E186" s="463"/>
      <c r="F186" s="463"/>
    </row>
    <row r="187" spans="2:6" x14ac:dyDescent="0.2">
      <c r="B187" s="463"/>
      <c r="C187" s="463"/>
      <c r="D187" s="463"/>
      <c r="E187" s="463"/>
      <c r="F187" s="463"/>
    </row>
    <row r="188" spans="2:6" x14ac:dyDescent="0.2">
      <c r="B188" s="463"/>
      <c r="C188" s="463"/>
      <c r="D188" s="463"/>
      <c r="E188" s="463"/>
      <c r="F188" s="463"/>
    </row>
    <row r="189" spans="2:6" x14ac:dyDescent="0.2">
      <c r="B189" s="463"/>
      <c r="C189" s="463"/>
      <c r="D189" s="463"/>
      <c r="E189" s="463"/>
      <c r="F189" s="463"/>
    </row>
    <row r="190" spans="2:6" x14ac:dyDescent="0.2">
      <c r="B190" s="463"/>
      <c r="C190" s="463"/>
      <c r="D190" s="463"/>
      <c r="E190" s="463"/>
      <c r="F190" s="463"/>
    </row>
    <row r="191" spans="2:6" x14ac:dyDescent="0.2">
      <c r="B191" s="463"/>
      <c r="C191" s="463"/>
      <c r="D191" s="463"/>
      <c r="E191" s="463"/>
      <c r="F191" s="463"/>
    </row>
    <row r="192" spans="2:6" x14ac:dyDescent="0.2">
      <c r="B192" s="463"/>
      <c r="C192" s="463"/>
      <c r="D192" s="463"/>
      <c r="E192" s="463"/>
      <c r="F192" s="463"/>
    </row>
    <row r="193" spans="2:6" x14ac:dyDescent="0.2">
      <c r="B193" s="463"/>
      <c r="C193" s="463"/>
      <c r="D193" s="463"/>
      <c r="E193" s="463"/>
      <c r="F193" s="463"/>
    </row>
    <row r="194" spans="2:6" x14ac:dyDescent="0.2">
      <c r="B194" s="463"/>
      <c r="C194" s="463"/>
      <c r="D194" s="463"/>
      <c r="E194" s="463"/>
      <c r="F194" s="463"/>
    </row>
    <row r="195" spans="2:6" x14ac:dyDescent="0.2">
      <c r="B195" s="463"/>
      <c r="C195" s="463"/>
      <c r="D195" s="463"/>
      <c r="E195" s="463"/>
      <c r="F195" s="463"/>
    </row>
    <row r="196" spans="2:6" x14ac:dyDescent="0.2">
      <c r="B196" s="463"/>
      <c r="C196" s="463"/>
      <c r="D196" s="463"/>
      <c r="E196" s="463"/>
      <c r="F196" s="463"/>
    </row>
    <row r="197" spans="2:6" x14ac:dyDescent="0.2">
      <c r="B197" s="463"/>
      <c r="C197" s="463"/>
      <c r="D197" s="463"/>
      <c r="E197" s="463"/>
      <c r="F197" s="463"/>
    </row>
    <row r="198" spans="2:6" x14ac:dyDescent="0.2">
      <c r="B198" s="463"/>
      <c r="C198" s="463"/>
      <c r="D198" s="463"/>
      <c r="E198" s="463"/>
      <c r="F198" s="463"/>
    </row>
    <row r="199" spans="2:6" x14ac:dyDescent="0.2">
      <c r="B199" s="463"/>
      <c r="C199" s="463"/>
      <c r="D199" s="463"/>
      <c r="E199" s="463"/>
      <c r="F199" s="463"/>
    </row>
    <row r="200" spans="2:6" x14ac:dyDescent="0.2">
      <c r="B200" s="463"/>
      <c r="C200" s="463"/>
      <c r="D200" s="463"/>
      <c r="E200" s="463"/>
      <c r="F200" s="463"/>
    </row>
    <row r="201" spans="2:6" x14ac:dyDescent="0.2">
      <c r="B201" s="463"/>
      <c r="C201" s="463"/>
      <c r="D201" s="463"/>
      <c r="E201" s="463"/>
      <c r="F201" s="463"/>
    </row>
    <row r="202" spans="2:6" x14ac:dyDescent="0.2">
      <c r="B202" s="463"/>
      <c r="C202" s="463"/>
      <c r="D202" s="463"/>
      <c r="E202" s="463"/>
      <c r="F202" s="463"/>
    </row>
    <row r="203" spans="2:6" x14ac:dyDescent="0.2">
      <c r="B203" s="463"/>
      <c r="C203" s="463"/>
      <c r="D203" s="463"/>
      <c r="E203" s="463"/>
      <c r="F203" s="463"/>
    </row>
    <row r="204" spans="2:6" x14ac:dyDescent="0.2">
      <c r="B204" s="463"/>
      <c r="C204" s="463"/>
      <c r="D204" s="463"/>
      <c r="E204" s="463"/>
      <c r="F204" s="463"/>
    </row>
    <row r="205" spans="2:6" x14ac:dyDescent="0.2">
      <c r="B205" s="463"/>
      <c r="C205" s="463"/>
      <c r="D205" s="463"/>
      <c r="E205" s="463"/>
      <c r="F205" s="463"/>
    </row>
    <row r="206" spans="2:6" x14ac:dyDescent="0.2">
      <c r="B206" s="463"/>
      <c r="C206" s="463"/>
      <c r="D206" s="463"/>
      <c r="E206" s="463"/>
      <c r="F206" s="463"/>
    </row>
    <row r="207" spans="2:6" x14ac:dyDescent="0.2">
      <c r="B207" s="463"/>
      <c r="C207" s="463"/>
      <c r="D207" s="463"/>
      <c r="E207" s="463"/>
      <c r="F207" s="463"/>
    </row>
    <row r="208" spans="2:6" x14ac:dyDescent="0.2">
      <c r="B208" s="463"/>
      <c r="C208" s="463"/>
      <c r="D208" s="463"/>
      <c r="E208" s="463"/>
      <c r="F208" s="463"/>
    </row>
    <row r="209" spans="2:6" x14ac:dyDescent="0.2">
      <c r="B209" s="463"/>
      <c r="C209" s="463"/>
      <c r="D209" s="463"/>
      <c r="E209" s="463"/>
      <c r="F209" s="463"/>
    </row>
    <row r="210" spans="2:6" x14ac:dyDescent="0.2">
      <c r="B210" s="463"/>
      <c r="C210" s="463"/>
      <c r="D210" s="463"/>
      <c r="E210" s="463"/>
      <c r="F210" s="463"/>
    </row>
    <row r="211" spans="2:6" x14ac:dyDescent="0.2">
      <c r="B211" s="463"/>
      <c r="C211" s="463"/>
      <c r="D211" s="463"/>
      <c r="E211" s="463"/>
      <c r="F211" s="463"/>
    </row>
    <row r="212" spans="2:6" x14ac:dyDescent="0.2">
      <c r="B212" s="463"/>
      <c r="C212" s="463"/>
      <c r="D212" s="463"/>
      <c r="E212" s="463"/>
      <c r="F212" s="463"/>
    </row>
    <row r="213" spans="2:6" x14ac:dyDescent="0.2">
      <c r="B213" s="463"/>
      <c r="C213" s="463"/>
      <c r="D213" s="463"/>
      <c r="E213" s="463"/>
      <c r="F213" s="463"/>
    </row>
    <row r="214" spans="2:6" x14ac:dyDescent="0.2">
      <c r="B214" s="463"/>
      <c r="C214" s="463"/>
      <c r="D214" s="463"/>
      <c r="E214" s="463"/>
      <c r="F214" s="463"/>
    </row>
    <row r="215" spans="2:6" x14ac:dyDescent="0.2">
      <c r="B215" s="463"/>
      <c r="C215" s="463"/>
      <c r="D215" s="463"/>
      <c r="E215" s="463"/>
      <c r="F215" s="463"/>
    </row>
    <row r="216" spans="2:6" x14ac:dyDescent="0.2">
      <c r="B216" s="463"/>
      <c r="C216" s="463"/>
      <c r="D216" s="463"/>
      <c r="E216" s="463"/>
      <c r="F216" s="463"/>
    </row>
    <row r="217" spans="2:6" x14ac:dyDescent="0.2">
      <c r="B217" s="463"/>
      <c r="C217" s="463"/>
      <c r="D217" s="463"/>
      <c r="E217" s="463"/>
      <c r="F217" s="463"/>
    </row>
    <row r="218" spans="2:6" x14ac:dyDescent="0.2">
      <c r="B218" s="463"/>
      <c r="C218" s="463"/>
      <c r="D218" s="463"/>
      <c r="E218" s="463"/>
      <c r="F218" s="463"/>
    </row>
    <row r="219" spans="2:6" x14ac:dyDescent="0.2">
      <c r="B219" s="463"/>
      <c r="C219" s="463"/>
      <c r="D219" s="463"/>
      <c r="E219" s="463"/>
      <c r="F219" s="463"/>
    </row>
    <row r="220" spans="2:6" x14ac:dyDescent="0.2">
      <c r="B220" s="463"/>
      <c r="C220" s="463"/>
      <c r="D220" s="463"/>
      <c r="E220" s="463"/>
      <c r="F220" s="463"/>
    </row>
    <row r="221" spans="2:6" x14ac:dyDescent="0.2">
      <c r="B221" s="463"/>
      <c r="C221" s="463"/>
      <c r="D221" s="463"/>
      <c r="E221" s="463"/>
      <c r="F221" s="463"/>
    </row>
    <row r="222" spans="2:6" x14ac:dyDescent="0.2">
      <c r="B222" s="463"/>
      <c r="C222" s="463"/>
      <c r="D222" s="463"/>
      <c r="E222" s="463"/>
      <c r="F222" s="463"/>
    </row>
    <row r="223" spans="2:6" x14ac:dyDescent="0.2">
      <c r="B223" s="463"/>
      <c r="C223" s="463"/>
      <c r="D223" s="463"/>
      <c r="E223" s="463"/>
      <c r="F223" s="463"/>
    </row>
    <row r="224" spans="2:6" x14ac:dyDescent="0.2">
      <c r="B224" s="463"/>
      <c r="C224" s="463"/>
      <c r="D224" s="463"/>
      <c r="E224" s="463"/>
      <c r="F224" s="463"/>
    </row>
    <row r="225" spans="2:6" x14ac:dyDescent="0.2">
      <c r="B225" s="463"/>
      <c r="C225" s="463"/>
      <c r="D225" s="463"/>
      <c r="E225" s="463"/>
      <c r="F225" s="463"/>
    </row>
    <row r="226" spans="2:6" x14ac:dyDescent="0.2">
      <c r="B226" s="463"/>
      <c r="C226" s="463"/>
      <c r="D226" s="463"/>
      <c r="E226" s="463"/>
      <c r="F226" s="463"/>
    </row>
    <row r="227" spans="2:6" x14ac:dyDescent="0.2">
      <c r="B227" s="463"/>
      <c r="C227" s="463"/>
      <c r="D227" s="463"/>
      <c r="E227" s="463"/>
      <c r="F227" s="463"/>
    </row>
    <row r="228" spans="2:6" x14ac:dyDescent="0.2">
      <c r="B228" s="463"/>
      <c r="C228" s="463"/>
      <c r="D228" s="463"/>
      <c r="E228" s="463"/>
      <c r="F228" s="463"/>
    </row>
    <row r="229" spans="2:6" x14ac:dyDescent="0.2">
      <c r="B229" s="463"/>
      <c r="C229" s="463"/>
      <c r="D229" s="463"/>
      <c r="E229" s="463"/>
      <c r="F229" s="463"/>
    </row>
    <row r="230" spans="2:6" x14ac:dyDescent="0.2">
      <c r="B230" s="463"/>
      <c r="C230" s="463"/>
      <c r="D230" s="463"/>
      <c r="E230" s="463"/>
      <c r="F230" s="463"/>
    </row>
    <row r="231" spans="2:6" x14ac:dyDescent="0.2">
      <c r="B231" s="463"/>
      <c r="C231" s="463"/>
      <c r="D231" s="463"/>
      <c r="E231" s="463"/>
      <c r="F231" s="463"/>
    </row>
    <row r="232" spans="2:6" x14ac:dyDescent="0.2">
      <c r="B232" s="463"/>
      <c r="C232" s="463"/>
      <c r="D232" s="463"/>
      <c r="E232" s="463"/>
      <c r="F232" s="463"/>
    </row>
    <row r="233" spans="2:6" x14ac:dyDescent="0.2">
      <c r="B233" s="463"/>
      <c r="C233" s="463"/>
      <c r="D233" s="463"/>
      <c r="E233" s="463"/>
      <c r="F233" s="463"/>
    </row>
    <row r="234" spans="2:6" x14ac:dyDescent="0.2">
      <c r="B234" s="463"/>
      <c r="C234" s="463"/>
      <c r="D234" s="463"/>
      <c r="E234" s="463"/>
      <c r="F234" s="463"/>
    </row>
    <row r="235" spans="2:6" x14ac:dyDescent="0.2">
      <c r="B235" s="463"/>
      <c r="C235" s="463"/>
      <c r="D235" s="463"/>
      <c r="E235" s="463"/>
      <c r="F235" s="463"/>
    </row>
    <row r="236" spans="2:6" x14ac:dyDescent="0.2">
      <c r="B236" s="463"/>
      <c r="C236" s="463"/>
      <c r="D236" s="463"/>
      <c r="E236" s="463"/>
      <c r="F236" s="463"/>
    </row>
    <row r="237" spans="2:6" x14ac:dyDescent="0.2">
      <c r="B237" s="463"/>
      <c r="C237" s="463"/>
      <c r="D237" s="463"/>
      <c r="E237" s="463"/>
      <c r="F237" s="463"/>
    </row>
    <row r="238" spans="2:6" x14ac:dyDescent="0.2">
      <c r="B238" s="463"/>
      <c r="C238" s="463"/>
      <c r="D238" s="463"/>
      <c r="E238" s="463"/>
      <c r="F238" s="463"/>
    </row>
    <row r="239" spans="2:6" x14ac:dyDescent="0.2">
      <c r="B239" s="463"/>
      <c r="C239" s="463"/>
      <c r="D239" s="463"/>
      <c r="E239" s="463"/>
      <c r="F239" s="463"/>
    </row>
    <row r="240" spans="2:6" x14ac:dyDescent="0.2">
      <c r="B240" s="463"/>
      <c r="C240" s="463"/>
      <c r="D240" s="463"/>
      <c r="E240" s="463"/>
      <c r="F240" s="463"/>
    </row>
    <row r="241" spans="2:6" x14ac:dyDescent="0.2">
      <c r="B241" s="463"/>
      <c r="C241" s="463"/>
      <c r="D241" s="463"/>
      <c r="E241" s="463"/>
      <c r="F241" s="463"/>
    </row>
    <row r="242" spans="2:6" x14ac:dyDescent="0.2">
      <c r="B242" s="463"/>
      <c r="C242" s="463"/>
      <c r="D242" s="463"/>
      <c r="E242" s="463"/>
      <c r="F242" s="463"/>
    </row>
    <row r="243" spans="2:6" x14ac:dyDescent="0.2">
      <c r="B243" s="463"/>
      <c r="C243" s="463"/>
      <c r="D243" s="463"/>
      <c r="E243" s="463"/>
      <c r="F243" s="463"/>
    </row>
    <row r="244" spans="2:6" x14ac:dyDescent="0.2">
      <c r="B244" s="463"/>
      <c r="C244" s="463"/>
      <c r="D244" s="463"/>
      <c r="E244" s="463"/>
      <c r="F244" s="463"/>
    </row>
    <row r="245" spans="2:6" x14ac:dyDescent="0.2">
      <c r="B245" s="463"/>
      <c r="C245" s="463"/>
      <c r="D245" s="463"/>
      <c r="E245" s="463"/>
      <c r="F245" s="463"/>
    </row>
    <row r="246" spans="2:6" x14ac:dyDescent="0.2">
      <c r="B246" s="463"/>
      <c r="C246" s="463"/>
      <c r="D246" s="463"/>
      <c r="E246" s="463"/>
      <c r="F246" s="463"/>
    </row>
    <row r="247" spans="2:6" x14ac:dyDescent="0.2">
      <c r="B247" s="463"/>
      <c r="C247" s="463"/>
      <c r="D247" s="463"/>
      <c r="E247" s="463"/>
      <c r="F247" s="463"/>
    </row>
    <row r="248" spans="2:6" x14ac:dyDescent="0.2">
      <c r="B248" s="463"/>
      <c r="C248" s="463"/>
      <c r="D248" s="463"/>
      <c r="E248" s="463"/>
      <c r="F248" s="463"/>
    </row>
    <row r="249" spans="2:6" x14ac:dyDescent="0.2">
      <c r="B249" s="463"/>
      <c r="C249" s="463"/>
      <c r="D249" s="463"/>
      <c r="E249" s="463"/>
      <c r="F249" s="463"/>
    </row>
    <row r="250" spans="2:6" x14ac:dyDescent="0.2">
      <c r="B250" s="463"/>
      <c r="C250" s="463"/>
      <c r="D250" s="463"/>
      <c r="E250" s="463"/>
      <c r="F250" s="463"/>
    </row>
    <row r="251" spans="2:6" x14ac:dyDescent="0.2">
      <c r="B251" s="463"/>
      <c r="C251" s="463"/>
      <c r="D251" s="463"/>
      <c r="E251" s="463"/>
      <c r="F251" s="463"/>
    </row>
    <row r="252" spans="2:6" x14ac:dyDescent="0.2">
      <c r="B252" s="463"/>
      <c r="C252" s="463"/>
      <c r="D252" s="463"/>
      <c r="E252" s="463"/>
      <c r="F252" s="463"/>
    </row>
    <row r="253" spans="2:6" x14ac:dyDescent="0.2">
      <c r="B253" s="463"/>
      <c r="C253" s="463"/>
      <c r="D253" s="463"/>
      <c r="E253" s="463"/>
      <c r="F253" s="463"/>
    </row>
    <row r="254" spans="2:6" x14ac:dyDescent="0.2">
      <c r="B254" s="463"/>
      <c r="C254" s="463"/>
      <c r="D254" s="463"/>
      <c r="E254" s="463"/>
      <c r="F254" s="463"/>
    </row>
    <row r="255" spans="2:6" x14ac:dyDescent="0.2">
      <c r="B255" s="463"/>
      <c r="C255" s="463"/>
      <c r="D255" s="463"/>
      <c r="E255" s="463"/>
      <c r="F255" s="463"/>
    </row>
    <row r="256" spans="2:6" x14ac:dyDescent="0.2">
      <c r="B256" s="463"/>
      <c r="C256" s="463"/>
      <c r="D256" s="463"/>
      <c r="E256" s="463"/>
      <c r="F256" s="463"/>
    </row>
    <row r="257" spans="2:6" x14ac:dyDescent="0.2">
      <c r="B257" s="463"/>
      <c r="C257" s="463"/>
      <c r="D257" s="463"/>
      <c r="E257" s="463"/>
      <c r="F257" s="463"/>
    </row>
    <row r="258" spans="2:6" x14ac:dyDescent="0.2">
      <c r="B258" s="463"/>
      <c r="C258" s="463"/>
      <c r="D258" s="463"/>
      <c r="E258" s="463"/>
      <c r="F258" s="463"/>
    </row>
    <row r="259" spans="2:6" x14ac:dyDescent="0.2">
      <c r="B259" s="463"/>
      <c r="C259" s="463"/>
      <c r="D259" s="463"/>
      <c r="E259" s="463"/>
      <c r="F259" s="463"/>
    </row>
    <row r="260" spans="2:6" x14ac:dyDescent="0.2">
      <c r="B260" s="463"/>
      <c r="C260" s="463"/>
      <c r="D260" s="463"/>
      <c r="E260" s="463"/>
      <c r="F260" s="463"/>
    </row>
    <row r="261" spans="2:6" x14ac:dyDescent="0.2">
      <c r="B261" s="463"/>
      <c r="C261" s="463"/>
      <c r="D261" s="463"/>
      <c r="E261" s="463"/>
      <c r="F261" s="463"/>
    </row>
    <row r="262" spans="2:6" x14ac:dyDescent="0.2">
      <c r="B262" s="463"/>
      <c r="C262" s="463"/>
      <c r="D262" s="463"/>
      <c r="E262" s="463"/>
      <c r="F262" s="463"/>
    </row>
    <row r="263" spans="2:6" x14ac:dyDescent="0.2">
      <c r="B263" s="463"/>
      <c r="C263" s="463"/>
      <c r="D263" s="463"/>
      <c r="E263" s="463"/>
      <c r="F263" s="463"/>
    </row>
    <row r="264" spans="2:6" x14ac:dyDescent="0.2">
      <c r="B264" s="463"/>
      <c r="C264" s="463"/>
      <c r="D264" s="463"/>
      <c r="E264" s="463"/>
      <c r="F264" s="463"/>
    </row>
    <row r="265" spans="2:6" x14ac:dyDescent="0.2">
      <c r="B265" s="463"/>
      <c r="C265" s="463"/>
      <c r="D265" s="463"/>
      <c r="E265" s="463"/>
      <c r="F265" s="463"/>
    </row>
    <row r="266" spans="2:6" x14ac:dyDescent="0.2">
      <c r="B266" s="463"/>
      <c r="C266" s="463"/>
      <c r="D266" s="463"/>
      <c r="E266" s="463"/>
      <c r="F266" s="463"/>
    </row>
    <row r="267" spans="2:6" x14ac:dyDescent="0.2">
      <c r="B267" s="463"/>
      <c r="C267" s="463"/>
      <c r="D267" s="463"/>
      <c r="E267" s="463"/>
      <c r="F267" s="463"/>
    </row>
    <row r="268" spans="2:6" x14ac:dyDescent="0.2">
      <c r="B268" s="463"/>
      <c r="C268" s="463"/>
      <c r="D268" s="463"/>
      <c r="E268" s="463"/>
      <c r="F268" s="463"/>
    </row>
    <row r="269" spans="2:6" x14ac:dyDescent="0.2">
      <c r="B269" s="463"/>
      <c r="C269" s="463"/>
      <c r="D269" s="463"/>
      <c r="E269" s="463"/>
      <c r="F269" s="463"/>
    </row>
    <row r="270" spans="2:6" x14ac:dyDescent="0.2">
      <c r="B270" s="463"/>
      <c r="C270" s="463"/>
      <c r="D270" s="463"/>
      <c r="E270" s="463"/>
      <c r="F270" s="463"/>
    </row>
    <row r="271" spans="2:6" x14ac:dyDescent="0.2">
      <c r="B271" s="463"/>
      <c r="C271" s="463"/>
      <c r="D271" s="463"/>
      <c r="E271" s="463"/>
      <c r="F271" s="463"/>
    </row>
    <row r="272" spans="2:6" x14ac:dyDescent="0.2">
      <c r="B272" s="463"/>
      <c r="C272" s="463"/>
      <c r="D272" s="463"/>
      <c r="E272" s="463"/>
      <c r="F272" s="463"/>
    </row>
    <row r="273" spans="2:6" x14ac:dyDescent="0.2">
      <c r="B273" s="463"/>
      <c r="C273" s="463"/>
      <c r="D273" s="463"/>
      <c r="E273" s="463"/>
      <c r="F273" s="463"/>
    </row>
    <row r="274" spans="2:6" x14ac:dyDescent="0.2">
      <c r="B274" s="463"/>
      <c r="C274" s="463"/>
      <c r="D274" s="463"/>
      <c r="E274" s="463"/>
      <c r="F274" s="463"/>
    </row>
    <row r="275" spans="2:6" x14ac:dyDescent="0.2">
      <c r="B275" s="463"/>
      <c r="C275" s="463"/>
      <c r="D275" s="463"/>
      <c r="E275" s="463"/>
      <c r="F275" s="463"/>
    </row>
    <row r="276" spans="2:6" x14ac:dyDescent="0.2">
      <c r="B276" s="463"/>
      <c r="C276" s="463"/>
      <c r="D276" s="463"/>
      <c r="E276" s="463"/>
      <c r="F276" s="463"/>
    </row>
    <row r="277" spans="2:6" x14ac:dyDescent="0.2">
      <c r="B277" s="463"/>
      <c r="C277" s="463"/>
      <c r="D277" s="463"/>
      <c r="E277" s="463"/>
      <c r="F277" s="463"/>
    </row>
    <row r="278" spans="2:6" x14ac:dyDescent="0.2">
      <c r="B278" s="463"/>
      <c r="C278" s="463"/>
      <c r="D278" s="463"/>
      <c r="E278" s="463"/>
      <c r="F278" s="463"/>
    </row>
    <row r="279" spans="2:6" x14ac:dyDescent="0.2">
      <c r="B279" s="463"/>
      <c r="C279" s="463"/>
      <c r="D279" s="463"/>
      <c r="E279" s="463"/>
      <c r="F279" s="463"/>
    </row>
    <row r="280" spans="2:6" x14ac:dyDescent="0.2">
      <c r="B280" s="463"/>
      <c r="C280" s="463"/>
      <c r="D280" s="463"/>
      <c r="E280" s="463"/>
      <c r="F280" s="463"/>
    </row>
    <row r="281" spans="2:6" x14ac:dyDescent="0.2">
      <c r="B281" s="463"/>
      <c r="C281" s="463"/>
      <c r="D281" s="463"/>
      <c r="E281" s="463"/>
      <c r="F281" s="463"/>
    </row>
    <row r="282" spans="2:6" x14ac:dyDescent="0.2">
      <c r="B282" s="463"/>
      <c r="C282" s="463"/>
      <c r="D282" s="463"/>
      <c r="E282" s="463"/>
      <c r="F282" s="463"/>
    </row>
    <row r="283" spans="2:6" x14ac:dyDescent="0.2">
      <c r="B283" s="463"/>
      <c r="C283" s="463"/>
      <c r="D283" s="463"/>
      <c r="E283" s="463"/>
      <c r="F283" s="463"/>
    </row>
    <row r="284" spans="2:6" x14ac:dyDescent="0.2">
      <c r="B284" s="463"/>
      <c r="C284" s="463"/>
      <c r="D284" s="463"/>
      <c r="E284" s="463"/>
      <c r="F284" s="463"/>
    </row>
    <row r="285" spans="2:6" x14ac:dyDescent="0.2">
      <c r="B285" s="463"/>
      <c r="C285" s="463"/>
      <c r="D285" s="463"/>
      <c r="E285" s="463"/>
      <c r="F285" s="463"/>
    </row>
    <row r="286" spans="2:6" x14ac:dyDescent="0.2">
      <c r="B286" s="463"/>
      <c r="C286" s="463"/>
      <c r="D286" s="463"/>
      <c r="E286" s="463"/>
      <c r="F286" s="463"/>
    </row>
    <row r="287" spans="2:6" x14ac:dyDescent="0.2">
      <c r="B287" s="463"/>
      <c r="C287" s="463"/>
      <c r="D287" s="463"/>
      <c r="E287" s="463"/>
      <c r="F287" s="463"/>
    </row>
    <row r="288" spans="2:6" x14ac:dyDescent="0.2">
      <c r="B288" s="463"/>
      <c r="C288" s="463"/>
      <c r="D288" s="463"/>
      <c r="E288" s="463"/>
      <c r="F288" s="463"/>
    </row>
    <row r="289" spans="2:6" x14ac:dyDescent="0.2">
      <c r="B289" s="463"/>
      <c r="C289" s="463"/>
      <c r="D289" s="463"/>
      <c r="E289" s="463"/>
      <c r="F289" s="463"/>
    </row>
    <row r="290" spans="2:6" x14ac:dyDescent="0.2">
      <c r="B290" s="463"/>
      <c r="C290" s="463"/>
      <c r="D290" s="463"/>
      <c r="E290" s="463"/>
      <c r="F290" s="463"/>
    </row>
    <row r="291" spans="2:6" x14ac:dyDescent="0.2">
      <c r="B291" s="463"/>
      <c r="C291" s="463"/>
      <c r="D291" s="463"/>
      <c r="E291" s="463"/>
      <c r="F291" s="463"/>
    </row>
    <row r="292" spans="2:6" x14ac:dyDescent="0.2">
      <c r="B292" s="463"/>
      <c r="C292" s="463"/>
      <c r="D292" s="463"/>
      <c r="E292" s="463"/>
      <c r="F292" s="463"/>
    </row>
    <row r="293" spans="2:6" x14ac:dyDescent="0.2">
      <c r="B293" s="463"/>
      <c r="C293" s="463"/>
      <c r="D293" s="463"/>
      <c r="E293" s="463"/>
      <c r="F293" s="463"/>
    </row>
    <row r="294" spans="2:6" x14ac:dyDescent="0.2">
      <c r="B294" s="463"/>
      <c r="C294" s="463"/>
      <c r="D294" s="463"/>
      <c r="E294" s="463"/>
      <c r="F294" s="463"/>
    </row>
    <row r="295" spans="2:6" x14ac:dyDescent="0.2">
      <c r="B295" s="463"/>
      <c r="C295" s="463"/>
      <c r="D295" s="463"/>
      <c r="E295" s="463"/>
      <c r="F295" s="463"/>
    </row>
    <row r="296" spans="2:6" x14ac:dyDescent="0.2">
      <c r="B296" s="463"/>
      <c r="C296" s="463"/>
      <c r="D296" s="463"/>
      <c r="E296" s="463"/>
      <c r="F296" s="463"/>
    </row>
    <row r="297" spans="2:6" x14ac:dyDescent="0.2">
      <c r="B297" s="463"/>
      <c r="C297" s="463"/>
      <c r="D297" s="463"/>
      <c r="E297" s="463"/>
      <c r="F297" s="463"/>
    </row>
    <row r="298" spans="2:6" x14ac:dyDescent="0.2">
      <c r="B298" s="463"/>
      <c r="C298" s="463"/>
      <c r="D298" s="463"/>
      <c r="E298" s="463"/>
      <c r="F298" s="463"/>
    </row>
    <row r="299" spans="2:6" x14ac:dyDescent="0.2">
      <c r="B299" s="463"/>
      <c r="C299" s="463"/>
      <c r="D299" s="463"/>
      <c r="E299" s="463"/>
      <c r="F299" s="463"/>
    </row>
    <row r="300" spans="2:6" x14ac:dyDescent="0.2">
      <c r="B300" s="463"/>
      <c r="C300" s="463"/>
      <c r="D300" s="463"/>
      <c r="E300" s="463"/>
      <c r="F300" s="463"/>
    </row>
    <row r="301" spans="2:6" x14ac:dyDescent="0.2">
      <c r="B301" s="463"/>
      <c r="C301" s="463"/>
      <c r="D301" s="463"/>
      <c r="E301" s="463"/>
      <c r="F301" s="463"/>
    </row>
    <row r="302" spans="2:6" x14ac:dyDescent="0.2">
      <c r="B302" s="463"/>
      <c r="C302" s="463"/>
      <c r="D302" s="463"/>
      <c r="E302" s="463"/>
      <c r="F302" s="463"/>
    </row>
    <row r="303" spans="2:6" x14ac:dyDescent="0.2">
      <c r="B303" s="463"/>
      <c r="C303" s="463"/>
      <c r="D303" s="463"/>
      <c r="E303" s="463"/>
      <c r="F303" s="463"/>
    </row>
    <row r="304" spans="2:6" x14ac:dyDescent="0.2">
      <c r="B304" s="463"/>
      <c r="C304" s="463"/>
      <c r="D304" s="463"/>
      <c r="E304" s="463"/>
      <c r="F304" s="463"/>
    </row>
    <row r="305" spans="2:6" x14ac:dyDescent="0.2">
      <c r="B305" s="463"/>
      <c r="C305" s="463"/>
      <c r="D305" s="463"/>
      <c r="E305" s="463"/>
      <c r="F305" s="463"/>
    </row>
    <row r="306" spans="2:6" x14ac:dyDescent="0.2">
      <c r="B306" s="463"/>
      <c r="C306" s="463"/>
      <c r="D306" s="463"/>
      <c r="E306" s="463"/>
      <c r="F306" s="463"/>
    </row>
    <row r="307" spans="2:6" x14ac:dyDescent="0.2">
      <c r="B307" s="463"/>
      <c r="C307" s="463"/>
      <c r="D307" s="463"/>
      <c r="E307" s="463"/>
      <c r="F307" s="463"/>
    </row>
    <row r="308" spans="2:6" x14ac:dyDescent="0.2">
      <c r="B308" s="463"/>
      <c r="C308" s="463"/>
      <c r="D308" s="463"/>
      <c r="E308" s="463"/>
      <c r="F308" s="463"/>
    </row>
    <row r="309" spans="2:6" x14ac:dyDescent="0.2">
      <c r="B309" s="463"/>
      <c r="C309" s="463"/>
      <c r="D309" s="463"/>
      <c r="E309" s="463"/>
      <c r="F309" s="463"/>
    </row>
    <row r="310" spans="2:6" x14ac:dyDescent="0.2">
      <c r="B310" s="463"/>
      <c r="C310" s="463"/>
      <c r="D310" s="463"/>
      <c r="E310" s="463"/>
      <c r="F310" s="463"/>
    </row>
    <row r="311" spans="2:6" x14ac:dyDescent="0.2">
      <c r="B311" s="463"/>
      <c r="C311" s="463"/>
      <c r="D311" s="463"/>
      <c r="E311" s="463"/>
      <c r="F311" s="463"/>
    </row>
    <row r="312" spans="2:6" x14ac:dyDescent="0.2">
      <c r="B312" s="463"/>
      <c r="C312" s="463"/>
      <c r="D312" s="463"/>
      <c r="E312" s="463"/>
      <c r="F312" s="463"/>
    </row>
    <row r="313" spans="2:6" x14ac:dyDescent="0.2">
      <c r="B313" s="463"/>
      <c r="C313" s="463"/>
      <c r="D313" s="463"/>
      <c r="E313" s="463"/>
      <c r="F313" s="463"/>
    </row>
    <row r="314" spans="2:6" x14ac:dyDescent="0.2">
      <c r="B314" s="463"/>
      <c r="C314" s="463"/>
      <c r="D314" s="463"/>
      <c r="E314" s="463"/>
      <c r="F314" s="463"/>
    </row>
    <row r="315" spans="2:6" x14ac:dyDescent="0.2">
      <c r="B315" s="463"/>
      <c r="C315" s="463"/>
      <c r="D315" s="463"/>
      <c r="E315" s="463"/>
      <c r="F315" s="463"/>
    </row>
    <row r="316" spans="2:6" x14ac:dyDescent="0.2">
      <c r="B316" s="463"/>
      <c r="C316" s="463"/>
      <c r="D316" s="463"/>
      <c r="E316" s="463"/>
      <c r="F316" s="463"/>
    </row>
    <row r="317" spans="2:6" x14ac:dyDescent="0.2">
      <c r="B317" s="463"/>
      <c r="C317" s="463"/>
      <c r="D317" s="463"/>
      <c r="E317" s="463"/>
      <c r="F317" s="463"/>
    </row>
    <row r="318" spans="2:6" x14ac:dyDescent="0.2">
      <c r="B318" s="463"/>
      <c r="C318" s="463"/>
      <c r="D318" s="463"/>
      <c r="E318" s="463"/>
      <c r="F318" s="463"/>
    </row>
    <row r="319" spans="2:6" x14ac:dyDescent="0.2">
      <c r="B319" s="463"/>
      <c r="C319" s="463"/>
      <c r="D319" s="463"/>
      <c r="E319" s="463"/>
      <c r="F319" s="463"/>
    </row>
    <row r="320" spans="2:6" x14ac:dyDescent="0.2">
      <c r="B320" s="463"/>
      <c r="C320" s="463"/>
      <c r="D320" s="463"/>
      <c r="E320" s="463"/>
      <c r="F320" s="463"/>
    </row>
    <row r="321" spans="2:6" x14ac:dyDescent="0.2">
      <c r="B321" s="463"/>
      <c r="C321" s="463"/>
      <c r="D321" s="463"/>
      <c r="E321" s="463"/>
      <c r="F321" s="463"/>
    </row>
    <row r="322" spans="2:6" x14ac:dyDescent="0.2">
      <c r="B322" s="463"/>
      <c r="C322" s="463"/>
      <c r="D322" s="463"/>
      <c r="E322" s="463"/>
      <c r="F322" s="463"/>
    </row>
    <row r="323" spans="2:6" x14ac:dyDescent="0.2">
      <c r="B323" s="463"/>
      <c r="C323" s="463"/>
      <c r="D323" s="463"/>
      <c r="E323" s="463"/>
      <c r="F323" s="463"/>
    </row>
    <row r="324" spans="2:6" x14ac:dyDescent="0.2">
      <c r="B324" s="463"/>
      <c r="C324" s="463"/>
      <c r="D324" s="463"/>
      <c r="E324" s="463"/>
      <c r="F324" s="463"/>
    </row>
    <row r="325" spans="2:6" x14ac:dyDescent="0.2">
      <c r="B325" s="463"/>
      <c r="C325" s="463"/>
      <c r="D325" s="463"/>
      <c r="E325" s="463"/>
      <c r="F325" s="463"/>
    </row>
    <row r="326" spans="2:6" x14ac:dyDescent="0.2">
      <c r="B326" s="463"/>
      <c r="C326" s="463"/>
      <c r="D326" s="463"/>
      <c r="E326" s="463"/>
      <c r="F326" s="463"/>
    </row>
    <row r="327" spans="2:6" x14ac:dyDescent="0.2">
      <c r="B327" s="463"/>
      <c r="C327" s="463"/>
      <c r="D327" s="463"/>
      <c r="E327" s="463"/>
      <c r="F327" s="463"/>
    </row>
    <row r="328" spans="2:6" x14ac:dyDescent="0.2">
      <c r="B328" s="463"/>
      <c r="C328" s="463"/>
      <c r="D328" s="463"/>
      <c r="E328" s="463"/>
      <c r="F328" s="463"/>
    </row>
    <row r="329" spans="2:6" x14ac:dyDescent="0.2">
      <c r="B329" s="463"/>
      <c r="C329" s="463"/>
      <c r="D329" s="463"/>
      <c r="E329" s="463"/>
      <c r="F329" s="463"/>
    </row>
    <row r="330" spans="2:6" x14ac:dyDescent="0.2">
      <c r="B330" s="463"/>
      <c r="C330" s="463"/>
      <c r="D330" s="463"/>
      <c r="E330" s="463"/>
      <c r="F330" s="463"/>
    </row>
    <row r="331" spans="2:6" x14ac:dyDescent="0.2">
      <c r="B331" s="463"/>
      <c r="C331" s="463"/>
      <c r="D331" s="463"/>
      <c r="E331" s="463"/>
      <c r="F331" s="463"/>
    </row>
    <row r="332" spans="2:6" x14ac:dyDescent="0.2">
      <c r="B332" s="463"/>
      <c r="C332" s="463"/>
      <c r="D332" s="463"/>
      <c r="E332" s="463"/>
      <c r="F332" s="463"/>
    </row>
    <row r="333" spans="2:6" x14ac:dyDescent="0.2">
      <c r="B333" s="463"/>
      <c r="C333" s="463"/>
      <c r="D333" s="463"/>
      <c r="E333" s="463"/>
      <c r="F333" s="463"/>
    </row>
    <row r="334" spans="2:6" x14ac:dyDescent="0.2">
      <c r="B334" s="463"/>
      <c r="C334" s="463"/>
      <c r="D334" s="463"/>
      <c r="E334" s="463"/>
      <c r="F334" s="463"/>
    </row>
    <row r="335" spans="2:6" x14ac:dyDescent="0.2">
      <c r="B335" s="463"/>
      <c r="C335" s="463"/>
      <c r="D335" s="463"/>
      <c r="E335" s="463"/>
      <c r="F335" s="463"/>
    </row>
    <row r="336" spans="2:6" x14ac:dyDescent="0.2">
      <c r="B336" s="463"/>
      <c r="C336" s="463"/>
      <c r="D336" s="463"/>
      <c r="E336" s="463"/>
      <c r="F336" s="463"/>
    </row>
    <row r="337" spans="2:6" x14ac:dyDescent="0.2">
      <c r="B337" s="463"/>
      <c r="C337" s="463"/>
      <c r="D337" s="463"/>
      <c r="E337" s="463"/>
      <c r="F337" s="463"/>
    </row>
    <row r="338" spans="2:6" x14ac:dyDescent="0.2">
      <c r="B338" s="463"/>
      <c r="C338" s="463"/>
      <c r="D338" s="463"/>
      <c r="E338" s="463"/>
      <c r="F338" s="463"/>
    </row>
    <row r="339" spans="2:6" x14ac:dyDescent="0.2">
      <c r="B339" s="463"/>
      <c r="C339" s="463"/>
      <c r="D339" s="463"/>
      <c r="E339" s="463"/>
      <c r="F339" s="463"/>
    </row>
    <row r="340" spans="2:6" x14ac:dyDescent="0.2">
      <c r="B340" s="463"/>
      <c r="C340" s="463"/>
      <c r="D340" s="463"/>
      <c r="E340" s="463"/>
      <c r="F340" s="463"/>
    </row>
    <row r="341" spans="2:6" x14ac:dyDescent="0.2">
      <c r="B341" s="463"/>
      <c r="C341" s="463"/>
      <c r="D341" s="463"/>
      <c r="E341" s="463"/>
      <c r="F341" s="463"/>
    </row>
    <row r="342" spans="2:6" x14ac:dyDescent="0.2">
      <c r="B342" s="463"/>
      <c r="C342" s="463"/>
      <c r="D342" s="463"/>
      <c r="E342" s="463"/>
      <c r="F342" s="463"/>
    </row>
    <row r="343" spans="2:6" x14ac:dyDescent="0.2">
      <c r="B343" s="463"/>
      <c r="C343" s="463"/>
      <c r="D343" s="463"/>
      <c r="E343" s="463"/>
      <c r="F343" s="463"/>
    </row>
    <row r="344" spans="2:6" x14ac:dyDescent="0.2">
      <c r="B344" s="463"/>
      <c r="C344" s="463"/>
      <c r="D344" s="463"/>
      <c r="E344" s="463"/>
      <c r="F344" s="463"/>
    </row>
    <row r="345" spans="2:6" x14ac:dyDescent="0.2">
      <c r="B345" s="463"/>
      <c r="C345" s="463"/>
      <c r="D345" s="463"/>
      <c r="E345" s="463"/>
      <c r="F345" s="463"/>
    </row>
    <row r="346" spans="2:6" x14ac:dyDescent="0.2">
      <c r="B346" s="463"/>
      <c r="C346" s="463"/>
      <c r="D346" s="463"/>
      <c r="E346" s="463"/>
      <c r="F346" s="463"/>
    </row>
    <row r="347" spans="2:6" x14ac:dyDescent="0.2">
      <c r="B347" s="463"/>
      <c r="C347" s="463"/>
      <c r="D347" s="463"/>
      <c r="E347" s="463"/>
      <c r="F347" s="463"/>
    </row>
    <row r="348" spans="2:6" x14ac:dyDescent="0.2">
      <c r="B348" s="463"/>
      <c r="C348" s="463"/>
      <c r="D348" s="463"/>
      <c r="E348" s="463"/>
      <c r="F348" s="463"/>
    </row>
    <row r="349" spans="2:6" x14ac:dyDescent="0.2">
      <c r="B349" s="463"/>
      <c r="C349" s="463"/>
      <c r="D349" s="463"/>
      <c r="E349" s="463"/>
      <c r="F349" s="463"/>
    </row>
    <row r="350" spans="2:6" x14ac:dyDescent="0.2">
      <c r="B350" s="463"/>
      <c r="C350" s="463"/>
      <c r="D350" s="463"/>
      <c r="E350" s="463"/>
      <c r="F350" s="463"/>
    </row>
    <row r="351" spans="2:6" x14ac:dyDescent="0.2">
      <c r="B351" s="463"/>
      <c r="C351" s="463"/>
      <c r="D351" s="463"/>
      <c r="E351" s="463"/>
      <c r="F351" s="463"/>
    </row>
    <row r="352" spans="2:6" x14ac:dyDescent="0.2">
      <c r="B352" s="463"/>
      <c r="C352" s="463"/>
      <c r="D352" s="463"/>
      <c r="E352" s="463"/>
      <c r="F352" s="463"/>
    </row>
    <row r="353" spans="2:6" x14ac:dyDescent="0.2">
      <c r="B353" s="463"/>
      <c r="C353" s="463"/>
      <c r="D353" s="463"/>
      <c r="E353" s="463"/>
      <c r="F353" s="463"/>
    </row>
    <row r="354" spans="2:6" x14ac:dyDescent="0.2">
      <c r="B354" s="463"/>
      <c r="C354" s="463"/>
      <c r="D354" s="463"/>
      <c r="E354" s="463"/>
      <c r="F354" s="463"/>
    </row>
    <row r="355" spans="2:6" x14ac:dyDescent="0.2">
      <c r="B355" s="463"/>
      <c r="C355" s="463"/>
      <c r="D355" s="463"/>
      <c r="E355" s="463"/>
      <c r="F355" s="463"/>
    </row>
    <row r="356" spans="2:6" x14ac:dyDescent="0.2">
      <c r="B356" s="463"/>
      <c r="C356" s="463"/>
      <c r="D356" s="463"/>
      <c r="E356" s="463"/>
      <c r="F356" s="463"/>
    </row>
    <row r="357" spans="2:6" x14ac:dyDescent="0.2">
      <c r="B357" s="463"/>
      <c r="C357" s="463"/>
      <c r="D357" s="463"/>
      <c r="E357" s="463"/>
      <c r="F357" s="463"/>
    </row>
    <row r="358" spans="2:6" x14ac:dyDescent="0.2">
      <c r="B358" s="463"/>
      <c r="C358" s="463"/>
      <c r="D358" s="463"/>
      <c r="E358" s="463"/>
      <c r="F358" s="463"/>
    </row>
    <row r="359" spans="2:6" x14ac:dyDescent="0.2">
      <c r="B359" s="463"/>
      <c r="C359" s="463"/>
      <c r="D359" s="463"/>
      <c r="E359" s="463"/>
      <c r="F359" s="463"/>
    </row>
    <row r="360" spans="2:6" x14ac:dyDescent="0.2">
      <c r="B360" s="463"/>
      <c r="C360" s="463"/>
      <c r="D360" s="463"/>
      <c r="E360" s="463"/>
      <c r="F360" s="463"/>
    </row>
    <row r="361" spans="2:6" x14ac:dyDescent="0.2">
      <c r="B361" s="463"/>
      <c r="C361" s="463"/>
      <c r="D361" s="463"/>
      <c r="E361" s="463"/>
      <c r="F361" s="463"/>
    </row>
    <row r="362" spans="2:6" x14ac:dyDescent="0.2">
      <c r="B362" s="463"/>
      <c r="C362" s="463"/>
      <c r="D362" s="463"/>
      <c r="E362" s="463"/>
      <c r="F362" s="463"/>
    </row>
    <row r="363" spans="2:6" x14ac:dyDescent="0.2">
      <c r="B363" s="463"/>
      <c r="C363" s="463"/>
      <c r="D363" s="463"/>
      <c r="E363" s="463"/>
      <c r="F363" s="463"/>
    </row>
    <row r="364" spans="2:6" x14ac:dyDescent="0.2">
      <c r="B364" s="463"/>
      <c r="C364" s="463"/>
      <c r="D364" s="463"/>
      <c r="E364" s="463"/>
      <c r="F364" s="463"/>
    </row>
    <row r="365" spans="2:6" x14ac:dyDescent="0.2">
      <c r="B365" s="463"/>
      <c r="C365" s="463"/>
      <c r="D365" s="463"/>
      <c r="E365" s="463"/>
      <c r="F365" s="463"/>
    </row>
    <row r="366" spans="2:6" x14ac:dyDescent="0.2">
      <c r="B366" s="463"/>
      <c r="C366" s="463"/>
      <c r="D366" s="463"/>
      <c r="E366" s="463"/>
      <c r="F366" s="463"/>
    </row>
    <row r="367" spans="2:6" x14ac:dyDescent="0.2">
      <c r="B367" s="463"/>
      <c r="C367" s="463"/>
      <c r="D367" s="463"/>
      <c r="E367" s="463"/>
      <c r="F367" s="463"/>
    </row>
    <row r="368" spans="2:6" x14ac:dyDescent="0.2">
      <c r="B368" s="463"/>
      <c r="C368" s="463"/>
      <c r="D368" s="463"/>
      <c r="E368" s="463"/>
      <c r="F368" s="463"/>
    </row>
    <row r="369" spans="2:6" x14ac:dyDescent="0.2">
      <c r="B369" s="463"/>
      <c r="C369" s="463"/>
      <c r="D369" s="463"/>
      <c r="E369" s="463"/>
      <c r="F369" s="463"/>
    </row>
    <row r="370" spans="2:6" x14ac:dyDescent="0.2">
      <c r="B370" s="463"/>
      <c r="C370" s="463"/>
      <c r="D370" s="463"/>
      <c r="E370" s="463"/>
      <c r="F370" s="463"/>
    </row>
    <row r="371" spans="2:6" x14ac:dyDescent="0.2">
      <c r="B371" s="463"/>
      <c r="C371" s="463"/>
      <c r="D371" s="463"/>
      <c r="E371" s="463"/>
      <c r="F371" s="463"/>
    </row>
    <row r="372" spans="2:6" x14ac:dyDescent="0.2">
      <c r="B372" s="463"/>
      <c r="C372" s="463"/>
      <c r="D372" s="463"/>
      <c r="E372" s="463"/>
      <c r="F372" s="463"/>
    </row>
    <row r="373" spans="2:6" x14ac:dyDescent="0.2">
      <c r="B373" s="463"/>
      <c r="C373" s="463"/>
      <c r="D373" s="463"/>
      <c r="E373" s="463"/>
      <c r="F373" s="463"/>
    </row>
    <row r="374" spans="2:6" x14ac:dyDescent="0.2">
      <c r="B374" s="463"/>
      <c r="C374" s="463"/>
      <c r="D374" s="463"/>
      <c r="E374" s="463"/>
      <c r="F374" s="463"/>
    </row>
    <row r="375" spans="2:6" x14ac:dyDescent="0.2">
      <c r="B375" s="463"/>
      <c r="C375" s="463"/>
      <c r="D375" s="463"/>
      <c r="E375" s="463"/>
      <c r="F375" s="463"/>
    </row>
    <row r="376" spans="2:6" x14ac:dyDescent="0.2">
      <c r="B376" s="463"/>
      <c r="C376" s="463"/>
      <c r="D376" s="463"/>
      <c r="E376" s="463"/>
      <c r="F376" s="463"/>
    </row>
    <row r="377" spans="2:6" x14ac:dyDescent="0.2">
      <c r="B377" s="463"/>
      <c r="C377" s="463"/>
      <c r="D377" s="463"/>
      <c r="E377" s="463"/>
      <c r="F377" s="463"/>
    </row>
    <row r="378" spans="2:6" x14ac:dyDescent="0.2">
      <c r="B378" s="463"/>
      <c r="C378" s="463"/>
      <c r="D378" s="463"/>
      <c r="E378" s="463"/>
      <c r="F378" s="463"/>
    </row>
    <row r="379" spans="2:6" x14ac:dyDescent="0.2">
      <c r="B379" s="463"/>
      <c r="C379" s="463"/>
      <c r="D379" s="463"/>
      <c r="E379" s="463"/>
      <c r="F379" s="463"/>
    </row>
    <row r="380" spans="2:6" x14ac:dyDescent="0.2">
      <c r="B380" s="463"/>
      <c r="C380" s="463"/>
      <c r="D380" s="463"/>
      <c r="E380" s="463"/>
      <c r="F380" s="463"/>
    </row>
    <row r="381" spans="2:6" x14ac:dyDescent="0.2">
      <c r="B381" s="463"/>
      <c r="C381" s="463"/>
      <c r="D381" s="463"/>
      <c r="E381" s="463"/>
      <c r="F381" s="463"/>
    </row>
    <row r="382" spans="2:6" x14ac:dyDescent="0.2">
      <c r="B382" s="463"/>
      <c r="C382" s="463"/>
      <c r="D382" s="463"/>
      <c r="E382" s="463"/>
      <c r="F382" s="463"/>
    </row>
    <row r="383" spans="2:6" x14ac:dyDescent="0.2">
      <c r="B383" s="463"/>
      <c r="C383" s="463"/>
      <c r="D383" s="463"/>
      <c r="E383" s="463"/>
      <c r="F383" s="463"/>
    </row>
    <row r="384" spans="2:6" x14ac:dyDescent="0.2">
      <c r="B384" s="463"/>
      <c r="C384" s="463"/>
      <c r="D384" s="463"/>
      <c r="E384" s="463"/>
      <c r="F384" s="463"/>
    </row>
    <row r="385" spans="2:6" x14ac:dyDescent="0.2">
      <c r="B385" s="463"/>
      <c r="C385" s="463"/>
      <c r="D385" s="463"/>
      <c r="E385" s="463"/>
      <c r="F385" s="463"/>
    </row>
    <row r="386" spans="2:6" x14ac:dyDescent="0.2">
      <c r="B386" s="463"/>
      <c r="C386" s="463"/>
      <c r="D386" s="463"/>
      <c r="E386" s="463"/>
      <c r="F386" s="463"/>
    </row>
    <row r="387" spans="2:6" x14ac:dyDescent="0.2">
      <c r="B387" s="463"/>
      <c r="C387" s="463"/>
      <c r="D387" s="463"/>
      <c r="E387" s="463"/>
      <c r="F387" s="463"/>
    </row>
    <row r="388" spans="2:6" x14ac:dyDescent="0.2">
      <c r="B388" s="463"/>
      <c r="C388" s="463"/>
      <c r="D388" s="463"/>
      <c r="E388" s="463"/>
      <c r="F388" s="463"/>
    </row>
    <row r="389" spans="2:6" x14ac:dyDescent="0.2">
      <c r="B389" s="463"/>
      <c r="C389" s="463"/>
      <c r="D389" s="463"/>
      <c r="E389" s="463"/>
      <c r="F389" s="463"/>
    </row>
    <row r="390" spans="2:6" x14ac:dyDescent="0.2">
      <c r="B390" s="463"/>
      <c r="C390" s="463"/>
      <c r="D390" s="463"/>
      <c r="E390" s="463"/>
      <c r="F390" s="463"/>
    </row>
    <row r="391" spans="2:6" x14ac:dyDescent="0.2">
      <c r="B391" s="463"/>
      <c r="C391" s="463"/>
      <c r="D391" s="463"/>
      <c r="E391" s="463"/>
      <c r="F391" s="463"/>
    </row>
    <row r="392" spans="2:6" x14ac:dyDescent="0.2">
      <c r="B392" s="463"/>
      <c r="C392" s="463"/>
      <c r="D392" s="463"/>
      <c r="E392" s="463"/>
      <c r="F392" s="463"/>
    </row>
    <row r="393" spans="2:6" x14ac:dyDescent="0.2">
      <c r="B393" s="463"/>
      <c r="C393" s="463"/>
      <c r="D393" s="463"/>
      <c r="E393" s="463"/>
      <c r="F393" s="463"/>
    </row>
    <row r="394" spans="2:6" x14ac:dyDescent="0.2">
      <c r="B394" s="463"/>
      <c r="C394" s="463"/>
      <c r="D394" s="463"/>
      <c r="E394" s="463"/>
      <c r="F394" s="463"/>
    </row>
    <row r="395" spans="2:6" x14ac:dyDescent="0.2">
      <c r="B395" s="463"/>
      <c r="C395" s="463"/>
      <c r="D395" s="463"/>
      <c r="E395" s="463"/>
      <c r="F395" s="463"/>
    </row>
    <row r="396" spans="2:6" x14ac:dyDescent="0.2">
      <c r="B396" s="463"/>
      <c r="C396" s="463"/>
      <c r="D396" s="463"/>
      <c r="E396" s="463"/>
      <c r="F396" s="463"/>
    </row>
    <row r="397" spans="2:6" x14ac:dyDescent="0.2">
      <c r="B397" s="463"/>
      <c r="C397" s="463"/>
      <c r="D397" s="463"/>
      <c r="E397" s="463"/>
      <c r="F397" s="463"/>
    </row>
    <row r="398" spans="2:6" x14ac:dyDescent="0.2">
      <c r="B398" s="463"/>
      <c r="C398" s="463"/>
      <c r="D398" s="463"/>
      <c r="E398" s="463"/>
      <c r="F398" s="463"/>
    </row>
    <row r="399" spans="2:6" x14ac:dyDescent="0.2">
      <c r="B399" s="463"/>
      <c r="C399" s="463"/>
      <c r="D399" s="463"/>
      <c r="E399" s="463"/>
      <c r="F399" s="463"/>
    </row>
    <row r="400" spans="2:6" x14ac:dyDescent="0.2">
      <c r="B400" s="463"/>
      <c r="C400" s="463"/>
      <c r="D400" s="463"/>
      <c r="E400" s="463"/>
      <c r="F400" s="463"/>
    </row>
    <row r="401" spans="2:6" x14ac:dyDescent="0.2">
      <c r="B401" s="463"/>
      <c r="C401" s="463"/>
      <c r="D401" s="463"/>
      <c r="E401" s="463"/>
      <c r="F401" s="463"/>
    </row>
    <row r="402" spans="2:6" x14ac:dyDescent="0.2">
      <c r="B402" s="463"/>
      <c r="C402" s="463"/>
      <c r="D402" s="463"/>
      <c r="E402" s="463"/>
      <c r="F402" s="463"/>
    </row>
    <row r="403" spans="2:6" x14ac:dyDescent="0.2">
      <c r="B403" s="463"/>
      <c r="C403" s="463"/>
      <c r="D403" s="463"/>
      <c r="E403" s="463"/>
      <c r="F403" s="463"/>
    </row>
    <row r="404" spans="2:6" x14ac:dyDescent="0.2">
      <c r="B404" s="463"/>
      <c r="C404" s="463"/>
      <c r="D404" s="463"/>
      <c r="E404" s="463"/>
      <c r="F404" s="463"/>
    </row>
    <row r="405" spans="2:6" x14ac:dyDescent="0.2">
      <c r="B405" s="463"/>
      <c r="C405" s="463"/>
      <c r="D405" s="463"/>
      <c r="E405" s="463"/>
      <c r="F405" s="463"/>
    </row>
    <row r="406" spans="2:6" x14ac:dyDescent="0.2">
      <c r="B406" s="463"/>
      <c r="C406" s="463"/>
      <c r="D406" s="463"/>
      <c r="E406" s="463"/>
      <c r="F406" s="463"/>
    </row>
    <row r="407" spans="2:6" x14ac:dyDescent="0.2">
      <c r="B407" s="463"/>
      <c r="C407" s="463"/>
      <c r="D407" s="463"/>
      <c r="E407" s="463"/>
      <c r="F407" s="463"/>
    </row>
    <row r="408" spans="2:6" x14ac:dyDescent="0.2">
      <c r="B408" s="463"/>
      <c r="C408" s="463"/>
      <c r="D408" s="463"/>
      <c r="E408" s="463"/>
      <c r="F408" s="463"/>
    </row>
    <row r="409" spans="2:6" x14ac:dyDescent="0.2">
      <c r="B409" s="463"/>
      <c r="C409" s="463"/>
      <c r="D409" s="463"/>
      <c r="E409" s="463"/>
      <c r="F409" s="463"/>
    </row>
    <row r="410" spans="2:6" x14ac:dyDescent="0.2">
      <c r="B410" s="463"/>
      <c r="C410" s="463"/>
      <c r="D410" s="463"/>
      <c r="E410" s="463"/>
      <c r="F410" s="463"/>
    </row>
    <row r="411" spans="2:6" x14ac:dyDescent="0.2">
      <c r="B411" s="463"/>
      <c r="C411" s="463"/>
      <c r="D411" s="463"/>
      <c r="E411" s="463"/>
      <c r="F411" s="463"/>
    </row>
    <row r="412" spans="2:6" x14ac:dyDescent="0.2">
      <c r="B412" s="463"/>
      <c r="C412" s="463"/>
      <c r="D412" s="463"/>
      <c r="E412" s="463"/>
      <c r="F412" s="463"/>
    </row>
    <row r="413" spans="2:6" x14ac:dyDescent="0.2">
      <c r="B413" s="463"/>
      <c r="C413" s="463"/>
      <c r="D413" s="463"/>
      <c r="E413" s="463"/>
      <c r="F413" s="463"/>
    </row>
    <row r="414" spans="2:6" x14ac:dyDescent="0.2">
      <c r="B414" s="463"/>
      <c r="C414" s="463"/>
      <c r="D414" s="463"/>
      <c r="E414" s="463"/>
      <c r="F414" s="463"/>
    </row>
    <row r="415" spans="2:6" x14ac:dyDescent="0.2">
      <c r="B415" s="463"/>
      <c r="C415" s="463"/>
      <c r="D415" s="463"/>
      <c r="E415" s="463"/>
      <c r="F415" s="463"/>
    </row>
    <row r="416" spans="2:6" x14ac:dyDescent="0.2">
      <c r="B416" s="463"/>
      <c r="C416" s="463"/>
      <c r="D416" s="463"/>
      <c r="E416" s="463"/>
      <c r="F416" s="463"/>
    </row>
    <row r="417" spans="2:6" x14ac:dyDescent="0.2">
      <c r="B417" s="463"/>
      <c r="C417" s="463"/>
      <c r="D417" s="463"/>
      <c r="E417" s="463"/>
      <c r="F417" s="463"/>
    </row>
    <row r="418" spans="2:6" x14ac:dyDescent="0.2">
      <c r="B418" s="463"/>
      <c r="C418" s="463"/>
      <c r="D418" s="463"/>
      <c r="E418" s="463"/>
      <c r="F418" s="463"/>
    </row>
    <row r="419" spans="2:6" x14ac:dyDescent="0.2">
      <c r="B419" s="463"/>
      <c r="C419" s="463"/>
      <c r="D419" s="463"/>
      <c r="E419" s="463"/>
      <c r="F419" s="463"/>
    </row>
    <row r="420" spans="2:6" x14ac:dyDescent="0.2">
      <c r="B420" s="463"/>
      <c r="C420" s="463"/>
      <c r="D420" s="463"/>
      <c r="E420" s="463"/>
      <c r="F420" s="463"/>
    </row>
    <row r="421" spans="2:6" x14ac:dyDescent="0.2">
      <c r="B421" s="463"/>
      <c r="C421" s="463"/>
      <c r="D421" s="463"/>
      <c r="E421" s="463"/>
      <c r="F421" s="463"/>
    </row>
    <row r="422" spans="2:6" x14ac:dyDescent="0.2">
      <c r="B422" s="463"/>
      <c r="C422" s="463"/>
      <c r="D422" s="463"/>
      <c r="E422" s="463"/>
      <c r="F422" s="463"/>
    </row>
    <row r="423" spans="2:6" x14ac:dyDescent="0.2">
      <c r="B423" s="463"/>
      <c r="C423" s="463"/>
      <c r="D423" s="463"/>
      <c r="E423" s="463"/>
      <c r="F423" s="463"/>
    </row>
    <row r="424" spans="2:6" x14ac:dyDescent="0.2">
      <c r="B424" s="463"/>
      <c r="C424" s="463"/>
      <c r="D424" s="463"/>
      <c r="E424" s="463"/>
      <c r="F424" s="463"/>
    </row>
    <row r="425" spans="2:6" x14ac:dyDescent="0.2">
      <c r="B425" s="463"/>
      <c r="C425" s="463"/>
      <c r="D425" s="463"/>
      <c r="E425" s="463"/>
      <c r="F425" s="463"/>
    </row>
    <row r="426" spans="2:6" x14ac:dyDescent="0.2">
      <c r="B426" s="463"/>
      <c r="C426" s="463"/>
      <c r="D426" s="463"/>
      <c r="E426" s="463"/>
      <c r="F426" s="463"/>
    </row>
    <row r="427" spans="2:6" x14ac:dyDescent="0.2">
      <c r="B427" s="463"/>
      <c r="C427" s="463"/>
      <c r="D427" s="463"/>
      <c r="E427" s="463"/>
      <c r="F427" s="463"/>
    </row>
    <row r="428" spans="2:6" x14ac:dyDescent="0.2">
      <c r="B428" s="463"/>
      <c r="C428" s="463"/>
      <c r="D428" s="463"/>
      <c r="E428" s="463"/>
      <c r="F428" s="463"/>
    </row>
    <row r="429" spans="2:6" x14ac:dyDescent="0.2">
      <c r="B429" s="463"/>
      <c r="C429" s="463"/>
      <c r="D429" s="463"/>
      <c r="E429" s="463"/>
      <c r="F429" s="463"/>
    </row>
    <row r="430" spans="2:6" x14ac:dyDescent="0.2">
      <c r="B430" s="463"/>
      <c r="C430" s="463"/>
      <c r="D430" s="463"/>
      <c r="E430" s="463"/>
      <c r="F430" s="463"/>
    </row>
    <row r="431" spans="2:6" x14ac:dyDescent="0.2">
      <c r="B431" s="463"/>
      <c r="C431" s="463"/>
      <c r="D431" s="463"/>
      <c r="E431" s="463"/>
      <c r="F431" s="463"/>
    </row>
    <row r="432" spans="2:6" x14ac:dyDescent="0.2">
      <c r="B432" s="463"/>
      <c r="C432" s="463"/>
      <c r="D432" s="463"/>
      <c r="E432" s="463"/>
      <c r="F432" s="463"/>
    </row>
    <row r="433" spans="2:6" x14ac:dyDescent="0.2">
      <c r="B433" s="463"/>
      <c r="C433" s="463"/>
      <c r="D433" s="463"/>
      <c r="E433" s="463"/>
      <c r="F433" s="463"/>
    </row>
    <row r="434" spans="2:6" x14ac:dyDescent="0.2">
      <c r="B434" s="463"/>
      <c r="C434" s="463"/>
      <c r="D434" s="463"/>
      <c r="E434" s="463"/>
      <c r="F434" s="463"/>
    </row>
    <row r="435" spans="2:6" x14ac:dyDescent="0.2">
      <c r="B435" s="463"/>
      <c r="C435" s="463"/>
      <c r="D435" s="463"/>
      <c r="E435" s="463"/>
      <c r="F435" s="463"/>
    </row>
    <row r="436" spans="2:6" x14ac:dyDescent="0.2">
      <c r="B436" s="463"/>
      <c r="C436" s="463"/>
      <c r="D436" s="463"/>
      <c r="E436" s="463"/>
      <c r="F436" s="463"/>
    </row>
    <row r="437" spans="2:6" x14ac:dyDescent="0.2">
      <c r="B437" s="463"/>
      <c r="C437" s="463"/>
      <c r="D437" s="463"/>
      <c r="E437" s="463"/>
      <c r="F437" s="463"/>
    </row>
    <row r="438" spans="2:6" x14ac:dyDescent="0.2">
      <c r="B438" s="463"/>
      <c r="C438" s="463"/>
      <c r="D438" s="463"/>
      <c r="E438" s="463"/>
      <c r="F438" s="463"/>
    </row>
    <row r="439" spans="2:6" x14ac:dyDescent="0.2">
      <c r="B439" s="463"/>
      <c r="C439" s="463"/>
      <c r="D439" s="463"/>
      <c r="E439" s="463"/>
      <c r="F439" s="463"/>
    </row>
    <row r="440" spans="2:6" x14ac:dyDescent="0.2">
      <c r="B440" s="463"/>
      <c r="C440" s="463"/>
      <c r="D440" s="463"/>
      <c r="E440" s="463"/>
      <c r="F440" s="463"/>
    </row>
    <row r="441" spans="2:6" x14ac:dyDescent="0.2">
      <c r="B441" s="463"/>
      <c r="C441" s="463"/>
      <c r="D441" s="463"/>
      <c r="E441" s="463"/>
      <c r="F441" s="463"/>
    </row>
    <row r="442" spans="2:6" x14ac:dyDescent="0.2">
      <c r="B442" s="463"/>
      <c r="C442" s="463"/>
      <c r="D442" s="463"/>
      <c r="E442" s="463"/>
      <c r="F442" s="463"/>
    </row>
    <row r="443" spans="2:6" x14ac:dyDescent="0.2">
      <c r="B443" s="463"/>
      <c r="C443" s="463"/>
      <c r="D443" s="463"/>
      <c r="E443" s="463"/>
      <c r="F443" s="463"/>
    </row>
    <row r="444" spans="2:6" x14ac:dyDescent="0.2">
      <c r="B444" s="463"/>
      <c r="C444" s="463"/>
      <c r="D444" s="463"/>
      <c r="E444" s="463"/>
      <c r="F444" s="463"/>
    </row>
    <row r="445" spans="2:6" x14ac:dyDescent="0.2">
      <c r="B445" s="463"/>
      <c r="C445" s="463"/>
      <c r="D445" s="463"/>
      <c r="E445" s="463"/>
      <c r="F445" s="463"/>
    </row>
    <row r="446" spans="2:6" x14ac:dyDescent="0.2">
      <c r="B446" s="463"/>
      <c r="C446" s="463"/>
      <c r="D446" s="463"/>
      <c r="E446" s="463"/>
      <c r="F446" s="463"/>
    </row>
    <row r="447" spans="2:6" x14ac:dyDescent="0.2">
      <c r="B447" s="463"/>
      <c r="C447" s="463"/>
      <c r="D447" s="463"/>
      <c r="E447" s="463"/>
      <c r="F447" s="463"/>
    </row>
    <row r="448" spans="2:6" x14ac:dyDescent="0.2">
      <c r="B448" s="463"/>
      <c r="C448" s="463"/>
      <c r="D448" s="463"/>
      <c r="E448" s="463"/>
      <c r="F448" s="463"/>
    </row>
    <row r="449" spans="2:6" x14ac:dyDescent="0.2">
      <c r="B449" s="463"/>
      <c r="C449" s="463"/>
      <c r="D449" s="463"/>
      <c r="E449" s="463"/>
      <c r="F449" s="463"/>
    </row>
    <row r="450" spans="2:6" x14ac:dyDescent="0.2">
      <c r="B450" s="463"/>
      <c r="C450" s="463"/>
      <c r="D450" s="463"/>
      <c r="E450" s="463"/>
      <c r="F450" s="463"/>
    </row>
    <row r="451" spans="2:6" x14ac:dyDescent="0.2">
      <c r="B451" s="463"/>
      <c r="C451" s="463"/>
      <c r="D451" s="463"/>
      <c r="E451" s="463"/>
      <c r="F451" s="463"/>
    </row>
    <row r="452" spans="2:6" x14ac:dyDescent="0.2">
      <c r="B452" s="463"/>
      <c r="C452" s="463"/>
      <c r="D452" s="463"/>
      <c r="E452" s="463"/>
      <c r="F452" s="463"/>
    </row>
    <row r="453" spans="2:6" x14ac:dyDescent="0.2">
      <c r="B453" s="463"/>
      <c r="C453" s="463"/>
      <c r="D453" s="463"/>
      <c r="E453" s="463"/>
      <c r="F453" s="463"/>
    </row>
    <row r="454" spans="2:6" x14ac:dyDescent="0.2">
      <c r="B454" s="463"/>
      <c r="C454" s="463"/>
      <c r="D454" s="463"/>
      <c r="E454" s="463"/>
      <c r="F454" s="463"/>
    </row>
    <row r="455" spans="2:6" x14ac:dyDescent="0.2">
      <c r="B455" s="463"/>
      <c r="C455" s="463"/>
      <c r="D455" s="463"/>
      <c r="E455" s="463"/>
      <c r="F455" s="463"/>
    </row>
    <row r="456" spans="2:6" x14ac:dyDescent="0.2">
      <c r="B456" s="463"/>
      <c r="C456" s="463"/>
      <c r="D456" s="463"/>
      <c r="E456" s="463"/>
      <c r="F456" s="463"/>
    </row>
    <row r="457" spans="2:6" x14ac:dyDescent="0.2">
      <c r="B457" s="463"/>
      <c r="C457" s="463"/>
      <c r="D457" s="463"/>
      <c r="E457" s="463"/>
      <c r="F457" s="463"/>
    </row>
    <row r="458" spans="2:6" x14ac:dyDescent="0.2">
      <c r="B458" s="463"/>
      <c r="C458" s="463"/>
      <c r="D458" s="463"/>
      <c r="E458" s="463"/>
      <c r="F458" s="463"/>
    </row>
    <row r="459" spans="2:6" x14ac:dyDescent="0.2">
      <c r="B459" s="463"/>
      <c r="C459" s="463"/>
      <c r="D459" s="463"/>
      <c r="E459" s="463"/>
      <c r="F459" s="463"/>
    </row>
    <row r="460" spans="2:6" x14ac:dyDescent="0.2">
      <c r="B460" s="463"/>
      <c r="C460" s="463"/>
      <c r="D460" s="463"/>
      <c r="E460" s="463"/>
      <c r="F460" s="463"/>
    </row>
    <row r="461" spans="2:6" x14ac:dyDescent="0.2">
      <c r="B461" s="463"/>
      <c r="C461" s="463"/>
      <c r="D461" s="463"/>
      <c r="E461" s="463"/>
      <c r="F461" s="463"/>
    </row>
    <row r="462" spans="2:6" x14ac:dyDescent="0.2">
      <c r="B462" s="463"/>
      <c r="C462" s="463"/>
      <c r="D462" s="463"/>
      <c r="E462" s="463"/>
      <c r="F462" s="463"/>
    </row>
    <row r="463" spans="2:6" x14ac:dyDescent="0.2">
      <c r="B463" s="463"/>
      <c r="C463" s="463"/>
      <c r="D463" s="463"/>
      <c r="E463" s="463"/>
      <c r="F463" s="463"/>
    </row>
    <row r="464" spans="2:6" x14ac:dyDescent="0.2">
      <c r="B464" s="463"/>
      <c r="C464" s="463"/>
      <c r="D464" s="463"/>
      <c r="E464" s="463"/>
      <c r="F464" s="463"/>
    </row>
    <row r="465" spans="2:6" x14ac:dyDescent="0.2">
      <c r="B465" s="463"/>
      <c r="C465" s="463"/>
      <c r="D465" s="463"/>
      <c r="E465" s="463"/>
      <c r="F465" s="463"/>
    </row>
    <row r="466" spans="2:6" x14ac:dyDescent="0.2">
      <c r="B466" s="463"/>
      <c r="C466" s="463"/>
      <c r="D466" s="463"/>
      <c r="E466" s="463"/>
      <c r="F466" s="463"/>
    </row>
    <row r="467" spans="2:6" x14ac:dyDescent="0.2">
      <c r="B467" s="463"/>
      <c r="C467" s="463"/>
      <c r="D467" s="463"/>
      <c r="E467" s="463"/>
      <c r="F467" s="463"/>
    </row>
    <row r="468" spans="2:6" x14ac:dyDescent="0.2">
      <c r="B468" s="463"/>
      <c r="C468" s="463"/>
      <c r="D468" s="463"/>
      <c r="E468" s="463"/>
      <c r="F468" s="463"/>
    </row>
    <row r="469" spans="2:6" x14ac:dyDescent="0.2">
      <c r="B469" s="463"/>
      <c r="C469" s="463"/>
      <c r="D469" s="463"/>
      <c r="E469" s="463"/>
      <c r="F469" s="463"/>
    </row>
    <row r="470" spans="2:6" x14ac:dyDescent="0.2">
      <c r="B470" s="463"/>
      <c r="C470" s="463"/>
      <c r="D470" s="463"/>
      <c r="E470" s="463"/>
      <c r="F470" s="463"/>
    </row>
    <row r="471" spans="2:6" x14ac:dyDescent="0.2">
      <c r="B471" s="463"/>
      <c r="C471" s="463"/>
      <c r="D471" s="463"/>
      <c r="E471" s="463"/>
      <c r="F471" s="463"/>
    </row>
    <row r="472" spans="2:6" x14ac:dyDescent="0.2">
      <c r="B472" s="463"/>
      <c r="C472" s="463"/>
      <c r="D472" s="463"/>
      <c r="E472" s="463"/>
      <c r="F472" s="463"/>
    </row>
    <row r="473" spans="2:6" x14ac:dyDescent="0.2">
      <c r="B473" s="463"/>
      <c r="C473" s="463"/>
      <c r="D473" s="463"/>
      <c r="E473" s="463"/>
      <c r="F473" s="463"/>
    </row>
    <row r="474" spans="2:6" x14ac:dyDescent="0.2">
      <c r="B474" s="463"/>
      <c r="C474" s="463"/>
      <c r="D474" s="463"/>
      <c r="E474" s="463"/>
      <c r="F474" s="463"/>
    </row>
    <row r="475" spans="2:6" x14ac:dyDescent="0.2">
      <c r="B475" s="463"/>
      <c r="C475" s="463"/>
      <c r="D475" s="463"/>
      <c r="E475" s="463"/>
      <c r="F475" s="463"/>
    </row>
    <row r="476" spans="2:6" x14ac:dyDescent="0.2">
      <c r="B476" s="463"/>
      <c r="C476" s="463"/>
      <c r="D476" s="463"/>
      <c r="E476" s="463"/>
      <c r="F476" s="463"/>
    </row>
    <row r="477" spans="2:6" x14ac:dyDescent="0.2">
      <c r="B477" s="463"/>
      <c r="C477" s="463"/>
      <c r="D477" s="463"/>
      <c r="E477" s="463"/>
      <c r="F477" s="463"/>
    </row>
    <row r="478" spans="2:6" x14ac:dyDescent="0.2">
      <c r="B478" s="463"/>
      <c r="C478" s="463"/>
      <c r="D478" s="463"/>
      <c r="E478" s="463"/>
      <c r="F478" s="463"/>
    </row>
    <row r="479" spans="2:6" x14ac:dyDescent="0.2">
      <c r="B479" s="463"/>
      <c r="C479" s="463"/>
      <c r="D479" s="463"/>
      <c r="E479" s="463"/>
      <c r="F479" s="463"/>
    </row>
    <row r="480" spans="2:6" x14ac:dyDescent="0.2">
      <c r="B480" s="463"/>
      <c r="C480" s="463"/>
      <c r="D480" s="463"/>
      <c r="E480" s="463"/>
      <c r="F480" s="463"/>
    </row>
    <row r="481" spans="2:6" x14ac:dyDescent="0.2">
      <c r="B481" s="463"/>
      <c r="C481" s="463"/>
      <c r="D481" s="463"/>
      <c r="E481" s="463"/>
      <c r="F481" s="463"/>
    </row>
    <row r="482" spans="2:6" x14ac:dyDescent="0.2">
      <c r="B482" s="463"/>
      <c r="C482" s="463"/>
      <c r="D482" s="463"/>
      <c r="E482" s="463"/>
      <c r="F482" s="463"/>
    </row>
    <row r="483" spans="2:6" x14ac:dyDescent="0.2">
      <c r="B483" s="463"/>
      <c r="C483" s="463"/>
      <c r="D483" s="463"/>
      <c r="E483" s="463"/>
      <c r="F483" s="463"/>
    </row>
    <row r="484" spans="2:6" x14ac:dyDescent="0.2">
      <c r="B484" s="463"/>
      <c r="C484" s="463"/>
      <c r="D484" s="463"/>
      <c r="E484" s="463"/>
      <c r="F484" s="463"/>
    </row>
    <row r="485" spans="2:6" x14ac:dyDescent="0.2">
      <c r="B485" s="463"/>
      <c r="C485" s="463"/>
      <c r="D485" s="463"/>
      <c r="E485" s="463"/>
      <c r="F485" s="463"/>
    </row>
    <row r="486" spans="2:6" x14ac:dyDescent="0.2">
      <c r="B486" s="463"/>
      <c r="C486" s="463"/>
      <c r="D486" s="463"/>
      <c r="E486" s="463"/>
      <c r="F486" s="463"/>
    </row>
    <row r="487" spans="2:6" x14ac:dyDescent="0.2">
      <c r="B487" s="463"/>
      <c r="C487" s="463"/>
      <c r="D487" s="463"/>
      <c r="E487" s="463"/>
      <c r="F487" s="463"/>
    </row>
    <row r="488" spans="2:6" x14ac:dyDescent="0.2">
      <c r="B488" s="463"/>
      <c r="C488" s="463"/>
      <c r="D488" s="463"/>
      <c r="E488" s="463"/>
      <c r="F488" s="463"/>
    </row>
    <row r="489" spans="2:6" x14ac:dyDescent="0.2">
      <c r="B489" s="463"/>
      <c r="C489" s="463"/>
      <c r="D489" s="463"/>
      <c r="E489" s="463"/>
      <c r="F489" s="463"/>
    </row>
    <row r="490" spans="2:6" x14ac:dyDescent="0.2">
      <c r="B490" s="463"/>
      <c r="C490" s="463"/>
      <c r="D490" s="463"/>
      <c r="E490" s="463"/>
      <c r="F490" s="463"/>
    </row>
    <row r="491" spans="2:6" x14ac:dyDescent="0.2">
      <c r="B491" s="463"/>
      <c r="C491" s="463"/>
      <c r="D491" s="463"/>
      <c r="E491" s="463"/>
      <c r="F491" s="463"/>
    </row>
    <row r="492" spans="2:6" x14ac:dyDescent="0.2">
      <c r="B492" s="463"/>
      <c r="C492" s="463"/>
      <c r="D492" s="463"/>
      <c r="E492" s="463"/>
      <c r="F492" s="463"/>
    </row>
    <row r="493" spans="2:6" x14ac:dyDescent="0.2">
      <c r="B493" s="463"/>
      <c r="C493" s="463"/>
      <c r="D493" s="463"/>
      <c r="E493" s="463"/>
      <c r="F493" s="463"/>
    </row>
    <row r="494" spans="2:6" x14ac:dyDescent="0.2">
      <c r="B494" s="463"/>
      <c r="C494" s="463"/>
      <c r="D494" s="463"/>
      <c r="E494" s="463"/>
      <c r="F494" s="463"/>
    </row>
    <row r="495" spans="2:6" x14ac:dyDescent="0.2">
      <c r="B495" s="463"/>
      <c r="C495" s="463"/>
      <c r="D495" s="463"/>
      <c r="E495" s="463"/>
      <c r="F495" s="463"/>
    </row>
    <row r="496" spans="2:6" x14ac:dyDescent="0.2">
      <c r="B496" s="463"/>
      <c r="C496" s="463"/>
      <c r="D496" s="463"/>
      <c r="E496" s="463"/>
      <c r="F496" s="463"/>
    </row>
    <row r="497" spans="2:6" x14ac:dyDescent="0.2">
      <c r="B497" s="463"/>
      <c r="C497" s="463"/>
      <c r="D497" s="463"/>
      <c r="E497" s="463"/>
      <c r="F497" s="463"/>
    </row>
    <row r="498" spans="2:6" x14ac:dyDescent="0.2">
      <c r="B498" s="463"/>
      <c r="C498" s="463"/>
      <c r="D498" s="463"/>
      <c r="E498" s="463"/>
      <c r="F498" s="463"/>
    </row>
    <row r="499" spans="2:6" x14ac:dyDescent="0.2">
      <c r="B499" s="463"/>
      <c r="C499" s="463"/>
      <c r="D499" s="463"/>
      <c r="E499" s="463"/>
      <c r="F499" s="463"/>
    </row>
    <row r="500" spans="2:6" x14ac:dyDescent="0.2">
      <c r="B500" s="463"/>
      <c r="C500" s="463"/>
      <c r="D500" s="463"/>
      <c r="E500" s="463"/>
      <c r="F500" s="463"/>
    </row>
    <row r="501" spans="2:6" x14ac:dyDescent="0.2">
      <c r="B501" s="463"/>
      <c r="C501" s="463"/>
      <c r="D501" s="463"/>
      <c r="E501" s="463"/>
      <c r="F501" s="463"/>
    </row>
    <row r="502" spans="2:6" x14ac:dyDescent="0.2">
      <c r="B502" s="463"/>
      <c r="C502" s="463"/>
      <c r="D502" s="463"/>
      <c r="E502" s="463"/>
      <c r="F502" s="463"/>
    </row>
    <row r="503" spans="2:6" x14ac:dyDescent="0.2">
      <c r="B503" s="463"/>
      <c r="C503" s="463"/>
      <c r="D503" s="463"/>
      <c r="E503" s="463"/>
      <c r="F503" s="463"/>
    </row>
    <row r="504" spans="2:6" x14ac:dyDescent="0.2">
      <c r="B504" s="463"/>
      <c r="C504" s="463"/>
      <c r="D504" s="463"/>
      <c r="E504" s="463"/>
      <c r="F504" s="463"/>
    </row>
    <row r="505" spans="2:6" x14ac:dyDescent="0.2">
      <c r="B505" s="463"/>
      <c r="C505" s="463"/>
      <c r="D505" s="463"/>
      <c r="E505" s="463"/>
      <c r="F505" s="463"/>
    </row>
    <row r="506" spans="2:6" x14ac:dyDescent="0.2">
      <c r="B506" s="463"/>
      <c r="C506" s="463"/>
      <c r="D506" s="463"/>
      <c r="E506" s="463"/>
      <c r="F506" s="463"/>
    </row>
    <row r="507" spans="2:6" x14ac:dyDescent="0.2">
      <c r="B507" s="463"/>
      <c r="C507" s="463"/>
      <c r="D507" s="463"/>
      <c r="E507" s="463"/>
      <c r="F507" s="463"/>
    </row>
    <row r="508" spans="2:6" x14ac:dyDescent="0.2">
      <c r="B508" s="463"/>
      <c r="C508" s="463"/>
      <c r="D508" s="463"/>
      <c r="E508" s="463"/>
      <c r="F508" s="463"/>
    </row>
    <row r="509" spans="2:6" x14ac:dyDescent="0.2">
      <c r="B509" s="463"/>
      <c r="C509" s="463"/>
      <c r="D509" s="463"/>
      <c r="E509" s="463"/>
      <c r="F509" s="463"/>
    </row>
    <row r="510" spans="2:6" x14ac:dyDescent="0.2">
      <c r="B510" s="463"/>
      <c r="C510" s="463"/>
      <c r="D510" s="463"/>
      <c r="E510" s="463"/>
      <c r="F510" s="463"/>
    </row>
    <row r="511" spans="2:6" x14ac:dyDescent="0.2">
      <c r="B511" s="463"/>
      <c r="C511" s="463"/>
      <c r="D511" s="463"/>
      <c r="E511" s="463"/>
      <c r="F511" s="463"/>
    </row>
    <row r="512" spans="2:6" x14ac:dyDescent="0.2">
      <c r="B512" s="463"/>
      <c r="C512" s="463"/>
      <c r="D512" s="463"/>
      <c r="E512" s="463"/>
      <c r="F512" s="463"/>
    </row>
    <row r="513" spans="2:6" x14ac:dyDescent="0.2">
      <c r="B513" s="463"/>
      <c r="C513" s="463"/>
      <c r="D513" s="463"/>
      <c r="E513" s="463"/>
      <c r="F513" s="463"/>
    </row>
    <row r="514" spans="2:6" x14ac:dyDescent="0.2">
      <c r="B514" s="463"/>
      <c r="C514" s="463"/>
      <c r="D514" s="463"/>
      <c r="E514" s="463"/>
      <c r="F514" s="463"/>
    </row>
    <row r="515" spans="2:6" x14ac:dyDescent="0.2">
      <c r="B515" s="463"/>
      <c r="C515" s="463"/>
      <c r="D515" s="463"/>
      <c r="E515" s="463"/>
      <c r="F515" s="463"/>
    </row>
    <row r="516" spans="2:6" x14ac:dyDescent="0.2">
      <c r="B516" s="463"/>
      <c r="C516" s="463"/>
      <c r="D516" s="463"/>
      <c r="E516" s="463"/>
      <c r="F516" s="463"/>
    </row>
    <row r="517" spans="2:6" x14ac:dyDescent="0.2">
      <c r="B517" s="463"/>
      <c r="C517" s="463"/>
      <c r="D517" s="463"/>
      <c r="E517" s="463"/>
      <c r="F517" s="463"/>
    </row>
    <row r="518" spans="2:6" x14ac:dyDescent="0.2">
      <c r="B518" s="463"/>
      <c r="C518" s="463"/>
      <c r="D518" s="463"/>
      <c r="E518" s="463"/>
      <c r="F518" s="463"/>
    </row>
    <row r="519" spans="2:6" x14ac:dyDescent="0.2">
      <c r="B519" s="463"/>
      <c r="C519" s="463"/>
      <c r="D519" s="463"/>
      <c r="E519" s="463"/>
      <c r="F519" s="463"/>
    </row>
    <row r="520" spans="2:6" x14ac:dyDescent="0.2">
      <c r="B520" s="463"/>
      <c r="C520" s="463"/>
      <c r="D520" s="463"/>
      <c r="E520" s="463"/>
      <c r="F520" s="463"/>
    </row>
    <row r="521" spans="2:6" x14ac:dyDescent="0.2">
      <c r="B521" s="463"/>
      <c r="C521" s="463"/>
      <c r="D521" s="463"/>
      <c r="E521" s="463"/>
      <c r="F521" s="463"/>
    </row>
    <row r="522" spans="2:6" x14ac:dyDescent="0.2">
      <c r="B522" s="463"/>
      <c r="C522" s="463"/>
      <c r="D522" s="463"/>
      <c r="E522" s="463"/>
      <c r="F522" s="463"/>
    </row>
    <row r="523" spans="2:6" x14ac:dyDescent="0.2">
      <c r="B523" s="463"/>
      <c r="C523" s="463"/>
      <c r="D523" s="463"/>
      <c r="E523" s="463"/>
      <c r="F523" s="463"/>
    </row>
    <row r="524" spans="2:6" x14ac:dyDescent="0.2">
      <c r="B524" s="463"/>
      <c r="C524" s="463"/>
      <c r="D524" s="463"/>
      <c r="E524" s="463"/>
      <c r="F524" s="463"/>
    </row>
    <row r="525" spans="2:6" x14ac:dyDescent="0.2">
      <c r="B525" s="463"/>
      <c r="C525" s="463"/>
      <c r="D525" s="463"/>
      <c r="E525" s="463"/>
      <c r="F525" s="463"/>
    </row>
  </sheetData>
  <printOptions horizontalCentered="1"/>
  <pageMargins left="0" right="0" top="1.1811023622047245" bottom="0" header="0" footer="0"/>
  <pageSetup paperSize="9" scale="5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2"/>
  <sheetViews>
    <sheetView zoomScale="75" zoomScaleNormal="75" workbookViewId="0">
      <selection activeCell="K25" sqref="K25"/>
    </sheetView>
  </sheetViews>
  <sheetFormatPr defaultRowHeight="15.75" x14ac:dyDescent="0.25"/>
  <cols>
    <col min="1" max="1" width="15.85546875" style="349" customWidth="1"/>
    <col min="2" max="3" width="10.5703125" style="349" customWidth="1"/>
    <col min="4" max="4" width="9.85546875" style="349" customWidth="1"/>
    <col min="5" max="5" width="9.28515625" style="349" customWidth="1"/>
    <col min="6" max="6" width="61.5703125" style="349" customWidth="1"/>
    <col min="7" max="7" width="21" style="349" customWidth="1"/>
    <col min="8" max="8" width="20.85546875" style="568" customWidth="1"/>
    <col min="9" max="9" width="21" style="349" customWidth="1"/>
    <col min="10" max="10" width="13.85546875" style="349" customWidth="1"/>
    <col min="11" max="11" width="15.28515625" style="349" customWidth="1"/>
    <col min="12" max="12" width="16.7109375" style="349" customWidth="1"/>
    <col min="13" max="16384" width="9.140625" style="349"/>
  </cols>
  <sheetData>
    <row r="1" spans="1:12" x14ac:dyDescent="0.25">
      <c r="G1" s="339"/>
      <c r="H1" s="340"/>
    </row>
    <row r="3" spans="1:12" ht="24.95" customHeight="1" x14ac:dyDescent="0.3">
      <c r="A3" s="343" t="s">
        <v>501</v>
      </c>
      <c r="B3" s="481"/>
      <c r="C3" s="481"/>
      <c r="D3" s="481"/>
      <c r="E3" s="481"/>
      <c r="F3" s="481"/>
      <c r="G3" s="481"/>
      <c r="H3" s="482"/>
      <c r="I3" s="483"/>
      <c r="J3" s="483"/>
    </row>
    <row r="4" spans="1:12" ht="24.75" customHeight="1" x14ac:dyDescent="0.3">
      <c r="A4" s="343" t="s">
        <v>462</v>
      </c>
      <c r="B4" s="481"/>
      <c r="C4" s="481"/>
      <c r="D4" s="481"/>
      <c r="E4" s="483"/>
      <c r="F4" s="483"/>
      <c r="G4" s="483"/>
      <c r="H4" s="484"/>
      <c r="I4" s="483"/>
    </row>
    <row r="5" spans="1:12" ht="16.5" thickBot="1" x14ac:dyDescent="0.3">
      <c r="G5" s="339"/>
      <c r="H5" s="340"/>
      <c r="I5" s="339"/>
      <c r="J5" s="339" t="s">
        <v>245</v>
      </c>
    </row>
    <row r="6" spans="1:12" ht="24" customHeight="1" x14ac:dyDescent="0.25">
      <c r="A6" s="485" t="s">
        <v>288</v>
      </c>
      <c r="B6" s="486" t="s">
        <v>289</v>
      </c>
      <c r="C6" s="487"/>
      <c r="D6" s="487"/>
      <c r="E6" s="488"/>
      <c r="F6" s="489" t="s">
        <v>290</v>
      </c>
      <c r="G6" s="489" t="s">
        <v>291</v>
      </c>
      <c r="H6" s="490" t="s">
        <v>292</v>
      </c>
      <c r="I6" s="489" t="s">
        <v>293</v>
      </c>
      <c r="J6" s="489" t="s">
        <v>294</v>
      </c>
    </row>
    <row r="7" spans="1:12" ht="17.25" customHeight="1" x14ac:dyDescent="0.25">
      <c r="A7" s="491" t="s">
        <v>295</v>
      </c>
      <c r="B7" s="492" t="s">
        <v>296</v>
      </c>
      <c r="C7" s="493" t="s">
        <v>297</v>
      </c>
      <c r="D7" s="494" t="s">
        <v>298</v>
      </c>
      <c r="E7" s="495" t="s">
        <v>299</v>
      </c>
      <c r="F7" s="496"/>
      <c r="G7" s="497" t="s">
        <v>300</v>
      </c>
      <c r="H7" s="498" t="s">
        <v>301</v>
      </c>
      <c r="I7" s="497" t="s">
        <v>502</v>
      </c>
      <c r="J7" s="497" t="s">
        <v>303</v>
      </c>
    </row>
    <row r="8" spans="1:12" x14ac:dyDescent="0.25">
      <c r="A8" s="499" t="s">
        <v>304</v>
      </c>
      <c r="B8" s="500" t="s">
        <v>305</v>
      </c>
      <c r="C8" s="493"/>
      <c r="D8" s="493"/>
      <c r="E8" s="501" t="s">
        <v>306</v>
      </c>
      <c r="F8" s="502"/>
      <c r="G8" s="497" t="s">
        <v>301</v>
      </c>
      <c r="H8" s="498" t="s">
        <v>503</v>
      </c>
      <c r="I8" s="503" t="s">
        <v>504</v>
      </c>
      <c r="J8" s="504" t="s">
        <v>308</v>
      </c>
    </row>
    <row r="9" spans="1:12" ht="16.5" thickBot="1" x14ac:dyDescent="0.3">
      <c r="A9" s="499" t="s">
        <v>309</v>
      </c>
      <c r="B9" s="505"/>
      <c r="C9" s="506"/>
      <c r="D9" s="506"/>
      <c r="E9" s="507"/>
      <c r="F9" s="508"/>
      <c r="G9" s="497"/>
      <c r="H9" s="509"/>
      <c r="I9" s="510"/>
      <c r="J9" s="511"/>
    </row>
    <row r="10" spans="1:12" ht="16.5" thickBot="1" x14ac:dyDescent="0.3">
      <c r="A10" s="512" t="s">
        <v>0</v>
      </c>
      <c r="B10" s="513" t="s">
        <v>310</v>
      </c>
      <c r="C10" s="514" t="s">
        <v>311</v>
      </c>
      <c r="D10" s="514" t="s">
        <v>312</v>
      </c>
      <c r="E10" s="515" t="s">
        <v>313</v>
      </c>
      <c r="F10" s="515" t="s">
        <v>314</v>
      </c>
      <c r="G10" s="515">
        <v>1</v>
      </c>
      <c r="H10" s="516">
        <v>2</v>
      </c>
      <c r="I10" s="515">
        <v>3</v>
      </c>
      <c r="J10" s="515">
        <v>4</v>
      </c>
    </row>
    <row r="11" spans="1:12" ht="24.75" customHeight="1" x14ac:dyDescent="0.25">
      <c r="A11" s="391" t="s">
        <v>315</v>
      </c>
      <c r="B11" s="466" t="s">
        <v>316</v>
      </c>
      <c r="C11" s="393"/>
      <c r="D11" s="467"/>
      <c r="E11" s="468"/>
      <c r="F11" s="469" t="s">
        <v>264</v>
      </c>
      <c r="G11" s="424">
        <v>45643621</v>
      </c>
      <c r="H11" s="424">
        <v>69439311</v>
      </c>
      <c r="I11" s="424">
        <v>66306366</v>
      </c>
      <c r="J11" s="397">
        <v>95.488225682423604</v>
      </c>
    </row>
    <row r="12" spans="1:12" ht="18.95" customHeight="1" x14ac:dyDescent="0.25">
      <c r="A12" s="391" t="s">
        <v>315</v>
      </c>
      <c r="B12" s="392"/>
      <c r="C12" s="393" t="s">
        <v>317</v>
      </c>
      <c r="D12" s="393"/>
      <c r="E12" s="394"/>
      <c r="F12" s="395" t="s">
        <v>318</v>
      </c>
      <c r="G12" s="396">
        <v>21706200</v>
      </c>
      <c r="H12" s="396">
        <v>26293026</v>
      </c>
      <c r="I12" s="396">
        <v>26292694</v>
      </c>
      <c r="J12" s="397">
        <v>99.998737307756059</v>
      </c>
    </row>
    <row r="13" spans="1:12" ht="18.95" customHeight="1" x14ac:dyDescent="0.25">
      <c r="A13" s="517" t="s">
        <v>315</v>
      </c>
      <c r="B13" s="392"/>
      <c r="C13" s="393"/>
      <c r="D13" s="518" t="s">
        <v>319</v>
      </c>
      <c r="E13" s="519"/>
      <c r="F13" s="520" t="s">
        <v>320</v>
      </c>
      <c r="G13" s="521">
        <v>20613006</v>
      </c>
      <c r="H13" s="521">
        <v>21151269</v>
      </c>
      <c r="I13" s="521">
        <v>21150940</v>
      </c>
      <c r="J13" s="522">
        <v>99.998444537772173</v>
      </c>
      <c r="L13" s="523"/>
    </row>
    <row r="14" spans="1:12" ht="18.95" customHeight="1" x14ac:dyDescent="0.25">
      <c r="A14" s="517" t="s">
        <v>315</v>
      </c>
      <c r="B14" s="392"/>
      <c r="C14" s="393"/>
      <c r="D14" s="518" t="s">
        <v>321</v>
      </c>
      <c r="E14" s="519"/>
      <c r="F14" s="520" t="s">
        <v>322</v>
      </c>
      <c r="G14" s="521">
        <v>235150</v>
      </c>
      <c r="H14" s="521">
        <v>226593</v>
      </c>
      <c r="I14" s="521">
        <v>226592</v>
      </c>
      <c r="J14" s="522">
        <v>99.999558680100449</v>
      </c>
    </row>
    <row r="15" spans="1:12" ht="18.95" customHeight="1" x14ac:dyDescent="0.25">
      <c r="A15" s="524" t="s">
        <v>315</v>
      </c>
      <c r="B15" s="525"/>
      <c r="C15" s="526"/>
      <c r="D15" s="527"/>
      <c r="E15" s="528" t="s">
        <v>323</v>
      </c>
      <c r="F15" s="529" t="s">
        <v>324</v>
      </c>
      <c r="G15" s="530">
        <v>235150</v>
      </c>
      <c r="H15" s="530">
        <v>226593</v>
      </c>
      <c r="I15" s="530">
        <v>226592</v>
      </c>
      <c r="J15" s="531">
        <v>99.999558680100449</v>
      </c>
    </row>
    <row r="16" spans="1:12" ht="18.95" customHeight="1" x14ac:dyDescent="0.25">
      <c r="A16" s="517" t="s">
        <v>315</v>
      </c>
      <c r="B16" s="392"/>
      <c r="C16" s="393"/>
      <c r="D16" s="518" t="s">
        <v>325</v>
      </c>
      <c r="E16" s="519"/>
      <c r="F16" s="520" t="s">
        <v>326</v>
      </c>
      <c r="G16" s="521">
        <v>10000</v>
      </c>
      <c r="H16" s="521">
        <v>8439</v>
      </c>
      <c r="I16" s="521">
        <v>8438</v>
      </c>
      <c r="J16" s="522">
        <v>99.988150254769522</v>
      </c>
    </row>
    <row r="17" spans="1:12" ht="18.95" customHeight="1" x14ac:dyDescent="0.25">
      <c r="A17" s="517" t="s">
        <v>315</v>
      </c>
      <c r="B17" s="392"/>
      <c r="C17" s="393"/>
      <c r="D17" s="518" t="s">
        <v>327</v>
      </c>
      <c r="E17" s="519"/>
      <c r="F17" s="520" t="s">
        <v>328</v>
      </c>
      <c r="G17" s="521">
        <v>848044</v>
      </c>
      <c r="H17" s="521">
        <v>4906725</v>
      </c>
      <c r="I17" s="521">
        <v>4906724</v>
      </c>
      <c r="J17" s="522">
        <v>99.999979619807505</v>
      </c>
    </row>
    <row r="18" spans="1:12" ht="18.95" customHeight="1" x14ac:dyDescent="0.25">
      <c r="A18" s="391" t="s">
        <v>315</v>
      </c>
      <c r="B18" s="392"/>
      <c r="C18" s="393" t="s">
        <v>329</v>
      </c>
      <c r="D18" s="393"/>
      <c r="E18" s="394"/>
      <c r="F18" s="395" t="s">
        <v>330</v>
      </c>
      <c r="G18" s="396">
        <v>8790321</v>
      </c>
      <c r="H18" s="396">
        <v>9959569</v>
      </c>
      <c r="I18" s="532">
        <v>9947984</v>
      </c>
      <c r="J18" s="397">
        <v>99.883679705416966</v>
      </c>
      <c r="L18" s="523"/>
    </row>
    <row r="19" spans="1:12" ht="18.95" customHeight="1" x14ac:dyDescent="0.25">
      <c r="A19" s="391" t="s">
        <v>315</v>
      </c>
      <c r="B19" s="392"/>
      <c r="C19" s="422" t="s">
        <v>353</v>
      </c>
      <c r="D19" s="393"/>
      <c r="E19" s="423"/>
      <c r="F19" s="395" t="s">
        <v>354</v>
      </c>
      <c r="G19" s="424">
        <v>14850000</v>
      </c>
      <c r="H19" s="424">
        <v>32708715</v>
      </c>
      <c r="I19" s="425">
        <v>29614506</v>
      </c>
      <c r="J19" s="397">
        <v>90.54010834727076</v>
      </c>
      <c r="L19" s="523"/>
    </row>
    <row r="20" spans="1:12" ht="18.95" customHeight="1" x14ac:dyDescent="0.25">
      <c r="A20" s="517" t="s">
        <v>315</v>
      </c>
      <c r="B20" s="392"/>
      <c r="C20" s="533"/>
      <c r="D20" s="518" t="s">
        <v>355</v>
      </c>
      <c r="E20" s="534"/>
      <c r="F20" s="520" t="s">
        <v>356</v>
      </c>
      <c r="G20" s="535">
        <v>61050</v>
      </c>
      <c r="H20" s="535">
        <v>101150</v>
      </c>
      <c r="I20" s="535">
        <v>97128</v>
      </c>
      <c r="J20" s="522">
        <v>96.023727137913994</v>
      </c>
    </row>
    <row r="21" spans="1:12" ht="18.95" customHeight="1" x14ac:dyDescent="0.25">
      <c r="A21" s="524" t="s">
        <v>315</v>
      </c>
      <c r="B21" s="392"/>
      <c r="C21" s="536"/>
      <c r="D21" s="537"/>
      <c r="E21" s="538">
        <v>631001</v>
      </c>
      <c r="F21" s="539" t="s">
        <v>357</v>
      </c>
      <c r="G21" s="540">
        <v>45050</v>
      </c>
      <c r="H21" s="540">
        <v>65050</v>
      </c>
      <c r="I21" s="540">
        <v>61058</v>
      </c>
      <c r="J21" s="531">
        <v>93.863182167563409</v>
      </c>
    </row>
    <row r="22" spans="1:12" ht="18.95" customHeight="1" x14ac:dyDescent="0.25">
      <c r="A22" s="524" t="s">
        <v>315</v>
      </c>
      <c r="B22" s="392"/>
      <c r="C22" s="536"/>
      <c r="D22" s="537"/>
      <c r="E22" s="538">
        <v>631002</v>
      </c>
      <c r="F22" s="539" t="s">
        <v>358</v>
      </c>
      <c r="G22" s="540">
        <v>16000</v>
      </c>
      <c r="H22" s="540">
        <v>36100</v>
      </c>
      <c r="I22" s="540">
        <v>36070</v>
      </c>
      <c r="J22" s="531">
        <v>99.91689750692521</v>
      </c>
    </row>
    <row r="23" spans="1:12" ht="18.95" customHeight="1" x14ac:dyDescent="0.25">
      <c r="A23" s="517" t="s">
        <v>315</v>
      </c>
      <c r="B23" s="392"/>
      <c r="C23" s="533"/>
      <c r="D23" s="518" t="s">
        <v>360</v>
      </c>
      <c r="E23" s="534"/>
      <c r="F23" s="520" t="s">
        <v>361</v>
      </c>
      <c r="G23" s="535">
        <v>4060838</v>
      </c>
      <c r="H23" s="535">
        <v>8897179</v>
      </c>
      <c r="I23" s="535">
        <v>8639903</v>
      </c>
      <c r="J23" s="522">
        <v>97.108341868810328</v>
      </c>
    </row>
    <row r="24" spans="1:12" ht="18.95" customHeight="1" x14ac:dyDescent="0.25">
      <c r="A24" s="524" t="s">
        <v>315</v>
      </c>
      <c r="B24" s="392"/>
      <c r="C24" s="533"/>
      <c r="D24" s="541"/>
      <c r="E24" s="542">
        <v>632001</v>
      </c>
      <c r="F24" s="543" t="s">
        <v>505</v>
      </c>
      <c r="G24" s="540">
        <v>383600</v>
      </c>
      <c r="H24" s="540">
        <v>589070</v>
      </c>
      <c r="I24" s="540">
        <v>522771</v>
      </c>
      <c r="J24" s="531">
        <v>88.745140645424144</v>
      </c>
    </row>
    <row r="25" spans="1:12" ht="18.95" customHeight="1" x14ac:dyDescent="0.25">
      <c r="A25" s="524" t="s">
        <v>315</v>
      </c>
      <c r="B25" s="392"/>
      <c r="C25" s="533"/>
      <c r="D25" s="541"/>
      <c r="E25" s="542">
        <v>632002</v>
      </c>
      <c r="F25" s="543" t="s">
        <v>363</v>
      </c>
      <c r="G25" s="540">
        <v>59315</v>
      </c>
      <c r="H25" s="540">
        <v>52755</v>
      </c>
      <c r="I25" s="540">
        <v>41003</v>
      </c>
      <c r="J25" s="531">
        <v>77.723438536631591</v>
      </c>
    </row>
    <row r="26" spans="1:12" ht="18.95" customHeight="1" x14ac:dyDescent="0.25">
      <c r="A26" s="524" t="s">
        <v>315</v>
      </c>
      <c r="B26" s="392"/>
      <c r="C26" s="533"/>
      <c r="D26" s="541"/>
      <c r="E26" s="542">
        <v>632003</v>
      </c>
      <c r="F26" s="544" t="s">
        <v>364</v>
      </c>
      <c r="G26" s="540">
        <v>2773410</v>
      </c>
      <c r="H26" s="540">
        <v>6466301</v>
      </c>
      <c r="I26" s="540">
        <v>6288615</v>
      </c>
      <c r="J26" s="531">
        <v>97.25212296798432</v>
      </c>
      <c r="K26" s="545"/>
    </row>
    <row r="27" spans="1:12" ht="18.95" customHeight="1" x14ac:dyDescent="0.25">
      <c r="A27" s="524" t="s">
        <v>315</v>
      </c>
      <c r="B27" s="392"/>
      <c r="C27" s="533"/>
      <c r="D27" s="541"/>
      <c r="E27" s="542">
        <v>632004</v>
      </c>
      <c r="F27" s="544" t="s">
        <v>365</v>
      </c>
      <c r="G27" s="540">
        <v>844513</v>
      </c>
      <c r="H27" s="540">
        <v>1789053</v>
      </c>
      <c r="I27" s="540">
        <v>1787514</v>
      </c>
      <c r="J27" s="531">
        <v>99.913976835789668</v>
      </c>
    </row>
    <row r="28" spans="1:12" ht="18.95" customHeight="1" x14ac:dyDescent="0.25">
      <c r="A28" s="517" t="s">
        <v>315</v>
      </c>
      <c r="B28" s="392"/>
      <c r="C28" s="533"/>
      <c r="D28" s="518" t="s">
        <v>366</v>
      </c>
      <c r="E28" s="534"/>
      <c r="F28" s="520" t="s">
        <v>367</v>
      </c>
      <c r="G28" s="535">
        <v>314856</v>
      </c>
      <c r="H28" s="535">
        <v>1722287</v>
      </c>
      <c r="I28" s="535">
        <v>1622445</v>
      </c>
      <c r="J28" s="522">
        <v>94.202940624878423</v>
      </c>
    </row>
    <row r="29" spans="1:12" ht="18.95" customHeight="1" x14ac:dyDescent="0.25">
      <c r="A29" s="524" t="s">
        <v>315</v>
      </c>
      <c r="B29" s="392"/>
      <c r="C29" s="533"/>
      <c r="D29" s="546"/>
      <c r="E29" s="547" t="s">
        <v>368</v>
      </c>
      <c r="F29" s="548" t="s">
        <v>369</v>
      </c>
      <c r="G29" s="530">
        <v>46862</v>
      </c>
      <c r="H29" s="530">
        <v>82860</v>
      </c>
      <c r="I29" s="530">
        <v>69655</v>
      </c>
      <c r="J29" s="531">
        <v>84.06348056963553</v>
      </c>
    </row>
    <row r="30" spans="1:12" ht="18.95" customHeight="1" x14ac:dyDescent="0.25">
      <c r="A30" s="524" t="s">
        <v>315</v>
      </c>
      <c r="B30" s="392"/>
      <c r="C30" s="533"/>
      <c r="D30" s="546"/>
      <c r="E30" s="547" t="s">
        <v>370</v>
      </c>
      <c r="F30" s="548" t="s">
        <v>371</v>
      </c>
      <c r="G30" s="530">
        <v>0</v>
      </c>
      <c r="H30" s="530">
        <v>315540</v>
      </c>
      <c r="I30" s="530">
        <v>315540</v>
      </c>
      <c r="J30" s="531">
        <v>100</v>
      </c>
    </row>
    <row r="31" spans="1:12" ht="18.95" customHeight="1" x14ac:dyDescent="0.25">
      <c r="A31" s="524" t="s">
        <v>315</v>
      </c>
      <c r="B31" s="392"/>
      <c r="C31" s="533"/>
      <c r="D31" s="546"/>
      <c r="E31" s="547" t="s">
        <v>372</v>
      </c>
      <c r="F31" s="548" t="s">
        <v>373</v>
      </c>
      <c r="G31" s="530">
        <v>2000</v>
      </c>
      <c r="H31" s="530">
        <v>12059</v>
      </c>
      <c r="I31" s="530">
        <v>9845</v>
      </c>
      <c r="J31" s="531">
        <v>81.640268678994943</v>
      </c>
    </row>
    <row r="32" spans="1:12" ht="18.95" customHeight="1" x14ac:dyDescent="0.25">
      <c r="A32" s="524" t="s">
        <v>315</v>
      </c>
      <c r="B32" s="392"/>
      <c r="C32" s="533"/>
      <c r="D32" s="546"/>
      <c r="E32" s="547" t="s">
        <v>374</v>
      </c>
      <c r="F32" s="548" t="s">
        <v>375</v>
      </c>
      <c r="G32" s="530">
        <v>26469</v>
      </c>
      <c r="H32" s="530">
        <v>44969</v>
      </c>
      <c r="I32" s="530">
        <v>6005</v>
      </c>
      <c r="J32" s="531">
        <v>13.353643621161243</v>
      </c>
    </row>
    <row r="33" spans="1:11" ht="18.95" customHeight="1" x14ac:dyDescent="0.25">
      <c r="A33" s="524" t="s">
        <v>315</v>
      </c>
      <c r="B33" s="392"/>
      <c r="C33" s="533"/>
      <c r="D33" s="546"/>
      <c r="E33" s="547" t="s">
        <v>376</v>
      </c>
      <c r="F33" s="548" t="s">
        <v>377</v>
      </c>
      <c r="G33" s="530">
        <v>204200</v>
      </c>
      <c r="H33" s="530">
        <v>1184820</v>
      </c>
      <c r="I33" s="530">
        <v>1148117</v>
      </c>
      <c r="J33" s="531">
        <v>96.902229874580101</v>
      </c>
      <c r="K33" s="545"/>
    </row>
    <row r="34" spans="1:11" ht="18.95" customHeight="1" x14ac:dyDescent="0.25">
      <c r="A34" s="524" t="s">
        <v>315</v>
      </c>
      <c r="B34" s="392"/>
      <c r="C34" s="533"/>
      <c r="D34" s="546"/>
      <c r="E34" s="547" t="s">
        <v>378</v>
      </c>
      <c r="F34" s="548" t="s">
        <v>379</v>
      </c>
      <c r="G34" s="530">
        <v>8900</v>
      </c>
      <c r="H34" s="530">
        <v>9400</v>
      </c>
      <c r="I34" s="530">
        <v>8543</v>
      </c>
      <c r="J34" s="531">
        <v>90.88297872340425</v>
      </c>
      <c r="K34" s="545"/>
    </row>
    <row r="35" spans="1:11" ht="18.95" customHeight="1" x14ac:dyDescent="0.25">
      <c r="A35" s="524" t="s">
        <v>315</v>
      </c>
      <c r="B35" s="392"/>
      <c r="C35" s="533"/>
      <c r="D35" s="546"/>
      <c r="E35" s="547" t="s">
        <v>380</v>
      </c>
      <c r="F35" s="548" t="s">
        <v>381</v>
      </c>
      <c r="G35" s="530">
        <v>14125</v>
      </c>
      <c r="H35" s="530">
        <v>14125</v>
      </c>
      <c r="I35" s="530">
        <v>8707</v>
      </c>
      <c r="J35" s="531">
        <v>61.642477876106192</v>
      </c>
    </row>
    <row r="36" spans="1:11" ht="18.95" customHeight="1" x14ac:dyDescent="0.25">
      <c r="A36" s="524" t="s">
        <v>315</v>
      </c>
      <c r="B36" s="392"/>
      <c r="C36" s="533"/>
      <c r="D36" s="546"/>
      <c r="E36" s="547" t="s">
        <v>382</v>
      </c>
      <c r="F36" s="548" t="s">
        <v>383</v>
      </c>
      <c r="G36" s="530">
        <v>0</v>
      </c>
      <c r="H36" s="530">
        <v>48514</v>
      </c>
      <c r="I36" s="530">
        <v>48514</v>
      </c>
      <c r="J36" s="531">
        <v>100</v>
      </c>
    </row>
    <row r="37" spans="1:11" ht="18.95" customHeight="1" x14ac:dyDescent="0.25">
      <c r="A37" s="524" t="s">
        <v>315</v>
      </c>
      <c r="B37" s="392"/>
      <c r="C37" s="533"/>
      <c r="D37" s="546"/>
      <c r="E37" s="547" t="s">
        <v>384</v>
      </c>
      <c r="F37" s="548" t="s">
        <v>385</v>
      </c>
      <c r="G37" s="530">
        <v>12300</v>
      </c>
      <c r="H37" s="530">
        <v>10000</v>
      </c>
      <c r="I37" s="530">
        <v>7519</v>
      </c>
      <c r="J37" s="531">
        <v>75.19</v>
      </c>
    </row>
    <row r="38" spans="1:11" ht="18.95" customHeight="1" x14ac:dyDescent="0.25">
      <c r="A38" s="517" t="s">
        <v>315</v>
      </c>
      <c r="B38" s="392"/>
      <c r="C38" s="533"/>
      <c r="D38" s="518" t="s">
        <v>386</v>
      </c>
      <c r="E38" s="534"/>
      <c r="F38" s="520" t="s">
        <v>387</v>
      </c>
      <c r="G38" s="535">
        <v>82918</v>
      </c>
      <c r="H38" s="535">
        <v>144918</v>
      </c>
      <c r="I38" s="535">
        <v>85991</v>
      </c>
      <c r="J38" s="522">
        <v>59.337694420292856</v>
      </c>
    </row>
    <row r="39" spans="1:11" ht="18.95" customHeight="1" x14ac:dyDescent="0.25">
      <c r="A39" s="524" t="s">
        <v>315</v>
      </c>
      <c r="B39" s="392"/>
      <c r="C39" s="533"/>
      <c r="D39" s="541"/>
      <c r="E39" s="542">
        <v>634001</v>
      </c>
      <c r="F39" s="529" t="s">
        <v>388</v>
      </c>
      <c r="G39" s="540">
        <v>47300</v>
      </c>
      <c r="H39" s="540">
        <v>64300</v>
      </c>
      <c r="I39" s="540">
        <v>40316</v>
      </c>
      <c r="J39" s="531">
        <v>62.699844479004661</v>
      </c>
    </row>
    <row r="40" spans="1:11" ht="18.95" customHeight="1" x14ac:dyDescent="0.25">
      <c r="A40" s="524" t="s">
        <v>315</v>
      </c>
      <c r="B40" s="392"/>
      <c r="C40" s="533"/>
      <c r="D40" s="541"/>
      <c r="E40" s="542">
        <v>634002</v>
      </c>
      <c r="F40" s="529" t="s">
        <v>389</v>
      </c>
      <c r="G40" s="540">
        <v>16700</v>
      </c>
      <c r="H40" s="540">
        <v>61700</v>
      </c>
      <c r="I40" s="540">
        <v>28864</v>
      </c>
      <c r="J40" s="531">
        <v>46.781199351701787</v>
      </c>
    </row>
    <row r="41" spans="1:11" ht="18.95" customHeight="1" x14ac:dyDescent="0.25">
      <c r="A41" s="524" t="s">
        <v>315</v>
      </c>
      <c r="B41" s="392"/>
      <c r="C41" s="533"/>
      <c r="D41" s="549"/>
      <c r="E41" s="550" t="s">
        <v>390</v>
      </c>
      <c r="F41" s="548" t="s">
        <v>391</v>
      </c>
      <c r="G41" s="540">
        <v>16108</v>
      </c>
      <c r="H41" s="540">
        <v>16108</v>
      </c>
      <c r="I41" s="540">
        <v>15509</v>
      </c>
      <c r="J41" s="531">
        <v>96.281350881549542</v>
      </c>
    </row>
    <row r="42" spans="1:11" ht="18.95" customHeight="1" x14ac:dyDescent="0.25">
      <c r="A42" s="524" t="s">
        <v>315</v>
      </c>
      <c r="B42" s="392"/>
      <c r="C42" s="533"/>
      <c r="D42" s="549"/>
      <c r="E42" s="542">
        <v>634004</v>
      </c>
      <c r="F42" s="551" t="s">
        <v>392</v>
      </c>
      <c r="G42" s="540">
        <v>1760</v>
      </c>
      <c r="H42" s="540">
        <v>1760</v>
      </c>
      <c r="I42" s="540">
        <v>300</v>
      </c>
      <c r="J42" s="531">
        <v>17.045454545454543</v>
      </c>
    </row>
    <row r="43" spans="1:11" ht="18.95" customHeight="1" x14ac:dyDescent="0.25">
      <c r="A43" s="524" t="s">
        <v>315</v>
      </c>
      <c r="B43" s="392"/>
      <c r="C43" s="533"/>
      <c r="D43" s="549"/>
      <c r="E43" s="542">
        <v>634005</v>
      </c>
      <c r="F43" s="551" t="s">
        <v>393</v>
      </c>
      <c r="G43" s="540">
        <v>1050</v>
      </c>
      <c r="H43" s="540">
        <v>1050</v>
      </c>
      <c r="I43" s="540">
        <v>1002</v>
      </c>
      <c r="J43" s="531">
        <v>95.428571428571431</v>
      </c>
    </row>
    <row r="44" spans="1:11" ht="18.95" customHeight="1" x14ac:dyDescent="0.25">
      <c r="A44" s="517" t="s">
        <v>315</v>
      </c>
      <c r="B44" s="392"/>
      <c r="C44" s="533"/>
      <c r="D44" s="518" t="s">
        <v>394</v>
      </c>
      <c r="E44" s="552"/>
      <c r="F44" s="520" t="s">
        <v>395</v>
      </c>
      <c r="G44" s="535">
        <v>7540837</v>
      </c>
      <c r="H44" s="535">
        <v>15800777</v>
      </c>
      <c r="I44" s="535">
        <v>13850930</v>
      </c>
      <c r="J44" s="522">
        <v>87.659803059052095</v>
      </c>
    </row>
    <row r="45" spans="1:11" ht="18.95" customHeight="1" x14ac:dyDescent="0.25">
      <c r="A45" s="524" t="s">
        <v>315</v>
      </c>
      <c r="B45" s="392"/>
      <c r="C45" s="533"/>
      <c r="D45" s="541"/>
      <c r="E45" s="542">
        <v>635001</v>
      </c>
      <c r="F45" s="551" t="s">
        <v>396</v>
      </c>
      <c r="G45" s="540">
        <v>6750</v>
      </c>
      <c r="H45" s="540">
        <v>14250</v>
      </c>
      <c r="I45" s="540">
        <v>2627</v>
      </c>
      <c r="J45" s="531">
        <v>18.435087719298245</v>
      </c>
    </row>
    <row r="46" spans="1:11" ht="18.95" customHeight="1" x14ac:dyDescent="0.25">
      <c r="A46" s="524" t="s">
        <v>315</v>
      </c>
      <c r="B46" s="392"/>
      <c r="C46" s="533"/>
      <c r="D46" s="541"/>
      <c r="E46" s="542">
        <v>635002</v>
      </c>
      <c r="F46" s="551" t="s">
        <v>397</v>
      </c>
      <c r="G46" s="540">
        <v>7489854</v>
      </c>
      <c r="H46" s="540">
        <v>15658804</v>
      </c>
      <c r="I46" s="540">
        <v>13750571</v>
      </c>
      <c r="J46" s="531">
        <v>87.813673381440879</v>
      </c>
      <c r="K46" s="545"/>
    </row>
    <row r="47" spans="1:11" ht="18.95" customHeight="1" x14ac:dyDescent="0.25">
      <c r="A47" s="524" t="s">
        <v>315</v>
      </c>
      <c r="B47" s="392"/>
      <c r="C47" s="533"/>
      <c r="D47" s="541"/>
      <c r="E47" s="542">
        <v>635003</v>
      </c>
      <c r="F47" s="551" t="s">
        <v>398</v>
      </c>
      <c r="G47" s="540">
        <v>1250</v>
      </c>
      <c r="H47" s="540">
        <v>1473</v>
      </c>
      <c r="I47" s="540">
        <v>302</v>
      </c>
      <c r="J47" s="531">
        <v>20.502376103190766</v>
      </c>
    </row>
    <row r="48" spans="1:11" ht="18.95" customHeight="1" x14ac:dyDescent="0.25">
      <c r="A48" s="524" t="s">
        <v>315</v>
      </c>
      <c r="B48" s="392"/>
      <c r="C48" s="533"/>
      <c r="D48" s="541"/>
      <c r="E48" s="542">
        <v>635004</v>
      </c>
      <c r="F48" s="551" t="s">
        <v>399</v>
      </c>
      <c r="G48" s="540">
        <v>19233</v>
      </c>
      <c r="H48" s="540">
        <v>49400</v>
      </c>
      <c r="I48" s="540">
        <v>39734</v>
      </c>
      <c r="J48" s="531">
        <v>80.433198380566807</v>
      </c>
    </row>
    <row r="49" spans="1:11" ht="18.95" customHeight="1" x14ac:dyDescent="0.25">
      <c r="A49" s="524" t="s">
        <v>315</v>
      </c>
      <c r="B49" s="392"/>
      <c r="C49" s="533"/>
      <c r="D49" s="541"/>
      <c r="E49" s="542">
        <v>635006</v>
      </c>
      <c r="F49" s="529" t="s">
        <v>400</v>
      </c>
      <c r="G49" s="540">
        <v>23750</v>
      </c>
      <c r="H49" s="540">
        <v>76850</v>
      </c>
      <c r="I49" s="540">
        <v>57696</v>
      </c>
      <c r="J49" s="531">
        <v>75.076122316200383</v>
      </c>
    </row>
    <row r="50" spans="1:11" ht="18.95" customHeight="1" x14ac:dyDescent="0.25">
      <c r="A50" s="517" t="s">
        <v>315</v>
      </c>
      <c r="B50" s="392"/>
      <c r="C50" s="533"/>
      <c r="D50" s="518" t="s">
        <v>401</v>
      </c>
      <c r="E50" s="534"/>
      <c r="F50" s="520" t="s">
        <v>402</v>
      </c>
      <c r="G50" s="535">
        <v>55000</v>
      </c>
      <c r="H50" s="535">
        <v>600500</v>
      </c>
      <c r="I50" s="535">
        <v>591737</v>
      </c>
      <c r="J50" s="522">
        <v>98.540716069941709</v>
      </c>
    </row>
    <row r="51" spans="1:11" ht="18.95" customHeight="1" x14ac:dyDescent="0.25">
      <c r="A51" s="524" t="s">
        <v>315</v>
      </c>
      <c r="B51" s="392"/>
      <c r="C51" s="533"/>
      <c r="D51" s="553"/>
      <c r="E51" s="542">
        <v>636001</v>
      </c>
      <c r="F51" s="554" t="s">
        <v>403</v>
      </c>
      <c r="G51" s="540">
        <v>50000</v>
      </c>
      <c r="H51" s="540">
        <v>590000</v>
      </c>
      <c r="I51" s="540">
        <v>587036</v>
      </c>
      <c r="J51" s="531">
        <v>99.497627118644075</v>
      </c>
      <c r="K51" s="545"/>
    </row>
    <row r="52" spans="1:11" ht="18" customHeight="1" x14ac:dyDescent="0.25">
      <c r="A52" s="524" t="s">
        <v>315</v>
      </c>
      <c r="B52" s="392"/>
      <c r="C52" s="533"/>
      <c r="D52" s="553"/>
      <c r="E52" s="542">
        <v>636002</v>
      </c>
      <c r="F52" s="554" t="s">
        <v>404</v>
      </c>
      <c r="G52" s="540">
        <v>5000</v>
      </c>
      <c r="H52" s="540">
        <v>10500</v>
      </c>
      <c r="I52" s="540">
        <v>4701</v>
      </c>
      <c r="J52" s="531">
        <v>44.771428571428572</v>
      </c>
    </row>
    <row r="53" spans="1:11" ht="18.95" customHeight="1" x14ac:dyDescent="0.25">
      <c r="A53" s="517" t="s">
        <v>315</v>
      </c>
      <c r="B53" s="392"/>
      <c r="C53" s="533"/>
      <c r="D53" s="518" t="s">
        <v>405</v>
      </c>
      <c r="E53" s="534"/>
      <c r="F53" s="520" t="s">
        <v>406</v>
      </c>
      <c r="G53" s="535">
        <v>2734501</v>
      </c>
      <c r="H53" s="535">
        <v>5441904</v>
      </c>
      <c r="I53" s="535">
        <v>4726372</v>
      </c>
      <c r="J53" s="522">
        <v>86.851440231213189</v>
      </c>
    </row>
    <row r="54" spans="1:11" ht="18.95" customHeight="1" x14ac:dyDescent="0.25">
      <c r="A54" s="524" t="s">
        <v>315</v>
      </c>
      <c r="B54" s="392"/>
      <c r="C54" s="533"/>
      <c r="D54" s="546"/>
      <c r="E54" s="547" t="s">
        <v>407</v>
      </c>
      <c r="F54" s="548" t="s">
        <v>408</v>
      </c>
      <c r="G54" s="540">
        <v>20040</v>
      </c>
      <c r="H54" s="540">
        <v>30040</v>
      </c>
      <c r="I54" s="540">
        <v>23611</v>
      </c>
      <c r="J54" s="531">
        <v>78.598535286284957</v>
      </c>
    </row>
    <row r="55" spans="1:11" ht="18.95" customHeight="1" x14ac:dyDescent="0.25">
      <c r="A55" s="524" t="s">
        <v>315</v>
      </c>
      <c r="B55" s="392"/>
      <c r="C55" s="533"/>
      <c r="D55" s="546"/>
      <c r="E55" s="547" t="s">
        <v>409</v>
      </c>
      <c r="F55" s="548" t="s">
        <v>410</v>
      </c>
      <c r="G55" s="540">
        <v>6750</v>
      </c>
      <c r="H55" s="540">
        <v>7100</v>
      </c>
      <c r="I55" s="540">
        <v>6453</v>
      </c>
      <c r="J55" s="531">
        <v>90.887323943661968</v>
      </c>
    </row>
    <row r="56" spans="1:11" ht="18.95" customHeight="1" x14ac:dyDescent="0.25">
      <c r="A56" s="524" t="s">
        <v>315</v>
      </c>
      <c r="B56" s="392"/>
      <c r="C56" s="533"/>
      <c r="D56" s="546"/>
      <c r="E56" s="547" t="s">
        <v>411</v>
      </c>
      <c r="F56" s="548" t="s">
        <v>412</v>
      </c>
      <c r="G56" s="540">
        <v>608463</v>
      </c>
      <c r="H56" s="540">
        <v>1081068</v>
      </c>
      <c r="I56" s="540">
        <v>802102</v>
      </c>
      <c r="J56" s="531">
        <v>74.195332763526437</v>
      </c>
      <c r="K56" s="545"/>
    </row>
    <row r="57" spans="1:11" ht="18.95" customHeight="1" x14ac:dyDescent="0.25">
      <c r="A57" s="524" t="s">
        <v>315</v>
      </c>
      <c r="B57" s="392"/>
      <c r="C57" s="533"/>
      <c r="D57" s="546"/>
      <c r="E57" s="547" t="s">
        <v>413</v>
      </c>
      <c r="F57" s="548" t="s">
        <v>414</v>
      </c>
      <c r="G57" s="540">
        <v>280153</v>
      </c>
      <c r="H57" s="540">
        <v>436552</v>
      </c>
      <c r="I57" s="540">
        <v>269170</v>
      </c>
      <c r="J57" s="531">
        <v>61.658175887408603</v>
      </c>
    </row>
    <row r="58" spans="1:11" ht="18.95" customHeight="1" x14ac:dyDescent="0.25">
      <c r="A58" s="524" t="s">
        <v>315</v>
      </c>
      <c r="B58" s="392"/>
      <c r="C58" s="533"/>
      <c r="D58" s="546"/>
      <c r="E58" s="547" t="s">
        <v>415</v>
      </c>
      <c r="F58" s="548" t="s">
        <v>356</v>
      </c>
      <c r="G58" s="540">
        <v>370</v>
      </c>
      <c r="H58" s="540">
        <v>370</v>
      </c>
      <c r="I58" s="540">
        <v>111</v>
      </c>
      <c r="J58" s="531">
        <v>30</v>
      </c>
    </row>
    <row r="59" spans="1:11" ht="18.95" customHeight="1" x14ac:dyDescent="0.25">
      <c r="A59" s="524" t="s">
        <v>315</v>
      </c>
      <c r="B59" s="555"/>
      <c r="C59" s="533"/>
      <c r="D59" s="556"/>
      <c r="E59" s="557" t="s">
        <v>416</v>
      </c>
      <c r="F59" s="558" t="s">
        <v>417</v>
      </c>
      <c r="G59" s="540">
        <v>0</v>
      </c>
      <c r="H59" s="540">
        <v>0</v>
      </c>
      <c r="I59" s="540">
        <v>0</v>
      </c>
      <c r="J59" s="531">
        <v>0</v>
      </c>
    </row>
    <row r="60" spans="1:11" ht="18.95" customHeight="1" x14ac:dyDescent="0.25">
      <c r="A60" s="524" t="s">
        <v>315</v>
      </c>
      <c r="B60" s="392"/>
      <c r="C60" s="533"/>
      <c r="D60" s="546"/>
      <c r="E60" s="547" t="s">
        <v>418</v>
      </c>
      <c r="F60" s="548" t="s">
        <v>419</v>
      </c>
      <c r="G60" s="540">
        <v>500</v>
      </c>
      <c r="H60" s="540">
        <v>110500</v>
      </c>
      <c r="I60" s="540">
        <v>4930</v>
      </c>
      <c r="J60" s="531">
        <v>4.4615384615384617</v>
      </c>
    </row>
    <row r="61" spans="1:11" ht="18.95" customHeight="1" x14ac:dyDescent="0.25">
      <c r="A61" s="524" t="s">
        <v>315</v>
      </c>
      <c r="B61" s="392"/>
      <c r="C61" s="533"/>
      <c r="D61" s="546"/>
      <c r="E61" s="547" t="s">
        <v>420</v>
      </c>
      <c r="F61" s="548" t="s">
        <v>421</v>
      </c>
      <c r="G61" s="540">
        <v>705173</v>
      </c>
      <c r="H61" s="540">
        <v>1464647</v>
      </c>
      <c r="I61" s="540">
        <v>1415033</v>
      </c>
      <c r="J61" s="531">
        <v>96.61256261747711</v>
      </c>
      <c r="K61" s="545"/>
    </row>
    <row r="62" spans="1:11" ht="18.95" customHeight="1" x14ac:dyDescent="0.25">
      <c r="A62" s="524" t="s">
        <v>315</v>
      </c>
      <c r="B62" s="392"/>
      <c r="C62" s="533"/>
      <c r="D62" s="546"/>
      <c r="E62" s="547" t="s">
        <v>422</v>
      </c>
      <c r="F62" s="548" t="s">
        <v>423</v>
      </c>
      <c r="G62" s="540">
        <v>202070</v>
      </c>
      <c r="H62" s="540">
        <v>485000</v>
      </c>
      <c r="I62" s="540">
        <v>458420</v>
      </c>
      <c r="J62" s="531">
        <v>94.519587628865978</v>
      </c>
      <c r="K62" s="545"/>
    </row>
    <row r="63" spans="1:11" ht="18.95" customHeight="1" x14ac:dyDescent="0.25">
      <c r="A63" s="524" t="s">
        <v>315</v>
      </c>
      <c r="B63" s="392"/>
      <c r="C63" s="533"/>
      <c r="D63" s="546"/>
      <c r="E63" s="547" t="s">
        <v>424</v>
      </c>
      <c r="F63" s="548" t="s">
        <v>425</v>
      </c>
      <c r="G63" s="540">
        <v>5630</v>
      </c>
      <c r="H63" s="540">
        <v>5630</v>
      </c>
      <c r="I63" s="540">
        <v>5627</v>
      </c>
      <c r="J63" s="531">
        <v>99.946714031971581</v>
      </c>
    </row>
    <row r="64" spans="1:11" ht="18.95" customHeight="1" x14ac:dyDescent="0.25">
      <c r="A64" s="524" t="s">
        <v>315</v>
      </c>
      <c r="B64" s="392"/>
      <c r="C64" s="533"/>
      <c r="D64" s="546"/>
      <c r="E64" s="547" t="s">
        <v>426</v>
      </c>
      <c r="F64" s="548" t="s">
        <v>427</v>
      </c>
      <c r="G64" s="540">
        <v>137900</v>
      </c>
      <c r="H64" s="540">
        <v>330000</v>
      </c>
      <c r="I64" s="559">
        <v>326732</v>
      </c>
      <c r="J64" s="531">
        <v>99.009696969696975</v>
      </c>
    </row>
    <row r="65" spans="1:12" ht="18.95" customHeight="1" x14ac:dyDescent="0.25">
      <c r="A65" s="524" t="s">
        <v>315</v>
      </c>
      <c r="B65" s="392"/>
      <c r="C65" s="533"/>
      <c r="D65" s="546"/>
      <c r="E65" s="547" t="s">
        <v>428</v>
      </c>
      <c r="F65" s="548" t="s">
        <v>429</v>
      </c>
      <c r="G65" s="540">
        <v>10000</v>
      </c>
      <c r="H65" s="540">
        <v>14200</v>
      </c>
      <c r="I65" s="540">
        <v>14154</v>
      </c>
      <c r="J65" s="531">
        <v>99.676056338028175</v>
      </c>
    </row>
    <row r="66" spans="1:12" ht="18.95" customHeight="1" x14ac:dyDescent="0.25">
      <c r="A66" s="524" t="s">
        <v>315</v>
      </c>
      <c r="B66" s="392"/>
      <c r="C66" s="533"/>
      <c r="D66" s="546"/>
      <c r="E66" s="547" t="s">
        <v>430</v>
      </c>
      <c r="F66" s="548" t="s">
        <v>431</v>
      </c>
      <c r="G66" s="540">
        <v>86785</v>
      </c>
      <c r="H66" s="540">
        <v>86785</v>
      </c>
      <c r="I66" s="540">
        <v>81291</v>
      </c>
      <c r="J66" s="531">
        <v>93.669412916978743</v>
      </c>
    </row>
    <row r="67" spans="1:12" ht="18.95" customHeight="1" x14ac:dyDescent="0.25">
      <c r="A67" s="524" t="s">
        <v>315</v>
      </c>
      <c r="B67" s="392"/>
      <c r="C67" s="533"/>
      <c r="D67" s="546"/>
      <c r="E67" s="547" t="s">
        <v>432</v>
      </c>
      <c r="F67" s="548" t="s">
        <v>433</v>
      </c>
      <c r="G67" s="540">
        <v>76000</v>
      </c>
      <c r="H67" s="540">
        <v>116000</v>
      </c>
      <c r="I67" s="540">
        <v>115409</v>
      </c>
      <c r="J67" s="531">
        <v>99.490517241379308</v>
      </c>
    </row>
    <row r="68" spans="1:12" ht="18.95" customHeight="1" x14ac:dyDescent="0.25">
      <c r="A68" s="524" t="s">
        <v>315</v>
      </c>
      <c r="B68" s="392"/>
      <c r="C68" s="533"/>
      <c r="D68" s="546"/>
      <c r="E68" s="547" t="s">
        <v>434</v>
      </c>
      <c r="F68" s="548" t="s">
        <v>435</v>
      </c>
      <c r="G68" s="540">
        <v>0</v>
      </c>
      <c r="H68" s="540">
        <v>2078</v>
      </c>
      <c r="I68" s="540">
        <v>2078</v>
      </c>
      <c r="J68" s="531">
        <v>100</v>
      </c>
    </row>
    <row r="69" spans="1:12" ht="18.75" customHeight="1" x14ac:dyDescent="0.25">
      <c r="A69" s="524" t="s">
        <v>315</v>
      </c>
      <c r="B69" s="392"/>
      <c r="C69" s="533"/>
      <c r="D69" s="546"/>
      <c r="E69" s="547" t="s">
        <v>436</v>
      </c>
      <c r="F69" s="548" t="s">
        <v>437</v>
      </c>
      <c r="G69" s="540">
        <v>55000</v>
      </c>
      <c r="H69" s="540">
        <v>27346</v>
      </c>
      <c r="I69" s="540">
        <v>12884</v>
      </c>
      <c r="J69" s="531">
        <v>47.114751700431505</v>
      </c>
    </row>
    <row r="70" spans="1:12" ht="18.95" customHeight="1" x14ac:dyDescent="0.25">
      <c r="A70" s="524" t="s">
        <v>315</v>
      </c>
      <c r="B70" s="392"/>
      <c r="C70" s="533"/>
      <c r="D70" s="546"/>
      <c r="E70" s="547" t="s">
        <v>438</v>
      </c>
      <c r="F70" s="548" t="s">
        <v>439</v>
      </c>
      <c r="G70" s="540">
        <v>500000</v>
      </c>
      <c r="H70" s="540">
        <v>1205000</v>
      </c>
      <c r="I70" s="540">
        <v>1148874</v>
      </c>
      <c r="J70" s="531">
        <v>95.342240663900412</v>
      </c>
    </row>
    <row r="71" spans="1:12" ht="18.95" customHeight="1" x14ac:dyDescent="0.25">
      <c r="A71" s="524" t="s">
        <v>315</v>
      </c>
      <c r="B71" s="392"/>
      <c r="C71" s="533"/>
      <c r="D71" s="546"/>
      <c r="E71" s="547" t="s">
        <v>440</v>
      </c>
      <c r="F71" s="548" t="s">
        <v>441</v>
      </c>
      <c r="G71" s="540">
        <v>39667</v>
      </c>
      <c r="H71" s="540">
        <v>39588</v>
      </c>
      <c r="I71" s="540">
        <v>39493</v>
      </c>
      <c r="J71" s="531">
        <v>99.76002829140144</v>
      </c>
    </row>
    <row r="72" spans="1:12" ht="18.95" customHeight="1" x14ac:dyDescent="0.25">
      <c r="A72" s="391" t="s">
        <v>315</v>
      </c>
      <c r="B72" s="392"/>
      <c r="C72" s="422" t="s">
        <v>442</v>
      </c>
      <c r="D72" s="393"/>
      <c r="E72" s="423"/>
      <c r="F72" s="395" t="s">
        <v>443</v>
      </c>
      <c r="G72" s="424">
        <v>297100</v>
      </c>
      <c r="H72" s="424">
        <v>478001</v>
      </c>
      <c r="I72" s="425">
        <v>451182</v>
      </c>
      <c r="J72" s="397">
        <v>94.389342281710711</v>
      </c>
      <c r="L72" s="523"/>
    </row>
    <row r="73" spans="1:12" ht="18.95" customHeight="1" x14ac:dyDescent="0.25">
      <c r="A73" s="517" t="s">
        <v>315</v>
      </c>
      <c r="B73" s="392"/>
      <c r="C73" s="533"/>
      <c r="D73" s="518" t="s">
        <v>444</v>
      </c>
      <c r="E73" s="534"/>
      <c r="F73" s="520" t="s">
        <v>445</v>
      </c>
      <c r="G73" s="535">
        <v>251100</v>
      </c>
      <c r="H73" s="535">
        <v>432001</v>
      </c>
      <c r="I73" s="535">
        <v>405782</v>
      </c>
      <c r="J73" s="522">
        <v>93.930801086108602</v>
      </c>
    </row>
    <row r="74" spans="1:12" ht="18.95" customHeight="1" x14ac:dyDescent="0.25">
      <c r="A74" s="524" t="s">
        <v>315</v>
      </c>
      <c r="B74" s="392"/>
      <c r="C74" s="533"/>
      <c r="D74" s="546"/>
      <c r="E74" s="547" t="s">
        <v>446</v>
      </c>
      <c r="F74" s="548" t="s">
        <v>447</v>
      </c>
      <c r="G74" s="540">
        <v>0</v>
      </c>
      <c r="H74" s="540">
        <v>75565</v>
      </c>
      <c r="I74" s="559">
        <v>75559</v>
      </c>
      <c r="J74" s="531">
        <v>99.992059816052404</v>
      </c>
    </row>
    <row r="75" spans="1:12" ht="18.95" customHeight="1" x14ac:dyDescent="0.25">
      <c r="A75" s="524" t="s">
        <v>315</v>
      </c>
      <c r="B75" s="392"/>
      <c r="C75" s="533"/>
      <c r="D75" s="546"/>
      <c r="E75" s="547" t="s">
        <v>448</v>
      </c>
      <c r="F75" s="548" t="s">
        <v>449</v>
      </c>
      <c r="G75" s="540">
        <v>100000</v>
      </c>
      <c r="H75" s="540">
        <v>182836</v>
      </c>
      <c r="I75" s="559">
        <v>157501</v>
      </c>
      <c r="J75" s="531">
        <v>86.143319696339887</v>
      </c>
    </row>
    <row r="76" spans="1:12" ht="18.95" customHeight="1" x14ac:dyDescent="0.25">
      <c r="A76" s="524" t="s">
        <v>315</v>
      </c>
      <c r="B76" s="392"/>
      <c r="C76" s="533"/>
      <c r="D76" s="546"/>
      <c r="E76" s="547" t="s">
        <v>450</v>
      </c>
      <c r="F76" s="548" t="s">
        <v>451</v>
      </c>
      <c r="G76" s="540">
        <v>11000</v>
      </c>
      <c r="H76" s="540">
        <v>13000</v>
      </c>
      <c r="I76" s="559">
        <v>12124</v>
      </c>
      <c r="J76" s="531">
        <v>93.261538461538464</v>
      </c>
    </row>
    <row r="77" spans="1:12" ht="18.75" customHeight="1" x14ac:dyDescent="0.25">
      <c r="A77" s="524" t="s">
        <v>315</v>
      </c>
      <c r="B77" s="392"/>
      <c r="C77" s="533"/>
      <c r="D77" s="546"/>
      <c r="E77" s="547" t="s">
        <v>452</v>
      </c>
      <c r="F77" s="548" t="s">
        <v>453</v>
      </c>
      <c r="G77" s="540">
        <v>140100</v>
      </c>
      <c r="H77" s="540">
        <v>160600</v>
      </c>
      <c r="I77" s="559">
        <v>160598</v>
      </c>
      <c r="J77" s="531">
        <v>99.998754669987548</v>
      </c>
    </row>
    <row r="78" spans="1:12" ht="18.95" hidden="1" customHeight="1" x14ac:dyDescent="0.25">
      <c r="A78" s="524" t="s">
        <v>454</v>
      </c>
      <c r="B78" s="392"/>
      <c r="C78" s="533"/>
      <c r="D78" s="546"/>
      <c r="E78" s="547" t="s">
        <v>455</v>
      </c>
      <c r="F78" s="548" t="s">
        <v>456</v>
      </c>
      <c r="G78" s="540">
        <v>0</v>
      </c>
      <c r="H78" s="540">
        <v>0</v>
      </c>
      <c r="I78" s="540">
        <v>0</v>
      </c>
      <c r="J78" s="531" t="e">
        <v>#DIV/0!</v>
      </c>
    </row>
    <row r="79" spans="1:12" ht="18.95" customHeight="1" x14ac:dyDescent="0.25">
      <c r="A79" s="517" t="s">
        <v>315</v>
      </c>
      <c r="B79" s="392"/>
      <c r="C79" s="533"/>
      <c r="D79" s="518" t="s">
        <v>457</v>
      </c>
      <c r="E79" s="547"/>
      <c r="F79" s="520" t="s">
        <v>458</v>
      </c>
      <c r="G79" s="535">
        <v>46000</v>
      </c>
      <c r="H79" s="535">
        <v>46000</v>
      </c>
      <c r="I79" s="535">
        <v>45400</v>
      </c>
      <c r="J79" s="522">
        <v>98.695652173913047</v>
      </c>
    </row>
    <row r="80" spans="1:12" ht="18.95" customHeight="1" x14ac:dyDescent="0.25">
      <c r="A80" s="524" t="s">
        <v>315</v>
      </c>
      <c r="B80" s="392"/>
      <c r="C80" s="533"/>
      <c r="D80" s="546"/>
      <c r="E80" s="547" t="s">
        <v>459</v>
      </c>
      <c r="F80" s="548" t="s">
        <v>460</v>
      </c>
      <c r="G80" s="540">
        <v>46000</v>
      </c>
      <c r="H80" s="540">
        <v>46000</v>
      </c>
      <c r="I80" s="540">
        <v>45400</v>
      </c>
      <c r="J80" s="531">
        <v>98.695652173913047</v>
      </c>
    </row>
    <row r="81" spans="1:10" ht="16.5" thickBot="1" x14ac:dyDescent="0.3">
      <c r="A81" s="560"/>
      <c r="B81" s="561"/>
      <c r="C81" s="562"/>
      <c r="D81" s="562"/>
      <c r="E81" s="563"/>
      <c r="F81" s="564"/>
      <c r="G81" s="565"/>
      <c r="H81" s="565"/>
      <c r="I81" s="565"/>
      <c r="J81" s="566"/>
    </row>
    <row r="82" spans="1:10" x14ac:dyDescent="0.25">
      <c r="B82" s="567"/>
      <c r="C82" s="567"/>
      <c r="D82" s="567"/>
      <c r="E82" s="567"/>
      <c r="F82" s="567"/>
    </row>
    <row r="83" spans="1:10" x14ac:dyDescent="0.25">
      <c r="B83" s="567"/>
      <c r="C83" s="567"/>
      <c r="D83" s="567"/>
      <c r="E83" s="567"/>
      <c r="F83" s="567"/>
      <c r="I83" s="569"/>
    </row>
    <row r="84" spans="1:10" x14ac:dyDescent="0.25">
      <c r="B84" s="567"/>
      <c r="C84" s="567"/>
      <c r="D84" s="567"/>
      <c r="E84" s="567"/>
      <c r="F84" s="567"/>
      <c r="I84" s="569"/>
    </row>
    <row r="85" spans="1:10" x14ac:dyDescent="0.25">
      <c r="B85" s="567"/>
      <c r="C85" s="567"/>
      <c r="D85" s="567"/>
      <c r="E85" s="567"/>
      <c r="F85" s="567"/>
    </row>
    <row r="86" spans="1:10" x14ac:dyDescent="0.25">
      <c r="B86" s="567"/>
      <c r="C86" s="567"/>
      <c r="D86" s="567"/>
      <c r="E86" s="567"/>
      <c r="F86" s="567"/>
    </row>
    <row r="87" spans="1:10" x14ac:dyDescent="0.25">
      <c r="B87" s="567"/>
      <c r="C87" s="567"/>
      <c r="D87" s="567"/>
      <c r="E87" s="567"/>
      <c r="F87" s="567"/>
    </row>
    <row r="88" spans="1:10" x14ac:dyDescent="0.25">
      <c r="B88" s="567"/>
      <c r="C88" s="567"/>
      <c r="D88" s="567"/>
      <c r="E88" s="567"/>
      <c r="F88" s="567"/>
    </row>
    <row r="89" spans="1:10" x14ac:dyDescent="0.25">
      <c r="B89" s="567"/>
      <c r="C89" s="567"/>
      <c r="D89" s="567"/>
      <c r="E89" s="567"/>
      <c r="F89" s="567"/>
    </row>
    <row r="90" spans="1:10" x14ac:dyDescent="0.25">
      <c r="B90" s="567"/>
      <c r="C90" s="567"/>
      <c r="D90" s="567"/>
      <c r="E90" s="567"/>
      <c r="F90" s="567"/>
    </row>
    <row r="91" spans="1:10" x14ac:dyDescent="0.25">
      <c r="B91" s="567"/>
      <c r="C91" s="567"/>
      <c r="D91" s="567"/>
      <c r="E91" s="567"/>
      <c r="F91" s="567"/>
    </row>
    <row r="92" spans="1:10" x14ac:dyDescent="0.25">
      <c r="B92" s="567"/>
      <c r="C92" s="567"/>
      <c r="D92" s="567"/>
      <c r="E92" s="567"/>
      <c r="F92" s="567"/>
    </row>
    <row r="93" spans="1:10" x14ac:dyDescent="0.25">
      <c r="B93" s="567"/>
      <c r="C93" s="567"/>
      <c r="D93" s="567"/>
      <c r="E93" s="567"/>
      <c r="F93" s="567"/>
    </row>
    <row r="94" spans="1:10" x14ac:dyDescent="0.25">
      <c r="B94" s="567"/>
      <c r="C94" s="567"/>
      <c r="D94" s="567"/>
      <c r="E94" s="567"/>
      <c r="F94" s="567"/>
    </row>
    <row r="95" spans="1:10" x14ac:dyDescent="0.25">
      <c r="B95" s="567"/>
      <c r="C95" s="567"/>
      <c r="D95" s="567"/>
      <c r="E95" s="567"/>
      <c r="F95" s="567"/>
    </row>
    <row r="96" spans="1:10" x14ac:dyDescent="0.25">
      <c r="B96" s="567"/>
      <c r="C96" s="567"/>
      <c r="D96" s="567"/>
      <c r="E96" s="567"/>
      <c r="F96" s="567"/>
    </row>
    <row r="97" spans="2:6" s="349" customFormat="1" x14ac:dyDescent="0.25">
      <c r="B97" s="567"/>
      <c r="C97" s="567"/>
      <c r="D97" s="567"/>
      <c r="E97" s="567"/>
      <c r="F97" s="567"/>
    </row>
    <row r="98" spans="2:6" s="349" customFormat="1" x14ac:dyDescent="0.25">
      <c r="B98" s="567"/>
      <c r="C98" s="567"/>
      <c r="D98" s="567"/>
      <c r="E98" s="567"/>
      <c r="F98" s="567"/>
    </row>
    <row r="99" spans="2:6" s="349" customFormat="1" x14ac:dyDescent="0.25">
      <c r="B99" s="567"/>
      <c r="C99" s="567"/>
      <c r="D99" s="567"/>
      <c r="E99" s="567"/>
      <c r="F99" s="567"/>
    </row>
    <row r="100" spans="2:6" s="349" customFormat="1" x14ac:dyDescent="0.25">
      <c r="B100" s="567"/>
      <c r="C100" s="567"/>
      <c r="D100" s="567"/>
      <c r="E100" s="567"/>
      <c r="F100" s="567"/>
    </row>
    <row r="101" spans="2:6" s="349" customFormat="1" x14ac:dyDescent="0.25">
      <c r="B101" s="567"/>
      <c r="C101" s="567"/>
      <c r="D101" s="567"/>
      <c r="E101" s="567"/>
      <c r="F101" s="567"/>
    </row>
    <row r="102" spans="2:6" s="349" customFormat="1" x14ac:dyDescent="0.25">
      <c r="B102" s="567"/>
      <c r="C102" s="567"/>
      <c r="D102" s="567"/>
      <c r="E102" s="567"/>
      <c r="F102" s="567"/>
    </row>
    <row r="103" spans="2:6" s="349" customFormat="1" x14ac:dyDescent="0.25">
      <c r="B103" s="567"/>
      <c r="C103" s="567"/>
      <c r="D103" s="567"/>
      <c r="E103" s="567"/>
      <c r="F103" s="567"/>
    </row>
    <row r="104" spans="2:6" s="349" customFormat="1" x14ac:dyDescent="0.25">
      <c r="B104" s="567"/>
      <c r="C104" s="567"/>
      <c r="D104" s="567"/>
      <c r="E104" s="567"/>
      <c r="F104" s="567"/>
    </row>
    <row r="105" spans="2:6" s="349" customFormat="1" x14ac:dyDescent="0.25">
      <c r="B105" s="567"/>
      <c r="C105" s="567"/>
      <c r="D105" s="567"/>
      <c r="E105" s="567"/>
      <c r="F105" s="567"/>
    </row>
    <row r="106" spans="2:6" s="349" customFormat="1" x14ac:dyDescent="0.25">
      <c r="B106" s="567"/>
      <c r="C106" s="567"/>
      <c r="D106" s="567"/>
      <c r="E106" s="567"/>
      <c r="F106" s="567"/>
    </row>
    <row r="107" spans="2:6" s="349" customFormat="1" x14ac:dyDescent="0.25">
      <c r="B107" s="567"/>
      <c r="C107" s="567"/>
      <c r="D107" s="567"/>
      <c r="E107" s="567"/>
      <c r="F107" s="567"/>
    </row>
    <row r="108" spans="2:6" s="349" customFormat="1" x14ac:dyDescent="0.25">
      <c r="B108" s="567"/>
      <c r="C108" s="567"/>
      <c r="D108" s="567"/>
      <c r="E108" s="567"/>
      <c r="F108" s="567"/>
    </row>
    <row r="109" spans="2:6" s="349" customFormat="1" x14ac:dyDescent="0.25">
      <c r="B109" s="567"/>
      <c r="C109" s="567"/>
      <c r="D109" s="567"/>
      <c r="E109" s="567"/>
      <c r="F109" s="567"/>
    </row>
    <row r="110" spans="2:6" s="349" customFormat="1" x14ac:dyDescent="0.25">
      <c r="B110" s="567"/>
      <c r="C110" s="567"/>
      <c r="D110" s="567"/>
      <c r="E110" s="567"/>
      <c r="F110" s="567"/>
    </row>
    <row r="111" spans="2:6" s="349" customFormat="1" x14ac:dyDescent="0.25">
      <c r="B111" s="567"/>
      <c r="C111" s="567"/>
      <c r="D111" s="567"/>
      <c r="E111" s="567"/>
      <c r="F111" s="567"/>
    </row>
    <row r="112" spans="2:6" s="349" customFormat="1" x14ac:dyDescent="0.25">
      <c r="B112" s="567"/>
      <c r="C112" s="567"/>
      <c r="D112" s="567"/>
      <c r="E112" s="567"/>
      <c r="F112" s="567"/>
    </row>
    <row r="113" spans="2:6" s="349" customFormat="1" x14ac:dyDescent="0.25">
      <c r="B113" s="567"/>
      <c r="C113" s="567"/>
      <c r="D113" s="567"/>
      <c r="E113" s="567"/>
      <c r="F113" s="567"/>
    </row>
    <row r="114" spans="2:6" s="349" customFormat="1" x14ac:dyDescent="0.25">
      <c r="B114" s="567"/>
      <c r="C114" s="567"/>
      <c r="D114" s="567"/>
      <c r="E114" s="567"/>
      <c r="F114" s="567"/>
    </row>
    <row r="115" spans="2:6" s="349" customFormat="1" x14ac:dyDescent="0.25">
      <c r="B115" s="567"/>
      <c r="C115" s="567"/>
      <c r="D115" s="567"/>
      <c r="E115" s="567"/>
      <c r="F115" s="567"/>
    </row>
    <row r="116" spans="2:6" s="349" customFormat="1" x14ac:dyDescent="0.25">
      <c r="B116" s="567"/>
      <c r="C116" s="567"/>
      <c r="D116" s="567"/>
      <c r="E116" s="567"/>
      <c r="F116" s="567"/>
    </row>
    <row r="117" spans="2:6" s="349" customFormat="1" x14ac:dyDescent="0.25">
      <c r="B117" s="567"/>
      <c r="C117" s="567"/>
      <c r="D117" s="567"/>
      <c r="E117" s="567"/>
      <c r="F117" s="567"/>
    </row>
    <row r="118" spans="2:6" s="349" customFormat="1" x14ac:dyDescent="0.25">
      <c r="B118" s="567"/>
      <c r="C118" s="567"/>
      <c r="D118" s="567"/>
      <c r="E118" s="567"/>
      <c r="F118" s="567"/>
    </row>
    <row r="119" spans="2:6" s="349" customFormat="1" x14ac:dyDescent="0.25">
      <c r="B119" s="567"/>
      <c r="C119" s="567"/>
      <c r="D119" s="567"/>
      <c r="E119" s="567"/>
      <c r="F119" s="567"/>
    </row>
    <row r="120" spans="2:6" s="349" customFormat="1" x14ac:dyDescent="0.25">
      <c r="B120" s="567"/>
      <c r="C120" s="567"/>
      <c r="D120" s="567"/>
      <c r="E120" s="567"/>
      <c r="F120" s="567"/>
    </row>
    <row r="121" spans="2:6" s="349" customFormat="1" x14ac:dyDescent="0.25">
      <c r="B121" s="567"/>
      <c r="C121" s="567"/>
      <c r="D121" s="567"/>
      <c r="E121" s="567"/>
      <c r="F121" s="567"/>
    </row>
    <row r="122" spans="2:6" s="349" customFormat="1" x14ac:dyDescent="0.25">
      <c r="B122" s="567"/>
      <c r="C122" s="567"/>
      <c r="D122" s="567"/>
      <c r="E122" s="567"/>
      <c r="F122" s="567"/>
    </row>
    <row r="123" spans="2:6" s="349" customFormat="1" x14ac:dyDescent="0.25">
      <c r="B123" s="567"/>
      <c r="C123" s="567"/>
      <c r="D123" s="567"/>
      <c r="E123" s="567"/>
      <c r="F123" s="567"/>
    </row>
    <row r="124" spans="2:6" s="349" customFormat="1" x14ac:dyDescent="0.25">
      <c r="B124" s="567"/>
      <c r="C124" s="567"/>
      <c r="D124" s="567"/>
      <c r="E124" s="567"/>
      <c r="F124" s="567"/>
    </row>
    <row r="125" spans="2:6" s="349" customFormat="1" x14ac:dyDescent="0.25">
      <c r="B125" s="567"/>
      <c r="C125" s="567"/>
      <c r="D125" s="567"/>
      <c r="E125" s="567"/>
      <c r="F125" s="567"/>
    </row>
    <row r="126" spans="2:6" s="349" customFormat="1" x14ac:dyDescent="0.25">
      <c r="B126" s="567"/>
      <c r="C126" s="567"/>
      <c r="D126" s="567"/>
      <c r="E126" s="567"/>
      <c r="F126" s="567"/>
    </row>
    <row r="127" spans="2:6" s="349" customFormat="1" x14ac:dyDescent="0.25">
      <c r="B127" s="567"/>
      <c r="C127" s="567"/>
      <c r="D127" s="567"/>
      <c r="E127" s="567"/>
      <c r="F127" s="567"/>
    </row>
    <row r="128" spans="2:6" s="349" customFormat="1" x14ac:dyDescent="0.25">
      <c r="B128" s="567"/>
      <c r="C128" s="567"/>
      <c r="D128" s="567"/>
      <c r="E128" s="567"/>
      <c r="F128" s="567"/>
    </row>
    <row r="129" spans="2:6" s="349" customFormat="1" x14ac:dyDescent="0.25">
      <c r="B129" s="567"/>
      <c r="C129" s="567"/>
      <c r="D129" s="567"/>
      <c r="E129" s="567"/>
      <c r="F129" s="567"/>
    </row>
    <row r="130" spans="2:6" s="349" customFormat="1" x14ac:dyDescent="0.25">
      <c r="B130" s="567"/>
      <c r="C130" s="567"/>
      <c r="D130" s="567"/>
      <c r="E130" s="567"/>
      <c r="F130" s="567"/>
    </row>
    <row r="131" spans="2:6" s="349" customFormat="1" x14ac:dyDescent="0.25">
      <c r="B131" s="567"/>
      <c r="C131" s="567"/>
      <c r="D131" s="567"/>
      <c r="E131" s="567"/>
      <c r="F131" s="567"/>
    </row>
    <row r="132" spans="2:6" s="349" customFormat="1" x14ac:dyDescent="0.25">
      <c r="B132" s="567"/>
      <c r="C132" s="567"/>
      <c r="D132" s="567"/>
      <c r="E132" s="567"/>
      <c r="F132" s="567"/>
    </row>
    <row r="133" spans="2:6" s="349" customFormat="1" x14ac:dyDescent="0.25">
      <c r="B133" s="567"/>
      <c r="C133" s="567"/>
      <c r="D133" s="567"/>
      <c r="E133" s="567"/>
      <c r="F133" s="567"/>
    </row>
    <row r="134" spans="2:6" s="349" customFormat="1" x14ac:dyDescent="0.25">
      <c r="B134" s="567"/>
      <c r="C134" s="567"/>
      <c r="D134" s="567"/>
      <c r="E134" s="567"/>
      <c r="F134" s="567"/>
    </row>
    <row r="135" spans="2:6" s="349" customFormat="1" x14ac:dyDescent="0.25">
      <c r="B135" s="567"/>
      <c r="C135" s="567"/>
      <c r="D135" s="567"/>
      <c r="E135" s="567"/>
      <c r="F135" s="567"/>
    </row>
    <row r="136" spans="2:6" s="349" customFormat="1" x14ac:dyDescent="0.25">
      <c r="B136" s="567"/>
      <c r="C136" s="567"/>
      <c r="D136" s="567"/>
      <c r="E136" s="567"/>
      <c r="F136" s="567"/>
    </row>
    <row r="137" spans="2:6" s="349" customFormat="1" x14ac:dyDescent="0.25">
      <c r="B137" s="567"/>
      <c r="C137" s="567"/>
      <c r="D137" s="567"/>
      <c r="E137" s="567"/>
      <c r="F137" s="567"/>
    </row>
    <row r="138" spans="2:6" s="349" customFormat="1" x14ac:dyDescent="0.25">
      <c r="B138" s="567"/>
      <c r="C138" s="567"/>
      <c r="D138" s="567"/>
      <c r="E138" s="567"/>
      <c r="F138" s="567"/>
    </row>
    <row r="139" spans="2:6" s="349" customFormat="1" x14ac:dyDescent="0.25">
      <c r="B139" s="567"/>
      <c r="C139" s="567"/>
      <c r="D139" s="567"/>
      <c r="E139" s="567"/>
      <c r="F139" s="567"/>
    </row>
    <row r="140" spans="2:6" s="349" customFormat="1" x14ac:dyDescent="0.25">
      <c r="B140" s="567"/>
      <c r="C140" s="567"/>
      <c r="D140" s="567"/>
      <c r="E140" s="567"/>
      <c r="F140" s="567"/>
    </row>
    <row r="141" spans="2:6" s="349" customFormat="1" x14ac:dyDescent="0.25">
      <c r="B141" s="567"/>
      <c r="C141" s="567"/>
      <c r="D141" s="567"/>
      <c r="E141" s="567"/>
      <c r="F141" s="567"/>
    </row>
    <row r="142" spans="2:6" s="349" customFormat="1" x14ac:dyDescent="0.25">
      <c r="B142" s="567"/>
      <c r="C142" s="567"/>
      <c r="D142" s="567"/>
      <c r="E142" s="567"/>
      <c r="F142" s="567"/>
    </row>
    <row r="143" spans="2:6" s="349" customFormat="1" x14ac:dyDescent="0.25">
      <c r="B143" s="567"/>
      <c r="C143" s="567"/>
      <c r="D143" s="567"/>
      <c r="E143" s="567"/>
      <c r="F143" s="567"/>
    </row>
    <row r="144" spans="2:6" s="349" customFormat="1" x14ac:dyDescent="0.25">
      <c r="B144" s="567"/>
      <c r="C144" s="567"/>
      <c r="D144" s="567"/>
      <c r="E144" s="567"/>
      <c r="F144" s="567"/>
    </row>
    <row r="145" spans="2:6" s="349" customFormat="1" x14ac:dyDescent="0.25">
      <c r="B145" s="567"/>
      <c r="C145" s="567"/>
      <c r="D145" s="567"/>
      <c r="E145" s="567"/>
      <c r="F145" s="567"/>
    </row>
    <row r="146" spans="2:6" s="349" customFormat="1" x14ac:dyDescent="0.25">
      <c r="B146" s="567"/>
      <c r="C146" s="567"/>
      <c r="D146" s="567"/>
      <c r="E146" s="567"/>
      <c r="F146" s="567"/>
    </row>
    <row r="147" spans="2:6" s="349" customFormat="1" x14ac:dyDescent="0.25">
      <c r="B147" s="567"/>
      <c r="C147" s="567"/>
      <c r="D147" s="567"/>
      <c r="E147" s="567"/>
      <c r="F147" s="567"/>
    </row>
    <row r="148" spans="2:6" s="349" customFormat="1" x14ac:dyDescent="0.25">
      <c r="B148" s="567"/>
      <c r="C148" s="567"/>
      <c r="D148" s="567"/>
      <c r="E148" s="567"/>
      <c r="F148" s="567"/>
    </row>
    <row r="149" spans="2:6" s="349" customFormat="1" x14ac:dyDescent="0.25">
      <c r="B149" s="567"/>
      <c r="C149" s="567"/>
      <c r="D149" s="567"/>
      <c r="E149" s="567"/>
      <c r="F149" s="567"/>
    </row>
    <row r="150" spans="2:6" s="349" customFormat="1" x14ac:dyDescent="0.25">
      <c r="B150" s="567"/>
      <c r="C150" s="567"/>
      <c r="D150" s="567"/>
      <c r="E150" s="567"/>
      <c r="F150" s="567"/>
    </row>
    <row r="151" spans="2:6" s="349" customFormat="1" x14ac:dyDescent="0.25">
      <c r="B151" s="567"/>
      <c r="C151" s="567"/>
      <c r="D151" s="567"/>
      <c r="E151" s="567"/>
      <c r="F151" s="567"/>
    </row>
    <row r="152" spans="2:6" s="349" customFormat="1" x14ac:dyDescent="0.25">
      <c r="B152" s="567"/>
      <c r="C152" s="567"/>
      <c r="D152" s="567"/>
      <c r="E152" s="567"/>
      <c r="F152" s="567"/>
    </row>
    <row r="153" spans="2:6" s="349" customFormat="1" x14ac:dyDescent="0.25">
      <c r="B153" s="567"/>
      <c r="C153" s="567"/>
      <c r="D153" s="567"/>
      <c r="E153" s="567"/>
      <c r="F153" s="567"/>
    </row>
    <row r="154" spans="2:6" s="349" customFormat="1" x14ac:dyDescent="0.25">
      <c r="B154" s="567"/>
      <c r="C154" s="567"/>
      <c r="D154" s="567"/>
      <c r="E154" s="567"/>
      <c r="F154" s="567"/>
    </row>
    <row r="155" spans="2:6" s="349" customFormat="1" x14ac:dyDescent="0.25">
      <c r="B155" s="567"/>
      <c r="C155" s="567"/>
      <c r="D155" s="567"/>
      <c r="E155" s="567"/>
      <c r="F155" s="567"/>
    </row>
    <row r="156" spans="2:6" s="349" customFormat="1" x14ac:dyDescent="0.25">
      <c r="B156" s="567"/>
      <c r="C156" s="567"/>
      <c r="D156" s="567"/>
      <c r="E156" s="567"/>
      <c r="F156" s="567"/>
    </row>
    <row r="157" spans="2:6" s="349" customFormat="1" x14ac:dyDescent="0.25">
      <c r="B157" s="567"/>
      <c r="C157" s="567"/>
      <c r="D157" s="567"/>
      <c r="E157" s="567"/>
      <c r="F157" s="567"/>
    </row>
    <row r="158" spans="2:6" s="349" customFormat="1" x14ac:dyDescent="0.25">
      <c r="B158" s="567"/>
      <c r="C158" s="567"/>
      <c r="D158" s="567"/>
      <c r="E158" s="567"/>
      <c r="F158" s="567"/>
    </row>
    <row r="159" spans="2:6" s="349" customFormat="1" x14ac:dyDescent="0.25">
      <c r="B159" s="567"/>
      <c r="C159" s="567"/>
      <c r="D159" s="567"/>
      <c r="E159" s="567"/>
      <c r="F159" s="567"/>
    </row>
    <row r="160" spans="2:6" s="349" customFormat="1" x14ac:dyDescent="0.25">
      <c r="B160" s="567"/>
      <c r="C160" s="567"/>
      <c r="D160" s="567"/>
      <c r="E160" s="567"/>
      <c r="F160" s="567"/>
    </row>
    <row r="161" spans="2:6" s="349" customFormat="1" x14ac:dyDescent="0.25">
      <c r="B161" s="567"/>
      <c r="C161" s="567"/>
      <c r="D161" s="567"/>
      <c r="E161" s="567"/>
      <c r="F161" s="567"/>
    </row>
    <row r="162" spans="2:6" s="349" customFormat="1" x14ac:dyDescent="0.25">
      <c r="B162" s="567"/>
      <c r="C162" s="567"/>
      <c r="D162" s="567"/>
      <c r="E162" s="567"/>
      <c r="F162" s="567"/>
    </row>
    <row r="163" spans="2:6" s="349" customFormat="1" x14ac:dyDescent="0.25">
      <c r="B163" s="567"/>
      <c r="C163" s="567"/>
      <c r="D163" s="567"/>
      <c r="E163" s="567"/>
      <c r="F163" s="567"/>
    </row>
    <row r="164" spans="2:6" s="349" customFormat="1" x14ac:dyDescent="0.25">
      <c r="B164" s="567"/>
      <c r="C164" s="567"/>
      <c r="D164" s="567"/>
      <c r="E164" s="567"/>
      <c r="F164" s="567"/>
    </row>
    <row r="165" spans="2:6" s="349" customFormat="1" x14ac:dyDescent="0.25">
      <c r="B165" s="567"/>
      <c r="C165" s="567"/>
      <c r="D165" s="567"/>
      <c r="E165" s="567"/>
      <c r="F165" s="567"/>
    </row>
    <row r="166" spans="2:6" s="349" customFormat="1" x14ac:dyDescent="0.25">
      <c r="B166" s="567"/>
      <c r="C166" s="567"/>
      <c r="D166" s="567"/>
      <c r="E166" s="567"/>
      <c r="F166" s="567"/>
    </row>
    <row r="167" spans="2:6" s="349" customFormat="1" x14ac:dyDescent="0.25">
      <c r="B167" s="567"/>
      <c r="C167" s="567"/>
      <c r="D167" s="567"/>
      <c r="E167" s="567"/>
      <c r="F167" s="567"/>
    </row>
    <row r="168" spans="2:6" s="349" customFormat="1" x14ac:dyDescent="0.25">
      <c r="B168" s="567"/>
      <c r="C168" s="567"/>
      <c r="D168" s="567"/>
      <c r="E168" s="567"/>
      <c r="F168" s="567"/>
    </row>
    <row r="169" spans="2:6" s="349" customFormat="1" x14ac:dyDescent="0.25">
      <c r="B169" s="567"/>
      <c r="C169" s="567"/>
      <c r="D169" s="567"/>
      <c r="E169" s="567"/>
      <c r="F169" s="567"/>
    </row>
    <row r="170" spans="2:6" s="349" customFormat="1" x14ac:dyDescent="0.25">
      <c r="B170" s="567"/>
      <c r="C170" s="567"/>
      <c r="D170" s="567"/>
      <c r="E170" s="567"/>
      <c r="F170" s="567"/>
    </row>
    <row r="171" spans="2:6" s="349" customFormat="1" x14ac:dyDescent="0.25">
      <c r="B171" s="567"/>
      <c r="C171" s="567"/>
      <c r="D171" s="567"/>
      <c r="E171" s="567"/>
      <c r="F171" s="567"/>
    </row>
    <row r="172" spans="2:6" s="349" customFormat="1" x14ac:dyDescent="0.25">
      <c r="B172" s="567"/>
      <c r="C172" s="567"/>
      <c r="D172" s="567"/>
      <c r="E172" s="567"/>
      <c r="F172" s="567"/>
    </row>
    <row r="173" spans="2:6" s="349" customFormat="1" x14ac:dyDescent="0.25">
      <c r="B173" s="567"/>
      <c r="C173" s="567"/>
      <c r="D173" s="567"/>
      <c r="E173" s="567"/>
      <c r="F173" s="567"/>
    </row>
    <row r="174" spans="2:6" s="349" customFormat="1" x14ac:dyDescent="0.25">
      <c r="B174" s="567"/>
      <c r="C174" s="567"/>
      <c r="D174" s="567"/>
      <c r="E174" s="567"/>
      <c r="F174" s="567"/>
    </row>
    <row r="175" spans="2:6" s="349" customFormat="1" x14ac:dyDescent="0.25">
      <c r="B175" s="567"/>
      <c r="C175" s="567"/>
      <c r="D175" s="567"/>
      <c r="E175" s="567"/>
      <c r="F175" s="567"/>
    </row>
    <row r="176" spans="2:6" s="349" customFormat="1" x14ac:dyDescent="0.25">
      <c r="B176" s="567"/>
      <c r="C176" s="567"/>
      <c r="D176" s="567"/>
      <c r="E176" s="567"/>
      <c r="F176" s="567"/>
    </row>
    <row r="177" spans="2:6" s="349" customFormat="1" x14ac:dyDescent="0.25">
      <c r="B177" s="567"/>
      <c r="C177" s="567"/>
      <c r="D177" s="567"/>
      <c r="E177" s="567"/>
      <c r="F177" s="567"/>
    </row>
    <row r="178" spans="2:6" s="349" customFormat="1" x14ac:dyDescent="0.25">
      <c r="B178" s="567"/>
      <c r="C178" s="567"/>
      <c r="D178" s="567"/>
      <c r="E178" s="567"/>
      <c r="F178" s="567"/>
    </row>
    <row r="179" spans="2:6" s="349" customFormat="1" x14ac:dyDescent="0.25">
      <c r="B179" s="567"/>
      <c r="C179" s="567"/>
      <c r="D179" s="567"/>
      <c r="E179" s="567"/>
      <c r="F179" s="567"/>
    </row>
    <row r="180" spans="2:6" s="349" customFormat="1" x14ac:dyDescent="0.25">
      <c r="B180" s="567"/>
      <c r="C180" s="567"/>
      <c r="D180" s="567"/>
      <c r="E180" s="567"/>
      <c r="F180" s="567"/>
    </row>
    <row r="181" spans="2:6" s="349" customFormat="1" x14ac:dyDescent="0.25">
      <c r="B181" s="567"/>
      <c r="C181" s="567"/>
      <c r="D181" s="567"/>
      <c r="E181" s="567"/>
      <c r="F181" s="567"/>
    </row>
    <row r="182" spans="2:6" s="349" customFormat="1" x14ac:dyDescent="0.25">
      <c r="B182" s="567"/>
      <c r="C182" s="567"/>
      <c r="D182" s="567"/>
      <c r="E182" s="567"/>
      <c r="F182" s="567"/>
    </row>
    <row r="183" spans="2:6" s="349" customFormat="1" x14ac:dyDescent="0.25">
      <c r="B183" s="567"/>
      <c r="C183" s="567"/>
      <c r="D183" s="567"/>
      <c r="E183" s="567"/>
      <c r="F183" s="567"/>
    </row>
    <row r="184" spans="2:6" s="349" customFormat="1" x14ac:dyDescent="0.25">
      <c r="B184" s="567"/>
      <c r="C184" s="567"/>
      <c r="D184" s="567"/>
      <c r="E184" s="567"/>
      <c r="F184" s="567"/>
    </row>
    <row r="185" spans="2:6" s="349" customFormat="1" x14ac:dyDescent="0.25">
      <c r="B185" s="567"/>
      <c r="C185" s="567"/>
      <c r="D185" s="567"/>
      <c r="E185" s="567"/>
      <c r="F185" s="567"/>
    </row>
    <row r="186" spans="2:6" s="349" customFormat="1" x14ac:dyDescent="0.25">
      <c r="B186" s="567"/>
      <c r="C186" s="567"/>
      <c r="D186" s="567"/>
      <c r="E186" s="567"/>
      <c r="F186" s="567"/>
    </row>
    <row r="187" spans="2:6" s="349" customFormat="1" x14ac:dyDescent="0.25">
      <c r="B187" s="567"/>
      <c r="C187" s="567"/>
      <c r="D187" s="567"/>
      <c r="E187" s="567"/>
      <c r="F187" s="567"/>
    </row>
    <row r="188" spans="2:6" s="349" customFormat="1" x14ac:dyDescent="0.25">
      <c r="B188" s="567"/>
      <c r="C188" s="567"/>
      <c r="D188" s="567"/>
      <c r="E188" s="567"/>
      <c r="F188" s="567"/>
    </row>
    <row r="189" spans="2:6" s="349" customFormat="1" x14ac:dyDescent="0.25">
      <c r="B189" s="567"/>
      <c r="C189" s="567"/>
      <c r="D189" s="567"/>
      <c r="E189" s="567"/>
      <c r="F189" s="567"/>
    </row>
    <row r="190" spans="2:6" s="349" customFormat="1" x14ac:dyDescent="0.25">
      <c r="B190" s="567"/>
      <c r="C190" s="567"/>
      <c r="D190" s="567"/>
      <c r="E190" s="567"/>
      <c r="F190" s="567"/>
    </row>
    <row r="191" spans="2:6" s="349" customFormat="1" x14ac:dyDescent="0.25">
      <c r="B191" s="567"/>
      <c r="C191" s="567"/>
      <c r="D191" s="567"/>
      <c r="E191" s="567"/>
      <c r="F191" s="567"/>
    </row>
    <row r="192" spans="2:6" s="349" customFormat="1" x14ac:dyDescent="0.25">
      <c r="B192" s="567"/>
      <c r="C192" s="567"/>
      <c r="D192" s="567"/>
      <c r="E192" s="567"/>
      <c r="F192" s="567"/>
    </row>
    <row r="193" spans="2:6" s="349" customFormat="1" x14ac:dyDescent="0.25">
      <c r="B193" s="567"/>
      <c r="C193" s="567"/>
      <c r="D193" s="567"/>
      <c r="E193" s="567"/>
      <c r="F193" s="567"/>
    </row>
    <row r="194" spans="2:6" s="349" customFormat="1" x14ac:dyDescent="0.25">
      <c r="B194" s="567"/>
      <c r="C194" s="567"/>
      <c r="D194" s="567"/>
      <c r="E194" s="567"/>
      <c r="F194" s="567"/>
    </row>
    <row r="195" spans="2:6" s="349" customFormat="1" x14ac:dyDescent="0.25">
      <c r="B195" s="567"/>
      <c r="C195" s="567"/>
      <c r="D195" s="567"/>
      <c r="E195" s="567"/>
      <c r="F195" s="567"/>
    </row>
    <row r="196" spans="2:6" s="349" customFormat="1" x14ac:dyDescent="0.25">
      <c r="B196" s="567"/>
      <c r="C196" s="567"/>
      <c r="D196" s="567"/>
      <c r="E196" s="567"/>
      <c r="F196" s="567"/>
    </row>
    <row r="197" spans="2:6" s="349" customFormat="1" x14ac:dyDescent="0.25">
      <c r="B197" s="567"/>
      <c r="C197" s="567"/>
      <c r="D197" s="567"/>
      <c r="E197" s="567"/>
      <c r="F197" s="567"/>
    </row>
    <row r="198" spans="2:6" s="349" customFormat="1" x14ac:dyDescent="0.25">
      <c r="B198" s="567"/>
      <c r="C198" s="567"/>
      <c r="D198" s="567"/>
      <c r="E198" s="567"/>
      <c r="F198" s="567"/>
    </row>
    <row r="199" spans="2:6" s="349" customFormat="1" x14ac:dyDescent="0.25">
      <c r="B199" s="567"/>
      <c r="C199" s="567"/>
      <c r="D199" s="567"/>
      <c r="E199" s="567"/>
      <c r="F199" s="567"/>
    </row>
    <row r="200" spans="2:6" s="349" customFormat="1" x14ac:dyDescent="0.25">
      <c r="B200" s="567"/>
      <c r="C200" s="567"/>
      <c r="D200" s="567"/>
      <c r="E200" s="567"/>
      <c r="F200" s="567"/>
    </row>
    <row r="201" spans="2:6" s="349" customFormat="1" x14ac:dyDescent="0.25">
      <c r="B201" s="567"/>
      <c r="C201" s="567"/>
      <c r="D201" s="567"/>
      <c r="E201" s="567"/>
      <c r="F201" s="567"/>
    </row>
    <row r="202" spans="2:6" s="349" customFormat="1" x14ac:dyDescent="0.25">
      <c r="B202" s="567"/>
      <c r="C202" s="567"/>
      <c r="D202" s="567"/>
      <c r="E202" s="567"/>
      <c r="F202" s="567"/>
    </row>
    <row r="203" spans="2:6" s="349" customFormat="1" x14ac:dyDescent="0.25">
      <c r="B203" s="567"/>
      <c r="C203" s="567"/>
      <c r="D203" s="567"/>
      <c r="E203" s="567"/>
      <c r="F203" s="567"/>
    </row>
    <row r="204" spans="2:6" s="349" customFormat="1" x14ac:dyDescent="0.25">
      <c r="B204" s="567"/>
      <c r="C204" s="567"/>
      <c r="D204" s="567"/>
      <c r="E204" s="567"/>
      <c r="F204" s="567"/>
    </row>
    <row r="205" spans="2:6" s="349" customFormat="1" x14ac:dyDescent="0.25">
      <c r="B205" s="567"/>
      <c r="C205" s="567"/>
      <c r="D205" s="567"/>
      <c r="E205" s="567"/>
      <c r="F205" s="567"/>
    </row>
    <row r="206" spans="2:6" s="349" customFormat="1" x14ac:dyDescent="0.25">
      <c r="B206" s="567"/>
      <c r="C206" s="567"/>
      <c r="D206" s="567"/>
      <c r="E206" s="567"/>
      <c r="F206" s="567"/>
    </row>
    <row r="207" spans="2:6" s="349" customFormat="1" x14ac:dyDescent="0.25">
      <c r="B207" s="567"/>
      <c r="C207" s="567"/>
      <c r="D207" s="567"/>
      <c r="E207" s="567"/>
      <c r="F207" s="567"/>
    </row>
    <row r="208" spans="2:6" s="349" customFormat="1" x14ac:dyDescent="0.25">
      <c r="B208" s="567"/>
      <c r="C208" s="567"/>
      <c r="D208" s="567"/>
      <c r="E208" s="567"/>
      <c r="F208" s="567"/>
    </row>
    <row r="209" spans="2:6" s="349" customFormat="1" x14ac:dyDescent="0.25">
      <c r="B209" s="567"/>
      <c r="C209" s="567"/>
      <c r="D209" s="567"/>
      <c r="E209" s="567"/>
      <c r="F209" s="567"/>
    </row>
    <row r="210" spans="2:6" s="349" customFormat="1" x14ac:dyDescent="0.25">
      <c r="B210" s="567"/>
      <c r="C210" s="567"/>
      <c r="D210" s="567"/>
      <c r="E210" s="567"/>
      <c r="F210" s="567"/>
    </row>
    <row r="211" spans="2:6" s="349" customFormat="1" x14ac:dyDescent="0.25">
      <c r="B211" s="567"/>
      <c r="C211" s="567"/>
      <c r="D211" s="567"/>
      <c r="E211" s="567"/>
      <c r="F211" s="567"/>
    </row>
    <row r="212" spans="2:6" s="349" customFormat="1" x14ac:dyDescent="0.25">
      <c r="B212" s="567"/>
      <c r="C212" s="567"/>
      <c r="D212" s="567"/>
      <c r="E212" s="567"/>
      <c r="F212" s="567"/>
    </row>
    <row r="213" spans="2:6" s="349" customFormat="1" x14ac:dyDescent="0.25">
      <c r="B213" s="567"/>
      <c r="C213" s="567"/>
      <c r="D213" s="567"/>
      <c r="E213" s="567"/>
      <c r="F213" s="567"/>
    </row>
    <row r="214" spans="2:6" s="349" customFormat="1" x14ac:dyDescent="0.25">
      <c r="B214" s="567"/>
      <c r="C214" s="567"/>
      <c r="D214" s="567"/>
      <c r="E214" s="567"/>
      <c r="F214" s="567"/>
    </row>
    <row r="215" spans="2:6" s="349" customFormat="1" x14ac:dyDescent="0.25">
      <c r="B215" s="567"/>
      <c r="C215" s="567"/>
      <c r="D215" s="567"/>
      <c r="E215" s="567"/>
      <c r="F215" s="567"/>
    </row>
    <row r="216" spans="2:6" s="349" customFormat="1" x14ac:dyDescent="0.25">
      <c r="B216" s="567"/>
      <c r="C216" s="567"/>
      <c r="D216" s="567"/>
      <c r="E216" s="567"/>
      <c r="F216" s="567"/>
    </row>
    <row r="217" spans="2:6" s="349" customFormat="1" x14ac:dyDescent="0.25">
      <c r="B217" s="567"/>
      <c r="C217" s="567"/>
      <c r="D217" s="567"/>
      <c r="E217" s="567"/>
      <c r="F217" s="567"/>
    </row>
    <row r="218" spans="2:6" s="349" customFormat="1" x14ac:dyDescent="0.25">
      <c r="B218" s="567"/>
      <c r="C218" s="567"/>
      <c r="D218" s="567"/>
      <c r="E218" s="567"/>
      <c r="F218" s="567"/>
    </row>
    <row r="219" spans="2:6" s="349" customFormat="1" x14ac:dyDescent="0.25">
      <c r="B219" s="567"/>
      <c r="C219" s="567"/>
      <c r="D219" s="567"/>
      <c r="E219" s="567"/>
      <c r="F219" s="567"/>
    </row>
    <row r="220" spans="2:6" s="349" customFormat="1" x14ac:dyDescent="0.25">
      <c r="B220" s="567"/>
      <c r="C220" s="567"/>
      <c r="D220" s="567"/>
      <c r="E220" s="567"/>
      <c r="F220" s="567"/>
    </row>
    <row r="221" spans="2:6" s="349" customFormat="1" x14ac:dyDescent="0.25">
      <c r="B221" s="567"/>
      <c r="C221" s="567"/>
      <c r="D221" s="567"/>
      <c r="E221" s="567"/>
      <c r="F221" s="567"/>
    </row>
    <row r="222" spans="2:6" s="349" customFormat="1" x14ac:dyDescent="0.25">
      <c r="B222" s="567"/>
      <c r="C222" s="567"/>
      <c r="D222" s="567"/>
      <c r="E222" s="567"/>
      <c r="F222" s="567"/>
    </row>
    <row r="223" spans="2:6" s="349" customFormat="1" x14ac:dyDescent="0.25">
      <c r="B223" s="567"/>
      <c r="C223" s="567"/>
      <c r="D223" s="567"/>
      <c r="E223" s="567"/>
      <c r="F223" s="567"/>
    </row>
    <row r="224" spans="2:6" s="349" customFormat="1" x14ac:dyDescent="0.25">
      <c r="B224" s="567"/>
      <c r="C224" s="567"/>
      <c r="D224" s="567"/>
      <c r="E224" s="567"/>
      <c r="F224" s="567"/>
    </row>
    <row r="225" spans="2:6" s="349" customFormat="1" x14ac:dyDescent="0.25">
      <c r="B225" s="567"/>
      <c r="C225" s="567"/>
      <c r="D225" s="567"/>
      <c r="E225" s="567"/>
      <c r="F225" s="567"/>
    </row>
    <row r="226" spans="2:6" s="349" customFormat="1" x14ac:dyDescent="0.25">
      <c r="B226" s="567"/>
      <c r="C226" s="567"/>
      <c r="D226" s="567"/>
      <c r="E226" s="567"/>
      <c r="F226" s="567"/>
    </row>
    <row r="227" spans="2:6" s="349" customFormat="1" x14ac:dyDescent="0.25">
      <c r="B227" s="567"/>
      <c r="C227" s="567"/>
      <c r="D227" s="567"/>
      <c r="E227" s="567"/>
      <c r="F227" s="567"/>
    </row>
    <row r="228" spans="2:6" s="349" customFormat="1" x14ac:dyDescent="0.25">
      <c r="B228" s="567"/>
      <c r="C228" s="567"/>
      <c r="D228" s="567"/>
      <c r="E228" s="567"/>
      <c r="F228" s="567"/>
    </row>
    <row r="229" spans="2:6" s="349" customFormat="1" x14ac:dyDescent="0.25">
      <c r="B229" s="567"/>
      <c r="C229" s="567"/>
      <c r="D229" s="567"/>
      <c r="E229" s="567"/>
      <c r="F229" s="567"/>
    </row>
    <row r="230" spans="2:6" s="349" customFormat="1" x14ac:dyDescent="0.25">
      <c r="B230" s="567"/>
      <c r="C230" s="567"/>
      <c r="D230" s="567"/>
      <c r="E230" s="567"/>
      <c r="F230" s="567"/>
    </row>
    <row r="231" spans="2:6" s="349" customFormat="1" x14ac:dyDescent="0.25">
      <c r="B231" s="567"/>
      <c r="C231" s="567"/>
      <c r="D231" s="567"/>
      <c r="E231" s="567"/>
      <c r="F231" s="567"/>
    </row>
    <row r="232" spans="2:6" s="349" customFormat="1" x14ac:dyDescent="0.25">
      <c r="B232" s="567"/>
      <c r="C232" s="567"/>
      <c r="D232" s="567"/>
      <c r="E232" s="567"/>
      <c r="F232" s="567"/>
    </row>
    <row r="233" spans="2:6" s="349" customFormat="1" x14ac:dyDescent="0.25">
      <c r="B233" s="567"/>
      <c r="C233" s="567"/>
      <c r="D233" s="567"/>
      <c r="E233" s="567"/>
      <c r="F233" s="567"/>
    </row>
    <row r="234" spans="2:6" s="349" customFormat="1" x14ac:dyDescent="0.25">
      <c r="B234" s="567"/>
      <c r="C234" s="567"/>
      <c r="D234" s="567"/>
      <c r="E234" s="567"/>
      <c r="F234" s="567"/>
    </row>
    <row r="235" spans="2:6" s="349" customFormat="1" x14ac:dyDescent="0.25">
      <c r="B235" s="567"/>
      <c r="C235" s="567"/>
      <c r="D235" s="567"/>
      <c r="E235" s="567"/>
      <c r="F235" s="567"/>
    </row>
    <row r="236" spans="2:6" s="349" customFormat="1" x14ac:dyDescent="0.25">
      <c r="B236" s="567"/>
      <c r="C236" s="567"/>
      <c r="D236" s="567"/>
      <c r="E236" s="567"/>
      <c r="F236" s="567"/>
    </row>
    <row r="237" spans="2:6" s="349" customFormat="1" x14ac:dyDescent="0.25">
      <c r="B237" s="567"/>
      <c r="C237" s="567"/>
      <c r="D237" s="567"/>
      <c r="E237" s="567"/>
      <c r="F237" s="567"/>
    </row>
    <row r="238" spans="2:6" s="349" customFormat="1" x14ac:dyDescent="0.25">
      <c r="B238" s="567"/>
      <c r="C238" s="567"/>
      <c r="D238" s="567"/>
      <c r="E238" s="567"/>
      <c r="F238" s="567"/>
    </row>
    <row r="239" spans="2:6" s="349" customFormat="1" x14ac:dyDescent="0.25">
      <c r="B239" s="567"/>
      <c r="C239" s="567"/>
      <c r="D239" s="567"/>
      <c r="E239" s="567"/>
      <c r="F239" s="567"/>
    </row>
    <row r="240" spans="2:6" s="349" customFormat="1" x14ac:dyDescent="0.25">
      <c r="B240" s="567"/>
      <c r="C240" s="567"/>
      <c r="D240" s="567"/>
      <c r="E240" s="567"/>
      <c r="F240" s="567"/>
    </row>
    <row r="241" spans="2:6" s="349" customFormat="1" x14ac:dyDescent="0.25">
      <c r="B241" s="567"/>
      <c r="C241" s="567"/>
      <c r="D241" s="567"/>
      <c r="E241" s="567"/>
      <c r="F241" s="567"/>
    </row>
    <row r="242" spans="2:6" s="349" customFormat="1" x14ac:dyDescent="0.25">
      <c r="B242" s="567"/>
      <c r="C242" s="567"/>
      <c r="D242" s="567"/>
      <c r="E242" s="567"/>
      <c r="F242" s="567"/>
    </row>
    <row r="243" spans="2:6" s="349" customFormat="1" x14ac:dyDescent="0.25">
      <c r="B243" s="567"/>
      <c r="C243" s="567"/>
      <c r="D243" s="567"/>
      <c r="E243" s="567"/>
      <c r="F243" s="567"/>
    </row>
    <row r="244" spans="2:6" s="349" customFormat="1" x14ac:dyDescent="0.25">
      <c r="B244" s="567"/>
      <c r="C244" s="567"/>
      <c r="D244" s="567"/>
      <c r="E244" s="567"/>
      <c r="F244" s="567"/>
    </row>
    <row r="245" spans="2:6" s="349" customFormat="1" x14ac:dyDescent="0.25">
      <c r="B245" s="567"/>
      <c r="C245" s="567"/>
      <c r="D245" s="567"/>
      <c r="E245" s="567"/>
      <c r="F245" s="567"/>
    </row>
    <row r="246" spans="2:6" s="349" customFormat="1" x14ac:dyDescent="0.25">
      <c r="B246" s="567"/>
      <c r="C246" s="567"/>
      <c r="D246" s="567"/>
      <c r="E246" s="567"/>
      <c r="F246" s="567"/>
    </row>
    <row r="247" spans="2:6" s="349" customFormat="1" x14ac:dyDescent="0.25">
      <c r="B247" s="567"/>
      <c r="C247" s="567"/>
      <c r="D247" s="567"/>
      <c r="E247" s="567"/>
      <c r="F247" s="567"/>
    </row>
    <row r="248" spans="2:6" s="349" customFormat="1" x14ac:dyDescent="0.25">
      <c r="B248" s="567"/>
      <c r="C248" s="567"/>
      <c r="D248" s="567"/>
      <c r="E248" s="567"/>
      <c r="F248" s="567"/>
    </row>
    <row r="249" spans="2:6" s="349" customFormat="1" x14ac:dyDescent="0.25">
      <c r="B249" s="567"/>
      <c r="C249" s="567"/>
      <c r="D249" s="567"/>
      <c r="E249" s="567"/>
      <c r="F249" s="567"/>
    </row>
    <row r="250" spans="2:6" s="349" customFormat="1" x14ac:dyDescent="0.25">
      <c r="B250" s="567"/>
      <c r="C250" s="567"/>
      <c r="D250" s="567"/>
      <c r="E250" s="567"/>
      <c r="F250" s="567"/>
    </row>
    <row r="251" spans="2:6" s="349" customFormat="1" x14ac:dyDescent="0.25">
      <c r="B251" s="567"/>
      <c r="C251" s="567"/>
      <c r="D251" s="567"/>
      <c r="E251" s="567"/>
      <c r="F251" s="567"/>
    </row>
    <row r="252" spans="2:6" s="349" customFormat="1" x14ac:dyDescent="0.25">
      <c r="B252" s="567"/>
      <c r="C252" s="567"/>
      <c r="D252" s="567"/>
      <c r="E252" s="567"/>
      <c r="F252" s="567"/>
    </row>
    <row r="253" spans="2:6" s="349" customFormat="1" x14ac:dyDescent="0.25">
      <c r="B253" s="567"/>
      <c r="C253" s="567"/>
      <c r="D253" s="567"/>
      <c r="E253" s="567"/>
      <c r="F253" s="567"/>
    </row>
    <row r="254" spans="2:6" s="349" customFormat="1" x14ac:dyDescent="0.25">
      <c r="B254" s="567"/>
      <c r="C254" s="567"/>
      <c r="D254" s="567"/>
      <c r="E254" s="567"/>
      <c r="F254" s="567"/>
    </row>
    <row r="255" spans="2:6" s="349" customFormat="1" x14ac:dyDescent="0.25">
      <c r="B255" s="567"/>
      <c r="C255" s="567"/>
      <c r="D255" s="567"/>
      <c r="E255" s="567"/>
      <c r="F255" s="567"/>
    </row>
    <row r="256" spans="2:6" s="349" customFormat="1" x14ac:dyDescent="0.25">
      <c r="B256" s="567"/>
      <c r="C256" s="567"/>
      <c r="D256" s="567"/>
      <c r="E256" s="567"/>
      <c r="F256" s="567"/>
    </row>
    <row r="257" spans="2:6" s="349" customFormat="1" x14ac:dyDescent="0.25">
      <c r="B257" s="567"/>
      <c r="C257" s="567"/>
      <c r="D257" s="567"/>
      <c r="E257" s="567"/>
      <c r="F257" s="567"/>
    </row>
    <row r="258" spans="2:6" s="349" customFormat="1" x14ac:dyDescent="0.25">
      <c r="B258" s="567"/>
      <c r="C258" s="567"/>
      <c r="D258" s="567"/>
      <c r="E258" s="567"/>
      <c r="F258" s="567"/>
    </row>
    <row r="259" spans="2:6" s="349" customFormat="1" x14ac:dyDescent="0.25">
      <c r="B259" s="567"/>
      <c r="C259" s="567"/>
      <c r="D259" s="567"/>
      <c r="E259" s="567"/>
      <c r="F259" s="567"/>
    </row>
    <row r="260" spans="2:6" s="349" customFormat="1" x14ac:dyDescent="0.25">
      <c r="B260" s="567"/>
      <c r="C260" s="567"/>
      <c r="D260" s="567"/>
      <c r="E260" s="567"/>
      <c r="F260" s="567"/>
    </row>
    <row r="261" spans="2:6" s="349" customFormat="1" x14ac:dyDescent="0.25">
      <c r="B261" s="567"/>
      <c r="C261" s="567"/>
      <c r="D261" s="567"/>
      <c r="E261" s="567"/>
      <c r="F261" s="567"/>
    </row>
    <row r="262" spans="2:6" s="349" customFormat="1" x14ac:dyDescent="0.25">
      <c r="B262" s="567"/>
      <c r="C262" s="567"/>
      <c r="D262" s="567"/>
      <c r="E262" s="567"/>
      <c r="F262" s="567"/>
    </row>
    <row r="263" spans="2:6" s="349" customFormat="1" x14ac:dyDescent="0.25">
      <c r="B263" s="567"/>
      <c r="C263" s="567"/>
      <c r="D263" s="567"/>
      <c r="E263" s="567"/>
      <c r="F263" s="567"/>
    </row>
    <row r="264" spans="2:6" s="349" customFormat="1" x14ac:dyDescent="0.25">
      <c r="B264" s="567"/>
      <c r="C264" s="567"/>
      <c r="D264" s="567"/>
      <c r="E264" s="567"/>
      <c r="F264" s="567"/>
    </row>
    <row r="265" spans="2:6" s="349" customFormat="1" x14ac:dyDescent="0.25">
      <c r="B265" s="567"/>
      <c r="C265" s="567"/>
      <c r="D265" s="567"/>
      <c r="E265" s="567"/>
      <c r="F265" s="567"/>
    </row>
    <row r="266" spans="2:6" s="349" customFormat="1" x14ac:dyDescent="0.25">
      <c r="B266" s="567"/>
      <c r="C266" s="567"/>
      <c r="D266" s="567"/>
      <c r="E266" s="567"/>
      <c r="F266" s="567"/>
    </row>
    <row r="267" spans="2:6" s="349" customFormat="1" x14ac:dyDescent="0.25">
      <c r="B267" s="567"/>
      <c r="C267" s="567"/>
      <c r="D267" s="567"/>
      <c r="E267" s="567"/>
      <c r="F267" s="567"/>
    </row>
    <row r="268" spans="2:6" s="349" customFormat="1" x14ac:dyDescent="0.25">
      <c r="B268" s="567"/>
      <c r="C268" s="567"/>
      <c r="D268" s="567"/>
      <c r="E268" s="567"/>
      <c r="F268" s="567"/>
    </row>
    <row r="269" spans="2:6" s="349" customFormat="1" x14ac:dyDescent="0.25">
      <c r="B269" s="567"/>
      <c r="C269" s="567"/>
      <c r="D269" s="567"/>
      <c r="E269" s="567"/>
      <c r="F269" s="567"/>
    </row>
    <row r="270" spans="2:6" s="349" customFormat="1" x14ac:dyDescent="0.25">
      <c r="B270" s="567"/>
      <c r="C270" s="567"/>
      <c r="D270" s="567"/>
      <c r="E270" s="567"/>
      <c r="F270" s="567"/>
    </row>
    <row r="271" spans="2:6" s="349" customFormat="1" x14ac:dyDescent="0.25">
      <c r="B271" s="567"/>
      <c r="C271" s="567"/>
      <c r="D271" s="567"/>
      <c r="E271" s="567"/>
      <c r="F271" s="567"/>
    </row>
    <row r="272" spans="2:6" s="349" customFormat="1" x14ac:dyDescent="0.25">
      <c r="B272" s="567"/>
      <c r="C272" s="567"/>
      <c r="D272" s="567"/>
      <c r="E272" s="567"/>
      <c r="F272" s="567"/>
    </row>
    <row r="273" spans="2:6" s="349" customFormat="1" x14ac:dyDescent="0.25">
      <c r="B273" s="567"/>
      <c r="C273" s="567"/>
      <c r="D273" s="567"/>
      <c r="E273" s="567"/>
      <c r="F273" s="567"/>
    </row>
    <row r="274" spans="2:6" s="349" customFormat="1" x14ac:dyDescent="0.25">
      <c r="B274" s="567"/>
      <c r="C274" s="567"/>
      <c r="D274" s="567"/>
      <c r="E274" s="567"/>
      <c r="F274" s="567"/>
    </row>
    <row r="275" spans="2:6" s="349" customFormat="1" x14ac:dyDescent="0.25">
      <c r="B275" s="567"/>
      <c r="C275" s="567"/>
      <c r="D275" s="567"/>
      <c r="E275" s="567"/>
      <c r="F275" s="567"/>
    </row>
    <row r="276" spans="2:6" s="349" customFormat="1" x14ac:dyDescent="0.25">
      <c r="B276" s="567"/>
      <c r="C276" s="567"/>
      <c r="D276" s="567"/>
      <c r="E276" s="567"/>
      <c r="F276" s="567"/>
    </row>
    <row r="277" spans="2:6" s="349" customFormat="1" x14ac:dyDescent="0.25">
      <c r="B277" s="567"/>
      <c r="C277" s="567"/>
      <c r="D277" s="567"/>
      <c r="E277" s="567"/>
      <c r="F277" s="567"/>
    </row>
    <row r="278" spans="2:6" s="349" customFormat="1" x14ac:dyDescent="0.25">
      <c r="B278" s="567"/>
      <c r="C278" s="567"/>
      <c r="D278" s="567"/>
      <c r="E278" s="567"/>
      <c r="F278" s="567"/>
    </row>
    <row r="279" spans="2:6" s="349" customFormat="1" x14ac:dyDescent="0.25">
      <c r="B279" s="567"/>
      <c r="C279" s="567"/>
      <c r="D279" s="567"/>
      <c r="E279" s="567"/>
      <c r="F279" s="567"/>
    </row>
    <row r="280" spans="2:6" s="349" customFormat="1" x14ac:dyDescent="0.25">
      <c r="B280" s="567"/>
      <c r="C280" s="567"/>
      <c r="D280" s="567"/>
      <c r="E280" s="567"/>
      <c r="F280" s="567"/>
    </row>
    <row r="281" spans="2:6" s="349" customFormat="1" x14ac:dyDescent="0.25">
      <c r="B281" s="567"/>
      <c r="C281" s="567"/>
      <c r="D281" s="567"/>
      <c r="E281" s="567"/>
      <c r="F281" s="567"/>
    </row>
    <row r="282" spans="2:6" s="349" customFormat="1" x14ac:dyDescent="0.25">
      <c r="B282" s="567"/>
      <c r="C282" s="567"/>
      <c r="D282" s="567"/>
      <c r="E282" s="567"/>
      <c r="F282" s="567"/>
    </row>
    <row r="283" spans="2:6" s="349" customFormat="1" x14ac:dyDescent="0.25">
      <c r="B283" s="567"/>
      <c r="C283" s="567"/>
      <c r="D283" s="567"/>
      <c r="E283" s="567"/>
      <c r="F283" s="567"/>
    </row>
    <row r="284" spans="2:6" s="349" customFormat="1" x14ac:dyDescent="0.25">
      <c r="B284" s="567"/>
      <c r="C284" s="567"/>
      <c r="D284" s="567"/>
      <c r="E284" s="567"/>
      <c r="F284" s="567"/>
    </row>
    <row r="285" spans="2:6" s="349" customFormat="1" x14ac:dyDescent="0.25">
      <c r="B285" s="567"/>
      <c r="C285" s="567"/>
      <c r="D285" s="567"/>
      <c r="E285" s="567"/>
      <c r="F285" s="567"/>
    </row>
    <row r="286" spans="2:6" s="349" customFormat="1" x14ac:dyDescent="0.25">
      <c r="B286" s="567"/>
      <c r="C286" s="567"/>
      <c r="D286" s="567"/>
      <c r="E286" s="567"/>
      <c r="F286" s="567"/>
    </row>
    <row r="287" spans="2:6" s="349" customFormat="1" x14ac:dyDescent="0.25">
      <c r="B287" s="567"/>
      <c r="C287" s="567"/>
      <c r="D287" s="567"/>
      <c r="E287" s="567"/>
      <c r="F287" s="567"/>
    </row>
    <row r="288" spans="2:6" s="349" customFormat="1" x14ac:dyDescent="0.25">
      <c r="B288" s="567"/>
      <c r="C288" s="567"/>
      <c r="D288" s="567"/>
      <c r="E288" s="567"/>
      <c r="F288" s="567"/>
    </row>
    <row r="289" spans="2:6" s="349" customFormat="1" x14ac:dyDescent="0.25">
      <c r="B289" s="567"/>
      <c r="C289" s="567"/>
      <c r="D289" s="567"/>
      <c r="E289" s="567"/>
      <c r="F289" s="567"/>
    </row>
    <row r="290" spans="2:6" s="349" customFormat="1" x14ac:dyDescent="0.25">
      <c r="B290" s="567"/>
      <c r="C290" s="567"/>
      <c r="D290" s="567"/>
      <c r="E290" s="567"/>
      <c r="F290" s="567"/>
    </row>
    <row r="291" spans="2:6" s="349" customFormat="1" x14ac:dyDescent="0.25">
      <c r="B291" s="567"/>
      <c r="C291" s="567"/>
      <c r="D291" s="567"/>
      <c r="E291" s="567"/>
      <c r="F291" s="567"/>
    </row>
    <row r="292" spans="2:6" s="349" customFormat="1" x14ac:dyDescent="0.25">
      <c r="B292" s="567"/>
      <c r="C292" s="567"/>
      <c r="D292" s="567"/>
      <c r="E292" s="567"/>
      <c r="F292" s="567"/>
    </row>
    <row r="293" spans="2:6" s="349" customFormat="1" x14ac:dyDescent="0.25">
      <c r="B293" s="567"/>
      <c r="C293" s="567"/>
      <c r="D293" s="567"/>
      <c r="E293" s="567"/>
      <c r="F293" s="567"/>
    </row>
    <row r="294" spans="2:6" s="349" customFormat="1" x14ac:dyDescent="0.25">
      <c r="B294" s="567"/>
      <c r="C294" s="567"/>
      <c r="D294" s="567"/>
      <c r="E294" s="567"/>
      <c r="F294" s="567"/>
    </row>
    <row r="295" spans="2:6" s="349" customFormat="1" x14ac:dyDescent="0.25">
      <c r="B295" s="567"/>
      <c r="C295" s="567"/>
      <c r="D295" s="567"/>
      <c r="E295" s="567"/>
      <c r="F295" s="567"/>
    </row>
    <row r="296" spans="2:6" s="349" customFormat="1" x14ac:dyDescent="0.25">
      <c r="B296" s="567"/>
      <c r="C296" s="567"/>
      <c r="D296" s="567"/>
      <c r="E296" s="567"/>
      <c r="F296" s="567"/>
    </row>
    <row r="297" spans="2:6" s="349" customFormat="1" x14ac:dyDescent="0.25">
      <c r="B297" s="567"/>
      <c r="C297" s="567"/>
      <c r="D297" s="567"/>
      <c r="E297" s="567"/>
      <c r="F297" s="567"/>
    </row>
    <row r="298" spans="2:6" s="349" customFormat="1" x14ac:dyDescent="0.25">
      <c r="B298" s="567"/>
      <c r="C298" s="567"/>
      <c r="D298" s="567"/>
      <c r="E298" s="567"/>
      <c r="F298" s="567"/>
    </row>
    <row r="299" spans="2:6" s="349" customFormat="1" x14ac:dyDescent="0.25">
      <c r="B299" s="567"/>
      <c r="C299" s="567"/>
      <c r="D299" s="567"/>
      <c r="E299" s="567"/>
      <c r="F299" s="567"/>
    </row>
    <row r="300" spans="2:6" s="349" customFormat="1" x14ac:dyDescent="0.25">
      <c r="B300" s="567"/>
      <c r="C300" s="567"/>
      <c r="D300" s="567"/>
      <c r="E300" s="567"/>
      <c r="F300" s="567"/>
    </row>
    <row r="301" spans="2:6" s="349" customFormat="1" x14ac:dyDescent="0.25">
      <c r="B301" s="567"/>
      <c r="C301" s="567"/>
      <c r="D301" s="567"/>
      <c r="E301" s="567"/>
      <c r="F301" s="567"/>
    </row>
    <row r="302" spans="2:6" s="349" customFormat="1" x14ac:dyDescent="0.25">
      <c r="B302" s="567"/>
      <c r="C302" s="567"/>
      <c r="D302" s="567"/>
      <c r="E302" s="567"/>
      <c r="F302" s="567"/>
    </row>
    <row r="303" spans="2:6" s="349" customFormat="1" x14ac:dyDescent="0.25">
      <c r="B303" s="567"/>
      <c r="C303" s="567"/>
      <c r="D303" s="567"/>
      <c r="E303" s="567"/>
      <c r="F303" s="567"/>
    </row>
    <row r="304" spans="2:6" s="349" customFormat="1" x14ac:dyDescent="0.25">
      <c r="B304" s="567"/>
      <c r="C304" s="567"/>
      <c r="D304" s="567"/>
      <c r="E304" s="567"/>
      <c r="F304" s="567"/>
    </row>
    <row r="305" spans="2:6" s="349" customFormat="1" x14ac:dyDescent="0.25">
      <c r="B305" s="567"/>
      <c r="C305" s="567"/>
      <c r="D305" s="567"/>
      <c r="E305" s="567"/>
      <c r="F305" s="567"/>
    </row>
    <row r="306" spans="2:6" s="349" customFormat="1" x14ac:dyDescent="0.25">
      <c r="B306" s="567"/>
      <c r="C306" s="567"/>
      <c r="D306" s="567"/>
      <c r="E306" s="567"/>
      <c r="F306" s="567"/>
    </row>
    <row r="307" spans="2:6" s="349" customFormat="1" x14ac:dyDescent="0.25">
      <c r="B307" s="567"/>
      <c r="C307" s="567"/>
      <c r="D307" s="567"/>
      <c r="E307" s="567"/>
      <c r="F307" s="567"/>
    </row>
    <row r="308" spans="2:6" s="349" customFormat="1" x14ac:dyDescent="0.25">
      <c r="B308" s="567"/>
      <c r="C308" s="567"/>
      <c r="D308" s="567"/>
      <c r="E308" s="567"/>
      <c r="F308" s="567"/>
    </row>
    <row r="309" spans="2:6" s="349" customFormat="1" x14ac:dyDescent="0.25">
      <c r="B309" s="567"/>
      <c r="C309" s="567"/>
      <c r="D309" s="567"/>
      <c r="E309" s="567"/>
      <c r="F309" s="567"/>
    </row>
    <row r="310" spans="2:6" s="349" customFormat="1" x14ac:dyDescent="0.25">
      <c r="B310" s="567"/>
      <c r="C310" s="567"/>
      <c r="D310" s="567"/>
      <c r="E310" s="567"/>
      <c r="F310" s="567"/>
    </row>
    <row r="311" spans="2:6" s="349" customFormat="1" x14ac:dyDescent="0.25">
      <c r="B311" s="567"/>
      <c r="C311" s="567"/>
      <c r="D311" s="567"/>
      <c r="E311" s="567"/>
      <c r="F311" s="567"/>
    </row>
    <row r="312" spans="2:6" s="349" customFormat="1" x14ac:dyDescent="0.25">
      <c r="B312" s="567"/>
      <c r="C312" s="567"/>
      <c r="D312" s="567"/>
      <c r="E312" s="567"/>
      <c r="F312" s="567"/>
    </row>
    <row r="313" spans="2:6" s="349" customFormat="1" x14ac:dyDescent="0.25">
      <c r="B313" s="567"/>
      <c r="C313" s="567"/>
      <c r="D313" s="567"/>
      <c r="E313" s="567"/>
      <c r="F313" s="567"/>
    </row>
    <row r="314" spans="2:6" s="349" customFormat="1" x14ac:dyDescent="0.25">
      <c r="B314" s="567"/>
      <c r="C314" s="567"/>
      <c r="D314" s="567"/>
      <c r="E314" s="567"/>
      <c r="F314" s="567"/>
    </row>
    <row r="315" spans="2:6" s="349" customFormat="1" x14ac:dyDescent="0.25">
      <c r="B315" s="567"/>
      <c r="C315" s="567"/>
      <c r="D315" s="567"/>
      <c r="E315" s="567"/>
      <c r="F315" s="567"/>
    </row>
    <row r="316" spans="2:6" s="349" customFormat="1" x14ac:dyDescent="0.25">
      <c r="B316" s="567"/>
      <c r="C316" s="567"/>
      <c r="D316" s="567"/>
      <c r="E316" s="567"/>
      <c r="F316" s="567"/>
    </row>
    <row r="317" spans="2:6" s="349" customFormat="1" x14ac:dyDescent="0.25">
      <c r="B317" s="567"/>
      <c r="C317" s="567"/>
      <c r="D317" s="567"/>
      <c r="E317" s="567"/>
      <c r="F317" s="567"/>
    </row>
    <row r="318" spans="2:6" s="349" customFormat="1" x14ac:dyDescent="0.25">
      <c r="B318" s="567"/>
      <c r="C318" s="567"/>
      <c r="D318" s="567"/>
      <c r="E318" s="567"/>
      <c r="F318" s="567"/>
    </row>
    <row r="319" spans="2:6" s="349" customFormat="1" x14ac:dyDescent="0.25">
      <c r="B319" s="567"/>
      <c r="C319" s="567"/>
      <c r="D319" s="567"/>
      <c r="E319" s="567"/>
      <c r="F319" s="567"/>
    </row>
    <row r="320" spans="2:6" s="349" customFormat="1" x14ac:dyDescent="0.25">
      <c r="B320" s="567"/>
      <c r="C320" s="567"/>
      <c r="D320" s="567"/>
      <c r="E320" s="567"/>
      <c r="F320" s="567"/>
    </row>
    <row r="321" spans="2:6" s="349" customFormat="1" x14ac:dyDescent="0.25">
      <c r="B321" s="567"/>
      <c r="C321" s="567"/>
      <c r="D321" s="567"/>
      <c r="E321" s="567"/>
      <c r="F321" s="567"/>
    </row>
    <row r="322" spans="2:6" s="349" customFormat="1" x14ac:dyDescent="0.25">
      <c r="B322" s="567"/>
      <c r="C322" s="567"/>
      <c r="D322" s="567"/>
      <c r="E322" s="567"/>
      <c r="F322" s="567"/>
    </row>
    <row r="323" spans="2:6" s="349" customFormat="1" x14ac:dyDescent="0.25">
      <c r="B323" s="567"/>
      <c r="C323" s="567"/>
      <c r="D323" s="567"/>
      <c r="E323" s="567"/>
      <c r="F323" s="567"/>
    </row>
    <row r="324" spans="2:6" s="349" customFormat="1" x14ac:dyDescent="0.25">
      <c r="B324" s="567"/>
      <c r="C324" s="567"/>
      <c r="D324" s="567"/>
      <c r="E324" s="567"/>
      <c r="F324" s="567"/>
    </row>
    <row r="325" spans="2:6" s="349" customFormat="1" x14ac:dyDescent="0.25">
      <c r="B325" s="567"/>
      <c r="C325" s="567"/>
      <c r="D325" s="567"/>
      <c r="E325" s="567"/>
      <c r="F325" s="567"/>
    </row>
    <row r="326" spans="2:6" s="349" customFormat="1" x14ac:dyDescent="0.25">
      <c r="B326" s="567"/>
      <c r="C326" s="567"/>
      <c r="D326" s="567"/>
      <c r="E326" s="567"/>
      <c r="F326" s="567"/>
    </row>
    <row r="327" spans="2:6" s="349" customFormat="1" x14ac:dyDescent="0.25">
      <c r="B327" s="567"/>
      <c r="C327" s="567"/>
      <c r="D327" s="567"/>
      <c r="E327" s="567"/>
      <c r="F327" s="567"/>
    </row>
    <row r="328" spans="2:6" s="349" customFormat="1" x14ac:dyDescent="0.25">
      <c r="B328" s="567"/>
      <c r="C328" s="567"/>
      <c r="D328" s="567"/>
      <c r="E328" s="567"/>
      <c r="F328" s="567"/>
    </row>
    <row r="329" spans="2:6" s="349" customFormat="1" x14ac:dyDescent="0.25">
      <c r="B329" s="567"/>
      <c r="C329" s="567"/>
      <c r="D329" s="567"/>
      <c r="E329" s="567"/>
      <c r="F329" s="567"/>
    </row>
    <row r="330" spans="2:6" s="349" customFormat="1" x14ac:dyDescent="0.25">
      <c r="B330" s="567"/>
      <c r="C330" s="567"/>
      <c r="D330" s="567"/>
      <c r="E330" s="567"/>
      <c r="F330" s="567"/>
    </row>
    <row r="331" spans="2:6" s="349" customFormat="1" x14ac:dyDescent="0.25">
      <c r="B331" s="567"/>
      <c r="C331" s="567"/>
      <c r="D331" s="567"/>
      <c r="E331" s="567"/>
      <c r="F331" s="567"/>
    </row>
    <row r="332" spans="2:6" s="349" customFormat="1" x14ac:dyDescent="0.25">
      <c r="B332" s="567"/>
      <c r="C332" s="567"/>
      <c r="D332" s="567"/>
      <c r="E332" s="567"/>
      <c r="F332" s="567"/>
    </row>
    <row r="333" spans="2:6" s="349" customFormat="1" x14ac:dyDescent="0.25">
      <c r="B333" s="567"/>
      <c r="C333" s="567"/>
      <c r="D333" s="567"/>
      <c r="E333" s="567"/>
      <c r="F333" s="567"/>
    </row>
    <row r="334" spans="2:6" s="349" customFormat="1" x14ac:dyDescent="0.25">
      <c r="B334" s="567"/>
      <c r="C334" s="567"/>
      <c r="D334" s="567"/>
      <c r="E334" s="567"/>
      <c r="F334" s="567"/>
    </row>
    <row r="335" spans="2:6" s="349" customFormat="1" x14ac:dyDescent="0.25">
      <c r="B335" s="567"/>
      <c r="C335" s="567"/>
      <c r="D335" s="567"/>
      <c r="E335" s="567"/>
      <c r="F335" s="567"/>
    </row>
    <row r="336" spans="2:6" s="349" customFormat="1" x14ac:dyDescent="0.25">
      <c r="B336" s="567"/>
      <c r="C336" s="567"/>
      <c r="D336" s="567"/>
      <c r="E336" s="567"/>
      <c r="F336" s="567"/>
    </row>
    <row r="337" spans="2:6" s="349" customFormat="1" x14ac:dyDescent="0.25">
      <c r="B337" s="567"/>
      <c r="C337" s="567"/>
      <c r="D337" s="567"/>
      <c r="E337" s="567"/>
      <c r="F337" s="567"/>
    </row>
    <row r="338" spans="2:6" s="349" customFormat="1" x14ac:dyDescent="0.25">
      <c r="B338" s="567"/>
      <c r="C338" s="567"/>
      <c r="D338" s="567"/>
      <c r="E338" s="567"/>
      <c r="F338" s="567"/>
    </row>
    <row r="339" spans="2:6" s="349" customFormat="1" x14ac:dyDescent="0.25">
      <c r="B339" s="567"/>
      <c r="C339" s="567"/>
      <c r="D339" s="567"/>
      <c r="E339" s="567"/>
      <c r="F339" s="567"/>
    </row>
    <row r="340" spans="2:6" s="349" customFormat="1" x14ac:dyDescent="0.25">
      <c r="B340" s="567"/>
      <c r="C340" s="567"/>
      <c r="D340" s="567"/>
      <c r="E340" s="567"/>
      <c r="F340" s="567"/>
    </row>
    <row r="341" spans="2:6" s="349" customFormat="1" x14ac:dyDescent="0.25">
      <c r="B341" s="567"/>
      <c r="C341" s="567"/>
      <c r="D341" s="567"/>
      <c r="E341" s="567"/>
      <c r="F341" s="567"/>
    </row>
    <row r="342" spans="2:6" s="349" customFormat="1" x14ac:dyDescent="0.25">
      <c r="B342" s="567"/>
      <c r="C342" s="567"/>
      <c r="D342" s="567"/>
      <c r="E342" s="567"/>
      <c r="F342" s="567"/>
    </row>
    <row r="343" spans="2:6" s="349" customFormat="1" x14ac:dyDescent="0.25">
      <c r="B343" s="567"/>
      <c r="C343" s="567"/>
      <c r="D343" s="567"/>
      <c r="E343" s="567"/>
      <c r="F343" s="567"/>
    </row>
    <row r="344" spans="2:6" s="349" customFormat="1" x14ac:dyDescent="0.25">
      <c r="B344" s="567"/>
      <c r="C344" s="567"/>
      <c r="D344" s="567"/>
      <c r="E344" s="567"/>
      <c r="F344" s="567"/>
    </row>
    <row r="345" spans="2:6" s="349" customFormat="1" x14ac:dyDescent="0.25">
      <c r="B345" s="567"/>
      <c r="C345" s="567"/>
      <c r="D345" s="567"/>
      <c r="E345" s="567"/>
      <c r="F345" s="567"/>
    </row>
    <row r="346" spans="2:6" s="349" customFormat="1" x14ac:dyDescent="0.25">
      <c r="B346" s="567"/>
      <c r="C346" s="567"/>
      <c r="D346" s="567"/>
      <c r="E346" s="567"/>
      <c r="F346" s="567"/>
    </row>
    <row r="347" spans="2:6" s="349" customFormat="1" x14ac:dyDescent="0.25">
      <c r="B347" s="567"/>
      <c r="C347" s="567"/>
      <c r="D347" s="567"/>
      <c r="E347" s="567"/>
      <c r="F347" s="567"/>
    </row>
    <row r="348" spans="2:6" s="349" customFormat="1" x14ac:dyDescent="0.25">
      <c r="B348" s="567"/>
      <c r="C348" s="567"/>
      <c r="D348" s="567"/>
      <c r="E348" s="567"/>
      <c r="F348" s="567"/>
    </row>
    <row r="349" spans="2:6" s="349" customFormat="1" x14ac:dyDescent="0.25">
      <c r="B349" s="567"/>
      <c r="C349" s="567"/>
      <c r="D349" s="567"/>
      <c r="E349" s="567"/>
      <c r="F349" s="567"/>
    </row>
    <row r="350" spans="2:6" s="349" customFormat="1" x14ac:dyDescent="0.25">
      <c r="B350" s="567"/>
      <c r="C350" s="567"/>
      <c r="D350" s="567"/>
      <c r="E350" s="567"/>
      <c r="F350" s="567"/>
    </row>
    <row r="351" spans="2:6" s="349" customFormat="1" x14ac:dyDescent="0.25">
      <c r="B351" s="567"/>
      <c r="C351" s="567"/>
      <c r="D351" s="567"/>
      <c r="E351" s="567"/>
      <c r="F351" s="567"/>
    </row>
    <row r="352" spans="2:6" s="349" customFormat="1" x14ac:dyDescent="0.25">
      <c r="B352" s="567"/>
      <c r="C352" s="567"/>
      <c r="D352" s="567"/>
      <c r="E352" s="567"/>
      <c r="F352" s="567"/>
    </row>
    <row r="353" spans="2:6" s="349" customFormat="1" x14ac:dyDescent="0.25">
      <c r="B353" s="567"/>
      <c r="C353" s="567"/>
      <c r="D353" s="567"/>
      <c r="E353" s="567"/>
      <c r="F353" s="567"/>
    </row>
    <row r="354" spans="2:6" s="349" customFormat="1" x14ac:dyDescent="0.25">
      <c r="B354" s="567"/>
      <c r="C354" s="567"/>
      <c r="D354" s="567"/>
      <c r="E354" s="567"/>
      <c r="F354" s="567"/>
    </row>
    <row r="355" spans="2:6" s="349" customFormat="1" x14ac:dyDescent="0.25">
      <c r="B355" s="567"/>
      <c r="C355" s="567"/>
      <c r="D355" s="567"/>
      <c r="E355" s="567"/>
      <c r="F355" s="567"/>
    </row>
    <row r="356" spans="2:6" s="349" customFormat="1" x14ac:dyDescent="0.25">
      <c r="B356" s="567"/>
      <c r="C356" s="567"/>
      <c r="D356" s="567"/>
      <c r="E356" s="567"/>
      <c r="F356" s="567"/>
    </row>
    <row r="357" spans="2:6" s="349" customFormat="1" x14ac:dyDescent="0.25">
      <c r="B357" s="567"/>
      <c r="C357" s="567"/>
      <c r="D357" s="567"/>
      <c r="E357" s="567"/>
      <c r="F357" s="567"/>
    </row>
    <row r="358" spans="2:6" s="349" customFormat="1" x14ac:dyDescent="0.25">
      <c r="B358" s="567"/>
      <c r="C358" s="567"/>
      <c r="D358" s="567"/>
      <c r="E358" s="567"/>
      <c r="F358" s="567"/>
    </row>
    <row r="359" spans="2:6" s="349" customFormat="1" x14ac:dyDescent="0.25">
      <c r="B359" s="567"/>
      <c r="C359" s="567"/>
      <c r="D359" s="567"/>
      <c r="E359" s="567"/>
      <c r="F359" s="567"/>
    </row>
    <row r="360" spans="2:6" s="349" customFormat="1" x14ac:dyDescent="0.25">
      <c r="B360" s="567"/>
      <c r="C360" s="567"/>
      <c r="D360" s="567"/>
      <c r="E360" s="567"/>
      <c r="F360" s="567"/>
    </row>
    <row r="361" spans="2:6" s="349" customFormat="1" x14ac:dyDescent="0.25">
      <c r="B361" s="567"/>
      <c r="C361" s="567"/>
      <c r="D361" s="567"/>
      <c r="E361" s="567"/>
      <c r="F361" s="567"/>
    </row>
    <row r="362" spans="2:6" s="349" customFormat="1" x14ac:dyDescent="0.25">
      <c r="B362" s="567"/>
      <c r="C362" s="567"/>
      <c r="D362" s="567"/>
      <c r="E362" s="567"/>
      <c r="F362" s="567"/>
    </row>
    <row r="363" spans="2:6" s="349" customFormat="1" x14ac:dyDescent="0.25">
      <c r="B363" s="567"/>
      <c r="C363" s="567"/>
      <c r="D363" s="567"/>
      <c r="E363" s="567"/>
      <c r="F363" s="567"/>
    </row>
    <row r="364" spans="2:6" s="349" customFormat="1" x14ac:dyDescent="0.25">
      <c r="B364" s="567"/>
      <c r="C364" s="567"/>
      <c r="D364" s="567"/>
      <c r="E364" s="567"/>
      <c r="F364" s="567"/>
    </row>
    <row r="365" spans="2:6" s="349" customFormat="1" x14ac:dyDescent="0.25">
      <c r="B365" s="567"/>
      <c r="C365" s="567"/>
      <c r="D365" s="567"/>
      <c r="E365" s="567"/>
      <c r="F365" s="567"/>
    </row>
    <row r="366" spans="2:6" s="349" customFormat="1" x14ac:dyDescent="0.25">
      <c r="B366" s="567"/>
      <c r="C366" s="567"/>
      <c r="D366" s="567"/>
      <c r="E366" s="567"/>
      <c r="F366" s="567"/>
    </row>
    <row r="367" spans="2:6" s="349" customFormat="1" x14ac:dyDescent="0.25">
      <c r="B367" s="567"/>
      <c r="C367" s="567"/>
      <c r="D367" s="567"/>
      <c r="E367" s="567"/>
      <c r="F367" s="567"/>
    </row>
    <row r="368" spans="2:6" s="349" customFormat="1" x14ac:dyDescent="0.25">
      <c r="B368" s="567"/>
      <c r="C368" s="567"/>
      <c r="D368" s="567"/>
      <c r="E368" s="567"/>
      <c r="F368" s="567"/>
    </row>
    <row r="369" spans="2:6" s="349" customFormat="1" x14ac:dyDescent="0.25">
      <c r="B369" s="567"/>
      <c r="C369" s="567"/>
      <c r="D369" s="567"/>
      <c r="E369" s="567"/>
      <c r="F369" s="567"/>
    </row>
    <row r="370" spans="2:6" s="349" customFormat="1" x14ac:dyDescent="0.25">
      <c r="B370" s="567"/>
      <c r="C370" s="567"/>
      <c r="D370" s="567"/>
      <c r="E370" s="567"/>
      <c r="F370" s="567"/>
    </row>
    <row r="371" spans="2:6" s="349" customFormat="1" x14ac:dyDescent="0.25">
      <c r="B371" s="567"/>
      <c r="C371" s="567"/>
      <c r="D371" s="567"/>
      <c r="E371" s="567"/>
      <c r="F371" s="567"/>
    </row>
    <row r="372" spans="2:6" s="349" customFormat="1" x14ac:dyDescent="0.25">
      <c r="B372" s="567"/>
      <c r="C372" s="567"/>
      <c r="D372" s="567"/>
      <c r="E372" s="567"/>
      <c r="F372" s="567"/>
    </row>
    <row r="373" spans="2:6" s="349" customFormat="1" x14ac:dyDescent="0.25">
      <c r="B373" s="567"/>
      <c r="C373" s="567"/>
      <c r="D373" s="567"/>
      <c r="E373" s="567"/>
      <c r="F373" s="567"/>
    </row>
    <row r="374" spans="2:6" s="349" customFormat="1" x14ac:dyDescent="0.25">
      <c r="B374" s="567"/>
      <c r="C374" s="567"/>
      <c r="D374" s="567"/>
      <c r="E374" s="567"/>
      <c r="F374" s="567"/>
    </row>
    <row r="375" spans="2:6" s="349" customFormat="1" x14ac:dyDescent="0.25">
      <c r="B375" s="567"/>
      <c r="C375" s="567"/>
      <c r="D375" s="567"/>
      <c r="E375" s="567"/>
      <c r="F375" s="567"/>
    </row>
    <row r="376" spans="2:6" s="349" customFormat="1" x14ac:dyDescent="0.25">
      <c r="B376" s="567"/>
      <c r="C376" s="567"/>
      <c r="D376" s="567"/>
      <c r="E376" s="567"/>
      <c r="F376" s="567"/>
    </row>
    <row r="377" spans="2:6" s="349" customFormat="1" x14ac:dyDescent="0.25">
      <c r="B377" s="567"/>
      <c r="C377" s="567"/>
      <c r="D377" s="567"/>
      <c r="E377" s="567"/>
      <c r="F377" s="567"/>
    </row>
    <row r="378" spans="2:6" s="349" customFormat="1" x14ac:dyDescent="0.25">
      <c r="B378" s="567"/>
      <c r="C378" s="567"/>
      <c r="D378" s="567"/>
      <c r="E378" s="567"/>
      <c r="F378" s="567"/>
    </row>
    <row r="379" spans="2:6" s="349" customFormat="1" x14ac:dyDescent="0.25">
      <c r="B379" s="567"/>
      <c r="C379" s="567"/>
      <c r="D379" s="567"/>
      <c r="E379" s="567"/>
      <c r="F379" s="567"/>
    </row>
    <row r="380" spans="2:6" s="349" customFormat="1" x14ac:dyDescent="0.25">
      <c r="B380" s="567"/>
      <c r="C380" s="567"/>
      <c r="D380" s="567"/>
      <c r="E380" s="567"/>
      <c r="F380" s="567"/>
    </row>
    <row r="381" spans="2:6" s="349" customFormat="1" x14ac:dyDescent="0.25">
      <c r="B381" s="567"/>
      <c r="C381" s="567"/>
      <c r="D381" s="567"/>
      <c r="E381" s="567"/>
      <c r="F381" s="567"/>
    </row>
    <row r="382" spans="2:6" s="349" customFormat="1" x14ac:dyDescent="0.25">
      <c r="B382" s="567"/>
      <c r="C382" s="567"/>
      <c r="D382" s="567"/>
      <c r="E382" s="567"/>
      <c r="F382" s="567"/>
    </row>
    <row r="383" spans="2:6" s="349" customFormat="1" x14ac:dyDescent="0.25">
      <c r="B383" s="567"/>
      <c r="C383" s="567"/>
      <c r="D383" s="567"/>
      <c r="E383" s="567"/>
      <c r="F383" s="567"/>
    </row>
    <row r="384" spans="2:6" s="349" customFormat="1" x14ac:dyDescent="0.25">
      <c r="B384" s="567"/>
      <c r="C384" s="567"/>
      <c r="D384" s="567"/>
      <c r="E384" s="567"/>
      <c r="F384" s="567"/>
    </row>
    <row r="385" spans="2:6" s="349" customFormat="1" x14ac:dyDescent="0.25">
      <c r="B385" s="567"/>
      <c r="C385" s="567"/>
      <c r="D385" s="567"/>
      <c r="E385" s="567"/>
      <c r="F385" s="567"/>
    </row>
    <row r="386" spans="2:6" s="349" customFormat="1" x14ac:dyDescent="0.25">
      <c r="B386" s="567"/>
      <c r="C386" s="567"/>
      <c r="D386" s="567"/>
      <c r="E386" s="567"/>
      <c r="F386" s="567"/>
    </row>
    <row r="387" spans="2:6" s="349" customFormat="1" x14ac:dyDescent="0.25">
      <c r="B387" s="567"/>
      <c r="C387" s="567"/>
      <c r="D387" s="567"/>
      <c r="E387" s="567"/>
      <c r="F387" s="567"/>
    </row>
    <row r="388" spans="2:6" s="349" customFormat="1" x14ac:dyDescent="0.25">
      <c r="B388" s="567"/>
      <c r="C388" s="567"/>
      <c r="D388" s="567"/>
      <c r="E388" s="567"/>
      <c r="F388" s="567"/>
    </row>
    <row r="389" spans="2:6" s="349" customFormat="1" x14ac:dyDescent="0.25">
      <c r="B389" s="567"/>
      <c r="C389" s="567"/>
      <c r="D389" s="567"/>
      <c r="E389" s="567"/>
      <c r="F389" s="567"/>
    </row>
    <row r="390" spans="2:6" s="349" customFormat="1" x14ac:dyDescent="0.25">
      <c r="B390" s="567"/>
      <c r="C390" s="567"/>
      <c r="D390" s="567"/>
      <c r="E390" s="567"/>
      <c r="F390" s="567"/>
    </row>
    <row r="391" spans="2:6" s="349" customFormat="1" x14ac:dyDescent="0.25">
      <c r="B391" s="567"/>
      <c r="C391" s="567"/>
      <c r="D391" s="567"/>
      <c r="E391" s="567"/>
      <c r="F391" s="567"/>
    </row>
    <row r="392" spans="2:6" s="349" customFormat="1" x14ac:dyDescent="0.25">
      <c r="B392" s="567"/>
      <c r="C392" s="567"/>
      <c r="D392" s="567"/>
      <c r="E392" s="567"/>
      <c r="F392" s="567"/>
    </row>
    <row r="393" spans="2:6" s="349" customFormat="1" x14ac:dyDescent="0.25">
      <c r="B393" s="567"/>
      <c r="C393" s="567"/>
      <c r="D393" s="567"/>
      <c r="E393" s="567"/>
      <c r="F393" s="567"/>
    </row>
    <row r="394" spans="2:6" s="349" customFormat="1" x14ac:dyDescent="0.25">
      <c r="B394" s="567"/>
      <c r="C394" s="567"/>
      <c r="D394" s="567"/>
      <c r="E394" s="567"/>
      <c r="F394" s="567"/>
    </row>
    <row r="395" spans="2:6" s="349" customFormat="1" x14ac:dyDescent="0.25">
      <c r="B395" s="567"/>
      <c r="C395" s="567"/>
      <c r="D395" s="567"/>
      <c r="E395" s="567"/>
      <c r="F395" s="567"/>
    </row>
    <row r="396" spans="2:6" s="349" customFormat="1" x14ac:dyDescent="0.25">
      <c r="B396" s="567"/>
      <c r="C396" s="567"/>
      <c r="D396" s="567"/>
      <c r="E396" s="567"/>
      <c r="F396" s="567"/>
    </row>
    <row r="397" spans="2:6" s="349" customFormat="1" x14ac:dyDescent="0.25">
      <c r="B397" s="567"/>
      <c r="C397" s="567"/>
      <c r="D397" s="567"/>
      <c r="E397" s="567"/>
      <c r="F397" s="567"/>
    </row>
    <row r="398" spans="2:6" s="349" customFormat="1" x14ac:dyDescent="0.25">
      <c r="B398" s="567"/>
      <c r="C398" s="567"/>
      <c r="D398" s="567"/>
      <c r="E398" s="567"/>
      <c r="F398" s="567"/>
    </row>
    <row r="399" spans="2:6" s="349" customFormat="1" x14ac:dyDescent="0.25">
      <c r="B399" s="567"/>
      <c r="C399" s="567"/>
      <c r="D399" s="567"/>
      <c r="E399" s="567"/>
      <c r="F399" s="567"/>
    </row>
    <row r="400" spans="2:6" s="349" customFormat="1" x14ac:dyDescent="0.25">
      <c r="B400" s="567"/>
      <c r="C400" s="567"/>
      <c r="D400" s="567"/>
      <c r="E400" s="567"/>
      <c r="F400" s="567"/>
    </row>
    <row r="401" spans="2:6" s="349" customFormat="1" x14ac:dyDescent="0.25">
      <c r="B401" s="567"/>
      <c r="C401" s="567"/>
      <c r="D401" s="567"/>
      <c r="E401" s="567"/>
      <c r="F401" s="567"/>
    </row>
    <row r="402" spans="2:6" s="349" customFormat="1" x14ac:dyDescent="0.25">
      <c r="B402" s="567"/>
      <c r="C402" s="567"/>
      <c r="D402" s="567"/>
      <c r="E402" s="567"/>
      <c r="F402" s="567"/>
    </row>
    <row r="403" spans="2:6" s="349" customFormat="1" x14ac:dyDescent="0.25">
      <c r="B403" s="567"/>
      <c r="C403" s="567"/>
      <c r="D403" s="567"/>
      <c r="E403" s="567"/>
      <c r="F403" s="567"/>
    </row>
    <row r="404" spans="2:6" s="349" customFormat="1" x14ac:dyDescent="0.25">
      <c r="B404" s="567"/>
      <c r="C404" s="567"/>
      <c r="D404" s="567"/>
      <c r="E404" s="567"/>
      <c r="F404" s="567"/>
    </row>
    <row r="405" spans="2:6" s="349" customFormat="1" x14ac:dyDescent="0.25">
      <c r="B405" s="567"/>
      <c r="C405" s="567"/>
      <c r="D405" s="567"/>
      <c r="E405" s="567"/>
      <c r="F405" s="567"/>
    </row>
    <row r="406" spans="2:6" s="349" customFormat="1" x14ac:dyDescent="0.25">
      <c r="B406" s="567"/>
      <c r="C406" s="567"/>
      <c r="D406" s="567"/>
      <c r="E406" s="567"/>
      <c r="F406" s="567"/>
    </row>
    <row r="407" spans="2:6" s="349" customFormat="1" x14ac:dyDescent="0.25">
      <c r="B407" s="567"/>
      <c r="C407" s="567"/>
      <c r="D407" s="567"/>
      <c r="E407" s="567"/>
      <c r="F407" s="567"/>
    </row>
    <row r="408" spans="2:6" s="349" customFormat="1" x14ac:dyDescent="0.25">
      <c r="B408" s="567"/>
      <c r="C408" s="567"/>
      <c r="D408" s="567"/>
      <c r="E408" s="567"/>
      <c r="F408" s="567"/>
    </row>
    <row r="409" spans="2:6" s="349" customFormat="1" x14ac:dyDescent="0.25">
      <c r="B409" s="567"/>
      <c r="C409" s="567"/>
      <c r="D409" s="567"/>
      <c r="E409" s="567"/>
      <c r="F409" s="567"/>
    </row>
    <row r="410" spans="2:6" s="349" customFormat="1" x14ac:dyDescent="0.25">
      <c r="B410" s="567"/>
      <c r="C410" s="567"/>
      <c r="D410" s="567"/>
      <c r="E410" s="567"/>
      <c r="F410" s="567"/>
    </row>
    <row r="411" spans="2:6" s="349" customFormat="1" x14ac:dyDescent="0.25">
      <c r="B411" s="567"/>
      <c r="C411" s="567"/>
      <c r="D411" s="567"/>
      <c r="E411" s="567"/>
      <c r="F411" s="567"/>
    </row>
    <row r="412" spans="2:6" s="349" customFormat="1" x14ac:dyDescent="0.25">
      <c r="B412" s="567"/>
      <c r="C412" s="567"/>
      <c r="D412" s="567"/>
      <c r="E412" s="567"/>
      <c r="F412" s="567"/>
    </row>
    <row r="413" spans="2:6" s="349" customFormat="1" x14ac:dyDescent="0.25">
      <c r="B413" s="567"/>
      <c r="C413" s="567"/>
      <c r="D413" s="567"/>
      <c r="E413" s="567"/>
      <c r="F413" s="567"/>
    </row>
    <row r="414" spans="2:6" s="349" customFormat="1" x14ac:dyDescent="0.25">
      <c r="B414" s="567"/>
      <c r="C414" s="567"/>
      <c r="D414" s="567"/>
      <c r="E414" s="567"/>
      <c r="F414" s="567"/>
    </row>
    <row r="415" spans="2:6" s="349" customFormat="1" x14ac:dyDescent="0.25">
      <c r="B415" s="567"/>
      <c r="C415" s="567"/>
      <c r="D415" s="567"/>
      <c r="E415" s="567"/>
      <c r="F415" s="567"/>
    </row>
    <row r="416" spans="2:6" s="349" customFormat="1" x14ac:dyDescent="0.25">
      <c r="B416" s="567"/>
      <c r="C416" s="567"/>
      <c r="D416" s="567"/>
      <c r="E416" s="567"/>
      <c r="F416" s="567"/>
    </row>
    <row r="417" spans="2:6" s="349" customFormat="1" x14ac:dyDescent="0.25">
      <c r="B417" s="567"/>
      <c r="C417" s="567"/>
      <c r="D417" s="567"/>
      <c r="E417" s="567"/>
      <c r="F417" s="567"/>
    </row>
    <row r="418" spans="2:6" s="349" customFormat="1" x14ac:dyDescent="0.25">
      <c r="B418" s="567"/>
      <c r="C418" s="567"/>
      <c r="D418" s="567"/>
      <c r="E418" s="567"/>
      <c r="F418" s="567"/>
    </row>
    <row r="419" spans="2:6" s="349" customFormat="1" x14ac:dyDescent="0.25">
      <c r="B419" s="567"/>
      <c r="C419" s="567"/>
      <c r="D419" s="567"/>
      <c r="E419" s="567"/>
      <c r="F419" s="567"/>
    </row>
    <row r="420" spans="2:6" s="349" customFormat="1" x14ac:dyDescent="0.25">
      <c r="B420" s="567"/>
      <c r="C420" s="567"/>
      <c r="D420" s="567"/>
      <c r="E420" s="567"/>
      <c r="F420" s="567"/>
    </row>
    <row r="421" spans="2:6" s="349" customFormat="1" x14ac:dyDescent="0.25">
      <c r="B421" s="567"/>
      <c r="C421" s="567"/>
      <c r="D421" s="567"/>
      <c r="E421" s="567"/>
      <c r="F421" s="567"/>
    </row>
    <row r="422" spans="2:6" s="349" customFormat="1" x14ac:dyDescent="0.25">
      <c r="B422" s="567"/>
      <c r="C422" s="567"/>
      <c r="D422" s="567"/>
      <c r="E422" s="567"/>
      <c r="F422" s="567"/>
    </row>
    <row r="423" spans="2:6" s="349" customFormat="1" x14ac:dyDescent="0.25">
      <c r="B423" s="567"/>
      <c r="C423" s="567"/>
      <c r="D423" s="567"/>
      <c r="E423" s="567"/>
      <c r="F423" s="567"/>
    </row>
    <row r="424" spans="2:6" s="349" customFormat="1" x14ac:dyDescent="0.25">
      <c r="B424" s="567"/>
      <c r="C424" s="567"/>
      <c r="D424" s="567"/>
      <c r="E424" s="567"/>
      <c r="F424" s="567"/>
    </row>
    <row r="425" spans="2:6" s="349" customFormat="1" x14ac:dyDescent="0.25">
      <c r="B425" s="567"/>
      <c r="C425" s="567"/>
      <c r="D425" s="567"/>
      <c r="E425" s="567"/>
      <c r="F425" s="567"/>
    </row>
    <row r="426" spans="2:6" s="349" customFormat="1" x14ac:dyDescent="0.25">
      <c r="B426" s="567"/>
      <c r="C426" s="567"/>
      <c r="D426" s="567"/>
      <c r="E426" s="567"/>
      <c r="F426" s="567"/>
    </row>
    <row r="427" spans="2:6" s="349" customFormat="1" x14ac:dyDescent="0.25">
      <c r="B427" s="567"/>
      <c r="C427" s="567"/>
      <c r="D427" s="567"/>
      <c r="E427" s="567"/>
      <c r="F427" s="567"/>
    </row>
    <row r="428" spans="2:6" s="349" customFormat="1" x14ac:dyDescent="0.25">
      <c r="B428" s="567"/>
      <c r="C428" s="567"/>
      <c r="D428" s="567"/>
      <c r="E428" s="567"/>
      <c r="F428" s="567"/>
    </row>
    <row r="429" spans="2:6" s="349" customFormat="1" x14ac:dyDescent="0.25">
      <c r="B429" s="567"/>
      <c r="C429" s="567"/>
      <c r="D429" s="567"/>
      <c r="E429" s="567"/>
      <c r="F429" s="567"/>
    </row>
    <row r="430" spans="2:6" s="349" customFormat="1" x14ac:dyDescent="0.25">
      <c r="B430" s="567"/>
      <c r="C430" s="567"/>
      <c r="D430" s="567"/>
      <c r="E430" s="567"/>
      <c r="F430" s="567"/>
    </row>
    <row r="431" spans="2:6" s="349" customFormat="1" x14ac:dyDescent="0.25">
      <c r="B431" s="567"/>
      <c r="C431" s="567"/>
      <c r="D431" s="567"/>
      <c r="E431" s="567"/>
      <c r="F431" s="567"/>
    </row>
    <row r="432" spans="2:6" s="349" customFormat="1" x14ac:dyDescent="0.25">
      <c r="B432" s="567"/>
      <c r="C432" s="567"/>
      <c r="D432" s="567"/>
      <c r="E432" s="567"/>
      <c r="F432" s="567"/>
    </row>
    <row r="433" spans="2:6" s="349" customFormat="1" x14ac:dyDescent="0.25">
      <c r="B433" s="567"/>
      <c r="C433" s="567"/>
      <c r="D433" s="567"/>
      <c r="E433" s="567"/>
      <c r="F433" s="567"/>
    </row>
    <row r="434" spans="2:6" s="349" customFormat="1" x14ac:dyDescent="0.25">
      <c r="B434" s="567"/>
      <c r="C434" s="567"/>
      <c r="D434" s="567"/>
      <c r="E434" s="567"/>
      <c r="F434" s="567"/>
    </row>
    <row r="435" spans="2:6" s="349" customFormat="1" x14ac:dyDescent="0.25">
      <c r="B435" s="567"/>
      <c r="C435" s="567"/>
      <c r="D435" s="567"/>
      <c r="E435" s="567"/>
      <c r="F435" s="567"/>
    </row>
    <row r="436" spans="2:6" s="349" customFormat="1" x14ac:dyDescent="0.25">
      <c r="B436" s="567"/>
      <c r="C436" s="567"/>
      <c r="D436" s="567"/>
      <c r="E436" s="567"/>
      <c r="F436" s="567"/>
    </row>
    <row r="437" spans="2:6" s="349" customFormat="1" x14ac:dyDescent="0.25">
      <c r="B437" s="567"/>
      <c r="C437" s="567"/>
      <c r="D437" s="567"/>
      <c r="E437" s="567"/>
      <c r="F437" s="567"/>
    </row>
    <row r="438" spans="2:6" s="349" customFormat="1" x14ac:dyDescent="0.25">
      <c r="B438" s="567"/>
      <c r="C438" s="567"/>
      <c r="D438" s="567"/>
      <c r="E438" s="567"/>
      <c r="F438" s="567"/>
    </row>
    <row r="439" spans="2:6" s="349" customFormat="1" x14ac:dyDescent="0.25">
      <c r="B439" s="567"/>
      <c r="C439" s="567"/>
      <c r="D439" s="567"/>
      <c r="E439" s="567"/>
      <c r="F439" s="567"/>
    </row>
    <row r="440" spans="2:6" s="349" customFormat="1" x14ac:dyDescent="0.25">
      <c r="B440" s="567"/>
      <c r="C440" s="567"/>
      <c r="D440" s="567"/>
      <c r="E440" s="567"/>
      <c r="F440" s="567"/>
    </row>
    <row r="441" spans="2:6" s="349" customFormat="1" x14ac:dyDescent="0.25">
      <c r="B441" s="567"/>
      <c r="C441" s="567"/>
      <c r="D441" s="567"/>
      <c r="E441" s="567"/>
      <c r="F441" s="567"/>
    </row>
    <row r="442" spans="2:6" s="349" customFormat="1" x14ac:dyDescent="0.25">
      <c r="B442" s="567"/>
      <c r="C442" s="567"/>
      <c r="D442" s="567"/>
      <c r="E442" s="567"/>
      <c r="F442" s="567"/>
    </row>
    <row r="443" spans="2:6" s="349" customFormat="1" x14ac:dyDescent="0.25">
      <c r="B443" s="567"/>
      <c r="C443" s="567"/>
      <c r="D443" s="567"/>
      <c r="E443" s="567"/>
      <c r="F443" s="567"/>
    </row>
    <row r="444" spans="2:6" s="349" customFormat="1" x14ac:dyDescent="0.25">
      <c r="B444" s="567"/>
      <c r="C444" s="567"/>
      <c r="D444" s="567"/>
      <c r="E444" s="567"/>
      <c r="F444" s="567"/>
    </row>
    <row r="445" spans="2:6" s="349" customFormat="1" x14ac:dyDescent="0.25">
      <c r="B445" s="567"/>
      <c r="C445" s="567"/>
      <c r="D445" s="567"/>
      <c r="E445" s="567"/>
      <c r="F445" s="567"/>
    </row>
    <row r="446" spans="2:6" s="349" customFormat="1" x14ac:dyDescent="0.25">
      <c r="B446" s="567"/>
      <c r="C446" s="567"/>
      <c r="D446" s="567"/>
      <c r="E446" s="567"/>
      <c r="F446" s="567"/>
    </row>
    <row r="447" spans="2:6" s="349" customFormat="1" x14ac:dyDescent="0.25">
      <c r="B447" s="567"/>
      <c r="C447" s="567"/>
      <c r="D447" s="567"/>
      <c r="E447" s="567"/>
      <c r="F447" s="567"/>
    </row>
    <row r="448" spans="2:6" s="349" customFormat="1" x14ac:dyDescent="0.25">
      <c r="B448" s="567"/>
      <c r="C448" s="567"/>
      <c r="D448" s="567"/>
      <c r="E448" s="567"/>
      <c r="F448" s="567"/>
    </row>
    <row r="449" spans="2:6" s="349" customFormat="1" x14ac:dyDescent="0.25">
      <c r="B449" s="567"/>
      <c r="C449" s="567"/>
      <c r="D449" s="567"/>
      <c r="E449" s="567"/>
      <c r="F449" s="567"/>
    </row>
    <row r="450" spans="2:6" s="349" customFormat="1" x14ac:dyDescent="0.25">
      <c r="B450" s="567"/>
      <c r="C450" s="567"/>
      <c r="D450" s="567"/>
      <c r="E450" s="567"/>
      <c r="F450" s="567"/>
    </row>
    <row r="451" spans="2:6" s="349" customFormat="1" x14ac:dyDescent="0.25">
      <c r="B451" s="567"/>
      <c r="C451" s="567"/>
      <c r="D451" s="567"/>
      <c r="E451" s="567"/>
      <c r="F451" s="567"/>
    </row>
    <row r="452" spans="2:6" s="349" customFormat="1" x14ac:dyDescent="0.25">
      <c r="B452" s="567"/>
      <c r="C452" s="567"/>
      <c r="D452" s="567"/>
      <c r="E452" s="567"/>
      <c r="F452" s="567"/>
    </row>
    <row r="453" spans="2:6" s="349" customFormat="1" x14ac:dyDescent="0.25">
      <c r="B453" s="567"/>
      <c r="C453" s="567"/>
      <c r="D453" s="567"/>
      <c r="E453" s="567"/>
      <c r="F453" s="567"/>
    </row>
    <row r="454" spans="2:6" s="349" customFormat="1" x14ac:dyDescent="0.25">
      <c r="B454" s="567"/>
      <c r="C454" s="567"/>
      <c r="D454" s="567"/>
      <c r="E454" s="567"/>
      <c r="F454" s="567"/>
    </row>
    <row r="455" spans="2:6" s="349" customFormat="1" x14ac:dyDescent="0.25">
      <c r="B455" s="567"/>
      <c r="C455" s="567"/>
      <c r="D455" s="567"/>
      <c r="E455" s="567"/>
      <c r="F455" s="567"/>
    </row>
    <row r="456" spans="2:6" s="349" customFormat="1" x14ac:dyDescent="0.25">
      <c r="B456" s="567"/>
      <c r="C456" s="567"/>
      <c r="D456" s="567"/>
      <c r="E456" s="567"/>
      <c r="F456" s="567"/>
    </row>
    <row r="457" spans="2:6" s="349" customFormat="1" x14ac:dyDescent="0.25">
      <c r="B457" s="567"/>
      <c r="C457" s="567"/>
      <c r="D457" s="567"/>
      <c r="E457" s="567"/>
      <c r="F457" s="567"/>
    </row>
    <row r="458" spans="2:6" s="349" customFormat="1" x14ac:dyDescent="0.25">
      <c r="B458" s="567"/>
      <c r="C458" s="567"/>
      <c r="D458" s="567"/>
      <c r="E458" s="567"/>
      <c r="F458" s="567"/>
    </row>
    <row r="459" spans="2:6" s="349" customFormat="1" x14ac:dyDescent="0.25">
      <c r="B459" s="567"/>
      <c r="C459" s="567"/>
      <c r="D459" s="567"/>
      <c r="E459" s="567"/>
      <c r="F459" s="567"/>
    </row>
    <row r="460" spans="2:6" s="349" customFormat="1" x14ac:dyDescent="0.25">
      <c r="B460" s="567"/>
      <c r="C460" s="567"/>
      <c r="D460" s="567"/>
      <c r="E460" s="567"/>
      <c r="F460" s="567"/>
    </row>
    <row r="461" spans="2:6" s="349" customFormat="1" x14ac:dyDescent="0.25">
      <c r="B461" s="567"/>
      <c r="C461" s="567"/>
      <c r="D461" s="567"/>
      <c r="E461" s="567"/>
      <c r="F461" s="567"/>
    </row>
    <row r="462" spans="2:6" s="349" customFormat="1" x14ac:dyDescent="0.25">
      <c r="B462" s="567"/>
      <c r="C462" s="567"/>
      <c r="D462" s="567"/>
      <c r="E462" s="567"/>
      <c r="F462" s="567"/>
    </row>
    <row r="463" spans="2:6" s="349" customFormat="1" x14ac:dyDescent="0.25">
      <c r="B463" s="567"/>
      <c r="C463" s="567"/>
      <c r="D463" s="567"/>
      <c r="E463" s="567"/>
      <c r="F463" s="567"/>
    </row>
    <row r="464" spans="2:6" s="349" customFormat="1" x14ac:dyDescent="0.25">
      <c r="B464" s="567"/>
      <c r="C464" s="567"/>
      <c r="D464" s="567"/>
      <c r="E464" s="567"/>
      <c r="F464" s="567"/>
    </row>
    <row r="465" spans="2:6" s="349" customFormat="1" x14ac:dyDescent="0.25">
      <c r="B465" s="567"/>
      <c r="C465" s="567"/>
      <c r="D465" s="567"/>
      <c r="E465" s="567"/>
      <c r="F465" s="567"/>
    </row>
    <row r="466" spans="2:6" s="349" customFormat="1" x14ac:dyDescent="0.25">
      <c r="B466" s="567"/>
      <c r="C466" s="567"/>
      <c r="D466" s="567"/>
      <c r="E466" s="567"/>
      <c r="F466" s="567"/>
    </row>
    <row r="467" spans="2:6" s="349" customFormat="1" x14ac:dyDescent="0.25">
      <c r="B467" s="567"/>
      <c r="C467" s="567"/>
      <c r="D467" s="567"/>
      <c r="E467" s="567"/>
      <c r="F467" s="567"/>
    </row>
    <row r="468" spans="2:6" s="349" customFormat="1" x14ac:dyDescent="0.25">
      <c r="B468" s="567"/>
      <c r="C468" s="567"/>
      <c r="D468" s="567"/>
      <c r="E468" s="567"/>
      <c r="F468" s="567"/>
    </row>
    <row r="469" spans="2:6" s="349" customFormat="1" x14ac:dyDescent="0.25">
      <c r="B469" s="567"/>
      <c r="C469" s="567"/>
      <c r="D469" s="567"/>
      <c r="E469" s="567"/>
      <c r="F469" s="567"/>
    </row>
    <row r="470" spans="2:6" s="349" customFormat="1" x14ac:dyDescent="0.25">
      <c r="B470" s="567"/>
      <c r="C470" s="567"/>
      <c r="D470" s="567"/>
      <c r="E470" s="567"/>
      <c r="F470" s="567"/>
    </row>
    <row r="471" spans="2:6" s="349" customFormat="1" x14ac:dyDescent="0.25">
      <c r="B471" s="567"/>
      <c r="C471" s="567"/>
      <c r="D471" s="567"/>
      <c r="E471" s="567"/>
      <c r="F471" s="567"/>
    </row>
    <row r="472" spans="2:6" s="349" customFormat="1" x14ac:dyDescent="0.25">
      <c r="B472" s="567"/>
      <c r="C472" s="567"/>
      <c r="D472" s="567"/>
      <c r="E472" s="567"/>
      <c r="F472" s="567"/>
    </row>
    <row r="473" spans="2:6" s="349" customFormat="1" x14ac:dyDescent="0.25">
      <c r="B473" s="567"/>
      <c r="C473" s="567"/>
      <c r="D473" s="567"/>
      <c r="E473" s="567"/>
      <c r="F473" s="567"/>
    </row>
    <row r="474" spans="2:6" s="349" customFormat="1" x14ac:dyDescent="0.25">
      <c r="B474" s="567"/>
      <c r="C474" s="567"/>
      <c r="D474" s="567"/>
      <c r="E474" s="567"/>
      <c r="F474" s="567"/>
    </row>
    <row r="475" spans="2:6" s="349" customFormat="1" x14ac:dyDescent="0.25">
      <c r="B475" s="567"/>
      <c r="C475" s="567"/>
      <c r="D475" s="567"/>
      <c r="E475" s="567"/>
      <c r="F475" s="567"/>
    </row>
    <row r="476" spans="2:6" s="349" customFormat="1" x14ac:dyDescent="0.25">
      <c r="B476" s="567"/>
      <c r="C476" s="567"/>
      <c r="D476" s="567"/>
      <c r="E476" s="567"/>
      <c r="F476" s="567"/>
    </row>
    <row r="477" spans="2:6" s="349" customFormat="1" x14ac:dyDescent="0.25">
      <c r="B477" s="567"/>
      <c r="C477" s="567"/>
      <c r="D477" s="567"/>
      <c r="E477" s="567"/>
      <c r="F477" s="567"/>
    </row>
    <row r="478" spans="2:6" s="349" customFormat="1" x14ac:dyDescent="0.25">
      <c r="B478" s="567"/>
      <c r="C478" s="567"/>
      <c r="D478" s="567"/>
      <c r="E478" s="567"/>
      <c r="F478" s="567"/>
    </row>
    <row r="479" spans="2:6" s="349" customFormat="1" x14ac:dyDescent="0.25">
      <c r="B479" s="567"/>
      <c r="C479" s="567"/>
      <c r="D479" s="567"/>
      <c r="E479" s="567"/>
      <c r="F479" s="567"/>
    </row>
    <row r="480" spans="2:6" s="349" customFormat="1" x14ac:dyDescent="0.25">
      <c r="B480" s="567"/>
      <c r="C480" s="567"/>
      <c r="D480" s="567"/>
      <c r="E480" s="567"/>
      <c r="F480" s="567"/>
    </row>
    <row r="481" spans="2:6" s="349" customFormat="1" x14ac:dyDescent="0.25">
      <c r="B481" s="567"/>
      <c r="C481" s="567"/>
      <c r="D481" s="567"/>
      <c r="E481" s="567"/>
      <c r="F481" s="567"/>
    </row>
    <row r="482" spans="2:6" s="349" customFormat="1" x14ac:dyDescent="0.25">
      <c r="B482" s="567"/>
      <c r="C482" s="567"/>
      <c r="D482" s="567"/>
      <c r="E482" s="567"/>
      <c r="F482" s="567"/>
    </row>
    <row r="483" spans="2:6" s="349" customFormat="1" x14ac:dyDescent="0.25">
      <c r="B483" s="567"/>
      <c r="C483" s="567"/>
      <c r="D483" s="567"/>
      <c r="E483" s="567"/>
      <c r="F483" s="567"/>
    </row>
    <row r="484" spans="2:6" s="349" customFormat="1" x14ac:dyDescent="0.25">
      <c r="B484" s="567"/>
      <c r="C484" s="567"/>
      <c r="D484" s="567"/>
      <c r="E484" s="567"/>
      <c r="F484" s="567"/>
    </row>
    <row r="485" spans="2:6" s="349" customFormat="1" x14ac:dyDescent="0.25">
      <c r="B485" s="567"/>
      <c r="C485" s="567"/>
      <c r="D485" s="567"/>
      <c r="E485" s="567"/>
      <c r="F485" s="567"/>
    </row>
    <row r="486" spans="2:6" s="349" customFormat="1" x14ac:dyDescent="0.25">
      <c r="B486" s="567"/>
      <c r="C486" s="567"/>
      <c r="D486" s="567"/>
      <c r="E486" s="567"/>
      <c r="F486" s="567"/>
    </row>
    <row r="487" spans="2:6" s="349" customFormat="1" x14ac:dyDescent="0.25">
      <c r="B487" s="567"/>
      <c r="C487" s="567"/>
      <c r="D487" s="567"/>
      <c r="E487" s="567"/>
      <c r="F487" s="567"/>
    </row>
    <row r="488" spans="2:6" s="349" customFormat="1" x14ac:dyDescent="0.25">
      <c r="B488" s="567"/>
      <c r="C488" s="567"/>
      <c r="D488" s="567"/>
      <c r="E488" s="567"/>
      <c r="F488" s="567"/>
    </row>
    <row r="489" spans="2:6" s="349" customFormat="1" x14ac:dyDescent="0.25">
      <c r="B489" s="567"/>
      <c r="C489" s="567"/>
      <c r="D489" s="567"/>
      <c r="E489" s="567"/>
      <c r="F489" s="567"/>
    </row>
    <row r="490" spans="2:6" s="349" customFormat="1" x14ac:dyDescent="0.25">
      <c r="B490" s="567"/>
      <c r="C490" s="567"/>
      <c r="D490" s="567"/>
      <c r="E490" s="567"/>
      <c r="F490" s="567"/>
    </row>
    <row r="491" spans="2:6" s="349" customFormat="1" x14ac:dyDescent="0.25">
      <c r="B491" s="567"/>
      <c r="C491" s="567"/>
      <c r="D491" s="567"/>
      <c r="E491" s="567"/>
      <c r="F491" s="567"/>
    </row>
    <row r="492" spans="2:6" s="349" customFormat="1" x14ac:dyDescent="0.25">
      <c r="B492" s="567"/>
      <c r="C492" s="567"/>
      <c r="D492" s="567"/>
      <c r="E492" s="567"/>
      <c r="F492" s="567"/>
    </row>
    <row r="493" spans="2:6" s="349" customFormat="1" x14ac:dyDescent="0.25">
      <c r="B493" s="567"/>
      <c r="C493" s="567"/>
      <c r="D493" s="567"/>
      <c r="E493" s="567"/>
      <c r="F493" s="567"/>
    </row>
    <row r="494" spans="2:6" s="349" customFormat="1" x14ac:dyDescent="0.25">
      <c r="B494" s="567"/>
      <c r="C494" s="567"/>
      <c r="D494" s="567"/>
      <c r="E494" s="567"/>
      <c r="F494" s="567"/>
    </row>
    <row r="495" spans="2:6" s="349" customFormat="1" x14ac:dyDescent="0.25">
      <c r="B495" s="567"/>
      <c r="C495" s="567"/>
      <c r="D495" s="567"/>
      <c r="E495" s="567"/>
      <c r="F495" s="567"/>
    </row>
    <row r="496" spans="2:6" s="349" customFormat="1" x14ac:dyDescent="0.25">
      <c r="B496" s="567"/>
      <c r="C496" s="567"/>
      <c r="D496" s="567"/>
      <c r="E496" s="567"/>
      <c r="F496" s="567"/>
    </row>
    <row r="497" spans="2:6" s="349" customFormat="1" x14ac:dyDescent="0.25">
      <c r="B497" s="567"/>
      <c r="C497" s="567"/>
      <c r="D497" s="567"/>
      <c r="E497" s="567"/>
      <c r="F497" s="567"/>
    </row>
    <row r="498" spans="2:6" s="349" customFormat="1" x14ac:dyDescent="0.25">
      <c r="B498" s="567"/>
      <c r="C498" s="567"/>
      <c r="D498" s="567"/>
      <c r="E498" s="567"/>
      <c r="F498" s="567"/>
    </row>
    <row r="499" spans="2:6" s="349" customFormat="1" x14ac:dyDescent="0.25">
      <c r="B499" s="567"/>
      <c r="C499" s="567"/>
      <c r="D499" s="567"/>
      <c r="E499" s="567"/>
      <c r="F499" s="567"/>
    </row>
    <row r="500" spans="2:6" s="349" customFormat="1" x14ac:dyDescent="0.25">
      <c r="B500" s="567"/>
      <c r="C500" s="567"/>
      <c r="D500" s="567"/>
      <c r="E500" s="567"/>
      <c r="F500" s="567"/>
    </row>
    <row r="501" spans="2:6" s="349" customFormat="1" x14ac:dyDescent="0.25">
      <c r="B501" s="567"/>
      <c r="C501" s="567"/>
      <c r="D501" s="567"/>
      <c r="E501" s="567"/>
      <c r="F501" s="567"/>
    </row>
    <row r="502" spans="2:6" s="349" customFormat="1" x14ac:dyDescent="0.25">
      <c r="B502" s="567"/>
      <c r="C502" s="567"/>
      <c r="D502" s="567"/>
      <c r="E502" s="567"/>
      <c r="F502" s="567"/>
    </row>
    <row r="503" spans="2:6" s="349" customFormat="1" x14ac:dyDescent="0.25">
      <c r="B503" s="567"/>
      <c r="C503" s="567"/>
      <c r="D503" s="567"/>
      <c r="E503" s="567"/>
      <c r="F503" s="567"/>
    </row>
    <row r="504" spans="2:6" s="349" customFormat="1" x14ac:dyDescent="0.25">
      <c r="B504" s="567"/>
      <c r="C504" s="567"/>
      <c r="D504" s="567"/>
      <c r="E504" s="567"/>
      <c r="F504" s="567"/>
    </row>
    <row r="505" spans="2:6" s="349" customFormat="1" x14ac:dyDescent="0.25">
      <c r="B505" s="567"/>
      <c r="C505" s="567"/>
      <c r="D505" s="567"/>
      <c r="E505" s="567"/>
      <c r="F505" s="567"/>
    </row>
    <row r="506" spans="2:6" s="349" customFormat="1" x14ac:dyDescent="0.25">
      <c r="B506" s="567"/>
      <c r="C506" s="567"/>
      <c r="D506" s="567"/>
      <c r="E506" s="567"/>
      <c r="F506" s="567"/>
    </row>
    <row r="507" spans="2:6" s="349" customFormat="1" x14ac:dyDescent="0.25">
      <c r="B507" s="567"/>
      <c r="C507" s="567"/>
      <c r="D507" s="567"/>
      <c r="E507" s="567"/>
      <c r="F507" s="567"/>
    </row>
    <row r="508" spans="2:6" s="349" customFormat="1" x14ac:dyDescent="0.25">
      <c r="B508" s="567"/>
      <c r="C508" s="567"/>
      <c r="D508" s="567"/>
      <c r="E508" s="567"/>
      <c r="F508" s="567"/>
    </row>
    <row r="509" spans="2:6" s="349" customFormat="1" x14ac:dyDescent="0.25">
      <c r="B509" s="567"/>
      <c r="C509" s="567"/>
      <c r="D509" s="567"/>
      <c r="E509" s="567"/>
      <c r="F509" s="567"/>
    </row>
    <row r="510" spans="2:6" s="349" customFormat="1" x14ac:dyDescent="0.25">
      <c r="B510" s="567"/>
      <c r="C510" s="567"/>
      <c r="D510" s="567"/>
      <c r="E510" s="567"/>
      <c r="F510" s="567"/>
    </row>
    <row r="511" spans="2:6" s="349" customFormat="1" x14ac:dyDescent="0.25">
      <c r="B511" s="567"/>
      <c r="C511" s="567"/>
      <c r="D511" s="567"/>
      <c r="E511" s="567"/>
      <c r="F511" s="567"/>
    </row>
    <row r="512" spans="2:6" s="349" customFormat="1" x14ac:dyDescent="0.25">
      <c r="B512" s="567"/>
      <c r="C512" s="567"/>
      <c r="D512" s="567"/>
      <c r="E512" s="567"/>
      <c r="F512" s="567"/>
    </row>
    <row r="513" spans="2:6" s="349" customFormat="1" x14ac:dyDescent="0.25">
      <c r="B513" s="567"/>
      <c r="C513" s="567"/>
      <c r="D513" s="567"/>
      <c r="E513" s="567"/>
      <c r="F513" s="567"/>
    </row>
    <row r="514" spans="2:6" s="349" customFormat="1" x14ac:dyDescent="0.25">
      <c r="B514" s="567"/>
      <c r="C514" s="567"/>
      <c r="D514" s="567"/>
      <c r="E514" s="567"/>
      <c r="F514" s="567"/>
    </row>
    <row r="515" spans="2:6" s="349" customFormat="1" x14ac:dyDescent="0.25">
      <c r="B515" s="567"/>
      <c r="C515" s="567"/>
      <c r="D515" s="567"/>
      <c r="E515" s="567"/>
      <c r="F515" s="567"/>
    </row>
    <row r="516" spans="2:6" s="349" customFormat="1" x14ac:dyDescent="0.25">
      <c r="B516" s="567"/>
      <c r="C516" s="567"/>
      <c r="D516" s="567"/>
      <c r="E516" s="567"/>
      <c r="F516" s="567"/>
    </row>
    <row r="517" spans="2:6" s="349" customFormat="1" x14ac:dyDescent="0.25">
      <c r="B517" s="567"/>
      <c r="C517" s="567"/>
      <c r="D517" s="567"/>
      <c r="E517" s="567"/>
      <c r="F517" s="567"/>
    </row>
    <row r="518" spans="2:6" s="349" customFormat="1" x14ac:dyDescent="0.25">
      <c r="B518" s="567"/>
      <c r="C518" s="567"/>
      <c r="D518" s="567"/>
      <c r="E518" s="567"/>
      <c r="F518" s="567"/>
    </row>
    <row r="519" spans="2:6" s="349" customFormat="1" x14ac:dyDescent="0.25">
      <c r="B519" s="567"/>
      <c r="C519" s="567"/>
      <c r="D519" s="567"/>
      <c r="E519" s="567"/>
      <c r="F519" s="567"/>
    </row>
    <row r="520" spans="2:6" s="349" customFormat="1" x14ac:dyDescent="0.25">
      <c r="B520" s="567"/>
      <c r="C520" s="567"/>
      <c r="D520" s="567"/>
      <c r="E520" s="567"/>
      <c r="F520" s="567"/>
    </row>
    <row r="521" spans="2:6" s="349" customFormat="1" x14ac:dyDescent="0.25">
      <c r="B521" s="567"/>
      <c r="C521" s="567"/>
      <c r="D521" s="567"/>
      <c r="E521" s="567"/>
      <c r="F521" s="567"/>
    </row>
    <row r="522" spans="2:6" s="349" customFormat="1" x14ac:dyDescent="0.25">
      <c r="B522" s="567"/>
      <c r="C522" s="567"/>
      <c r="D522" s="567"/>
      <c r="E522" s="567"/>
      <c r="F522" s="567"/>
    </row>
    <row r="523" spans="2:6" s="349" customFormat="1" x14ac:dyDescent="0.25">
      <c r="B523" s="567"/>
      <c r="C523" s="567"/>
      <c r="D523" s="567"/>
      <c r="E523" s="567"/>
      <c r="F523" s="567"/>
    </row>
    <row r="524" spans="2:6" s="349" customFormat="1" x14ac:dyDescent="0.25">
      <c r="B524" s="567"/>
      <c r="C524" s="567"/>
      <c r="D524" s="567"/>
      <c r="E524" s="567"/>
      <c r="F524" s="567"/>
    </row>
    <row r="525" spans="2:6" s="349" customFormat="1" x14ac:dyDescent="0.25">
      <c r="B525" s="567"/>
      <c r="C525" s="567"/>
      <c r="D525" s="567"/>
      <c r="E525" s="567"/>
      <c r="F525" s="567"/>
    </row>
    <row r="526" spans="2:6" s="349" customFormat="1" x14ac:dyDescent="0.25">
      <c r="B526" s="567"/>
      <c r="C526" s="567"/>
      <c r="D526" s="567"/>
      <c r="E526" s="567"/>
      <c r="F526" s="567"/>
    </row>
    <row r="527" spans="2:6" s="349" customFormat="1" x14ac:dyDescent="0.25">
      <c r="B527" s="567"/>
      <c r="C527" s="567"/>
      <c r="D527" s="567"/>
      <c r="E527" s="567"/>
      <c r="F527" s="567"/>
    </row>
    <row r="528" spans="2:6" s="349" customFormat="1" x14ac:dyDescent="0.25">
      <c r="B528" s="567"/>
      <c r="C528" s="567"/>
      <c r="D528" s="567"/>
      <c r="E528" s="567"/>
      <c r="F528" s="567"/>
    </row>
    <row r="529" spans="2:6" s="349" customFormat="1" x14ac:dyDescent="0.25">
      <c r="B529" s="567"/>
      <c r="C529" s="567"/>
      <c r="D529" s="567"/>
      <c r="E529" s="567"/>
      <c r="F529" s="567"/>
    </row>
    <row r="530" spans="2:6" s="349" customFormat="1" x14ac:dyDescent="0.25">
      <c r="B530" s="567"/>
      <c r="C530" s="567"/>
      <c r="D530" s="567"/>
      <c r="E530" s="567"/>
      <c r="F530" s="567"/>
    </row>
    <row r="531" spans="2:6" s="349" customFormat="1" x14ac:dyDescent="0.25">
      <c r="B531" s="567"/>
      <c r="C531" s="567"/>
      <c r="D531" s="567"/>
      <c r="E531" s="567"/>
      <c r="F531" s="567"/>
    </row>
    <row r="532" spans="2:6" s="349" customFormat="1" x14ac:dyDescent="0.25">
      <c r="B532" s="567"/>
      <c r="C532" s="567"/>
      <c r="D532" s="567"/>
      <c r="E532" s="567"/>
      <c r="F532" s="567"/>
    </row>
    <row r="533" spans="2:6" s="349" customFormat="1" x14ac:dyDescent="0.25">
      <c r="B533" s="567"/>
      <c r="C533" s="567"/>
      <c r="D533" s="567"/>
      <c r="E533" s="567"/>
      <c r="F533" s="567"/>
    </row>
    <row r="534" spans="2:6" s="349" customFormat="1" x14ac:dyDescent="0.25">
      <c r="B534" s="567"/>
      <c r="C534" s="567"/>
      <c r="D534" s="567"/>
      <c r="E534" s="567"/>
      <c r="F534" s="567"/>
    </row>
    <row r="535" spans="2:6" s="349" customFormat="1" x14ac:dyDescent="0.25">
      <c r="B535" s="567"/>
      <c r="C535" s="567"/>
      <c r="D535" s="567"/>
      <c r="E535" s="567"/>
      <c r="F535" s="567"/>
    </row>
    <row r="536" spans="2:6" s="349" customFormat="1" x14ac:dyDescent="0.25">
      <c r="B536" s="567"/>
      <c r="C536" s="567"/>
      <c r="D536" s="567"/>
      <c r="E536" s="567"/>
      <c r="F536" s="567"/>
    </row>
    <row r="537" spans="2:6" s="349" customFormat="1" x14ac:dyDescent="0.25">
      <c r="B537" s="567"/>
      <c r="C537" s="567"/>
      <c r="D537" s="567"/>
      <c r="E537" s="567"/>
      <c r="F537" s="567"/>
    </row>
    <row r="538" spans="2:6" s="349" customFormat="1" x14ac:dyDescent="0.25">
      <c r="B538" s="567"/>
      <c r="C538" s="567"/>
      <c r="D538" s="567"/>
      <c r="E538" s="567"/>
      <c r="F538" s="567"/>
    </row>
    <row r="539" spans="2:6" s="349" customFormat="1" x14ac:dyDescent="0.25">
      <c r="B539" s="567"/>
      <c r="C539" s="567"/>
      <c r="D539" s="567"/>
      <c r="E539" s="567"/>
      <c r="F539" s="567"/>
    </row>
    <row r="540" spans="2:6" s="349" customFormat="1" x14ac:dyDescent="0.25">
      <c r="B540" s="567"/>
      <c r="C540" s="567"/>
      <c r="D540" s="567"/>
      <c r="E540" s="567"/>
      <c r="F540" s="567"/>
    </row>
    <row r="541" spans="2:6" s="349" customFormat="1" x14ac:dyDescent="0.25">
      <c r="B541" s="567"/>
      <c r="C541" s="567"/>
      <c r="D541" s="567"/>
      <c r="E541" s="567"/>
      <c r="F541" s="567"/>
    </row>
    <row r="542" spans="2:6" s="349" customFormat="1" x14ac:dyDescent="0.25">
      <c r="B542" s="567"/>
      <c r="C542" s="567"/>
      <c r="D542" s="567"/>
      <c r="E542" s="567"/>
      <c r="F542" s="567"/>
    </row>
    <row r="543" spans="2:6" s="349" customFormat="1" x14ac:dyDescent="0.25">
      <c r="B543" s="567"/>
      <c r="C543" s="567"/>
      <c r="D543" s="567"/>
      <c r="E543" s="567"/>
      <c r="F543" s="567"/>
    </row>
    <row r="544" spans="2:6" s="349" customFormat="1" x14ac:dyDescent="0.25">
      <c r="B544" s="567"/>
      <c r="C544" s="567"/>
      <c r="D544" s="567"/>
      <c r="E544" s="567"/>
      <c r="F544" s="567"/>
    </row>
    <row r="545" spans="2:6" s="349" customFormat="1" x14ac:dyDescent="0.25">
      <c r="B545" s="567"/>
      <c r="C545" s="567"/>
      <c r="D545" s="567"/>
      <c r="E545" s="567"/>
      <c r="F545" s="567"/>
    </row>
    <row r="546" spans="2:6" s="349" customFormat="1" x14ac:dyDescent="0.25">
      <c r="B546" s="567"/>
      <c r="C546" s="567"/>
      <c r="D546" s="567"/>
      <c r="E546" s="567"/>
      <c r="F546" s="567"/>
    </row>
    <row r="547" spans="2:6" s="349" customFormat="1" x14ac:dyDescent="0.25">
      <c r="B547" s="567"/>
      <c r="C547" s="567"/>
      <c r="D547" s="567"/>
      <c r="E547" s="567"/>
      <c r="F547" s="567"/>
    </row>
    <row r="548" spans="2:6" s="349" customFormat="1" x14ac:dyDescent="0.25">
      <c r="B548" s="567"/>
      <c r="C548" s="567"/>
      <c r="D548" s="567"/>
      <c r="E548" s="567"/>
      <c r="F548" s="567"/>
    </row>
    <row r="549" spans="2:6" s="349" customFormat="1" x14ac:dyDescent="0.25">
      <c r="B549" s="567"/>
      <c r="C549" s="567"/>
      <c r="D549" s="567"/>
      <c r="E549" s="567"/>
      <c r="F549" s="567"/>
    </row>
    <row r="550" spans="2:6" s="349" customFormat="1" x14ac:dyDescent="0.25">
      <c r="B550" s="567"/>
      <c r="C550" s="567"/>
      <c r="D550" s="567"/>
      <c r="E550" s="567"/>
      <c r="F550" s="567"/>
    </row>
    <row r="551" spans="2:6" s="349" customFormat="1" x14ac:dyDescent="0.25">
      <c r="B551" s="567"/>
      <c r="C551" s="567"/>
      <c r="D551" s="567"/>
      <c r="E551" s="567"/>
      <c r="F551" s="567"/>
    </row>
    <row r="552" spans="2:6" s="349" customFormat="1" x14ac:dyDescent="0.25">
      <c r="B552" s="567"/>
      <c r="C552" s="567"/>
      <c r="D552" s="567"/>
      <c r="E552" s="567"/>
      <c r="F552" s="567"/>
    </row>
    <row r="553" spans="2:6" s="349" customFormat="1" x14ac:dyDescent="0.25">
      <c r="B553" s="567"/>
      <c r="C553" s="567"/>
      <c r="D553" s="567"/>
      <c r="E553" s="567"/>
      <c r="F553" s="567"/>
    </row>
    <row r="554" spans="2:6" s="349" customFormat="1" x14ac:dyDescent="0.25">
      <c r="B554" s="567"/>
      <c r="C554" s="567"/>
      <c r="D554" s="567"/>
      <c r="E554" s="567"/>
      <c r="F554" s="567"/>
    </row>
    <row r="555" spans="2:6" s="349" customFormat="1" x14ac:dyDescent="0.25">
      <c r="B555" s="567"/>
      <c r="C555" s="567"/>
      <c r="D555" s="567"/>
      <c r="E555" s="567"/>
      <c r="F555" s="567"/>
    </row>
    <row r="556" spans="2:6" s="349" customFormat="1" x14ac:dyDescent="0.25">
      <c r="B556" s="567"/>
      <c r="C556" s="567"/>
      <c r="D556" s="567"/>
      <c r="E556" s="567"/>
      <c r="F556" s="567"/>
    </row>
    <row r="557" spans="2:6" s="349" customFormat="1" x14ac:dyDescent="0.25">
      <c r="B557" s="567"/>
      <c r="C557" s="567"/>
      <c r="D557" s="567"/>
      <c r="E557" s="567"/>
      <c r="F557" s="567"/>
    </row>
    <row r="558" spans="2:6" s="349" customFormat="1" x14ac:dyDescent="0.25">
      <c r="B558" s="567"/>
      <c r="C558" s="567"/>
      <c r="D558" s="567"/>
      <c r="E558" s="567"/>
      <c r="F558" s="567"/>
    </row>
    <row r="559" spans="2:6" s="349" customFormat="1" x14ac:dyDescent="0.25">
      <c r="B559" s="567"/>
      <c r="C559" s="567"/>
      <c r="D559" s="567"/>
      <c r="E559" s="567"/>
      <c r="F559" s="567"/>
    </row>
    <row r="560" spans="2:6" s="349" customFormat="1" x14ac:dyDescent="0.25">
      <c r="B560" s="567"/>
      <c r="C560" s="567"/>
      <c r="D560" s="567"/>
      <c r="E560" s="567"/>
      <c r="F560" s="567"/>
    </row>
    <row r="561" spans="2:6" s="349" customFormat="1" x14ac:dyDescent="0.25">
      <c r="B561" s="567"/>
      <c r="C561" s="567"/>
      <c r="D561" s="567"/>
      <c r="E561" s="567"/>
      <c r="F561" s="567"/>
    </row>
    <row r="562" spans="2:6" s="349" customFormat="1" x14ac:dyDescent="0.25">
      <c r="B562" s="567"/>
      <c r="C562" s="567"/>
      <c r="D562" s="567"/>
      <c r="E562" s="567"/>
      <c r="F562" s="567"/>
    </row>
    <row r="563" spans="2:6" s="349" customFormat="1" x14ac:dyDescent="0.25">
      <c r="B563" s="567"/>
      <c r="C563" s="567"/>
      <c r="D563" s="567"/>
      <c r="E563" s="567"/>
      <c r="F563" s="567"/>
    </row>
    <row r="564" spans="2:6" s="349" customFormat="1" x14ac:dyDescent="0.25">
      <c r="B564" s="567"/>
      <c r="C564" s="567"/>
      <c r="D564" s="567"/>
      <c r="E564" s="567"/>
      <c r="F564" s="567"/>
    </row>
    <row r="565" spans="2:6" s="349" customFormat="1" x14ac:dyDescent="0.25">
      <c r="B565" s="567"/>
      <c r="C565" s="567"/>
      <c r="D565" s="567"/>
      <c r="E565" s="567"/>
      <c r="F565" s="567"/>
    </row>
    <row r="566" spans="2:6" s="349" customFormat="1" x14ac:dyDescent="0.25">
      <c r="B566" s="567"/>
      <c r="C566" s="567"/>
      <c r="D566" s="567"/>
      <c r="E566" s="567"/>
      <c r="F566" s="567"/>
    </row>
    <row r="567" spans="2:6" s="349" customFormat="1" x14ac:dyDescent="0.25">
      <c r="B567" s="567"/>
      <c r="C567" s="567"/>
      <c r="D567" s="567"/>
      <c r="E567" s="567"/>
      <c r="F567" s="567"/>
    </row>
    <row r="568" spans="2:6" s="349" customFormat="1" x14ac:dyDescent="0.25">
      <c r="B568" s="567"/>
      <c r="C568" s="567"/>
      <c r="D568" s="567"/>
      <c r="E568" s="567"/>
      <c r="F568" s="567"/>
    </row>
    <row r="569" spans="2:6" s="349" customFormat="1" x14ac:dyDescent="0.25">
      <c r="B569" s="567"/>
      <c r="C569" s="567"/>
      <c r="D569" s="567"/>
      <c r="E569" s="567"/>
      <c r="F569" s="567"/>
    </row>
    <row r="570" spans="2:6" s="349" customFormat="1" x14ac:dyDescent="0.25">
      <c r="B570" s="567"/>
      <c r="C570" s="567"/>
      <c r="D570" s="567"/>
      <c r="E570" s="567"/>
      <c r="F570" s="567"/>
    </row>
    <row r="571" spans="2:6" s="349" customFormat="1" x14ac:dyDescent="0.25">
      <c r="B571" s="567"/>
      <c r="C571" s="567"/>
      <c r="D571" s="567"/>
      <c r="E571" s="567"/>
      <c r="F571" s="567"/>
    </row>
    <row r="572" spans="2:6" s="349" customFormat="1" x14ac:dyDescent="0.25">
      <c r="B572" s="567"/>
      <c r="C572" s="567"/>
      <c r="D572" s="567"/>
      <c r="E572" s="567"/>
      <c r="F572" s="567"/>
    </row>
    <row r="573" spans="2:6" s="349" customFormat="1" x14ac:dyDescent="0.25">
      <c r="B573" s="567"/>
      <c r="C573" s="567"/>
      <c r="D573" s="567"/>
      <c r="E573" s="567"/>
      <c r="F573" s="567"/>
    </row>
    <row r="574" spans="2:6" s="349" customFormat="1" x14ac:dyDescent="0.25">
      <c r="B574" s="567"/>
      <c r="C574" s="567"/>
      <c r="D574" s="567"/>
      <c r="E574" s="567"/>
      <c r="F574" s="567"/>
    </row>
    <row r="575" spans="2:6" s="349" customFormat="1" x14ac:dyDescent="0.25">
      <c r="B575" s="567"/>
      <c r="C575" s="567"/>
      <c r="D575" s="567"/>
      <c r="E575" s="567"/>
      <c r="F575" s="567"/>
    </row>
    <row r="576" spans="2:6" s="349" customFormat="1" x14ac:dyDescent="0.25">
      <c r="B576" s="567"/>
      <c r="C576" s="567"/>
      <c r="D576" s="567"/>
      <c r="E576" s="567"/>
      <c r="F576" s="567"/>
    </row>
    <row r="577" spans="2:6" s="349" customFormat="1" x14ac:dyDescent="0.25">
      <c r="B577" s="567"/>
      <c r="C577" s="567"/>
      <c r="D577" s="567"/>
      <c r="E577" s="567"/>
      <c r="F577" s="567"/>
    </row>
    <row r="578" spans="2:6" s="349" customFormat="1" x14ac:dyDescent="0.25">
      <c r="B578" s="567"/>
      <c r="C578" s="567"/>
      <c r="D578" s="567"/>
      <c r="E578" s="567"/>
      <c r="F578" s="567"/>
    </row>
    <row r="579" spans="2:6" s="349" customFormat="1" x14ac:dyDescent="0.25">
      <c r="B579" s="567"/>
      <c r="C579" s="567"/>
      <c r="D579" s="567"/>
      <c r="E579" s="567"/>
      <c r="F579" s="567"/>
    </row>
    <row r="580" spans="2:6" s="349" customFormat="1" x14ac:dyDescent="0.25">
      <c r="B580" s="567"/>
      <c r="C580" s="567"/>
      <c r="D580" s="567"/>
      <c r="E580" s="567"/>
      <c r="F580" s="567"/>
    </row>
    <row r="581" spans="2:6" s="349" customFormat="1" x14ac:dyDescent="0.25">
      <c r="B581" s="567"/>
      <c r="C581" s="567"/>
      <c r="D581" s="567"/>
      <c r="E581" s="567"/>
      <c r="F581" s="567"/>
    </row>
    <row r="582" spans="2:6" s="349" customFormat="1" x14ac:dyDescent="0.25">
      <c r="B582" s="567"/>
      <c r="C582" s="567"/>
      <c r="D582" s="567"/>
      <c r="E582" s="567"/>
      <c r="F582" s="56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1"/>
  <sheetViews>
    <sheetView zoomScaleNormal="100" workbookViewId="0">
      <selection activeCell="K25" sqref="K25"/>
    </sheetView>
  </sheetViews>
  <sheetFormatPr defaultRowHeight="12.75" x14ac:dyDescent="0.2"/>
  <cols>
    <col min="1" max="1" width="10.85546875" style="572" customWidth="1"/>
    <col min="2" max="2" width="11.28515625" style="572" bestFit="1" customWidth="1"/>
    <col min="3" max="3" width="6.7109375" style="572" customWidth="1"/>
    <col min="4" max="4" width="19.28515625" style="572" customWidth="1"/>
    <col min="5" max="5" width="12.42578125" style="572" customWidth="1"/>
    <col min="6" max="6" width="31.5703125" style="572" customWidth="1"/>
    <col min="7" max="7" width="10.85546875" style="572" customWidth="1"/>
    <col min="8" max="8" width="18.28515625" style="572" customWidth="1"/>
    <col min="9" max="9" width="10.42578125" style="572" customWidth="1"/>
    <col min="10" max="10" width="18" style="572" customWidth="1"/>
    <col min="11" max="11" width="12.7109375" style="572" bestFit="1" customWidth="1"/>
    <col min="12" max="12" width="11.140625" style="572" bestFit="1" customWidth="1"/>
    <col min="13" max="16384" width="9.140625" style="572"/>
  </cols>
  <sheetData>
    <row r="1" spans="1:10" x14ac:dyDescent="0.2">
      <c r="A1" s="570"/>
      <c r="B1" s="570"/>
      <c r="C1" s="570"/>
      <c r="D1" s="570"/>
      <c r="E1" s="570"/>
      <c r="F1" s="570"/>
      <c r="G1" s="570"/>
      <c r="H1" s="570"/>
      <c r="I1" s="570"/>
      <c r="J1" s="571"/>
    </row>
    <row r="2" spans="1:10" ht="18" customHeight="1" x14ac:dyDescent="0.3">
      <c r="A2" s="573" t="s">
        <v>506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0" ht="18" customHeight="1" x14ac:dyDescent="0.3">
      <c r="A3" s="573" t="s">
        <v>507</v>
      </c>
      <c r="B3" s="574"/>
      <c r="C3" s="574"/>
      <c r="D3" s="574"/>
      <c r="E3" s="574"/>
      <c r="F3" s="574"/>
      <c r="G3" s="574"/>
      <c r="H3" s="574"/>
      <c r="I3" s="574"/>
      <c r="J3" s="574"/>
    </row>
    <row r="4" spans="1:10" x14ac:dyDescent="0.2">
      <c r="A4" s="570"/>
      <c r="B4" s="570"/>
      <c r="C4" s="570"/>
      <c r="D4" s="570"/>
      <c r="E4" s="570"/>
      <c r="F4" s="570"/>
      <c r="G4" s="570"/>
      <c r="H4" s="570"/>
      <c r="I4" s="570"/>
      <c r="J4" s="570"/>
    </row>
    <row r="5" spans="1:10" ht="13.5" customHeight="1" thickBot="1" x14ac:dyDescent="0.25">
      <c r="A5" s="570"/>
      <c r="B5" s="570"/>
      <c r="C5" s="570"/>
      <c r="D5" s="570"/>
      <c r="E5" s="570"/>
      <c r="F5" s="570"/>
      <c r="G5" s="570"/>
      <c r="H5" s="570"/>
      <c r="I5" s="570"/>
      <c r="J5" s="570"/>
    </row>
    <row r="6" spans="1:10" ht="17.25" customHeight="1" x14ac:dyDescent="0.2">
      <c r="A6" s="575" t="s">
        <v>508</v>
      </c>
      <c r="B6" s="575" t="s">
        <v>509</v>
      </c>
      <c r="C6" s="575" t="s">
        <v>510</v>
      </c>
      <c r="D6" s="575" t="s">
        <v>511</v>
      </c>
      <c r="E6" s="575" t="s">
        <v>512</v>
      </c>
      <c r="F6" s="575" t="s">
        <v>513</v>
      </c>
      <c r="G6" s="575" t="s">
        <v>514</v>
      </c>
      <c r="H6" s="575" t="s">
        <v>515</v>
      </c>
      <c r="I6" s="575" t="s">
        <v>516</v>
      </c>
      <c r="J6" s="575" t="s">
        <v>517</v>
      </c>
    </row>
    <row r="7" spans="1:10" ht="15.75" customHeight="1" thickBot="1" x14ac:dyDescent="0.25">
      <c r="A7" s="576" t="s">
        <v>518</v>
      </c>
      <c r="B7" s="576"/>
      <c r="C7" s="576"/>
      <c r="D7" s="576" t="s">
        <v>518</v>
      </c>
      <c r="E7" s="576" t="s">
        <v>519</v>
      </c>
      <c r="F7" s="576"/>
      <c r="G7" s="576" t="s">
        <v>520</v>
      </c>
      <c r="H7" s="576"/>
      <c r="I7" s="576" t="s">
        <v>300</v>
      </c>
      <c r="J7" s="576"/>
    </row>
    <row r="8" spans="1:10" ht="14.25" customHeight="1" x14ac:dyDescent="0.25">
      <c r="A8" s="577"/>
      <c r="B8" s="577"/>
      <c r="C8" s="577"/>
      <c r="D8" s="577"/>
      <c r="E8" s="577"/>
      <c r="F8" s="577"/>
      <c r="G8" s="577"/>
      <c r="H8" s="577"/>
      <c r="I8" s="577"/>
      <c r="J8" s="577"/>
    </row>
    <row r="9" spans="1:10" ht="14.25" customHeight="1" x14ac:dyDescent="0.25">
      <c r="A9" s="578">
        <v>138</v>
      </c>
      <c r="B9" s="579">
        <v>42419</v>
      </c>
      <c r="C9" s="578">
        <v>132</v>
      </c>
      <c r="D9" s="580" t="s">
        <v>521</v>
      </c>
      <c r="E9" s="578" t="s">
        <v>522</v>
      </c>
      <c r="F9" s="581" t="s">
        <v>523</v>
      </c>
      <c r="G9" s="578">
        <v>43</v>
      </c>
      <c r="H9" s="580" t="s">
        <v>524</v>
      </c>
      <c r="I9" s="578" t="s">
        <v>525</v>
      </c>
      <c r="J9" s="582">
        <v>-180200</v>
      </c>
    </row>
    <row r="10" spans="1:10" ht="14.25" customHeight="1" x14ac:dyDescent="0.25">
      <c r="A10" s="581"/>
      <c r="B10" s="579"/>
      <c r="C10" s="578"/>
      <c r="D10" s="583"/>
      <c r="E10" s="583"/>
      <c r="F10" s="581" t="s">
        <v>526</v>
      </c>
      <c r="G10" s="578">
        <v>43</v>
      </c>
      <c r="H10" s="580" t="s">
        <v>527</v>
      </c>
      <c r="I10" s="578" t="s">
        <v>525</v>
      </c>
      <c r="J10" s="582">
        <v>180200</v>
      </c>
    </row>
    <row r="11" spans="1:10" ht="14.25" customHeight="1" x14ac:dyDescent="0.25">
      <c r="A11" s="581"/>
      <c r="B11" s="579"/>
      <c r="C11" s="578"/>
      <c r="D11" s="581"/>
      <c r="E11" s="581"/>
      <c r="F11" s="581"/>
      <c r="G11" s="578">
        <v>43</v>
      </c>
      <c r="H11" s="580" t="s">
        <v>527</v>
      </c>
      <c r="I11" s="578" t="s">
        <v>525</v>
      </c>
      <c r="J11" s="582">
        <v>596720</v>
      </c>
    </row>
    <row r="12" spans="1:10" s="586" customFormat="1" ht="14.25" customHeight="1" x14ac:dyDescent="0.25">
      <c r="A12" s="584"/>
      <c r="B12" s="583"/>
      <c r="C12" s="585"/>
      <c r="D12" s="583"/>
      <c r="E12" s="583"/>
      <c r="F12" s="583"/>
      <c r="G12" s="585">
        <v>43</v>
      </c>
      <c r="H12" s="580" t="s">
        <v>527</v>
      </c>
      <c r="I12" s="578" t="s">
        <v>528</v>
      </c>
      <c r="J12" s="582">
        <v>746080</v>
      </c>
    </row>
    <row r="13" spans="1:10" ht="15" x14ac:dyDescent="0.25">
      <c r="A13" s="581"/>
      <c r="B13" s="581"/>
      <c r="C13" s="578"/>
      <c r="D13" s="578"/>
      <c r="E13" s="578"/>
      <c r="F13" s="578"/>
      <c r="G13" s="578">
        <v>43</v>
      </c>
      <c r="H13" s="580" t="s">
        <v>529</v>
      </c>
      <c r="I13" s="578" t="s">
        <v>525</v>
      </c>
      <c r="J13" s="582">
        <v>157200</v>
      </c>
    </row>
    <row r="14" spans="1:10" ht="15" x14ac:dyDescent="0.25">
      <c r="A14" s="578"/>
      <c r="B14" s="579"/>
      <c r="C14" s="578"/>
      <c r="D14" s="581"/>
      <c r="E14" s="581"/>
      <c r="F14" s="581"/>
      <c r="G14" s="578">
        <v>43</v>
      </c>
      <c r="H14" s="580" t="s">
        <v>530</v>
      </c>
      <c r="I14" s="578" t="s">
        <v>531</v>
      </c>
      <c r="J14" s="582">
        <v>232500</v>
      </c>
    </row>
    <row r="15" spans="1:10" ht="15" x14ac:dyDescent="0.25">
      <c r="A15" s="581"/>
      <c r="B15" s="579"/>
      <c r="C15" s="578"/>
      <c r="D15" s="581"/>
      <c r="E15" s="581"/>
      <c r="F15" s="581"/>
      <c r="G15" s="578">
        <v>43</v>
      </c>
      <c r="H15" s="580" t="s">
        <v>532</v>
      </c>
      <c r="I15" s="578" t="s">
        <v>531</v>
      </c>
      <c r="J15" s="582">
        <v>7500</v>
      </c>
    </row>
    <row r="16" spans="1:10" ht="15" x14ac:dyDescent="0.25">
      <c r="A16" s="581"/>
      <c r="B16" s="579"/>
      <c r="C16" s="578"/>
      <c r="D16" s="581"/>
      <c r="E16" s="581"/>
      <c r="F16" s="581"/>
      <c r="G16" s="578">
        <v>43</v>
      </c>
      <c r="H16" s="580" t="s">
        <v>533</v>
      </c>
      <c r="I16" s="578" t="s">
        <v>531</v>
      </c>
      <c r="J16" s="582">
        <v>708578</v>
      </c>
    </row>
    <row r="17" spans="1:11" ht="15" x14ac:dyDescent="0.25">
      <c r="A17" s="581"/>
      <c r="B17" s="579"/>
      <c r="C17" s="578"/>
      <c r="D17" s="581"/>
      <c r="E17" s="581"/>
      <c r="F17" s="581"/>
      <c r="G17" s="578">
        <v>43</v>
      </c>
      <c r="H17" s="580" t="s">
        <v>534</v>
      </c>
      <c r="I17" s="578" t="s">
        <v>531</v>
      </c>
      <c r="J17" s="582">
        <v>4167</v>
      </c>
    </row>
    <row r="18" spans="1:11" s="587" customFormat="1" ht="15" x14ac:dyDescent="0.25">
      <c r="A18" s="584"/>
      <c r="B18" s="581"/>
      <c r="C18" s="578"/>
      <c r="D18" s="581"/>
      <c r="E18" s="581"/>
      <c r="F18" s="581"/>
      <c r="G18" s="578">
        <v>43</v>
      </c>
      <c r="H18" s="580" t="s">
        <v>535</v>
      </c>
      <c r="I18" s="578" t="s">
        <v>531</v>
      </c>
      <c r="J18" s="582">
        <v>1250</v>
      </c>
    </row>
    <row r="19" spans="1:11" ht="15" x14ac:dyDescent="0.25">
      <c r="A19" s="581"/>
      <c r="B19" s="581"/>
      <c r="C19" s="581"/>
      <c r="D19" s="581"/>
      <c r="E19" s="581"/>
      <c r="F19" s="581"/>
      <c r="G19" s="578">
        <v>43</v>
      </c>
      <c r="H19" s="580" t="s">
        <v>536</v>
      </c>
      <c r="I19" s="578" t="s">
        <v>531</v>
      </c>
      <c r="J19" s="582">
        <v>100050</v>
      </c>
    </row>
    <row r="20" spans="1:11" ht="15" x14ac:dyDescent="0.25">
      <c r="A20" s="578"/>
      <c r="B20" s="579"/>
      <c r="C20" s="578"/>
      <c r="D20" s="581"/>
      <c r="E20" s="581"/>
      <c r="F20" s="581"/>
      <c r="G20" s="578">
        <v>43</v>
      </c>
      <c r="H20" s="580" t="s">
        <v>537</v>
      </c>
      <c r="I20" s="578" t="s">
        <v>531</v>
      </c>
      <c r="J20" s="582">
        <v>914513</v>
      </c>
    </row>
    <row r="21" spans="1:11" ht="15" x14ac:dyDescent="0.25">
      <c r="A21" s="581"/>
      <c r="B21" s="579"/>
      <c r="C21" s="578"/>
      <c r="D21" s="581"/>
      <c r="E21" s="581"/>
      <c r="F21" s="581"/>
      <c r="G21" s="578">
        <v>43</v>
      </c>
      <c r="H21" s="580" t="s">
        <v>538</v>
      </c>
      <c r="I21" s="578" t="s">
        <v>531</v>
      </c>
      <c r="J21" s="582">
        <v>8362031</v>
      </c>
    </row>
    <row r="22" spans="1:11" s="593" customFormat="1" ht="15.75" x14ac:dyDescent="0.25">
      <c r="A22" s="588"/>
      <c r="B22" s="589"/>
      <c r="C22" s="590">
        <v>132</v>
      </c>
      <c r="D22" s="588"/>
      <c r="E22" s="591"/>
      <c r="F22" s="588"/>
      <c r="G22" s="590">
        <v>43</v>
      </c>
      <c r="H22" s="590"/>
      <c r="I22" s="590"/>
      <c r="J22" s="592">
        <f>SUM(J9:J21)</f>
        <v>11830589</v>
      </c>
    </row>
    <row r="23" spans="1:11" ht="19.5" customHeight="1" x14ac:dyDescent="0.25">
      <c r="A23" s="581"/>
      <c r="B23" s="579"/>
      <c r="C23" s="578">
        <v>132</v>
      </c>
      <c r="D23" s="581"/>
      <c r="E23" s="581"/>
      <c r="F23" s="581"/>
      <c r="G23" s="578">
        <v>390</v>
      </c>
      <c r="H23" s="578" t="s">
        <v>539</v>
      </c>
      <c r="I23" s="578" t="s">
        <v>531</v>
      </c>
      <c r="J23" s="582">
        <v>14300</v>
      </c>
    </row>
    <row r="24" spans="1:11" s="586" customFormat="1" ht="15" x14ac:dyDescent="0.25">
      <c r="A24" s="583"/>
      <c r="B24" s="594"/>
      <c r="C24" s="585">
        <v>132</v>
      </c>
      <c r="D24" s="583"/>
      <c r="E24" s="583"/>
      <c r="F24" s="583"/>
      <c r="G24" s="585">
        <v>390</v>
      </c>
      <c r="H24" s="585"/>
      <c r="I24" s="585"/>
      <c r="J24" s="595">
        <f>SUM(J23)</f>
        <v>14300</v>
      </c>
    </row>
    <row r="25" spans="1:11" ht="15" x14ac:dyDescent="0.25">
      <c r="A25" s="578"/>
      <c r="B25" s="578"/>
      <c r="C25" s="578">
        <v>132</v>
      </c>
      <c r="D25" s="578"/>
      <c r="E25" s="578"/>
      <c r="F25" s="578"/>
      <c r="G25" s="578">
        <v>380</v>
      </c>
      <c r="H25" s="578" t="s">
        <v>539</v>
      </c>
      <c r="I25" s="578" t="s">
        <v>531</v>
      </c>
      <c r="J25" s="582">
        <v>35000</v>
      </c>
      <c r="K25" s="596"/>
    </row>
    <row r="26" spans="1:11" s="586" customFormat="1" ht="15" x14ac:dyDescent="0.25">
      <c r="A26" s="585"/>
      <c r="B26" s="585"/>
      <c r="C26" s="585">
        <v>132</v>
      </c>
      <c r="D26" s="585"/>
      <c r="E26" s="585"/>
      <c r="F26" s="585"/>
      <c r="G26" s="585">
        <v>380</v>
      </c>
      <c r="H26" s="585"/>
      <c r="I26" s="585"/>
      <c r="J26" s="595">
        <f>SUM(J25)</f>
        <v>35000</v>
      </c>
      <c r="K26" s="597"/>
    </row>
    <row r="27" spans="1:11" s="586" customFormat="1" ht="15" x14ac:dyDescent="0.25">
      <c r="A27" s="578"/>
      <c r="B27" s="578"/>
      <c r="C27" s="578">
        <v>132</v>
      </c>
      <c r="D27" s="578"/>
      <c r="E27" s="578"/>
      <c r="F27" s="578"/>
      <c r="G27" s="578">
        <v>370</v>
      </c>
      <c r="H27" s="578" t="s">
        <v>539</v>
      </c>
      <c r="I27" s="578" t="s">
        <v>531</v>
      </c>
      <c r="J27" s="582">
        <v>18000</v>
      </c>
      <c r="K27" s="597"/>
    </row>
    <row r="28" spans="1:11" s="586" customFormat="1" ht="15" x14ac:dyDescent="0.25">
      <c r="A28" s="585"/>
      <c r="B28" s="585"/>
      <c r="C28" s="585">
        <v>132</v>
      </c>
      <c r="D28" s="585"/>
      <c r="E28" s="585"/>
      <c r="F28" s="585"/>
      <c r="G28" s="585">
        <v>370</v>
      </c>
      <c r="H28" s="585"/>
      <c r="I28" s="585"/>
      <c r="J28" s="595">
        <f>SUM(J27)</f>
        <v>18000</v>
      </c>
      <c r="K28" s="597"/>
    </row>
    <row r="29" spans="1:11" ht="15" x14ac:dyDescent="0.25">
      <c r="A29" s="578"/>
      <c r="B29" s="578"/>
      <c r="C29" s="578">
        <v>132</v>
      </c>
      <c r="D29" s="578"/>
      <c r="E29" s="578"/>
      <c r="F29" s="578"/>
      <c r="G29" s="578">
        <v>360</v>
      </c>
      <c r="H29" s="578" t="s">
        <v>539</v>
      </c>
      <c r="I29" s="578" t="s">
        <v>531</v>
      </c>
      <c r="J29" s="582">
        <v>13800</v>
      </c>
      <c r="K29" s="596"/>
    </row>
    <row r="30" spans="1:11" s="586" customFormat="1" ht="15" x14ac:dyDescent="0.25">
      <c r="A30" s="585"/>
      <c r="B30" s="585"/>
      <c r="C30" s="585">
        <v>132</v>
      </c>
      <c r="D30" s="585"/>
      <c r="E30" s="585"/>
      <c r="F30" s="585"/>
      <c r="G30" s="585">
        <v>360</v>
      </c>
      <c r="H30" s="585"/>
      <c r="I30" s="585"/>
      <c r="J30" s="595">
        <f>SUM(J29)</f>
        <v>13800</v>
      </c>
      <c r="K30" s="597"/>
    </row>
    <row r="31" spans="1:11" ht="15" x14ac:dyDescent="0.25">
      <c r="A31" s="578"/>
      <c r="B31" s="578"/>
      <c r="C31" s="578">
        <v>132</v>
      </c>
      <c r="D31" s="578"/>
      <c r="E31" s="578"/>
      <c r="F31" s="578"/>
      <c r="G31" s="580">
        <v>35</v>
      </c>
      <c r="H31" s="578" t="s">
        <v>540</v>
      </c>
      <c r="I31" s="578" t="s">
        <v>541</v>
      </c>
      <c r="J31" s="582">
        <v>169000</v>
      </c>
      <c r="K31" s="596"/>
    </row>
    <row r="32" spans="1:11" ht="15" x14ac:dyDescent="0.25">
      <c r="A32" s="578"/>
      <c r="B32" s="578"/>
      <c r="C32" s="578"/>
      <c r="D32" s="578"/>
      <c r="E32" s="578"/>
      <c r="F32" s="578"/>
      <c r="G32" s="580">
        <v>35</v>
      </c>
      <c r="H32" s="578" t="s">
        <v>542</v>
      </c>
      <c r="I32" s="578" t="s">
        <v>543</v>
      </c>
      <c r="J32" s="582">
        <v>420000</v>
      </c>
      <c r="K32" s="596"/>
    </row>
    <row r="33" spans="1:11" ht="15" x14ac:dyDescent="0.25">
      <c r="A33" s="578"/>
      <c r="B33" s="578"/>
      <c r="C33" s="578"/>
      <c r="D33" s="578"/>
      <c r="E33" s="578"/>
      <c r="F33" s="578"/>
      <c r="G33" s="580">
        <v>35</v>
      </c>
      <c r="H33" s="578" t="s">
        <v>544</v>
      </c>
      <c r="I33" s="578" t="s">
        <v>545</v>
      </c>
      <c r="J33" s="582">
        <v>4800</v>
      </c>
      <c r="K33" s="596"/>
    </row>
    <row r="34" spans="1:11" ht="15" x14ac:dyDescent="0.25">
      <c r="A34" s="578"/>
      <c r="B34" s="578"/>
      <c r="C34" s="578"/>
      <c r="D34" s="578"/>
      <c r="E34" s="578"/>
      <c r="F34" s="578"/>
      <c r="G34" s="580">
        <v>35</v>
      </c>
      <c r="H34" s="578" t="s">
        <v>544</v>
      </c>
      <c r="I34" s="578" t="s">
        <v>546</v>
      </c>
      <c r="J34" s="582">
        <v>110000</v>
      </c>
      <c r="K34" s="596"/>
    </row>
    <row r="35" spans="1:11" ht="15" x14ac:dyDescent="0.25">
      <c r="A35" s="578"/>
      <c r="B35" s="578"/>
      <c r="C35" s="578"/>
      <c r="D35" s="578"/>
      <c r="E35" s="578"/>
      <c r="F35" s="578"/>
      <c r="G35" s="580">
        <v>35</v>
      </c>
      <c r="H35" s="578" t="s">
        <v>544</v>
      </c>
      <c r="I35" s="578" t="s">
        <v>547</v>
      </c>
      <c r="J35" s="582">
        <v>25000</v>
      </c>
      <c r="K35" s="596"/>
    </row>
    <row r="36" spans="1:11" ht="15" x14ac:dyDescent="0.25">
      <c r="A36" s="578"/>
      <c r="B36" s="578"/>
      <c r="C36" s="578"/>
      <c r="D36" s="578"/>
      <c r="E36" s="578"/>
      <c r="F36" s="578"/>
      <c r="G36" s="580">
        <v>35</v>
      </c>
      <c r="H36" s="578" t="s">
        <v>544</v>
      </c>
      <c r="I36" s="578" t="s">
        <v>548</v>
      </c>
      <c r="J36" s="582">
        <v>22000</v>
      </c>
      <c r="K36" s="596"/>
    </row>
    <row r="37" spans="1:11" ht="15" x14ac:dyDescent="0.25">
      <c r="A37" s="578"/>
      <c r="B37" s="578"/>
      <c r="C37" s="578"/>
      <c r="D37" s="578"/>
      <c r="E37" s="578"/>
      <c r="F37" s="578"/>
      <c r="G37" s="580">
        <v>35</v>
      </c>
      <c r="H37" s="578" t="s">
        <v>544</v>
      </c>
      <c r="I37" s="578" t="s">
        <v>549</v>
      </c>
      <c r="J37" s="582">
        <v>4490</v>
      </c>
      <c r="K37" s="596"/>
    </row>
    <row r="38" spans="1:11" ht="15" x14ac:dyDescent="0.25">
      <c r="A38" s="578"/>
      <c r="B38" s="578"/>
      <c r="C38" s="578"/>
      <c r="D38" s="578"/>
      <c r="E38" s="578"/>
      <c r="F38" s="578"/>
      <c r="G38" s="580">
        <v>35</v>
      </c>
      <c r="H38" s="578" t="s">
        <v>544</v>
      </c>
      <c r="I38" s="578" t="s">
        <v>550</v>
      </c>
      <c r="J38" s="582">
        <v>120</v>
      </c>
      <c r="K38" s="596"/>
    </row>
    <row r="39" spans="1:11" ht="15" x14ac:dyDescent="0.25">
      <c r="A39" s="578"/>
      <c r="B39" s="578"/>
      <c r="C39" s="578"/>
      <c r="D39" s="578"/>
      <c r="E39" s="578"/>
      <c r="F39" s="578"/>
      <c r="G39" s="580">
        <v>35</v>
      </c>
      <c r="H39" s="578" t="s">
        <v>544</v>
      </c>
      <c r="I39" s="578" t="s">
        <v>551</v>
      </c>
      <c r="J39" s="582">
        <v>150</v>
      </c>
      <c r="K39" s="596"/>
    </row>
    <row r="40" spans="1:11" ht="15" x14ac:dyDescent="0.25">
      <c r="A40" s="578"/>
      <c r="B40" s="578"/>
      <c r="C40" s="578"/>
      <c r="D40" s="578"/>
      <c r="E40" s="578"/>
      <c r="F40" s="578"/>
      <c r="G40" s="580">
        <v>35</v>
      </c>
      <c r="H40" s="578" t="s">
        <v>544</v>
      </c>
      <c r="I40" s="578" t="s">
        <v>552</v>
      </c>
      <c r="J40" s="582">
        <v>260</v>
      </c>
      <c r="K40" s="596"/>
    </row>
    <row r="41" spans="1:11" ht="15" x14ac:dyDescent="0.25">
      <c r="A41" s="578"/>
      <c r="B41" s="578"/>
      <c r="C41" s="578"/>
      <c r="D41" s="578"/>
      <c r="E41" s="578"/>
      <c r="F41" s="578"/>
      <c r="G41" s="580">
        <v>35</v>
      </c>
      <c r="H41" s="578" t="s">
        <v>544</v>
      </c>
      <c r="I41" s="578" t="s">
        <v>553</v>
      </c>
      <c r="J41" s="582">
        <v>3000</v>
      </c>
      <c r="K41" s="596"/>
    </row>
    <row r="42" spans="1:11" ht="15" x14ac:dyDescent="0.25">
      <c r="A42" s="578"/>
      <c r="B42" s="578"/>
      <c r="C42" s="578"/>
      <c r="D42" s="578"/>
      <c r="E42" s="578"/>
      <c r="F42" s="578"/>
      <c r="G42" s="580">
        <v>35</v>
      </c>
      <c r="H42" s="578" t="s">
        <v>554</v>
      </c>
      <c r="I42" s="578" t="s">
        <v>555</v>
      </c>
      <c r="J42" s="582">
        <v>1000</v>
      </c>
      <c r="K42" s="596"/>
    </row>
    <row r="43" spans="1:11" ht="15" x14ac:dyDescent="0.25">
      <c r="A43" s="578"/>
      <c r="B43" s="578"/>
      <c r="C43" s="578"/>
      <c r="D43" s="578"/>
      <c r="E43" s="578"/>
      <c r="F43" s="578"/>
      <c r="G43" s="580">
        <v>35</v>
      </c>
      <c r="H43" s="578" t="s">
        <v>554</v>
      </c>
      <c r="I43" s="578" t="s">
        <v>556</v>
      </c>
      <c r="J43" s="582">
        <v>15000</v>
      </c>
      <c r="K43" s="596"/>
    </row>
    <row r="44" spans="1:11" ht="15" x14ac:dyDescent="0.25">
      <c r="A44" s="578"/>
      <c r="B44" s="578"/>
      <c r="C44" s="578"/>
      <c r="D44" s="578"/>
      <c r="E44" s="578"/>
      <c r="F44" s="578"/>
      <c r="G44" s="580">
        <v>35</v>
      </c>
      <c r="H44" s="578" t="s">
        <v>554</v>
      </c>
      <c r="I44" s="578" t="s">
        <v>557</v>
      </c>
      <c r="J44" s="582">
        <v>15000</v>
      </c>
      <c r="K44" s="596"/>
    </row>
    <row r="45" spans="1:11" ht="15" x14ac:dyDescent="0.25">
      <c r="A45" s="578"/>
      <c r="B45" s="578"/>
      <c r="C45" s="578"/>
      <c r="D45" s="578"/>
      <c r="E45" s="578"/>
      <c r="F45" s="578"/>
      <c r="G45" s="580">
        <v>35</v>
      </c>
      <c r="H45" s="578" t="s">
        <v>554</v>
      </c>
      <c r="I45" s="578" t="s">
        <v>558</v>
      </c>
      <c r="J45" s="582">
        <v>2000000</v>
      </c>
      <c r="K45" s="596"/>
    </row>
    <row r="46" spans="1:11" ht="15" x14ac:dyDescent="0.25">
      <c r="A46" s="578"/>
      <c r="B46" s="578"/>
      <c r="C46" s="578"/>
      <c r="D46" s="578"/>
      <c r="E46" s="578"/>
      <c r="F46" s="578"/>
      <c r="G46" s="580">
        <v>35</v>
      </c>
      <c r="H46" s="578" t="s">
        <v>554</v>
      </c>
      <c r="I46" s="578" t="s">
        <v>559</v>
      </c>
      <c r="J46" s="582">
        <v>2280</v>
      </c>
      <c r="K46" s="596"/>
    </row>
    <row r="47" spans="1:11" ht="15" x14ac:dyDescent="0.25">
      <c r="A47" s="578"/>
      <c r="B47" s="578"/>
      <c r="C47" s="578"/>
      <c r="D47" s="578"/>
      <c r="E47" s="578"/>
      <c r="F47" s="578"/>
      <c r="G47" s="580">
        <v>35</v>
      </c>
      <c r="H47" s="578" t="s">
        <v>554</v>
      </c>
      <c r="I47" s="578" t="s">
        <v>560</v>
      </c>
      <c r="J47" s="582">
        <v>150000</v>
      </c>
      <c r="K47" s="596"/>
    </row>
    <row r="48" spans="1:11" ht="15" x14ac:dyDescent="0.25">
      <c r="A48" s="578"/>
      <c r="B48" s="578"/>
      <c r="C48" s="578"/>
      <c r="D48" s="578"/>
      <c r="E48" s="578"/>
      <c r="F48" s="578"/>
      <c r="G48" s="580">
        <v>35</v>
      </c>
      <c r="H48" s="578" t="s">
        <v>554</v>
      </c>
      <c r="I48" s="578" t="s">
        <v>561</v>
      </c>
      <c r="J48" s="582">
        <v>62030</v>
      </c>
      <c r="K48" s="596"/>
    </row>
    <row r="49" spans="1:11" ht="15" x14ac:dyDescent="0.25">
      <c r="A49" s="578"/>
      <c r="B49" s="578"/>
      <c r="C49" s="578"/>
      <c r="D49" s="578"/>
      <c r="E49" s="578"/>
      <c r="F49" s="578"/>
      <c r="G49" s="580">
        <v>35</v>
      </c>
      <c r="H49" s="578" t="s">
        <v>554</v>
      </c>
      <c r="I49" s="578" t="s">
        <v>562</v>
      </c>
      <c r="J49" s="582">
        <v>107000</v>
      </c>
      <c r="K49" s="596"/>
    </row>
    <row r="50" spans="1:11" ht="15" x14ac:dyDescent="0.25">
      <c r="A50" s="578"/>
      <c r="B50" s="578"/>
      <c r="C50" s="578"/>
      <c r="D50" s="578"/>
      <c r="E50" s="578"/>
      <c r="F50" s="578"/>
      <c r="G50" s="580">
        <v>35</v>
      </c>
      <c r="H50" s="578" t="s">
        <v>554</v>
      </c>
      <c r="I50" s="578" t="s">
        <v>563</v>
      </c>
      <c r="J50" s="582">
        <v>78000</v>
      </c>
      <c r="K50" s="596"/>
    </row>
    <row r="51" spans="1:11" ht="15" x14ac:dyDescent="0.25">
      <c r="A51" s="578"/>
      <c r="B51" s="578"/>
      <c r="C51" s="578"/>
      <c r="D51" s="578"/>
      <c r="E51" s="578"/>
      <c r="F51" s="578"/>
      <c r="G51" s="580">
        <v>35</v>
      </c>
      <c r="H51" s="578" t="s">
        <v>554</v>
      </c>
      <c r="I51" s="578" t="s">
        <v>564</v>
      </c>
      <c r="J51" s="582">
        <v>30000</v>
      </c>
      <c r="K51" s="596"/>
    </row>
    <row r="52" spans="1:11" ht="15" x14ac:dyDescent="0.25">
      <c r="A52" s="578"/>
      <c r="B52" s="578"/>
      <c r="C52" s="578"/>
      <c r="D52" s="578"/>
      <c r="E52" s="578"/>
      <c r="F52" s="578"/>
      <c r="G52" s="580">
        <v>35</v>
      </c>
      <c r="H52" s="578" t="s">
        <v>554</v>
      </c>
      <c r="I52" s="578" t="s">
        <v>565</v>
      </c>
      <c r="J52" s="582">
        <v>12000</v>
      </c>
      <c r="K52" s="596"/>
    </row>
    <row r="53" spans="1:11" ht="15" x14ac:dyDescent="0.25">
      <c r="A53" s="578"/>
      <c r="B53" s="578"/>
      <c r="C53" s="578"/>
      <c r="D53" s="578"/>
      <c r="E53" s="578"/>
      <c r="F53" s="578"/>
      <c r="G53" s="580">
        <v>35</v>
      </c>
      <c r="H53" s="578" t="s">
        <v>554</v>
      </c>
      <c r="I53" s="578" t="s">
        <v>566</v>
      </c>
      <c r="J53" s="582">
        <v>50000</v>
      </c>
      <c r="K53" s="596"/>
    </row>
    <row r="54" spans="1:11" ht="15" x14ac:dyDescent="0.25">
      <c r="A54" s="578"/>
      <c r="B54" s="578"/>
      <c r="C54" s="578"/>
      <c r="D54" s="578"/>
      <c r="E54" s="578"/>
      <c r="F54" s="578"/>
      <c r="G54" s="580">
        <v>35</v>
      </c>
      <c r="H54" s="578" t="s">
        <v>554</v>
      </c>
      <c r="I54" s="578" t="s">
        <v>567</v>
      </c>
      <c r="J54" s="582">
        <v>151000</v>
      </c>
      <c r="K54" s="596"/>
    </row>
    <row r="55" spans="1:11" ht="15" x14ac:dyDescent="0.25">
      <c r="A55" s="578"/>
      <c r="B55" s="578"/>
      <c r="C55" s="578"/>
      <c r="D55" s="578"/>
      <c r="E55" s="578"/>
      <c r="F55" s="578"/>
      <c r="G55" s="580">
        <v>35</v>
      </c>
      <c r="H55" s="578" t="s">
        <v>554</v>
      </c>
      <c r="I55" s="578" t="s">
        <v>568</v>
      </c>
      <c r="J55" s="582">
        <v>3500</v>
      </c>
      <c r="K55" s="596"/>
    </row>
    <row r="56" spans="1:11" ht="15" x14ac:dyDescent="0.25">
      <c r="A56" s="578"/>
      <c r="B56" s="578"/>
      <c r="C56" s="578"/>
      <c r="D56" s="578"/>
      <c r="E56" s="578"/>
      <c r="F56" s="578"/>
      <c r="G56" s="580">
        <v>35</v>
      </c>
      <c r="H56" s="578" t="s">
        <v>554</v>
      </c>
      <c r="I56" s="578" t="s">
        <v>569</v>
      </c>
      <c r="J56" s="582">
        <v>23700</v>
      </c>
      <c r="K56" s="596"/>
    </row>
    <row r="57" spans="1:11" ht="15" x14ac:dyDescent="0.25">
      <c r="A57" s="578"/>
      <c r="B57" s="578"/>
      <c r="C57" s="578"/>
      <c r="D57" s="578"/>
      <c r="E57" s="578"/>
      <c r="F57" s="578"/>
      <c r="G57" s="580">
        <v>35</v>
      </c>
      <c r="H57" s="578" t="s">
        <v>554</v>
      </c>
      <c r="I57" s="578" t="s">
        <v>570</v>
      </c>
      <c r="J57" s="582">
        <v>150000</v>
      </c>
      <c r="K57" s="596"/>
    </row>
    <row r="58" spans="1:11" ht="15" x14ac:dyDescent="0.25">
      <c r="A58" s="578"/>
      <c r="B58" s="578"/>
      <c r="C58" s="578"/>
      <c r="D58" s="578"/>
      <c r="E58" s="578"/>
      <c r="F58" s="578"/>
      <c r="G58" s="580">
        <v>35</v>
      </c>
      <c r="H58" s="578" t="s">
        <v>554</v>
      </c>
      <c r="I58" s="578" t="s">
        <v>571</v>
      </c>
      <c r="J58" s="582">
        <v>400000</v>
      </c>
      <c r="K58" s="596"/>
    </row>
    <row r="59" spans="1:11" ht="15" x14ac:dyDescent="0.25">
      <c r="A59" s="578"/>
      <c r="B59" s="578"/>
      <c r="C59" s="578"/>
      <c r="D59" s="578"/>
      <c r="E59" s="578"/>
      <c r="F59" s="578"/>
      <c r="G59" s="580">
        <v>35</v>
      </c>
      <c r="H59" s="578" t="s">
        <v>554</v>
      </c>
      <c r="I59" s="578" t="s">
        <v>572</v>
      </c>
      <c r="J59" s="582">
        <v>70000</v>
      </c>
      <c r="K59" s="596"/>
    </row>
    <row r="60" spans="1:11" ht="15" x14ac:dyDescent="0.25">
      <c r="A60" s="578"/>
      <c r="B60" s="578"/>
      <c r="C60" s="578"/>
      <c r="D60" s="578"/>
      <c r="E60" s="578"/>
      <c r="F60" s="578"/>
      <c r="G60" s="580">
        <v>35</v>
      </c>
      <c r="H60" s="578" t="s">
        <v>573</v>
      </c>
      <c r="I60" s="578" t="s">
        <v>574</v>
      </c>
      <c r="J60" s="582">
        <v>14000</v>
      </c>
      <c r="K60" s="596"/>
    </row>
    <row r="61" spans="1:11" ht="15" x14ac:dyDescent="0.25">
      <c r="A61" s="578"/>
      <c r="B61" s="578"/>
      <c r="C61" s="578"/>
      <c r="D61" s="578"/>
      <c r="E61" s="578"/>
      <c r="F61" s="578"/>
      <c r="G61" s="580">
        <v>35</v>
      </c>
      <c r="H61" s="578" t="s">
        <v>573</v>
      </c>
      <c r="I61" s="578" t="s">
        <v>575</v>
      </c>
      <c r="J61" s="582">
        <v>40000</v>
      </c>
      <c r="K61" s="596"/>
    </row>
    <row r="62" spans="1:11" ht="15" x14ac:dyDescent="0.25">
      <c r="A62" s="578"/>
      <c r="B62" s="578"/>
      <c r="C62" s="578"/>
      <c r="D62" s="578"/>
      <c r="E62" s="578"/>
      <c r="F62" s="578"/>
      <c r="G62" s="580">
        <v>35</v>
      </c>
      <c r="H62" s="578" t="s">
        <v>576</v>
      </c>
      <c r="I62" s="578" t="s">
        <v>531</v>
      </c>
      <c r="J62" s="582">
        <v>130000</v>
      </c>
      <c r="K62" s="596"/>
    </row>
    <row r="63" spans="1:11" ht="15" x14ac:dyDescent="0.25">
      <c r="A63" s="578"/>
      <c r="B63" s="578"/>
      <c r="C63" s="578"/>
      <c r="D63" s="578"/>
      <c r="E63" s="578"/>
      <c r="F63" s="578"/>
      <c r="G63" s="580">
        <v>35</v>
      </c>
      <c r="H63" s="578" t="s">
        <v>577</v>
      </c>
      <c r="I63" s="578" t="s">
        <v>531</v>
      </c>
      <c r="J63" s="582">
        <v>34000</v>
      </c>
      <c r="K63" s="596"/>
    </row>
    <row r="64" spans="1:11" ht="15" x14ac:dyDescent="0.25">
      <c r="A64" s="578"/>
      <c r="B64" s="578"/>
      <c r="C64" s="578"/>
      <c r="D64" s="578"/>
      <c r="E64" s="578"/>
      <c r="F64" s="578"/>
      <c r="G64" s="580">
        <v>35</v>
      </c>
      <c r="H64" s="578" t="s">
        <v>578</v>
      </c>
      <c r="I64" s="578" t="s">
        <v>531</v>
      </c>
      <c r="J64" s="582">
        <v>15000</v>
      </c>
      <c r="K64" s="596"/>
    </row>
    <row r="65" spans="1:11" ht="15" x14ac:dyDescent="0.25">
      <c r="A65" s="578"/>
      <c r="B65" s="578"/>
      <c r="C65" s="578"/>
      <c r="D65" s="578"/>
      <c r="E65" s="578"/>
      <c r="F65" s="578"/>
      <c r="G65" s="580">
        <v>35</v>
      </c>
      <c r="H65" s="578" t="s">
        <v>579</v>
      </c>
      <c r="I65" s="578" t="s">
        <v>531</v>
      </c>
      <c r="J65" s="582">
        <v>5000</v>
      </c>
      <c r="K65" s="596"/>
    </row>
    <row r="66" spans="1:11" ht="15" x14ac:dyDescent="0.25">
      <c r="A66" s="578"/>
      <c r="B66" s="578"/>
      <c r="C66" s="578"/>
      <c r="D66" s="578"/>
      <c r="E66" s="578"/>
      <c r="F66" s="578"/>
      <c r="G66" s="580">
        <v>35</v>
      </c>
      <c r="H66" s="578" t="s">
        <v>580</v>
      </c>
      <c r="I66" s="578" t="s">
        <v>531</v>
      </c>
      <c r="J66" s="582">
        <v>15000</v>
      </c>
      <c r="K66" s="596"/>
    </row>
    <row r="67" spans="1:11" ht="15" x14ac:dyDescent="0.25">
      <c r="A67" s="578"/>
      <c r="B67" s="578"/>
      <c r="C67" s="578"/>
      <c r="D67" s="578"/>
      <c r="E67" s="578"/>
      <c r="F67" s="578"/>
      <c r="G67" s="580">
        <v>35</v>
      </c>
      <c r="H67" s="578" t="s">
        <v>581</v>
      </c>
      <c r="I67" s="578" t="s">
        <v>531</v>
      </c>
      <c r="J67" s="582">
        <v>2000</v>
      </c>
      <c r="K67" s="596"/>
    </row>
    <row r="68" spans="1:11" ht="15" x14ac:dyDescent="0.25">
      <c r="A68" s="578"/>
      <c r="B68" s="578"/>
      <c r="C68" s="578"/>
      <c r="D68" s="578"/>
      <c r="E68" s="578"/>
      <c r="F68" s="578"/>
      <c r="G68" s="580">
        <v>35</v>
      </c>
      <c r="H68" s="578" t="s">
        <v>582</v>
      </c>
      <c r="I68" s="578" t="s">
        <v>531</v>
      </c>
      <c r="J68" s="582">
        <v>26000</v>
      </c>
      <c r="K68" s="596"/>
    </row>
    <row r="69" spans="1:11" ht="15" x14ac:dyDescent="0.25">
      <c r="A69" s="578"/>
      <c r="B69" s="578"/>
      <c r="C69" s="578"/>
      <c r="D69" s="578"/>
      <c r="E69" s="578"/>
      <c r="F69" s="578"/>
      <c r="G69" s="580">
        <v>35</v>
      </c>
      <c r="H69" s="578" t="s">
        <v>583</v>
      </c>
      <c r="I69" s="578" t="s">
        <v>531</v>
      </c>
      <c r="J69" s="582">
        <v>15000</v>
      </c>
      <c r="K69" s="596"/>
    </row>
    <row r="70" spans="1:11" ht="15" x14ac:dyDescent="0.25">
      <c r="A70" s="578"/>
      <c r="B70" s="578"/>
      <c r="C70" s="578"/>
      <c r="D70" s="578"/>
      <c r="E70" s="578"/>
      <c r="F70" s="578"/>
      <c r="G70" s="580">
        <v>35</v>
      </c>
      <c r="H70" s="578" t="s">
        <v>584</v>
      </c>
      <c r="I70" s="578" t="s">
        <v>531</v>
      </c>
      <c r="J70" s="582">
        <v>113000</v>
      </c>
      <c r="K70" s="596"/>
    </row>
    <row r="71" spans="1:11" ht="15" x14ac:dyDescent="0.25">
      <c r="A71" s="578"/>
      <c r="B71" s="578"/>
      <c r="C71" s="578"/>
      <c r="D71" s="578"/>
      <c r="E71" s="578"/>
      <c r="F71" s="578"/>
      <c r="G71" s="580">
        <v>35</v>
      </c>
      <c r="H71" s="578" t="s">
        <v>585</v>
      </c>
      <c r="I71" s="578" t="s">
        <v>531</v>
      </c>
      <c r="J71" s="582">
        <v>55000</v>
      </c>
      <c r="K71" s="596"/>
    </row>
    <row r="72" spans="1:11" s="586" customFormat="1" ht="15" x14ac:dyDescent="0.25">
      <c r="A72" s="585"/>
      <c r="B72" s="585"/>
      <c r="C72" s="585">
        <v>132</v>
      </c>
      <c r="D72" s="585"/>
      <c r="E72" s="585"/>
      <c r="F72" s="585"/>
      <c r="G72" s="580">
        <v>35</v>
      </c>
      <c r="H72" s="578" t="s">
        <v>586</v>
      </c>
      <c r="I72" s="578" t="s">
        <v>531</v>
      </c>
      <c r="J72" s="582">
        <v>43000</v>
      </c>
      <c r="K72" s="597"/>
    </row>
    <row r="73" spans="1:11" ht="15" x14ac:dyDescent="0.25">
      <c r="A73" s="578"/>
      <c r="B73" s="578"/>
      <c r="C73" s="578">
        <v>132</v>
      </c>
      <c r="D73" s="578"/>
      <c r="E73" s="578"/>
      <c r="F73" s="578"/>
      <c r="G73" s="580">
        <v>35</v>
      </c>
      <c r="H73" s="578" t="s">
        <v>587</v>
      </c>
      <c r="I73" s="578" t="s">
        <v>531</v>
      </c>
      <c r="J73" s="582">
        <v>45000</v>
      </c>
      <c r="K73" s="596"/>
    </row>
    <row r="74" spans="1:11" s="586" customFormat="1" ht="15" x14ac:dyDescent="0.25">
      <c r="A74" s="585"/>
      <c r="B74" s="585"/>
      <c r="C74" s="585">
        <v>132</v>
      </c>
      <c r="D74" s="585"/>
      <c r="E74" s="585"/>
      <c r="F74" s="585"/>
      <c r="G74" s="580">
        <v>35</v>
      </c>
      <c r="H74" s="578" t="s">
        <v>588</v>
      </c>
      <c r="I74" s="578" t="s">
        <v>531</v>
      </c>
      <c r="J74" s="582">
        <v>1000</v>
      </c>
      <c r="K74" s="597"/>
    </row>
    <row r="75" spans="1:11" ht="15" x14ac:dyDescent="0.25">
      <c r="A75" s="578"/>
      <c r="B75" s="578"/>
      <c r="C75" s="578">
        <v>132</v>
      </c>
      <c r="D75" s="578"/>
      <c r="E75" s="578"/>
      <c r="F75" s="578"/>
      <c r="G75" s="580">
        <v>35</v>
      </c>
      <c r="H75" s="578" t="s">
        <v>589</v>
      </c>
      <c r="I75" s="578" t="s">
        <v>531</v>
      </c>
      <c r="J75" s="582">
        <v>20000</v>
      </c>
      <c r="K75" s="596"/>
    </row>
    <row r="76" spans="1:11" s="586" customFormat="1" ht="15" x14ac:dyDescent="0.25">
      <c r="A76" s="585"/>
      <c r="B76" s="585"/>
      <c r="C76" s="585">
        <v>132</v>
      </c>
      <c r="D76" s="585"/>
      <c r="E76" s="585"/>
      <c r="F76" s="585"/>
      <c r="G76" s="580">
        <v>35</v>
      </c>
      <c r="H76" s="578" t="s">
        <v>590</v>
      </c>
      <c r="I76" s="578" t="s">
        <v>531</v>
      </c>
      <c r="J76" s="582">
        <v>7500</v>
      </c>
      <c r="K76" s="597"/>
    </row>
    <row r="77" spans="1:11" ht="15" x14ac:dyDescent="0.25">
      <c r="A77" s="578"/>
      <c r="B77" s="578"/>
      <c r="C77" s="578">
        <v>132</v>
      </c>
      <c r="D77" s="578"/>
      <c r="E77" s="578"/>
      <c r="F77" s="578"/>
      <c r="G77" s="580">
        <v>35</v>
      </c>
      <c r="H77" s="578" t="s">
        <v>591</v>
      </c>
      <c r="I77" s="578" t="s">
        <v>531</v>
      </c>
      <c r="J77" s="582">
        <v>520000</v>
      </c>
      <c r="K77" s="596"/>
    </row>
    <row r="78" spans="1:11" ht="15" x14ac:dyDescent="0.25">
      <c r="A78" s="578"/>
      <c r="B78" s="578"/>
      <c r="C78" s="578"/>
      <c r="D78" s="578"/>
      <c r="E78" s="578"/>
      <c r="F78" s="578"/>
      <c r="G78" s="580">
        <v>35</v>
      </c>
      <c r="H78" s="578" t="s">
        <v>592</v>
      </c>
      <c r="I78" s="578" t="s">
        <v>531</v>
      </c>
      <c r="J78" s="582">
        <v>5500</v>
      </c>
      <c r="K78" s="596"/>
    </row>
    <row r="79" spans="1:11" ht="15" x14ac:dyDescent="0.25">
      <c r="A79" s="578"/>
      <c r="B79" s="578"/>
      <c r="C79" s="578"/>
      <c r="D79" s="578"/>
      <c r="E79" s="578"/>
      <c r="F79" s="578"/>
      <c r="G79" s="580">
        <v>35</v>
      </c>
      <c r="H79" s="578" t="s">
        <v>593</v>
      </c>
      <c r="I79" s="578" t="s">
        <v>531</v>
      </c>
      <c r="J79" s="582">
        <v>120000</v>
      </c>
      <c r="K79" s="596"/>
    </row>
    <row r="80" spans="1:11" ht="15" x14ac:dyDescent="0.25">
      <c r="A80" s="578"/>
      <c r="B80" s="578"/>
      <c r="C80" s="578"/>
      <c r="D80" s="578"/>
      <c r="E80" s="578"/>
      <c r="F80" s="578"/>
      <c r="G80" s="580">
        <v>35</v>
      </c>
      <c r="H80" s="578" t="s">
        <v>594</v>
      </c>
      <c r="I80" s="578" t="s">
        <v>531</v>
      </c>
      <c r="J80" s="582">
        <v>20000</v>
      </c>
      <c r="K80" s="596"/>
    </row>
    <row r="81" spans="1:11" ht="15" x14ac:dyDescent="0.25">
      <c r="A81" s="578"/>
      <c r="B81" s="578"/>
      <c r="C81" s="578"/>
      <c r="D81" s="578"/>
      <c r="E81" s="578"/>
      <c r="F81" s="578"/>
      <c r="G81" s="580">
        <v>35</v>
      </c>
      <c r="H81" s="578" t="s">
        <v>595</v>
      </c>
      <c r="I81" s="578" t="s">
        <v>531</v>
      </c>
      <c r="J81" s="582">
        <v>204550</v>
      </c>
      <c r="K81" s="596"/>
    </row>
    <row r="82" spans="1:11" ht="15" x14ac:dyDescent="0.25">
      <c r="A82" s="578"/>
      <c r="B82" s="578"/>
      <c r="C82" s="578"/>
      <c r="D82" s="578"/>
      <c r="E82" s="578"/>
      <c r="F82" s="578"/>
      <c r="G82" s="580">
        <v>35</v>
      </c>
      <c r="H82" s="578" t="s">
        <v>596</v>
      </c>
      <c r="I82" s="578" t="s">
        <v>531</v>
      </c>
      <c r="J82" s="582">
        <v>110000</v>
      </c>
      <c r="K82" s="596"/>
    </row>
    <row r="83" spans="1:11" ht="15.75" x14ac:dyDescent="0.25">
      <c r="A83" s="578"/>
      <c r="B83" s="578"/>
      <c r="C83" s="590">
        <v>132</v>
      </c>
      <c r="D83" s="588"/>
      <c r="E83" s="591"/>
      <c r="F83" s="588"/>
      <c r="G83" s="590">
        <v>35</v>
      </c>
      <c r="H83" s="590"/>
      <c r="I83" s="590"/>
      <c r="J83" s="592">
        <f>SUM(J31:J82)</f>
        <v>5639880</v>
      </c>
      <c r="K83" s="596"/>
    </row>
    <row r="84" spans="1:11" ht="15" x14ac:dyDescent="0.25">
      <c r="A84" s="578"/>
      <c r="B84" s="578"/>
      <c r="C84" s="578">
        <v>132</v>
      </c>
      <c r="D84" s="578"/>
      <c r="E84" s="578"/>
      <c r="F84" s="578"/>
      <c r="G84" s="578">
        <v>340</v>
      </c>
      <c r="H84" s="580" t="s">
        <v>539</v>
      </c>
      <c r="I84" s="578" t="s">
        <v>531</v>
      </c>
      <c r="J84" s="582">
        <v>30840</v>
      </c>
      <c r="K84" s="596"/>
    </row>
    <row r="85" spans="1:11" ht="15" x14ac:dyDescent="0.25">
      <c r="A85" s="578"/>
      <c r="B85" s="578"/>
      <c r="C85" s="578"/>
      <c r="D85" s="578"/>
      <c r="E85" s="578"/>
      <c r="F85" s="578"/>
      <c r="G85" s="578"/>
      <c r="H85" s="580" t="s">
        <v>597</v>
      </c>
      <c r="I85" s="578" t="s">
        <v>531</v>
      </c>
      <c r="J85" s="582">
        <v>2280</v>
      </c>
      <c r="K85" s="596"/>
    </row>
    <row r="86" spans="1:11" ht="15" x14ac:dyDescent="0.25">
      <c r="A86" s="578"/>
      <c r="B86" s="578"/>
      <c r="C86" s="585">
        <v>132</v>
      </c>
      <c r="D86" s="585"/>
      <c r="E86" s="585"/>
      <c r="F86" s="585"/>
      <c r="G86" s="585">
        <v>340</v>
      </c>
      <c r="H86" s="585"/>
      <c r="I86" s="585"/>
      <c r="J86" s="595">
        <f>SUM(J84:J85)</f>
        <v>33120</v>
      </c>
      <c r="K86" s="596"/>
    </row>
    <row r="87" spans="1:11" ht="15" x14ac:dyDescent="0.25">
      <c r="A87" s="578"/>
      <c r="B87" s="578"/>
      <c r="C87" s="578">
        <v>132</v>
      </c>
      <c r="D87" s="578"/>
      <c r="E87" s="578"/>
      <c r="F87" s="578"/>
      <c r="G87" s="578">
        <v>330</v>
      </c>
      <c r="H87" s="578" t="s">
        <v>539</v>
      </c>
      <c r="I87" s="578" t="s">
        <v>531</v>
      </c>
      <c r="J87" s="582">
        <v>28000</v>
      </c>
      <c r="K87" s="596"/>
    </row>
    <row r="88" spans="1:11" ht="15" x14ac:dyDescent="0.25">
      <c r="A88" s="578"/>
      <c r="B88" s="578"/>
      <c r="C88" s="585">
        <v>132</v>
      </c>
      <c r="D88" s="585"/>
      <c r="E88" s="585"/>
      <c r="F88" s="585"/>
      <c r="G88" s="585">
        <v>330</v>
      </c>
      <c r="H88" s="585"/>
      <c r="I88" s="585"/>
      <c r="J88" s="595">
        <f>SUM(J87)</f>
        <v>28000</v>
      </c>
      <c r="K88" s="596"/>
    </row>
    <row r="89" spans="1:11" ht="15" x14ac:dyDescent="0.25">
      <c r="A89" s="578"/>
      <c r="B89" s="578"/>
      <c r="C89" s="578">
        <v>132</v>
      </c>
      <c r="D89" s="578"/>
      <c r="E89" s="578"/>
      <c r="F89" s="578"/>
      <c r="G89" s="578">
        <v>320</v>
      </c>
      <c r="H89" s="578" t="s">
        <v>539</v>
      </c>
      <c r="I89" s="578" t="s">
        <v>531</v>
      </c>
      <c r="J89" s="582">
        <v>13400</v>
      </c>
      <c r="K89" s="596"/>
    </row>
    <row r="90" spans="1:11" ht="15" x14ac:dyDescent="0.25">
      <c r="A90" s="578"/>
      <c r="B90" s="578"/>
      <c r="C90" s="585">
        <v>132</v>
      </c>
      <c r="D90" s="585"/>
      <c r="E90" s="585"/>
      <c r="F90" s="585"/>
      <c r="G90" s="585">
        <v>320</v>
      </c>
      <c r="H90" s="585"/>
      <c r="I90" s="585"/>
      <c r="J90" s="595">
        <f>SUM(J89)</f>
        <v>13400</v>
      </c>
      <c r="K90" s="596"/>
    </row>
    <row r="91" spans="1:11" ht="15" x14ac:dyDescent="0.25">
      <c r="A91" s="578"/>
      <c r="B91" s="578"/>
      <c r="C91" s="578">
        <v>132</v>
      </c>
      <c r="D91" s="578"/>
      <c r="E91" s="578"/>
      <c r="F91" s="578"/>
      <c r="G91" s="578">
        <v>310</v>
      </c>
      <c r="H91" s="578" t="s">
        <v>539</v>
      </c>
      <c r="I91" s="578" t="s">
        <v>531</v>
      </c>
      <c r="J91" s="582">
        <v>16400</v>
      </c>
      <c r="K91" s="596"/>
    </row>
    <row r="92" spans="1:11" ht="15" x14ac:dyDescent="0.25">
      <c r="A92" s="578"/>
      <c r="B92" s="578"/>
      <c r="C92" s="585">
        <v>132</v>
      </c>
      <c r="D92" s="585"/>
      <c r="E92" s="585"/>
      <c r="F92" s="585"/>
      <c r="G92" s="585">
        <v>310</v>
      </c>
      <c r="H92" s="585"/>
      <c r="I92" s="585"/>
      <c r="J92" s="595">
        <f>SUM(J91)</f>
        <v>16400</v>
      </c>
      <c r="K92" s="596"/>
    </row>
    <row r="93" spans="1:11" ht="15" x14ac:dyDescent="0.25">
      <c r="A93" s="578"/>
      <c r="B93" s="578"/>
      <c r="C93" s="578">
        <v>132</v>
      </c>
      <c r="D93" s="578"/>
      <c r="E93" s="578"/>
      <c r="F93" s="578"/>
      <c r="G93" s="578">
        <v>31</v>
      </c>
      <c r="H93" s="578" t="s">
        <v>598</v>
      </c>
      <c r="I93" s="580" t="s">
        <v>531</v>
      </c>
      <c r="J93" s="582">
        <v>1588079</v>
      </c>
      <c r="K93" s="596"/>
    </row>
    <row r="94" spans="1:11" ht="15" x14ac:dyDescent="0.25">
      <c r="A94" s="578"/>
      <c r="B94" s="578"/>
      <c r="C94" s="578"/>
      <c r="D94" s="578"/>
      <c r="E94" s="578"/>
      <c r="F94" s="578"/>
      <c r="G94" s="578">
        <v>31</v>
      </c>
      <c r="H94" s="578" t="s">
        <v>599</v>
      </c>
      <c r="I94" s="580" t="s">
        <v>531</v>
      </c>
      <c r="J94" s="582">
        <v>4599740</v>
      </c>
      <c r="K94" s="596"/>
    </row>
    <row r="95" spans="1:11" ht="15" x14ac:dyDescent="0.25">
      <c r="A95" s="578"/>
      <c r="B95" s="578"/>
      <c r="C95" s="578"/>
      <c r="D95" s="578"/>
      <c r="E95" s="578"/>
      <c r="F95" s="578"/>
      <c r="G95" s="578">
        <v>31</v>
      </c>
      <c r="H95" s="578" t="s">
        <v>600</v>
      </c>
      <c r="I95" s="580" t="s">
        <v>531</v>
      </c>
      <c r="J95" s="582">
        <v>2518395</v>
      </c>
      <c r="K95" s="596"/>
    </row>
    <row r="96" spans="1:11" ht="15" x14ac:dyDescent="0.25">
      <c r="A96" s="578"/>
      <c r="B96" s="578"/>
      <c r="C96" s="578"/>
      <c r="D96" s="578"/>
      <c r="E96" s="578"/>
      <c r="F96" s="578"/>
      <c r="G96" s="578">
        <v>31</v>
      </c>
      <c r="H96" s="578" t="s">
        <v>601</v>
      </c>
      <c r="I96" s="580" t="s">
        <v>531</v>
      </c>
      <c r="J96" s="582">
        <v>500000</v>
      </c>
      <c r="K96" s="596"/>
    </row>
    <row r="97" spans="1:11" ht="15" x14ac:dyDescent="0.25">
      <c r="A97" s="578"/>
      <c r="B97" s="578"/>
      <c r="C97" s="578"/>
      <c r="D97" s="578"/>
      <c r="E97" s="578"/>
      <c r="F97" s="578"/>
      <c r="G97" s="578">
        <v>31</v>
      </c>
      <c r="H97" s="578" t="s">
        <v>602</v>
      </c>
      <c r="I97" s="580" t="s">
        <v>531</v>
      </c>
      <c r="J97" s="582">
        <v>1990000</v>
      </c>
      <c r="K97" s="596"/>
    </row>
    <row r="98" spans="1:11" ht="15" x14ac:dyDescent="0.25">
      <c r="A98" s="578"/>
      <c r="B98" s="578"/>
      <c r="C98" s="578"/>
      <c r="D98" s="578"/>
      <c r="E98" s="578"/>
      <c r="F98" s="578"/>
      <c r="G98" s="578">
        <v>31</v>
      </c>
      <c r="H98" s="578" t="s">
        <v>539</v>
      </c>
      <c r="I98" s="580" t="s">
        <v>531</v>
      </c>
      <c r="J98" s="582">
        <v>338860</v>
      </c>
      <c r="K98" s="596"/>
    </row>
    <row r="99" spans="1:11" ht="15" x14ac:dyDescent="0.25">
      <c r="A99" s="578"/>
      <c r="B99" s="578"/>
      <c r="C99" s="578"/>
      <c r="D99" s="578"/>
      <c r="E99" s="578"/>
      <c r="F99" s="578"/>
      <c r="G99" s="578">
        <v>31</v>
      </c>
      <c r="H99" s="578" t="s">
        <v>603</v>
      </c>
      <c r="I99" s="580" t="s">
        <v>531</v>
      </c>
      <c r="J99" s="582">
        <v>89000</v>
      </c>
      <c r="K99" s="596"/>
    </row>
    <row r="100" spans="1:11" ht="15" x14ac:dyDescent="0.25">
      <c r="A100" s="578"/>
      <c r="B100" s="578"/>
      <c r="C100" s="578"/>
      <c r="D100" s="578"/>
      <c r="E100" s="578"/>
      <c r="F100" s="578"/>
      <c r="G100" s="578">
        <v>31</v>
      </c>
      <c r="H100" s="578" t="s">
        <v>604</v>
      </c>
      <c r="I100" s="580" t="s">
        <v>531</v>
      </c>
      <c r="J100" s="582">
        <v>212930</v>
      </c>
      <c r="K100" s="596"/>
    </row>
    <row r="101" spans="1:11" ht="15" x14ac:dyDescent="0.25">
      <c r="A101" s="578"/>
      <c r="B101" s="578"/>
      <c r="C101" s="578"/>
      <c r="D101" s="578"/>
      <c r="E101" s="578"/>
      <c r="F101" s="578"/>
      <c r="G101" s="578">
        <v>31</v>
      </c>
      <c r="H101" s="578" t="s">
        <v>605</v>
      </c>
      <c r="I101" s="580" t="s">
        <v>531</v>
      </c>
      <c r="J101" s="582">
        <v>530000</v>
      </c>
      <c r="K101" s="596"/>
    </row>
    <row r="102" spans="1:11" ht="15" x14ac:dyDescent="0.25">
      <c r="A102" s="578"/>
      <c r="B102" s="578"/>
      <c r="C102" s="578"/>
      <c r="D102" s="578"/>
      <c r="E102" s="578"/>
      <c r="F102" s="578"/>
      <c r="G102" s="578">
        <v>31</v>
      </c>
      <c r="H102" s="578" t="s">
        <v>606</v>
      </c>
      <c r="I102" s="580" t="s">
        <v>531</v>
      </c>
      <c r="J102" s="582">
        <v>30000</v>
      </c>
      <c r="K102" s="596"/>
    </row>
    <row r="103" spans="1:11" ht="15" x14ac:dyDescent="0.25">
      <c r="A103" s="578"/>
      <c r="B103" s="578"/>
      <c r="C103" s="578"/>
      <c r="D103" s="578"/>
      <c r="E103" s="578"/>
      <c r="F103" s="578"/>
      <c r="G103" s="578">
        <v>31</v>
      </c>
      <c r="H103" s="578" t="s">
        <v>607</v>
      </c>
      <c r="I103" s="580" t="s">
        <v>531</v>
      </c>
      <c r="J103" s="582">
        <v>2078</v>
      </c>
      <c r="K103" s="596"/>
    </row>
    <row r="104" spans="1:11" ht="15" x14ac:dyDescent="0.25">
      <c r="A104" s="578"/>
      <c r="B104" s="578"/>
      <c r="C104" s="578"/>
      <c r="D104" s="578"/>
      <c r="E104" s="578"/>
      <c r="F104" s="578"/>
      <c r="G104" s="578">
        <v>31</v>
      </c>
      <c r="H104" s="578" t="s">
        <v>608</v>
      </c>
      <c r="I104" s="580" t="s">
        <v>531</v>
      </c>
      <c r="J104" s="582">
        <v>1244</v>
      </c>
      <c r="K104" s="596"/>
    </row>
    <row r="105" spans="1:11" ht="15" x14ac:dyDescent="0.25">
      <c r="A105" s="578"/>
      <c r="B105" s="578"/>
      <c r="C105" s="578"/>
      <c r="D105" s="578"/>
      <c r="E105" s="578"/>
      <c r="F105" s="578"/>
      <c r="G105" s="578">
        <v>31</v>
      </c>
      <c r="H105" s="578" t="s">
        <v>609</v>
      </c>
      <c r="I105" s="580" t="s">
        <v>531</v>
      </c>
      <c r="J105" s="582">
        <v>590000</v>
      </c>
      <c r="K105" s="596"/>
    </row>
    <row r="106" spans="1:11" ht="15" x14ac:dyDescent="0.25">
      <c r="A106" s="578"/>
      <c r="B106" s="578"/>
      <c r="C106" s="578"/>
      <c r="D106" s="578"/>
      <c r="E106" s="578"/>
      <c r="F106" s="578"/>
      <c r="G106" s="578">
        <v>31</v>
      </c>
      <c r="H106" s="578" t="s">
        <v>610</v>
      </c>
      <c r="I106" s="580" t="s">
        <v>531</v>
      </c>
      <c r="J106" s="582">
        <v>150000</v>
      </c>
      <c r="K106" s="596"/>
    </row>
    <row r="107" spans="1:11" ht="15" x14ac:dyDescent="0.25">
      <c r="A107" s="578"/>
      <c r="B107" s="578"/>
      <c r="C107" s="578"/>
      <c r="D107" s="578"/>
      <c r="E107" s="578"/>
      <c r="F107" s="578"/>
      <c r="G107" s="578">
        <v>31</v>
      </c>
      <c r="H107" s="578" t="s">
        <v>611</v>
      </c>
      <c r="I107" s="580" t="s">
        <v>531</v>
      </c>
      <c r="J107" s="582">
        <v>220000</v>
      </c>
      <c r="K107" s="596"/>
    </row>
    <row r="108" spans="1:11" ht="15" x14ac:dyDescent="0.25">
      <c r="A108" s="578"/>
      <c r="B108" s="578"/>
      <c r="C108" s="578"/>
      <c r="D108" s="578"/>
      <c r="E108" s="578"/>
      <c r="F108" s="578"/>
      <c r="G108" s="578">
        <v>31</v>
      </c>
      <c r="H108" s="578" t="s">
        <v>612</v>
      </c>
      <c r="I108" s="580" t="s">
        <v>531</v>
      </c>
      <c r="J108" s="582">
        <v>218899</v>
      </c>
      <c r="K108" s="596"/>
    </row>
    <row r="109" spans="1:11" s="586" customFormat="1" ht="15" x14ac:dyDescent="0.25">
      <c r="A109" s="585"/>
      <c r="B109" s="585"/>
      <c r="C109" s="585">
        <v>132</v>
      </c>
      <c r="D109" s="585"/>
      <c r="E109" s="585"/>
      <c r="F109" s="585"/>
      <c r="G109" s="585">
        <v>31</v>
      </c>
      <c r="H109" s="585"/>
      <c r="I109" s="585"/>
      <c r="J109" s="595">
        <f>SUM(J93:J108)</f>
        <v>13579225</v>
      </c>
      <c r="K109" s="597"/>
    </row>
    <row r="110" spans="1:11" ht="15" x14ac:dyDescent="0.25">
      <c r="A110" s="578"/>
      <c r="B110" s="578"/>
      <c r="C110" s="578">
        <v>132</v>
      </c>
      <c r="D110" s="578"/>
      <c r="E110" s="578"/>
      <c r="F110" s="578"/>
      <c r="G110" s="578">
        <v>300</v>
      </c>
      <c r="H110" s="578" t="s">
        <v>539</v>
      </c>
      <c r="I110" s="578" t="s">
        <v>531</v>
      </c>
      <c r="J110" s="582">
        <v>9600</v>
      </c>
      <c r="K110" s="596"/>
    </row>
    <row r="111" spans="1:11" s="586" customFormat="1" ht="15" x14ac:dyDescent="0.25">
      <c r="A111" s="585"/>
      <c r="B111" s="585"/>
      <c r="C111" s="585">
        <v>132</v>
      </c>
      <c r="D111" s="585"/>
      <c r="E111" s="585"/>
      <c r="F111" s="585"/>
      <c r="G111" s="585">
        <v>300</v>
      </c>
      <c r="H111" s="585"/>
      <c r="I111" s="585"/>
      <c r="J111" s="595">
        <f>SUM(J110)</f>
        <v>9600</v>
      </c>
      <c r="K111" s="597"/>
    </row>
    <row r="112" spans="1:11" ht="15" x14ac:dyDescent="0.25">
      <c r="A112" s="578"/>
      <c r="B112" s="578"/>
      <c r="C112" s="578">
        <v>132</v>
      </c>
      <c r="D112" s="578"/>
      <c r="E112" s="578"/>
      <c r="F112" s="578"/>
      <c r="G112" s="578">
        <v>290</v>
      </c>
      <c r="H112" s="578" t="s">
        <v>539</v>
      </c>
      <c r="I112" s="578" t="s">
        <v>531</v>
      </c>
      <c r="J112" s="582">
        <v>9000</v>
      </c>
      <c r="K112" s="596"/>
    </row>
    <row r="113" spans="1:11" s="586" customFormat="1" ht="15" x14ac:dyDescent="0.25">
      <c r="A113" s="585"/>
      <c r="B113" s="585"/>
      <c r="C113" s="585">
        <v>132</v>
      </c>
      <c r="D113" s="585"/>
      <c r="E113" s="585"/>
      <c r="F113" s="585"/>
      <c r="G113" s="585">
        <v>290</v>
      </c>
      <c r="H113" s="585"/>
      <c r="I113" s="585"/>
      <c r="J113" s="595">
        <f>SUM(J112)</f>
        <v>9000</v>
      </c>
      <c r="K113" s="597"/>
    </row>
    <row r="114" spans="1:11" ht="15" x14ac:dyDescent="0.25">
      <c r="A114" s="578"/>
      <c r="B114" s="578"/>
      <c r="C114" s="578">
        <v>132</v>
      </c>
      <c r="D114" s="578"/>
      <c r="E114" s="578"/>
      <c r="F114" s="578"/>
      <c r="G114" s="578">
        <v>280</v>
      </c>
      <c r="H114" s="578" t="s">
        <v>539</v>
      </c>
      <c r="I114" s="578" t="s">
        <v>531</v>
      </c>
      <c r="J114" s="582">
        <v>13800</v>
      </c>
      <c r="K114" s="596"/>
    </row>
    <row r="115" spans="1:11" s="586" customFormat="1" ht="15" x14ac:dyDescent="0.25">
      <c r="A115" s="585"/>
      <c r="B115" s="585"/>
      <c r="C115" s="585">
        <v>132</v>
      </c>
      <c r="D115" s="585"/>
      <c r="E115" s="585"/>
      <c r="F115" s="585"/>
      <c r="G115" s="585">
        <v>280</v>
      </c>
      <c r="H115" s="585"/>
      <c r="I115" s="585"/>
      <c r="J115" s="595">
        <f>SUM(J114)</f>
        <v>13800</v>
      </c>
      <c r="K115" s="597"/>
    </row>
    <row r="116" spans="1:11" ht="15" x14ac:dyDescent="0.25">
      <c r="A116" s="578"/>
      <c r="B116" s="578"/>
      <c r="C116" s="578">
        <v>132</v>
      </c>
      <c r="D116" s="578"/>
      <c r="E116" s="578"/>
      <c r="F116" s="578"/>
      <c r="G116" s="578">
        <v>270</v>
      </c>
      <c r="H116" s="578" t="s">
        <v>539</v>
      </c>
      <c r="I116" s="578" t="s">
        <v>531</v>
      </c>
      <c r="J116" s="582">
        <v>15170</v>
      </c>
      <c r="K116" s="596"/>
    </row>
    <row r="117" spans="1:11" s="586" customFormat="1" ht="15" x14ac:dyDescent="0.25">
      <c r="A117" s="585"/>
      <c r="B117" s="585"/>
      <c r="C117" s="585">
        <v>132</v>
      </c>
      <c r="D117" s="585"/>
      <c r="E117" s="585"/>
      <c r="F117" s="585"/>
      <c r="G117" s="585">
        <v>270</v>
      </c>
      <c r="H117" s="585"/>
      <c r="I117" s="585"/>
      <c r="J117" s="595">
        <f>SUM(J116)</f>
        <v>15170</v>
      </c>
      <c r="K117" s="597"/>
    </row>
    <row r="118" spans="1:11" ht="15" x14ac:dyDescent="0.25">
      <c r="A118" s="578"/>
      <c r="B118" s="578"/>
      <c r="C118" s="578">
        <v>132</v>
      </c>
      <c r="D118" s="578"/>
      <c r="E118" s="578"/>
      <c r="F118" s="578"/>
      <c r="G118" s="578">
        <v>260</v>
      </c>
      <c r="H118" s="578" t="s">
        <v>539</v>
      </c>
      <c r="I118" s="578" t="s">
        <v>531</v>
      </c>
      <c r="J118" s="582">
        <v>38000</v>
      </c>
      <c r="K118" s="596"/>
    </row>
    <row r="119" spans="1:11" s="586" customFormat="1" ht="15" x14ac:dyDescent="0.25">
      <c r="A119" s="585"/>
      <c r="B119" s="585"/>
      <c r="C119" s="585">
        <v>132</v>
      </c>
      <c r="D119" s="585"/>
      <c r="E119" s="585"/>
      <c r="F119" s="585"/>
      <c r="G119" s="585">
        <v>260</v>
      </c>
      <c r="H119" s="585"/>
      <c r="I119" s="585"/>
      <c r="J119" s="595">
        <f>SUM(J118)</f>
        <v>38000</v>
      </c>
      <c r="K119" s="597"/>
    </row>
    <row r="120" spans="1:11" ht="15" x14ac:dyDescent="0.25">
      <c r="A120" s="578"/>
      <c r="B120" s="578"/>
      <c r="C120" s="578">
        <v>132</v>
      </c>
      <c r="D120" s="578"/>
      <c r="E120" s="578"/>
      <c r="F120" s="578"/>
      <c r="G120" s="578">
        <v>250</v>
      </c>
      <c r="H120" s="578" t="s">
        <v>539</v>
      </c>
      <c r="I120" s="578" t="s">
        <v>531</v>
      </c>
      <c r="J120" s="582">
        <v>34000</v>
      </c>
      <c r="K120" s="596"/>
    </row>
    <row r="121" spans="1:11" s="586" customFormat="1" ht="15" x14ac:dyDescent="0.25">
      <c r="A121" s="585"/>
      <c r="B121" s="585"/>
      <c r="C121" s="585">
        <v>132</v>
      </c>
      <c r="D121" s="585"/>
      <c r="E121" s="585"/>
      <c r="F121" s="585"/>
      <c r="G121" s="585">
        <v>250</v>
      </c>
      <c r="H121" s="585"/>
      <c r="I121" s="585"/>
      <c r="J121" s="595">
        <f>SUM(J120)</f>
        <v>34000</v>
      </c>
      <c r="K121" s="597"/>
    </row>
    <row r="122" spans="1:11" s="586" customFormat="1" ht="15" x14ac:dyDescent="0.25">
      <c r="A122" s="585"/>
      <c r="B122" s="585"/>
      <c r="C122" s="578">
        <v>132</v>
      </c>
      <c r="D122" s="578"/>
      <c r="E122" s="578"/>
      <c r="F122" s="578"/>
      <c r="G122" s="578">
        <v>240</v>
      </c>
      <c r="H122" s="578" t="s">
        <v>539</v>
      </c>
      <c r="I122" s="578" t="s">
        <v>531</v>
      </c>
      <c r="J122" s="582">
        <v>4500</v>
      </c>
      <c r="K122" s="597"/>
    </row>
    <row r="123" spans="1:11" s="586" customFormat="1" ht="15" x14ac:dyDescent="0.25">
      <c r="A123" s="585"/>
      <c r="B123" s="585"/>
      <c r="C123" s="585">
        <v>132</v>
      </c>
      <c r="D123" s="585"/>
      <c r="E123" s="585"/>
      <c r="F123" s="585"/>
      <c r="G123" s="585">
        <v>240</v>
      </c>
      <c r="H123" s="585"/>
      <c r="I123" s="585"/>
      <c r="J123" s="595">
        <f>SUM(J122)</f>
        <v>4500</v>
      </c>
      <c r="K123" s="597"/>
    </row>
    <row r="124" spans="1:11" s="586" customFormat="1" ht="15" x14ac:dyDescent="0.25">
      <c r="A124" s="585"/>
      <c r="B124" s="585"/>
      <c r="C124" s="578">
        <v>132</v>
      </c>
      <c r="D124" s="578"/>
      <c r="E124" s="578"/>
      <c r="F124" s="578"/>
      <c r="G124" s="578">
        <v>230</v>
      </c>
      <c r="H124" s="578" t="s">
        <v>539</v>
      </c>
      <c r="I124" s="578" t="s">
        <v>531</v>
      </c>
      <c r="J124" s="582">
        <v>15600</v>
      </c>
      <c r="K124" s="597"/>
    </row>
    <row r="125" spans="1:11" s="586" customFormat="1" ht="15" x14ac:dyDescent="0.25">
      <c r="A125" s="585"/>
      <c r="B125" s="585"/>
      <c r="C125" s="585">
        <v>132</v>
      </c>
      <c r="D125" s="585"/>
      <c r="E125" s="585"/>
      <c r="F125" s="585"/>
      <c r="G125" s="585">
        <v>230</v>
      </c>
      <c r="H125" s="585"/>
      <c r="I125" s="585"/>
      <c r="J125" s="595">
        <f>SUM(J124)</f>
        <v>15600</v>
      </c>
      <c r="K125" s="597"/>
    </row>
    <row r="126" spans="1:11" s="586" customFormat="1" ht="15" x14ac:dyDescent="0.25">
      <c r="A126" s="585"/>
      <c r="B126" s="585"/>
      <c r="C126" s="578">
        <v>132</v>
      </c>
      <c r="D126" s="578"/>
      <c r="E126" s="578"/>
      <c r="F126" s="578"/>
      <c r="G126" s="578">
        <v>220</v>
      </c>
      <c r="H126" s="578" t="s">
        <v>539</v>
      </c>
      <c r="I126" s="578" t="s">
        <v>531</v>
      </c>
      <c r="J126" s="582">
        <v>3100</v>
      </c>
      <c r="K126" s="597"/>
    </row>
    <row r="127" spans="1:11" s="586" customFormat="1" ht="15" x14ac:dyDescent="0.25">
      <c r="A127" s="585"/>
      <c r="B127" s="585"/>
      <c r="C127" s="585">
        <v>132</v>
      </c>
      <c r="D127" s="585"/>
      <c r="E127" s="585"/>
      <c r="F127" s="585"/>
      <c r="G127" s="585">
        <v>220</v>
      </c>
      <c r="H127" s="585"/>
      <c r="I127" s="585"/>
      <c r="J127" s="595">
        <f>SUM(J126)</f>
        <v>3100</v>
      </c>
      <c r="K127" s="597"/>
    </row>
    <row r="128" spans="1:11" ht="15" x14ac:dyDescent="0.25">
      <c r="A128" s="578"/>
      <c r="B128" s="578"/>
      <c r="C128" s="578">
        <v>132</v>
      </c>
      <c r="D128" s="578"/>
      <c r="E128" s="578"/>
      <c r="F128" s="578"/>
      <c r="G128" s="578">
        <v>210</v>
      </c>
      <c r="H128" s="578" t="s">
        <v>539</v>
      </c>
      <c r="I128" s="578" t="s">
        <v>531</v>
      </c>
      <c r="J128" s="582">
        <v>32500</v>
      </c>
      <c r="K128" s="596"/>
    </row>
    <row r="129" spans="1:11" s="586" customFormat="1" ht="15" x14ac:dyDescent="0.25">
      <c r="A129" s="585"/>
      <c r="B129" s="585"/>
      <c r="C129" s="585">
        <v>132</v>
      </c>
      <c r="D129" s="585"/>
      <c r="E129" s="585"/>
      <c r="F129" s="585"/>
      <c r="G129" s="585">
        <v>210</v>
      </c>
      <c r="H129" s="585"/>
      <c r="I129" s="585"/>
      <c r="J129" s="595">
        <f>SUM(J128)</f>
        <v>32500</v>
      </c>
      <c r="K129" s="597"/>
    </row>
    <row r="130" spans="1:11" ht="15" x14ac:dyDescent="0.25">
      <c r="A130" s="578"/>
      <c r="B130" s="578"/>
      <c r="C130" s="578">
        <v>132</v>
      </c>
      <c r="D130" s="578"/>
      <c r="E130" s="578"/>
      <c r="F130" s="578"/>
      <c r="G130" s="578">
        <v>200</v>
      </c>
      <c r="H130" s="578" t="s">
        <v>539</v>
      </c>
      <c r="I130" s="578" t="s">
        <v>531</v>
      </c>
      <c r="J130" s="582">
        <v>23000</v>
      </c>
      <c r="K130" s="596"/>
    </row>
    <row r="131" spans="1:11" s="586" customFormat="1" ht="15" x14ac:dyDescent="0.25">
      <c r="A131" s="585"/>
      <c r="B131" s="585"/>
      <c r="C131" s="585">
        <v>132</v>
      </c>
      <c r="D131" s="585"/>
      <c r="E131" s="585"/>
      <c r="F131" s="585"/>
      <c r="G131" s="585">
        <v>200</v>
      </c>
      <c r="H131" s="585"/>
      <c r="I131" s="585"/>
      <c r="J131" s="595">
        <f>SUM(J130)</f>
        <v>23000</v>
      </c>
      <c r="K131" s="597"/>
    </row>
    <row r="132" spans="1:11" ht="15" x14ac:dyDescent="0.25">
      <c r="A132" s="578"/>
      <c r="B132" s="578"/>
      <c r="C132" s="578">
        <v>132</v>
      </c>
      <c r="D132" s="578"/>
      <c r="E132" s="578"/>
      <c r="F132" s="578"/>
      <c r="G132" s="578">
        <v>190</v>
      </c>
      <c r="H132" s="578" t="s">
        <v>539</v>
      </c>
      <c r="I132" s="578" t="s">
        <v>531</v>
      </c>
      <c r="J132" s="582">
        <v>60000</v>
      </c>
      <c r="K132" s="596"/>
    </row>
    <row r="133" spans="1:11" s="586" customFormat="1" ht="15" x14ac:dyDescent="0.25">
      <c r="A133" s="585"/>
      <c r="B133" s="585"/>
      <c r="C133" s="585">
        <v>132</v>
      </c>
      <c r="D133" s="585"/>
      <c r="E133" s="585"/>
      <c r="F133" s="585"/>
      <c r="G133" s="585">
        <v>190</v>
      </c>
      <c r="H133" s="585"/>
      <c r="I133" s="585"/>
      <c r="J133" s="595">
        <f>SUM(J132)</f>
        <v>60000</v>
      </c>
      <c r="K133" s="597"/>
    </row>
    <row r="134" spans="1:11" ht="15" x14ac:dyDescent="0.25">
      <c r="A134" s="578"/>
      <c r="B134" s="578"/>
      <c r="C134" s="578">
        <v>132</v>
      </c>
      <c r="D134" s="578"/>
      <c r="E134" s="578"/>
      <c r="F134" s="578"/>
      <c r="G134" s="578">
        <v>180</v>
      </c>
      <c r="H134" s="578" t="s">
        <v>539</v>
      </c>
      <c r="I134" s="578" t="s">
        <v>531</v>
      </c>
      <c r="J134" s="582">
        <v>12000</v>
      </c>
      <c r="K134" s="596"/>
    </row>
    <row r="135" spans="1:11" s="586" customFormat="1" ht="15" x14ac:dyDescent="0.25">
      <c r="A135" s="585"/>
      <c r="B135" s="585"/>
      <c r="C135" s="585">
        <v>132</v>
      </c>
      <c r="D135" s="585"/>
      <c r="E135" s="585"/>
      <c r="F135" s="585"/>
      <c r="G135" s="585">
        <v>180</v>
      </c>
      <c r="H135" s="585"/>
      <c r="I135" s="585"/>
      <c r="J135" s="595">
        <f>SUM(J134)</f>
        <v>12000</v>
      </c>
      <c r="K135" s="597"/>
    </row>
    <row r="136" spans="1:11" ht="15" x14ac:dyDescent="0.25">
      <c r="A136" s="578"/>
      <c r="B136" s="578"/>
      <c r="C136" s="578">
        <v>132</v>
      </c>
      <c r="D136" s="578"/>
      <c r="E136" s="578"/>
      <c r="F136" s="578"/>
      <c r="G136" s="578">
        <v>170</v>
      </c>
      <c r="H136" s="578" t="s">
        <v>539</v>
      </c>
      <c r="I136" s="578" t="s">
        <v>531</v>
      </c>
      <c r="J136" s="582">
        <v>8380</v>
      </c>
      <c r="K136" s="596"/>
    </row>
    <row r="137" spans="1:11" ht="15" x14ac:dyDescent="0.25">
      <c r="A137" s="578"/>
      <c r="B137" s="578"/>
      <c r="C137" s="578"/>
      <c r="D137" s="578"/>
      <c r="E137" s="578"/>
      <c r="F137" s="578"/>
      <c r="G137" s="578"/>
      <c r="H137" s="580" t="s">
        <v>597</v>
      </c>
      <c r="I137" s="578" t="s">
        <v>531</v>
      </c>
      <c r="J137" s="582">
        <v>156</v>
      </c>
      <c r="K137" s="596"/>
    </row>
    <row r="138" spans="1:11" s="586" customFormat="1" ht="15" x14ac:dyDescent="0.25">
      <c r="A138" s="585"/>
      <c r="B138" s="585"/>
      <c r="C138" s="585">
        <v>132</v>
      </c>
      <c r="D138" s="585"/>
      <c r="E138" s="585"/>
      <c r="F138" s="585"/>
      <c r="G138" s="585">
        <v>170</v>
      </c>
      <c r="H138" s="585"/>
      <c r="I138" s="585"/>
      <c r="J138" s="595">
        <f>SUM(J136:J137)</f>
        <v>8536</v>
      </c>
      <c r="K138" s="597"/>
    </row>
    <row r="139" spans="1:11" s="586" customFormat="1" ht="15" x14ac:dyDescent="0.25">
      <c r="A139" s="585"/>
      <c r="B139" s="585"/>
      <c r="C139" s="578">
        <v>132</v>
      </c>
      <c r="D139" s="578"/>
      <c r="E139" s="578"/>
      <c r="F139" s="578"/>
      <c r="G139" s="578">
        <v>160</v>
      </c>
      <c r="H139" s="578" t="s">
        <v>539</v>
      </c>
      <c r="I139" s="578" t="s">
        <v>531</v>
      </c>
      <c r="J139" s="582">
        <v>68000</v>
      </c>
      <c r="K139" s="597"/>
    </row>
    <row r="140" spans="1:11" s="586" customFormat="1" ht="15" x14ac:dyDescent="0.25">
      <c r="A140" s="585"/>
      <c r="B140" s="585"/>
      <c r="C140" s="585">
        <v>132</v>
      </c>
      <c r="D140" s="585"/>
      <c r="E140" s="585"/>
      <c r="F140" s="585"/>
      <c r="G140" s="585">
        <v>160</v>
      </c>
      <c r="H140" s="585"/>
      <c r="I140" s="585"/>
      <c r="J140" s="595">
        <f>SUM(J139)</f>
        <v>68000</v>
      </c>
      <c r="K140" s="597"/>
    </row>
    <row r="141" spans="1:11" ht="15" x14ac:dyDescent="0.25">
      <c r="A141" s="578"/>
      <c r="B141" s="578"/>
      <c r="C141" s="578">
        <v>132</v>
      </c>
      <c r="D141" s="578"/>
      <c r="E141" s="578"/>
      <c r="F141" s="578"/>
      <c r="G141" s="578">
        <v>150</v>
      </c>
      <c r="H141" s="578" t="s">
        <v>539</v>
      </c>
      <c r="I141" s="578" t="s">
        <v>531</v>
      </c>
      <c r="J141" s="582">
        <v>5000</v>
      </c>
      <c r="K141" s="596"/>
    </row>
    <row r="142" spans="1:11" s="586" customFormat="1" ht="15" x14ac:dyDescent="0.25">
      <c r="A142" s="585"/>
      <c r="B142" s="585"/>
      <c r="C142" s="585">
        <v>132</v>
      </c>
      <c r="D142" s="585"/>
      <c r="E142" s="585"/>
      <c r="F142" s="585"/>
      <c r="G142" s="585">
        <v>150</v>
      </c>
      <c r="H142" s="585"/>
      <c r="I142" s="585"/>
      <c r="J142" s="595">
        <f>SUM(J141)</f>
        <v>5000</v>
      </c>
      <c r="K142" s="597"/>
    </row>
    <row r="143" spans="1:11" ht="15" x14ac:dyDescent="0.25">
      <c r="A143" s="578"/>
      <c r="B143" s="578"/>
      <c r="C143" s="578">
        <v>132</v>
      </c>
      <c r="D143" s="578"/>
      <c r="E143" s="578"/>
      <c r="F143" s="578"/>
      <c r="G143" s="578">
        <v>140</v>
      </c>
      <c r="H143" s="578" t="s">
        <v>539</v>
      </c>
      <c r="I143" s="578" t="s">
        <v>531</v>
      </c>
      <c r="J143" s="582">
        <v>5900</v>
      </c>
      <c r="K143" s="596"/>
    </row>
    <row r="144" spans="1:11" ht="15" x14ac:dyDescent="0.25">
      <c r="A144" s="578"/>
      <c r="B144" s="578"/>
      <c r="C144" s="578"/>
      <c r="D144" s="578"/>
      <c r="E144" s="578"/>
      <c r="F144" s="578"/>
      <c r="G144" s="578"/>
      <c r="H144" s="580" t="s">
        <v>597</v>
      </c>
      <c r="I144" s="578" t="s">
        <v>531</v>
      </c>
      <c r="J144" s="582">
        <v>400</v>
      </c>
      <c r="K144" s="596"/>
    </row>
    <row r="145" spans="1:11" s="586" customFormat="1" ht="15" x14ac:dyDescent="0.25">
      <c r="A145" s="585"/>
      <c r="B145" s="585"/>
      <c r="C145" s="585">
        <v>132</v>
      </c>
      <c r="D145" s="585"/>
      <c r="E145" s="585"/>
      <c r="F145" s="585"/>
      <c r="G145" s="585">
        <v>140</v>
      </c>
      <c r="H145" s="585"/>
      <c r="I145" s="585"/>
      <c r="J145" s="595">
        <f>SUM(J143:J144)</f>
        <v>6300</v>
      </c>
      <c r="K145" s="597"/>
    </row>
    <row r="146" spans="1:11" ht="15" x14ac:dyDescent="0.25">
      <c r="A146" s="578"/>
      <c r="B146" s="578"/>
      <c r="C146" s="578">
        <v>132</v>
      </c>
      <c r="D146" s="578"/>
      <c r="E146" s="578"/>
      <c r="F146" s="578"/>
      <c r="G146" s="578">
        <v>130</v>
      </c>
      <c r="H146" s="578" t="s">
        <v>539</v>
      </c>
      <c r="I146" s="578" t="s">
        <v>531</v>
      </c>
      <c r="J146" s="582">
        <v>11300</v>
      </c>
      <c r="K146" s="596"/>
    </row>
    <row r="147" spans="1:11" s="586" customFormat="1" ht="15" x14ac:dyDescent="0.25">
      <c r="A147" s="585"/>
      <c r="B147" s="585"/>
      <c r="C147" s="585">
        <v>132</v>
      </c>
      <c r="D147" s="585"/>
      <c r="E147" s="585"/>
      <c r="F147" s="585"/>
      <c r="G147" s="585">
        <v>130</v>
      </c>
      <c r="H147" s="585"/>
      <c r="I147" s="585"/>
      <c r="J147" s="595">
        <f>SUM(J146)</f>
        <v>11300</v>
      </c>
      <c r="K147" s="597"/>
    </row>
    <row r="148" spans="1:11" ht="15" x14ac:dyDescent="0.25">
      <c r="A148" s="578"/>
      <c r="B148" s="578"/>
      <c r="C148" s="578">
        <v>132</v>
      </c>
      <c r="D148" s="578"/>
      <c r="E148" s="578"/>
      <c r="F148" s="578"/>
      <c r="G148" s="578">
        <v>110</v>
      </c>
      <c r="H148" s="578" t="s">
        <v>539</v>
      </c>
      <c r="I148" s="578" t="s">
        <v>531</v>
      </c>
      <c r="J148" s="582">
        <v>25000</v>
      </c>
      <c r="K148" s="596"/>
    </row>
    <row r="149" spans="1:11" ht="15" x14ac:dyDescent="0.25">
      <c r="A149" s="578"/>
      <c r="B149" s="578"/>
      <c r="C149" s="578"/>
      <c r="D149" s="578"/>
      <c r="E149" s="578"/>
      <c r="F149" s="578"/>
      <c r="G149" s="578"/>
      <c r="H149" s="580" t="s">
        <v>597</v>
      </c>
      <c r="I149" s="578" t="s">
        <v>531</v>
      </c>
      <c r="J149" s="582">
        <v>1000</v>
      </c>
      <c r="K149" s="596"/>
    </row>
    <row r="150" spans="1:11" s="586" customFormat="1" ht="15" x14ac:dyDescent="0.25">
      <c r="A150" s="585"/>
      <c r="B150" s="585"/>
      <c r="C150" s="585">
        <v>132</v>
      </c>
      <c r="D150" s="585"/>
      <c r="E150" s="585"/>
      <c r="F150" s="585"/>
      <c r="G150" s="585">
        <v>110</v>
      </c>
      <c r="H150" s="585"/>
      <c r="I150" s="585"/>
      <c r="J150" s="595">
        <f>SUM(J148:J149)</f>
        <v>26000</v>
      </c>
      <c r="K150" s="597"/>
    </row>
    <row r="151" spans="1:11" ht="15" x14ac:dyDescent="0.25">
      <c r="A151" s="578"/>
      <c r="B151" s="578"/>
      <c r="C151" s="578">
        <v>132</v>
      </c>
      <c r="D151" s="578"/>
      <c r="E151" s="578"/>
      <c r="F151" s="578"/>
      <c r="G151" s="578">
        <v>100</v>
      </c>
      <c r="H151" s="578" t="s">
        <v>539</v>
      </c>
      <c r="I151" s="578" t="s">
        <v>531</v>
      </c>
      <c r="J151" s="582">
        <v>28000</v>
      </c>
      <c r="K151" s="596"/>
    </row>
    <row r="152" spans="1:11" s="586" customFormat="1" ht="15" x14ac:dyDescent="0.25">
      <c r="A152" s="585"/>
      <c r="B152" s="585"/>
      <c r="C152" s="585">
        <v>132</v>
      </c>
      <c r="D152" s="585"/>
      <c r="E152" s="585"/>
      <c r="F152" s="585"/>
      <c r="G152" s="585">
        <v>100</v>
      </c>
      <c r="H152" s="585"/>
      <c r="I152" s="585"/>
      <c r="J152" s="595">
        <f>SUM(J151)</f>
        <v>28000</v>
      </c>
      <c r="K152" s="597"/>
    </row>
    <row r="153" spans="1:11" ht="15" x14ac:dyDescent="0.25">
      <c r="A153" s="578"/>
      <c r="B153" s="578"/>
      <c r="C153" s="578">
        <v>132</v>
      </c>
      <c r="D153" s="578"/>
      <c r="E153" s="578"/>
      <c r="F153" s="578"/>
      <c r="G153" s="598" t="s">
        <v>613</v>
      </c>
      <c r="H153" s="578" t="s">
        <v>539</v>
      </c>
      <c r="I153" s="578" t="s">
        <v>531</v>
      </c>
      <c r="J153" s="582">
        <v>12240</v>
      </c>
      <c r="K153" s="596"/>
    </row>
    <row r="154" spans="1:11" s="586" customFormat="1" ht="15" x14ac:dyDescent="0.25">
      <c r="A154" s="585"/>
      <c r="B154" s="585"/>
      <c r="C154" s="585">
        <v>132</v>
      </c>
      <c r="D154" s="585"/>
      <c r="E154" s="585"/>
      <c r="F154" s="585"/>
      <c r="G154" s="599" t="s">
        <v>613</v>
      </c>
      <c r="H154" s="585"/>
      <c r="I154" s="585"/>
      <c r="J154" s="595">
        <f>SUM(J153)</f>
        <v>12240</v>
      </c>
      <c r="K154" s="597"/>
    </row>
    <row r="155" spans="1:11" ht="15" x14ac:dyDescent="0.25">
      <c r="A155" s="578"/>
      <c r="B155" s="578"/>
      <c r="C155" s="578">
        <v>132</v>
      </c>
      <c r="D155" s="578"/>
      <c r="E155" s="578"/>
      <c r="F155" s="578"/>
      <c r="G155" s="598" t="s">
        <v>614</v>
      </c>
      <c r="H155" s="578" t="s">
        <v>539</v>
      </c>
      <c r="I155" s="578" t="s">
        <v>531</v>
      </c>
      <c r="J155" s="582">
        <v>38000</v>
      </c>
      <c r="K155" s="596"/>
    </row>
    <row r="156" spans="1:11" s="586" customFormat="1" ht="15" x14ac:dyDescent="0.25">
      <c r="A156" s="585"/>
      <c r="B156" s="585"/>
      <c r="C156" s="585">
        <v>132</v>
      </c>
      <c r="D156" s="585"/>
      <c r="E156" s="585"/>
      <c r="F156" s="585"/>
      <c r="G156" s="599" t="s">
        <v>614</v>
      </c>
      <c r="H156" s="585"/>
      <c r="I156" s="585"/>
      <c r="J156" s="595">
        <f>SUM(J155)</f>
        <v>38000</v>
      </c>
      <c r="K156" s="597"/>
    </row>
    <row r="157" spans="1:11" ht="15" x14ac:dyDescent="0.25">
      <c r="A157" s="578"/>
      <c r="B157" s="578"/>
      <c r="C157" s="578">
        <v>132</v>
      </c>
      <c r="D157" s="578"/>
      <c r="E157" s="578"/>
      <c r="F157" s="578"/>
      <c r="G157" s="598" t="s">
        <v>615</v>
      </c>
      <c r="H157" s="578" t="s">
        <v>539</v>
      </c>
      <c r="I157" s="578" t="s">
        <v>531</v>
      </c>
      <c r="J157" s="582">
        <v>5000</v>
      </c>
      <c r="K157" s="596"/>
    </row>
    <row r="158" spans="1:11" ht="15" x14ac:dyDescent="0.25">
      <c r="A158" s="578"/>
      <c r="B158" s="578"/>
      <c r="C158" s="578"/>
      <c r="D158" s="578"/>
      <c r="E158" s="578"/>
      <c r="F158" s="578"/>
      <c r="G158" s="598"/>
      <c r="H158" s="580" t="s">
        <v>597</v>
      </c>
      <c r="I158" s="578" t="s">
        <v>531</v>
      </c>
      <c r="J158" s="582">
        <v>2000</v>
      </c>
      <c r="K158" s="596"/>
    </row>
    <row r="159" spans="1:11" s="586" customFormat="1" ht="15" x14ac:dyDescent="0.25">
      <c r="A159" s="585"/>
      <c r="B159" s="585"/>
      <c r="C159" s="585">
        <v>132</v>
      </c>
      <c r="D159" s="585"/>
      <c r="E159" s="585"/>
      <c r="F159" s="585"/>
      <c r="G159" s="599" t="s">
        <v>615</v>
      </c>
      <c r="H159" s="585"/>
      <c r="I159" s="585"/>
      <c r="J159" s="595">
        <f>SUM(J157:J158)</f>
        <v>7000</v>
      </c>
      <c r="K159" s="597"/>
    </row>
    <row r="160" spans="1:11" ht="15" x14ac:dyDescent="0.25">
      <c r="A160" s="578"/>
      <c r="B160" s="578"/>
      <c r="C160" s="578">
        <v>132</v>
      </c>
      <c r="D160" s="578"/>
      <c r="E160" s="578"/>
      <c r="F160" s="578"/>
      <c r="G160" s="598" t="s">
        <v>616</v>
      </c>
      <c r="H160" s="578" t="s">
        <v>539</v>
      </c>
      <c r="I160" s="578" t="s">
        <v>531</v>
      </c>
      <c r="J160" s="582">
        <v>15000</v>
      </c>
      <c r="K160" s="596"/>
    </row>
    <row r="161" spans="1:11" s="586" customFormat="1" ht="15" x14ac:dyDescent="0.25">
      <c r="A161" s="585"/>
      <c r="B161" s="585"/>
      <c r="C161" s="585">
        <v>132</v>
      </c>
      <c r="D161" s="585"/>
      <c r="E161" s="585"/>
      <c r="F161" s="585"/>
      <c r="G161" s="599" t="s">
        <v>616</v>
      </c>
      <c r="H161" s="585"/>
      <c r="I161" s="585"/>
      <c r="J161" s="595">
        <f>SUM(J160)</f>
        <v>15000</v>
      </c>
      <c r="K161" s="597"/>
    </row>
    <row r="162" spans="1:11" ht="15" x14ac:dyDescent="0.25">
      <c r="A162" s="578"/>
      <c r="B162" s="578"/>
      <c r="C162" s="578">
        <v>132</v>
      </c>
      <c r="D162" s="578"/>
      <c r="E162" s="578"/>
      <c r="F162" s="578"/>
      <c r="G162" s="598" t="s">
        <v>617</v>
      </c>
      <c r="H162" s="578" t="s">
        <v>539</v>
      </c>
      <c r="I162" s="578" t="s">
        <v>531</v>
      </c>
      <c r="J162" s="582">
        <v>38000</v>
      </c>
      <c r="K162" s="596"/>
    </row>
    <row r="163" spans="1:11" s="586" customFormat="1" ht="15" x14ac:dyDescent="0.25">
      <c r="A163" s="585"/>
      <c r="B163" s="585"/>
      <c r="C163" s="585">
        <v>132</v>
      </c>
      <c r="D163" s="585"/>
      <c r="E163" s="585"/>
      <c r="F163" s="585"/>
      <c r="G163" s="599" t="s">
        <v>617</v>
      </c>
      <c r="H163" s="585"/>
      <c r="I163" s="585"/>
      <c r="J163" s="595">
        <f>SUM(J162)</f>
        <v>38000</v>
      </c>
      <c r="K163" s="597"/>
    </row>
    <row r="164" spans="1:11" ht="15" x14ac:dyDescent="0.25">
      <c r="A164" s="578"/>
      <c r="B164" s="578"/>
      <c r="C164" s="578">
        <v>132</v>
      </c>
      <c r="D164" s="578"/>
      <c r="E164" s="578"/>
      <c r="F164" s="578"/>
      <c r="G164" s="598" t="s">
        <v>618</v>
      </c>
      <c r="H164" s="578" t="s">
        <v>539</v>
      </c>
      <c r="I164" s="578" t="s">
        <v>531</v>
      </c>
      <c r="J164" s="582">
        <v>144640</v>
      </c>
      <c r="K164" s="596"/>
    </row>
    <row r="165" spans="1:11" s="586" customFormat="1" ht="15" x14ac:dyDescent="0.25">
      <c r="A165" s="585"/>
      <c r="B165" s="585"/>
      <c r="C165" s="585">
        <v>132</v>
      </c>
      <c r="D165" s="585"/>
      <c r="E165" s="585"/>
      <c r="F165" s="585"/>
      <c r="G165" s="599" t="s">
        <v>618</v>
      </c>
      <c r="H165" s="585"/>
      <c r="I165" s="585"/>
      <c r="J165" s="595">
        <f>SUM(J164)</f>
        <v>144640</v>
      </c>
      <c r="K165" s="597"/>
    </row>
    <row r="166" spans="1:11" ht="16.5" thickBot="1" x14ac:dyDescent="0.3">
      <c r="A166" s="600" t="s">
        <v>58</v>
      </c>
      <c r="B166" s="601"/>
      <c r="C166" s="602">
        <v>132</v>
      </c>
      <c r="D166" s="602"/>
      <c r="E166" s="602" t="s">
        <v>522</v>
      </c>
      <c r="F166" s="602"/>
      <c r="G166" s="602" t="s">
        <v>619</v>
      </c>
      <c r="H166" s="602" t="s">
        <v>619</v>
      </c>
      <c r="I166" s="602" t="s">
        <v>619</v>
      </c>
      <c r="J166" s="603">
        <f>SUM(J22+J24+J26+J28+J30+J83+J86+J88+J90+J92+J109+J111+J113+J115+J117+J119+J121+J123+J125+J127+J129+J131+J133+J135+J138+J140+J142+J145+J147+J150+J152+J154+J156+J159+J161+J163+J165)</f>
        <v>31900000</v>
      </c>
      <c r="K166" s="596"/>
    </row>
    <row r="167" spans="1:11" ht="15.75" thickTop="1" x14ac:dyDescent="0.25">
      <c r="A167" s="578"/>
      <c r="B167" s="578"/>
      <c r="C167" s="578"/>
      <c r="D167" s="578"/>
      <c r="E167" s="578"/>
      <c r="F167" s="578"/>
      <c r="G167" s="578"/>
      <c r="H167" s="578"/>
      <c r="I167" s="578"/>
      <c r="J167" s="582"/>
      <c r="K167" s="596"/>
    </row>
    <row r="168" spans="1:11" ht="15" x14ac:dyDescent="0.25">
      <c r="A168" s="578">
        <v>206</v>
      </c>
      <c r="B168" s="579">
        <v>42472</v>
      </c>
      <c r="C168" s="578">
        <v>132</v>
      </c>
      <c r="D168" s="578" t="s">
        <v>620</v>
      </c>
      <c r="E168" s="578" t="s">
        <v>621</v>
      </c>
      <c r="F168" s="581" t="s">
        <v>523</v>
      </c>
      <c r="G168" s="578">
        <v>380</v>
      </c>
      <c r="H168" s="578" t="s">
        <v>611</v>
      </c>
      <c r="I168" s="578" t="s">
        <v>531</v>
      </c>
      <c r="J168" s="604">
        <v>3389</v>
      </c>
      <c r="K168" s="596"/>
    </row>
    <row r="169" spans="1:11" ht="15" x14ac:dyDescent="0.25">
      <c r="A169" s="581"/>
      <c r="B169" s="579"/>
      <c r="C169" s="578">
        <v>132</v>
      </c>
      <c r="D169" s="581"/>
      <c r="E169" s="578" t="s">
        <v>621</v>
      </c>
      <c r="F169" s="581" t="s">
        <v>526</v>
      </c>
      <c r="G169" s="578">
        <v>380</v>
      </c>
      <c r="H169" s="578" t="s">
        <v>612</v>
      </c>
      <c r="I169" s="578" t="s">
        <v>531</v>
      </c>
      <c r="J169" s="604">
        <v>6776</v>
      </c>
      <c r="K169" s="596"/>
    </row>
    <row r="170" spans="1:11" s="586" customFormat="1" ht="15" x14ac:dyDescent="0.25">
      <c r="A170" s="583"/>
      <c r="B170" s="583"/>
      <c r="C170" s="585">
        <v>132</v>
      </c>
      <c r="D170" s="583"/>
      <c r="E170" s="585"/>
      <c r="F170" s="583"/>
      <c r="G170" s="585">
        <v>380</v>
      </c>
      <c r="H170" s="585"/>
      <c r="I170" s="585"/>
      <c r="J170" s="605">
        <v>10165</v>
      </c>
      <c r="K170" s="597"/>
    </row>
    <row r="171" spans="1:11" ht="15" x14ac:dyDescent="0.25">
      <c r="A171" s="581"/>
      <c r="B171" s="579"/>
      <c r="C171" s="578">
        <v>132</v>
      </c>
      <c r="D171" s="581"/>
      <c r="E171" s="578" t="s">
        <v>621</v>
      </c>
      <c r="F171" s="581"/>
      <c r="G171" s="578">
        <v>330</v>
      </c>
      <c r="H171" s="578" t="s">
        <v>611</v>
      </c>
      <c r="I171" s="578" t="s">
        <v>531</v>
      </c>
      <c r="J171" s="604">
        <v>1540</v>
      </c>
      <c r="K171" s="596"/>
    </row>
    <row r="172" spans="1:11" ht="15" x14ac:dyDescent="0.25">
      <c r="A172" s="581"/>
      <c r="B172" s="579"/>
      <c r="C172" s="578">
        <v>132</v>
      </c>
      <c r="D172" s="581"/>
      <c r="E172" s="578" t="s">
        <v>621</v>
      </c>
      <c r="F172" s="581"/>
      <c r="G172" s="578">
        <v>330</v>
      </c>
      <c r="H172" s="578" t="s">
        <v>612</v>
      </c>
      <c r="I172" s="578" t="s">
        <v>531</v>
      </c>
      <c r="J172" s="604">
        <v>3080</v>
      </c>
      <c r="K172" s="596"/>
    </row>
    <row r="173" spans="1:11" s="586" customFormat="1" ht="15" x14ac:dyDescent="0.25">
      <c r="A173" s="583"/>
      <c r="B173" s="583"/>
      <c r="C173" s="585">
        <v>132</v>
      </c>
      <c r="D173" s="583"/>
      <c r="E173" s="585"/>
      <c r="F173" s="583"/>
      <c r="G173" s="585">
        <v>330</v>
      </c>
      <c r="H173" s="585"/>
      <c r="I173" s="585"/>
      <c r="J173" s="605">
        <v>4620</v>
      </c>
      <c r="K173" s="597"/>
    </row>
    <row r="174" spans="1:11" ht="15" x14ac:dyDescent="0.25">
      <c r="A174" s="581"/>
      <c r="B174" s="579"/>
      <c r="C174" s="578">
        <v>132</v>
      </c>
      <c r="D174" s="581"/>
      <c r="E174" s="578" t="s">
        <v>622</v>
      </c>
      <c r="F174" s="581"/>
      <c r="G174" s="578">
        <v>31</v>
      </c>
      <c r="H174" s="578" t="s">
        <v>611</v>
      </c>
      <c r="I174" s="578" t="s">
        <v>531</v>
      </c>
      <c r="J174" s="604">
        <v>-29754</v>
      </c>
      <c r="K174" s="596"/>
    </row>
    <row r="175" spans="1:11" ht="15" x14ac:dyDescent="0.25">
      <c r="A175" s="581"/>
      <c r="B175" s="579"/>
      <c r="C175" s="578">
        <v>132</v>
      </c>
      <c r="D175" s="581"/>
      <c r="E175" s="578" t="s">
        <v>622</v>
      </c>
      <c r="F175" s="581"/>
      <c r="G175" s="578">
        <v>31</v>
      </c>
      <c r="H175" s="578" t="s">
        <v>612</v>
      </c>
      <c r="I175" s="578" t="s">
        <v>531</v>
      </c>
      <c r="J175" s="604">
        <v>-29754</v>
      </c>
      <c r="K175" s="596"/>
    </row>
    <row r="176" spans="1:11" ht="15" x14ac:dyDescent="0.25">
      <c r="A176" s="581"/>
      <c r="B176" s="579"/>
      <c r="C176" s="578">
        <v>132</v>
      </c>
      <c r="D176" s="581"/>
      <c r="E176" s="578" t="s">
        <v>622</v>
      </c>
      <c r="F176" s="581"/>
      <c r="G176" s="578">
        <v>31</v>
      </c>
      <c r="H176" s="578" t="s">
        <v>539</v>
      </c>
      <c r="I176" s="578" t="s">
        <v>531</v>
      </c>
      <c r="J176" s="604">
        <v>-1500</v>
      </c>
      <c r="K176" s="596"/>
    </row>
    <row r="177" spans="1:11" s="586" customFormat="1" ht="15" x14ac:dyDescent="0.25">
      <c r="A177" s="583"/>
      <c r="B177" s="583"/>
      <c r="C177" s="585">
        <v>132</v>
      </c>
      <c r="D177" s="583"/>
      <c r="E177" s="585"/>
      <c r="F177" s="583"/>
      <c r="G177" s="585">
        <v>31</v>
      </c>
      <c r="H177" s="585"/>
      <c r="I177" s="585"/>
      <c r="J177" s="605">
        <v>-61008</v>
      </c>
      <c r="K177" s="597"/>
    </row>
    <row r="178" spans="1:11" ht="15" x14ac:dyDescent="0.25">
      <c r="A178" s="581"/>
      <c r="B178" s="579"/>
      <c r="C178" s="578">
        <v>132</v>
      </c>
      <c r="D178" s="581"/>
      <c r="E178" s="578" t="s">
        <v>621</v>
      </c>
      <c r="F178" s="581"/>
      <c r="G178" s="578">
        <v>280</v>
      </c>
      <c r="H178" s="578" t="s">
        <v>623</v>
      </c>
      <c r="I178" s="578" t="s">
        <v>531</v>
      </c>
      <c r="J178" s="604">
        <v>1500</v>
      </c>
      <c r="K178" s="596"/>
    </row>
    <row r="179" spans="1:11" s="586" customFormat="1" ht="15" x14ac:dyDescent="0.25">
      <c r="A179" s="583"/>
      <c r="B179" s="583"/>
      <c r="C179" s="585">
        <v>132</v>
      </c>
      <c r="D179" s="583"/>
      <c r="E179" s="585"/>
      <c r="F179" s="583"/>
      <c r="G179" s="585">
        <v>280</v>
      </c>
      <c r="H179" s="585"/>
      <c r="I179" s="585"/>
      <c r="J179" s="605">
        <v>1500</v>
      </c>
      <c r="K179" s="597"/>
    </row>
    <row r="180" spans="1:11" ht="15" x14ac:dyDescent="0.25">
      <c r="A180" s="581"/>
      <c r="B180" s="579"/>
      <c r="C180" s="578">
        <v>132</v>
      </c>
      <c r="D180" s="581"/>
      <c r="E180" s="578" t="s">
        <v>621</v>
      </c>
      <c r="F180" s="581"/>
      <c r="G180" s="578">
        <v>270</v>
      </c>
      <c r="H180" s="578" t="s">
        <v>624</v>
      </c>
      <c r="I180" s="578" t="s">
        <v>531</v>
      </c>
      <c r="J180" s="604">
        <v>8807</v>
      </c>
      <c r="K180" s="596"/>
    </row>
    <row r="181" spans="1:11" ht="15" x14ac:dyDescent="0.25">
      <c r="A181" s="581"/>
      <c r="B181" s="579"/>
      <c r="C181" s="578">
        <v>132</v>
      </c>
      <c r="D181" s="581"/>
      <c r="E181" s="578" t="s">
        <v>621</v>
      </c>
      <c r="F181" s="581"/>
      <c r="G181" s="578">
        <v>270</v>
      </c>
      <c r="H181" s="578" t="s">
        <v>625</v>
      </c>
      <c r="I181" s="578" t="s">
        <v>531</v>
      </c>
      <c r="J181" s="604">
        <v>3523</v>
      </c>
      <c r="K181" s="596"/>
    </row>
    <row r="182" spans="1:11" ht="15" x14ac:dyDescent="0.25">
      <c r="A182" s="581"/>
      <c r="B182" s="579"/>
      <c r="C182" s="578">
        <v>132</v>
      </c>
      <c r="D182" s="581"/>
      <c r="E182" s="578" t="s">
        <v>621</v>
      </c>
      <c r="F182" s="581"/>
      <c r="G182" s="578">
        <v>270</v>
      </c>
      <c r="H182" s="578" t="s">
        <v>611</v>
      </c>
      <c r="I182" s="578" t="s">
        <v>531</v>
      </c>
      <c r="J182" s="604">
        <v>1762</v>
      </c>
      <c r="K182" s="596"/>
    </row>
    <row r="183" spans="1:11" ht="15" x14ac:dyDescent="0.25">
      <c r="A183" s="581"/>
      <c r="B183" s="579"/>
      <c r="C183" s="578">
        <v>132</v>
      </c>
      <c r="D183" s="581"/>
      <c r="E183" s="578" t="s">
        <v>621</v>
      </c>
      <c r="F183" s="581"/>
      <c r="G183" s="578">
        <v>270</v>
      </c>
      <c r="H183" s="578" t="s">
        <v>612</v>
      </c>
      <c r="I183" s="578" t="s">
        <v>531</v>
      </c>
      <c r="J183" s="604">
        <v>3523</v>
      </c>
      <c r="K183" s="596"/>
    </row>
    <row r="184" spans="1:11" s="586" customFormat="1" ht="15" x14ac:dyDescent="0.25">
      <c r="A184" s="583"/>
      <c r="B184" s="583"/>
      <c r="C184" s="585">
        <v>132</v>
      </c>
      <c r="D184" s="583"/>
      <c r="E184" s="585"/>
      <c r="F184" s="583"/>
      <c r="G184" s="585">
        <v>270</v>
      </c>
      <c r="H184" s="585"/>
      <c r="I184" s="585"/>
      <c r="J184" s="605">
        <v>17615</v>
      </c>
      <c r="K184" s="597"/>
    </row>
    <row r="185" spans="1:11" ht="15" x14ac:dyDescent="0.25">
      <c r="A185" s="581"/>
      <c r="B185" s="579"/>
      <c r="C185" s="578">
        <v>132</v>
      </c>
      <c r="D185" s="581"/>
      <c r="E185" s="578" t="s">
        <v>621</v>
      </c>
      <c r="F185" s="581"/>
      <c r="G185" s="578">
        <v>260</v>
      </c>
      <c r="H185" s="578" t="s">
        <v>611</v>
      </c>
      <c r="I185" s="578" t="s">
        <v>531</v>
      </c>
      <c r="J185" s="604">
        <v>1277</v>
      </c>
      <c r="K185" s="596"/>
    </row>
    <row r="186" spans="1:11" ht="15" x14ac:dyDescent="0.25">
      <c r="A186" s="581"/>
      <c r="B186" s="579"/>
      <c r="C186" s="578">
        <v>132</v>
      </c>
      <c r="D186" s="581"/>
      <c r="E186" s="578" t="s">
        <v>621</v>
      </c>
      <c r="F186" s="581"/>
      <c r="G186" s="578">
        <v>260</v>
      </c>
      <c r="H186" s="578" t="s">
        <v>612</v>
      </c>
      <c r="I186" s="578" t="s">
        <v>531</v>
      </c>
      <c r="J186" s="604">
        <v>2553</v>
      </c>
      <c r="K186" s="596"/>
    </row>
    <row r="187" spans="1:11" s="586" customFormat="1" ht="15" x14ac:dyDescent="0.25">
      <c r="A187" s="583"/>
      <c r="B187" s="583"/>
      <c r="C187" s="585">
        <v>132</v>
      </c>
      <c r="D187" s="583"/>
      <c r="E187" s="585"/>
      <c r="F187" s="583"/>
      <c r="G187" s="585">
        <v>260</v>
      </c>
      <c r="H187" s="585"/>
      <c r="I187" s="585"/>
      <c r="J187" s="605">
        <v>3830</v>
      </c>
      <c r="K187" s="597"/>
    </row>
    <row r="188" spans="1:11" ht="15" x14ac:dyDescent="0.25">
      <c r="A188" s="581"/>
      <c r="B188" s="579"/>
      <c r="C188" s="578">
        <v>132</v>
      </c>
      <c r="D188" s="581"/>
      <c r="E188" s="578" t="s">
        <v>621</v>
      </c>
      <c r="F188" s="581"/>
      <c r="G188" s="578">
        <v>200</v>
      </c>
      <c r="H188" s="578" t="s">
        <v>624</v>
      </c>
      <c r="I188" s="578" t="s">
        <v>531</v>
      </c>
      <c r="J188" s="604">
        <v>5358</v>
      </c>
      <c r="K188" s="596"/>
    </row>
    <row r="189" spans="1:11" ht="15" x14ac:dyDescent="0.25">
      <c r="A189" s="581"/>
      <c r="B189" s="579"/>
      <c r="C189" s="578">
        <v>132</v>
      </c>
      <c r="D189" s="581"/>
      <c r="E189" s="578" t="s">
        <v>621</v>
      </c>
      <c r="F189" s="581"/>
      <c r="G189" s="578">
        <v>200</v>
      </c>
      <c r="H189" s="578" t="s">
        <v>611</v>
      </c>
      <c r="I189" s="578" t="s">
        <v>531</v>
      </c>
      <c r="J189" s="604">
        <v>1340</v>
      </c>
      <c r="K189" s="596"/>
    </row>
    <row r="190" spans="1:11" ht="15" x14ac:dyDescent="0.25">
      <c r="A190" s="581"/>
      <c r="B190" s="579"/>
      <c r="C190" s="578">
        <v>132</v>
      </c>
      <c r="D190" s="581"/>
      <c r="E190" s="578" t="s">
        <v>621</v>
      </c>
      <c r="F190" s="581"/>
      <c r="G190" s="578">
        <v>200</v>
      </c>
      <c r="H190" s="578" t="s">
        <v>612</v>
      </c>
      <c r="I190" s="578" t="s">
        <v>531</v>
      </c>
      <c r="J190" s="604">
        <v>2679</v>
      </c>
      <c r="K190" s="596"/>
    </row>
    <row r="191" spans="1:11" s="586" customFormat="1" ht="15" x14ac:dyDescent="0.25">
      <c r="A191" s="583"/>
      <c r="B191" s="583"/>
      <c r="C191" s="585">
        <v>132</v>
      </c>
      <c r="D191" s="583"/>
      <c r="E191" s="585"/>
      <c r="F191" s="583"/>
      <c r="G191" s="585">
        <v>200</v>
      </c>
      <c r="H191" s="585"/>
      <c r="I191" s="585"/>
      <c r="J191" s="605">
        <v>9377</v>
      </c>
      <c r="K191" s="597"/>
    </row>
    <row r="192" spans="1:11" ht="15" x14ac:dyDescent="0.25">
      <c r="A192" s="581"/>
      <c r="B192" s="579"/>
      <c r="C192" s="578">
        <v>132</v>
      </c>
      <c r="D192" s="581"/>
      <c r="E192" s="578" t="s">
        <v>621</v>
      </c>
      <c r="F192" s="581"/>
      <c r="G192" s="578">
        <v>190</v>
      </c>
      <c r="H192" s="578" t="s">
        <v>611</v>
      </c>
      <c r="I192" s="578" t="s">
        <v>531</v>
      </c>
      <c r="J192" s="604">
        <v>780</v>
      </c>
      <c r="K192" s="596"/>
    </row>
    <row r="193" spans="1:11" ht="15" x14ac:dyDescent="0.25">
      <c r="A193" s="581"/>
      <c r="B193" s="579"/>
      <c r="C193" s="578">
        <v>132</v>
      </c>
      <c r="D193" s="581"/>
      <c r="E193" s="578" t="s">
        <v>621</v>
      </c>
      <c r="F193" s="581"/>
      <c r="G193" s="578">
        <v>190</v>
      </c>
      <c r="H193" s="578" t="s">
        <v>612</v>
      </c>
      <c r="I193" s="578" t="s">
        <v>531</v>
      </c>
      <c r="J193" s="604">
        <v>1560</v>
      </c>
      <c r="K193" s="596"/>
    </row>
    <row r="194" spans="1:11" s="586" customFormat="1" ht="15" x14ac:dyDescent="0.25">
      <c r="A194" s="583"/>
      <c r="B194" s="583"/>
      <c r="C194" s="585">
        <v>132</v>
      </c>
      <c r="D194" s="583"/>
      <c r="E194" s="585"/>
      <c r="F194" s="583"/>
      <c r="G194" s="585">
        <v>190</v>
      </c>
      <c r="H194" s="585"/>
      <c r="I194" s="585"/>
      <c r="J194" s="605">
        <v>2340</v>
      </c>
      <c r="K194" s="597"/>
    </row>
    <row r="195" spans="1:11" ht="15" x14ac:dyDescent="0.25">
      <c r="A195" s="581"/>
      <c r="B195" s="579"/>
      <c r="C195" s="578">
        <v>132</v>
      </c>
      <c r="D195" s="581"/>
      <c r="E195" s="578" t="s">
        <v>621</v>
      </c>
      <c r="F195" s="581"/>
      <c r="G195" s="578">
        <v>180</v>
      </c>
      <c r="H195" s="578" t="s">
        <v>611</v>
      </c>
      <c r="I195" s="578" t="s">
        <v>531</v>
      </c>
      <c r="J195" s="604">
        <v>710</v>
      </c>
      <c r="K195" s="596"/>
    </row>
    <row r="196" spans="1:11" ht="15" x14ac:dyDescent="0.25">
      <c r="A196" s="581"/>
      <c r="B196" s="579"/>
      <c r="C196" s="578">
        <v>132</v>
      </c>
      <c r="D196" s="581"/>
      <c r="E196" s="578" t="s">
        <v>621</v>
      </c>
      <c r="F196" s="581"/>
      <c r="G196" s="578">
        <v>180</v>
      </c>
      <c r="H196" s="578" t="s">
        <v>612</v>
      </c>
      <c r="I196" s="578" t="s">
        <v>531</v>
      </c>
      <c r="J196" s="604">
        <v>1415</v>
      </c>
      <c r="K196" s="596"/>
    </row>
    <row r="197" spans="1:11" s="586" customFormat="1" ht="15" x14ac:dyDescent="0.25">
      <c r="A197" s="583"/>
      <c r="B197" s="583"/>
      <c r="C197" s="585">
        <v>132</v>
      </c>
      <c r="D197" s="583"/>
      <c r="E197" s="585"/>
      <c r="F197" s="583"/>
      <c r="G197" s="585">
        <v>180</v>
      </c>
      <c r="H197" s="585"/>
      <c r="I197" s="585"/>
      <c r="J197" s="605">
        <v>2125</v>
      </c>
      <c r="K197" s="597"/>
    </row>
    <row r="198" spans="1:11" ht="15" x14ac:dyDescent="0.25">
      <c r="A198" s="581"/>
      <c r="B198" s="579"/>
      <c r="C198" s="578">
        <v>132</v>
      </c>
      <c r="D198" s="581"/>
      <c r="E198" s="578" t="s">
        <v>621</v>
      </c>
      <c r="F198" s="581"/>
      <c r="G198" s="578">
        <v>150</v>
      </c>
      <c r="H198" s="578" t="s">
        <v>611</v>
      </c>
      <c r="I198" s="578" t="s">
        <v>531</v>
      </c>
      <c r="J198" s="604">
        <v>699</v>
      </c>
      <c r="K198" s="596"/>
    </row>
    <row r="199" spans="1:11" ht="15" x14ac:dyDescent="0.25">
      <c r="A199" s="581"/>
      <c r="B199" s="579"/>
      <c r="C199" s="578">
        <v>132</v>
      </c>
      <c r="D199" s="581"/>
      <c r="E199" s="578" t="s">
        <v>621</v>
      </c>
      <c r="F199" s="581"/>
      <c r="G199" s="578">
        <v>150</v>
      </c>
      <c r="H199" s="578" t="s">
        <v>612</v>
      </c>
      <c r="I199" s="578" t="s">
        <v>531</v>
      </c>
      <c r="J199" s="604">
        <v>1398</v>
      </c>
      <c r="K199" s="596"/>
    </row>
    <row r="200" spans="1:11" s="586" customFormat="1" ht="15" x14ac:dyDescent="0.25">
      <c r="A200" s="583"/>
      <c r="B200" s="583"/>
      <c r="C200" s="585">
        <v>132</v>
      </c>
      <c r="D200" s="583"/>
      <c r="E200" s="585"/>
      <c r="F200" s="583"/>
      <c r="G200" s="585">
        <v>150</v>
      </c>
      <c r="H200" s="585"/>
      <c r="I200" s="585"/>
      <c r="J200" s="605">
        <v>2097</v>
      </c>
      <c r="K200" s="597"/>
    </row>
    <row r="201" spans="1:11" ht="15" x14ac:dyDescent="0.25">
      <c r="A201" s="581"/>
      <c r="B201" s="579"/>
      <c r="C201" s="578">
        <v>132</v>
      </c>
      <c r="D201" s="581"/>
      <c r="E201" s="578" t="s">
        <v>621</v>
      </c>
      <c r="F201" s="581"/>
      <c r="G201" s="578">
        <v>110</v>
      </c>
      <c r="H201" s="578" t="s">
        <v>611</v>
      </c>
      <c r="I201" s="578" t="s">
        <v>531</v>
      </c>
      <c r="J201" s="604">
        <v>1583</v>
      </c>
      <c r="K201" s="596"/>
    </row>
    <row r="202" spans="1:11" ht="15" x14ac:dyDescent="0.25">
      <c r="A202" s="581"/>
      <c r="B202" s="579"/>
      <c r="C202" s="578">
        <v>132</v>
      </c>
      <c r="D202" s="581"/>
      <c r="E202" s="578" t="s">
        <v>621</v>
      </c>
      <c r="F202" s="581"/>
      <c r="G202" s="578">
        <v>110</v>
      </c>
      <c r="H202" s="578" t="s">
        <v>612</v>
      </c>
      <c r="I202" s="578" t="s">
        <v>531</v>
      </c>
      <c r="J202" s="604">
        <v>3165</v>
      </c>
      <c r="K202" s="596"/>
    </row>
    <row r="203" spans="1:11" s="586" customFormat="1" ht="15" x14ac:dyDescent="0.25">
      <c r="A203" s="583"/>
      <c r="B203" s="583"/>
      <c r="C203" s="585">
        <v>132</v>
      </c>
      <c r="D203" s="583"/>
      <c r="E203" s="585"/>
      <c r="F203" s="583"/>
      <c r="G203" s="585">
        <v>110</v>
      </c>
      <c r="H203" s="585"/>
      <c r="I203" s="585"/>
      <c r="J203" s="605">
        <v>4748</v>
      </c>
      <c r="K203" s="597"/>
    </row>
    <row r="204" spans="1:11" ht="15" x14ac:dyDescent="0.25">
      <c r="A204" s="581"/>
      <c r="B204" s="579"/>
      <c r="C204" s="578">
        <v>132</v>
      </c>
      <c r="D204" s="581"/>
      <c r="E204" s="578" t="s">
        <v>621</v>
      </c>
      <c r="F204" s="581"/>
      <c r="G204" s="578">
        <v>20</v>
      </c>
      <c r="H204" s="578" t="s">
        <v>611</v>
      </c>
      <c r="I204" s="578" t="s">
        <v>531</v>
      </c>
      <c r="J204" s="604">
        <v>864</v>
      </c>
    </row>
    <row r="205" spans="1:11" ht="15" x14ac:dyDescent="0.25">
      <c r="A205" s="581"/>
      <c r="B205" s="579"/>
      <c r="C205" s="578">
        <v>132</v>
      </c>
      <c r="D205" s="581"/>
      <c r="E205" s="578" t="s">
        <v>621</v>
      </c>
      <c r="F205" s="581"/>
      <c r="G205" s="578">
        <v>20</v>
      </c>
      <c r="H205" s="578" t="s">
        <v>612</v>
      </c>
      <c r="I205" s="578" t="s">
        <v>531</v>
      </c>
      <c r="J205" s="604">
        <v>1727</v>
      </c>
    </row>
    <row r="206" spans="1:11" s="586" customFormat="1" ht="15" x14ac:dyDescent="0.25">
      <c r="A206" s="606" t="s">
        <v>60</v>
      </c>
      <c r="B206" s="607"/>
      <c r="C206" s="608">
        <v>132</v>
      </c>
      <c r="D206" s="607"/>
      <c r="E206" s="608"/>
      <c r="F206" s="607"/>
      <c r="G206" s="608">
        <v>20</v>
      </c>
      <c r="H206" s="608"/>
      <c r="I206" s="608"/>
      <c r="J206" s="609">
        <v>2591</v>
      </c>
    </row>
    <row r="207" spans="1:11" x14ac:dyDescent="0.2">
      <c r="A207" s="610"/>
      <c r="B207" s="610"/>
      <c r="C207" s="611"/>
      <c r="D207" s="610"/>
      <c r="E207" s="611"/>
      <c r="F207" s="610"/>
      <c r="G207" s="611"/>
      <c r="H207" s="611"/>
      <c r="I207" s="611"/>
      <c r="J207" s="612"/>
    </row>
    <row r="208" spans="1:11" ht="15" x14ac:dyDescent="0.25">
      <c r="A208" s="578">
        <v>214</v>
      </c>
      <c r="B208" s="579">
        <v>42487</v>
      </c>
      <c r="C208" s="578">
        <v>132</v>
      </c>
      <c r="D208" s="578" t="s">
        <v>626</v>
      </c>
      <c r="E208" s="578" t="s">
        <v>622</v>
      </c>
      <c r="F208" s="581" t="s">
        <v>523</v>
      </c>
      <c r="G208" s="578">
        <v>31</v>
      </c>
      <c r="H208" s="578" t="s">
        <v>539</v>
      </c>
      <c r="I208" s="578" t="s">
        <v>531</v>
      </c>
      <c r="J208" s="604">
        <v>-37866</v>
      </c>
    </row>
    <row r="209" spans="1:10" ht="15" x14ac:dyDescent="0.25">
      <c r="A209" s="581"/>
      <c r="B209" s="579"/>
      <c r="C209" s="578">
        <v>132</v>
      </c>
      <c r="D209" s="581"/>
      <c r="E209" s="578" t="s">
        <v>621</v>
      </c>
      <c r="F209" s="581" t="s">
        <v>526</v>
      </c>
      <c r="G209" s="578">
        <v>31</v>
      </c>
      <c r="H209" s="578" t="s">
        <v>606</v>
      </c>
      <c r="I209" s="578" t="s">
        <v>531</v>
      </c>
      <c r="J209" s="604">
        <v>37866</v>
      </c>
    </row>
    <row r="210" spans="1:10" ht="15.75" thickBot="1" x14ac:dyDescent="0.3">
      <c r="A210" s="584" t="s">
        <v>62</v>
      </c>
      <c r="B210" s="583"/>
      <c r="C210" s="585">
        <v>132</v>
      </c>
      <c r="D210" s="583"/>
      <c r="E210" s="585"/>
      <c r="F210" s="583"/>
      <c r="G210" s="585">
        <v>31</v>
      </c>
      <c r="H210" s="585"/>
      <c r="I210" s="585"/>
      <c r="J210" s="605">
        <f>SUM(J208:J209)</f>
        <v>0</v>
      </c>
    </row>
    <row r="211" spans="1:10" ht="13.5" thickTop="1" x14ac:dyDescent="0.2">
      <c r="A211" s="613"/>
      <c r="B211" s="613"/>
      <c r="C211" s="614"/>
      <c r="D211" s="613"/>
      <c r="E211" s="614"/>
      <c r="F211" s="613"/>
      <c r="G211" s="614"/>
      <c r="H211" s="614"/>
      <c r="I211" s="614"/>
      <c r="J211" s="615"/>
    </row>
    <row r="212" spans="1:10" ht="15" x14ac:dyDescent="0.25">
      <c r="A212" s="578">
        <v>274</v>
      </c>
      <c r="B212" s="616">
        <v>42521</v>
      </c>
      <c r="C212" s="578">
        <v>132</v>
      </c>
      <c r="D212" s="578" t="s">
        <v>627</v>
      </c>
      <c r="E212" s="578" t="s">
        <v>622</v>
      </c>
      <c r="F212" s="581" t="s">
        <v>523</v>
      </c>
      <c r="G212" s="578">
        <v>35</v>
      </c>
      <c r="H212" s="578" t="s">
        <v>554</v>
      </c>
      <c r="I212" s="578" t="s">
        <v>571</v>
      </c>
      <c r="J212" s="604">
        <v>-40000</v>
      </c>
    </row>
    <row r="213" spans="1:10" ht="15" x14ac:dyDescent="0.25">
      <c r="A213" s="578"/>
      <c r="B213" s="578"/>
      <c r="C213" s="585">
        <v>132</v>
      </c>
      <c r="D213" s="578"/>
      <c r="E213" s="578"/>
      <c r="F213" s="581" t="s">
        <v>526</v>
      </c>
      <c r="G213" s="585">
        <v>35</v>
      </c>
      <c r="H213" s="585"/>
      <c r="I213" s="585"/>
      <c r="J213" s="605">
        <v>-40000</v>
      </c>
    </row>
    <row r="214" spans="1:10" ht="15" x14ac:dyDescent="0.25">
      <c r="A214" s="578"/>
      <c r="B214" s="616"/>
      <c r="C214" s="578">
        <v>132</v>
      </c>
      <c r="D214" s="578"/>
      <c r="E214" s="578" t="s">
        <v>622</v>
      </c>
      <c r="F214" s="578"/>
      <c r="G214" s="578">
        <v>31</v>
      </c>
      <c r="H214" s="578" t="s">
        <v>539</v>
      </c>
      <c r="I214" s="578" t="s">
        <v>531</v>
      </c>
      <c r="J214" s="604">
        <v>-16690</v>
      </c>
    </row>
    <row r="215" spans="1:10" s="586" customFormat="1" ht="15" x14ac:dyDescent="0.25">
      <c r="A215" s="585"/>
      <c r="B215" s="585"/>
      <c r="C215" s="585">
        <v>132</v>
      </c>
      <c r="D215" s="585"/>
      <c r="E215" s="585"/>
      <c r="F215" s="585"/>
      <c r="G215" s="585">
        <v>31</v>
      </c>
      <c r="H215" s="585"/>
      <c r="I215" s="585"/>
      <c r="J215" s="605">
        <v>-16690</v>
      </c>
    </row>
    <row r="216" spans="1:10" ht="15" x14ac:dyDescent="0.25">
      <c r="A216" s="578"/>
      <c r="B216" s="616"/>
      <c r="C216" s="578">
        <v>132</v>
      </c>
      <c r="D216" s="578"/>
      <c r="E216" s="578" t="s">
        <v>621</v>
      </c>
      <c r="F216" s="578"/>
      <c r="G216" s="578">
        <v>280</v>
      </c>
      <c r="H216" s="578" t="s">
        <v>623</v>
      </c>
      <c r="I216" s="578" t="s">
        <v>531</v>
      </c>
      <c r="J216" s="604">
        <v>3000</v>
      </c>
    </row>
    <row r="217" spans="1:10" s="586" customFormat="1" ht="15" x14ac:dyDescent="0.25">
      <c r="A217" s="585"/>
      <c r="B217" s="585"/>
      <c r="C217" s="585">
        <v>132</v>
      </c>
      <c r="D217" s="585"/>
      <c r="E217" s="585"/>
      <c r="F217" s="585"/>
      <c r="G217" s="585">
        <v>280</v>
      </c>
      <c r="H217" s="585"/>
      <c r="I217" s="585"/>
      <c r="J217" s="605">
        <v>3000</v>
      </c>
    </row>
    <row r="218" spans="1:10" ht="15" x14ac:dyDescent="0.25">
      <c r="A218" s="578"/>
      <c r="B218" s="616"/>
      <c r="C218" s="578">
        <v>132</v>
      </c>
      <c r="D218" s="578"/>
      <c r="E218" s="578" t="s">
        <v>621</v>
      </c>
      <c r="F218" s="578"/>
      <c r="G218" s="578">
        <v>270</v>
      </c>
      <c r="H218" s="578" t="s">
        <v>586</v>
      </c>
      <c r="I218" s="578" t="s">
        <v>531</v>
      </c>
      <c r="J218" s="604">
        <v>40000</v>
      </c>
    </row>
    <row r="219" spans="1:10" ht="15" x14ac:dyDescent="0.25">
      <c r="A219" s="578"/>
      <c r="B219" s="616"/>
      <c r="C219" s="578">
        <v>132</v>
      </c>
      <c r="D219" s="578"/>
      <c r="E219" s="578" t="s">
        <v>621</v>
      </c>
      <c r="F219" s="578"/>
      <c r="G219" s="578">
        <v>270</v>
      </c>
      <c r="H219" s="578" t="s">
        <v>530</v>
      </c>
      <c r="I219" s="578" t="s">
        <v>531</v>
      </c>
      <c r="J219" s="604">
        <v>1120</v>
      </c>
    </row>
    <row r="220" spans="1:10" ht="15" x14ac:dyDescent="0.25">
      <c r="A220" s="578"/>
      <c r="B220" s="616"/>
      <c r="C220" s="578">
        <v>132</v>
      </c>
      <c r="D220" s="578"/>
      <c r="E220" s="578" t="s">
        <v>622</v>
      </c>
      <c r="F220" s="578"/>
      <c r="G220" s="578">
        <v>270</v>
      </c>
      <c r="H220" s="578" t="s">
        <v>601</v>
      </c>
      <c r="I220" s="578" t="s">
        <v>531</v>
      </c>
      <c r="J220" s="604">
        <v>-1120</v>
      </c>
    </row>
    <row r="221" spans="1:10" s="586" customFormat="1" ht="15" x14ac:dyDescent="0.25">
      <c r="A221" s="585"/>
      <c r="B221" s="585"/>
      <c r="C221" s="585">
        <v>132</v>
      </c>
      <c r="D221" s="585"/>
      <c r="E221" s="585"/>
      <c r="F221" s="585"/>
      <c r="G221" s="585">
        <v>270</v>
      </c>
      <c r="H221" s="585"/>
      <c r="I221" s="585"/>
      <c r="J221" s="605">
        <v>40000</v>
      </c>
    </row>
    <row r="222" spans="1:10" ht="15" x14ac:dyDescent="0.25">
      <c r="A222" s="578"/>
      <c r="B222" s="616"/>
      <c r="C222" s="578">
        <v>132</v>
      </c>
      <c r="D222" s="578"/>
      <c r="E222" s="578" t="s">
        <v>621</v>
      </c>
      <c r="F222" s="578"/>
      <c r="G222" s="578">
        <v>110</v>
      </c>
      <c r="H222" s="578" t="s">
        <v>628</v>
      </c>
      <c r="I222" s="578" t="s">
        <v>531</v>
      </c>
      <c r="J222" s="604">
        <v>13690</v>
      </c>
    </row>
    <row r="223" spans="1:10" s="586" customFormat="1" ht="15.75" thickBot="1" x14ac:dyDescent="0.3">
      <c r="A223" s="584" t="s">
        <v>629</v>
      </c>
      <c r="B223" s="585"/>
      <c r="C223" s="585">
        <v>132</v>
      </c>
      <c r="D223" s="585"/>
      <c r="E223" s="585"/>
      <c r="F223" s="585"/>
      <c r="G223" s="585">
        <v>110</v>
      </c>
      <c r="H223" s="585"/>
      <c r="I223" s="585"/>
      <c r="J223" s="605">
        <v>13690</v>
      </c>
    </row>
    <row r="224" spans="1:10" ht="13.5" thickTop="1" x14ac:dyDescent="0.2">
      <c r="A224" s="613"/>
      <c r="B224" s="613"/>
      <c r="C224" s="614"/>
      <c r="D224" s="613"/>
      <c r="E224" s="614"/>
      <c r="F224" s="613"/>
      <c r="G224" s="614"/>
      <c r="H224" s="614"/>
      <c r="I224" s="614"/>
      <c r="J224" s="615"/>
    </row>
    <row r="225" spans="1:10" ht="15" x14ac:dyDescent="0.25">
      <c r="A225" s="578">
        <v>300</v>
      </c>
      <c r="B225" s="616">
        <v>42537</v>
      </c>
      <c r="C225" s="578">
        <v>132</v>
      </c>
      <c r="D225" s="578" t="s">
        <v>630</v>
      </c>
      <c r="E225" s="578" t="s">
        <v>621</v>
      </c>
      <c r="F225" s="581" t="s">
        <v>523</v>
      </c>
      <c r="G225" s="578">
        <v>390</v>
      </c>
      <c r="H225" s="578" t="s">
        <v>599</v>
      </c>
      <c r="I225" s="578" t="s">
        <v>531</v>
      </c>
      <c r="J225" s="604">
        <v>21323</v>
      </c>
    </row>
    <row r="226" spans="1:10" ht="15" x14ac:dyDescent="0.25">
      <c r="A226" s="578"/>
      <c r="B226" s="616"/>
      <c r="C226" s="578">
        <v>132</v>
      </c>
      <c r="D226" s="578"/>
      <c r="E226" s="578" t="s">
        <v>621</v>
      </c>
      <c r="F226" s="581" t="s">
        <v>526</v>
      </c>
      <c r="G226" s="578">
        <v>390</v>
      </c>
      <c r="H226" s="578" t="s">
        <v>600</v>
      </c>
      <c r="I226" s="578" t="s">
        <v>531</v>
      </c>
      <c r="J226" s="604">
        <v>8103</v>
      </c>
    </row>
    <row r="227" spans="1:10" s="586" customFormat="1" ht="15" x14ac:dyDescent="0.25">
      <c r="A227" s="585"/>
      <c r="B227" s="585"/>
      <c r="C227" s="585">
        <v>132</v>
      </c>
      <c r="D227" s="585"/>
      <c r="E227" s="585"/>
      <c r="F227" s="585"/>
      <c r="G227" s="585">
        <v>390</v>
      </c>
      <c r="H227" s="585"/>
      <c r="I227" s="585"/>
      <c r="J227" s="605">
        <v>29426</v>
      </c>
    </row>
    <row r="228" spans="1:10" ht="15" x14ac:dyDescent="0.25">
      <c r="A228" s="578"/>
      <c r="B228" s="616"/>
      <c r="C228" s="578">
        <v>132</v>
      </c>
      <c r="D228" s="578"/>
      <c r="E228" s="578" t="s">
        <v>621</v>
      </c>
      <c r="F228" s="578"/>
      <c r="G228" s="578">
        <v>380</v>
      </c>
      <c r="H228" s="578" t="s">
        <v>599</v>
      </c>
      <c r="I228" s="578" t="s">
        <v>531</v>
      </c>
      <c r="J228" s="604">
        <v>34671</v>
      </c>
    </row>
    <row r="229" spans="1:10" ht="15" x14ac:dyDescent="0.25">
      <c r="A229" s="578"/>
      <c r="B229" s="616"/>
      <c r="C229" s="578">
        <v>132</v>
      </c>
      <c r="D229" s="578"/>
      <c r="E229" s="578" t="s">
        <v>621</v>
      </c>
      <c r="F229" s="578"/>
      <c r="G229" s="578">
        <v>380</v>
      </c>
      <c r="H229" s="578" t="s">
        <v>600</v>
      </c>
      <c r="I229" s="578" t="s">
        <v>531</v>
      </c>
      <c r="J229" s="604">
        <v>13175</v>
      </c>
    </row>
    <row r="230" spans="1:10" s="586" customFormat="1" ht="15" x14ac:dyDescent="0.25">
      <c r="A230" s="585"/>
      <c r="B230" s="585"/>
      <c r="C230" s="585">
        <v>132</v>
      </c>
      <c r="D230" s="585"/>
      <c r="E230" s="585"/>
      <c r="F230" s="585"/>
      <c r="G230" s="585">
        <v>380</v>
      </c>
      <c r="H230" s="585"/>
      <c r="I230" s="585"/>
      <c r="J230" s="605">
        <v>47846</v>
      </c>
    </row>
    <row r="231" spans="1:10" ht="15" x14ac:dyDescent="0.25">
      <c r="A231" s="578"/>
      <c r="B231" s="616"/>
      <c r="C231" s="578">
        <v>132</v>
      </c>
      <c r="D231" s="578"/>
      <c r="E231" s="578" t="s">
        <v>621</v>
      </c>
      <c r="F231" s="578"/>
      <c r="G231" s="578">
        <v>370</v>
      </c>
      <c r="H231" s="578" t="s">
        <v>599</v>
      </c>
      <c r="I231" s="578" t="s">
        <v>531</v>
      </c>
      <c r="J231" s="604">
        <v>21040</v>
      </c>
    </row>
    <row r="232" spans="1:10" ht="15" x14ac:dyDescent="0.25">
      <c r="A232" s="578"/>
      <c r="B232" s="616"/>
      <c r="C232" s="578">
        <v>132</v>
      </c>
      <c r="D232" s="578"/>
      <c r="E232" s="578" t="s">
        <v>621</v>
      </c>
      <c r="F232" s="578"/>
      <c r="G232" s="578">
        <v>370</v>
      </c>
      <c r="H232" s="578" t="s">
        <v>600</v>
      </c>
      <c r="I232" s="578" t="s">
        <v>531</v>
      </c>
      <c r="J232" s="604">
        <v>7996</v>
      </c>
    </row>
    <row r="233" spans="1:10" s="586" customFormat="1" ht="15" x14ac:dyDescent="0.25">
      <c r="A233" s="585"/>
      <c r="B233" s="585"/>
      <c r="C233" s="585">
        <v>132</v>
      </c>
      <c r="D233" s="585"/>
      <c r="E233" s="585"/>
      <c r="F233" s="585"/>
      <c r="G233" s="585">
        <v>370</v>
      </c>
      <c r="H233" s="585"/>
      <c r="I233" s="585"/>
      <c r="J233" s="605">
        <v>29036</v>
      </c>
    </row>
    <row r="234" spans="1:10" ht="15" x14ac:dyDescent="0.25">
      <c r="A234" s="578"/>
      <c r="B234" s="616"/>
      <c r="C234" s="578">
        <v>132</v>
      </c>
      <c r="D234" s="578"/>
      <c r="E234" s="578" t="s">
        <v>621</v>
      </c>
      <c r="F234" s="578"/>
      <c r="G234" s="578">
        <v>360</v>
      </c>
      <c r="H234" s="578" t="s">
        <v>599</v>
      </c>
      <c r="I234" s="578" t="s">
        <v>531</v>
      </c>
      <c r="J234" s="604">
        <v>27935</v>
      </c>
    </row>
    <row r="235" spans="1:10" ht="15" x14ac:dyDescent="0.25">
      <c r="A235" s="578"/>
      <c r="B235" s="616"/>
      <c r="C235" s="578">
        <v>132</v>
      </c>
      <c r="D235" s="578"/>
      <c r="E235" s="578" t="s">
        <v>621</v>
      </c>
      <c r="F235" s="578"/>
      <c r="G235" s="578">
        <v>360</v>
      </c>
      <c r="H235" s="578" t="s">
        <v>600</v>
      </c>
      <c r="I235" s="578" t="s">
        <v>531</v>
      </c>
      <c r="J235" s="604">
        <v>10616</v>
      </c>
    </row>
    <row r="236" spans="1:10" s="586" customFormat="1" ht="15" x14ac:dyDescent="0.25">
      <c r="A236" s="585"/>
      <c r="B236" s="585"/>
      <c r="C236" s="585">
        <v>132</v>
      </c>
      <c r="D236" s="585"/>
      <c r="E236" s="585"/>
      <c r="F236" s="585"/>
      <c r="G236" s="585">
        <v>360</v>
      </c>
      <c r="H236" s="585"/>
      <c r="I236" s="585"/>
      <c r="J236" s="605">
        <v>38551</v>
      </c>
    </row>
    <row r="237" spans="1:10" ht="15" x14ac:dyDescent="0.25">
      <c r="A237" s="578"/>
      <c r="B237" s="616"/>
      <c r="C237" s="578">
        <v>132</v>
      </c>
      <c r="D237" s="578"/>
      <c r="E237" s="578" t="s">
        <v>621</v>
      </c>
      <c r="F237" s="578"/>
      <c r="G237" s="578">
        <v>340</v>
      </c>
      <c r="H237" s="578" t="s">
        <v>599</v>
      </c>
      <c r="I237" s="578" t="s">
        <v>531</v>
      </c>
      <c r="J237" s="604">
        <v>81499</v>
      </c>
    </row>
    <row r="238" spans="1:10" ht="15" x14ac:dyDescent="0.25">
      <c r="A238" s="578"/>
      <c r="B238" s="616"/>
      <c r="C238" s="578">
        <v>132</v>
      </c>
      <c r="D238" s="578"/>
      <c r="E238" s="578" t="s">
        <v>621</v>
      </c>
      <c r="F238" s="578"/>
      <c r="G238" s="578">
        <v>340</v>
      </c>
      <c r="H238" s="578" t="s">
        <v>600</v>
      </c>
      <c r="I238" s="578" t="s">
        <v>531</v>
      </c>
      <c r="J238" s="604">
        <v>30970</v>
      </c>
    </row>
    <row r="239" spans="1:10" s="586" customFormat="1" ht="15" x14ac:dyDescent="0.25">
      <c r="A239" s="585"/>
      <c r="B239" s="585"/>
      <c r="C239" s="585">
        <v>132</v>
      </c>
      <c r="D239" s="585"/>
      <c r="E239" s="585"/>
      <c r="F239" s="585"/>
      <c r="G239" s="585">
        <v>340</v>
      </c>
      <c r="H239" s="585"/>
      <c r="I239" s="585"/>
      <c r="J239" s="605">
        <v>112469</v>
      </c>
    </row>
    <row r="240" spans="1:10" ht="15" x14ac:dyDescent="0.25">
      <c r="A240" s="578"/>
      <c r="B240" s="616"/>
      <c r="C240" s="578">
        <v>132</v>
      </c>
      <c r="D240" s="578"/>
      <c r="E240" s="578" t="s">
        <v>621</v>
      </c>
      <c r="F240" s="578"/>
      <c r="G240" s="578">
        <v>330</v>
      </c>
      <c r="H240" s="578" t="s">
        <v>599</v>
      </c>
      <c r="I240" s="578" t="s">
        <v>531</v>
      </c>
      <c r="J240" s="604">
        <v>20549</v>
      </c>
    </row>
    <row r="241" spans="1:10" ht="15" x14ac:dyDescent="0.25">
      <c r="A241" s="578"/>
      <c r="B241" s="616"/>
      <c r="C241" s="578">
        <v>132</v>
      </c>
      <c r="D241" s="578"/>
      <c r="E241" s="578" t="s">
        <v>621</v>
      </c>
      <c r="F241" s="578"/>
      <c r="G241" s="578">
        <v>330</v>
      </c>
      <c r="H241" s="578" t="s">
        <v>600</v>
      </c>
      <c r="I241" s="578" t="s">
        <v>531</v>
      </c>
      <c r="J241" s="604">
        <v>7809</v>
      </c>
    </row>
    <row r="242" spans="1:10" s="586" customFormat="1" ht="15" x14ac:dyDescent="0.25">
      <c r="A242" s="585"/>
      <c r="B242" s="585"/>
      <c r="C242" s="585">
        <v>132</v>
      </c>
      <c r="D242" s="585"/>
      <c r="E242" s="585"/>
      <c r="F242" s="585"/>
      <c r="G242" s="585">
        <v>330</v>
      </c>
      <c r="H242" s="585"/>
      <c r="I242" s="585"/>
      <c r="J242" s="605">
        <v>28358</v>
      </c>
    </row>
    <row r="243" spans="1:10" ht="15" x14ac:dyDescent="0.25">
      <c r="A243" s="578"/>
      <c r="B243" s="616"/>
      <c r="C243" s="578">
        <v>132</v>
      </c>
      <c r="D243" s="578"/>
      <c r="E243" s="578" t="s">
        <v>621</v>
      </c>
      <c r="F243" s="578"/>
      <c r="G243" s="578">
        <v>320</v>
      </c>
      <c r="H243" s="578" t="s">
        <v>599</v>
      </c>
      <c r="I243" s="578" t="s">
        <v>531</v>
      </c>
      <c r="J243" s="604">
        <v>15329</v>
      </c>
    </row>
    <row r="244" spans="1:10" ht="15" x14ac:dyDescent="0.25">
      <c r="A244" s="578"/>
      <c r="B244" s="616"/>
      <c r="C244" s="578">
        <v>132</v>
      </c>
      <c r="D244" s="578"/>
      <c r="E244" s="578" t="s">
        <v>621</v>
      </c>
      <c r="F244" s="578"/>
      <c r="G244" s="578">
        <v>320</v>
      </c>
      <c r="H244" s="578" t="s">
        <v>600</v>
      </c>
      <c r="I244" s="578" t="s">
        <v>531</v>
      </c>
      <c r="J244" s="604">
        <v>5826</v>
      </c>
    </row>
    <row r="245" spans="1:10" s="586" customFormat="1" ht="15" x14ac:dyDescent="0.25">
      <c r="A245" s="585"/>
      <c r="B245" s="585"/>
      <c r="C245" s="585">
        <v>132</v>
      </c>
      <c r="D245" s="585"/>
      <c r="E245" s="585"/>
      <c r="F245" s="585"/>
      <c r="G245" s="585">
        <v>320</v>
      </c>
      <c r="H245" s="585"/>
      <c r="I245" s="585"/>
      <c r="J245" s="605">
        <v>21155</v>
      </c>
    </row>
    <row r="246" spans="1:10" ht="15" x14ac:dyDescent="0.25">
      <c r="A246" s="578"/>
      <c r="B246" s="616"/>
      <c r="C246" s="578">
        <v>132</v>
      </c>
      <c r="D246" s="578"/>
      <c r="E246" s="578" t="s">
        <v>621</v>
      </c>
      <c r="F246" s="578"/>
      <c r="G246" s="578">
        <v>310</v>
      </c>
      <c r="H246" s="578" t="s">
        <v>599</v>
      </c>
      <c r="I246" s="578" t="s">
        <v>531</v>
      </c>
      <c r="J246" s="604">
        <v>16409</v>
      </c>
    </row>
    <row r="247" spans="1:10" ht="15" x14ac:dyDescent="0.25">
      <c r="A247" s="578"/>
      <c r="B247" s="616"/>
      <c r="C247" s="578">
        <v>132</v>
      </c>
      <c r="D247" s="578"/>
      <c r="E247" s="578" t="s">
        <v>621</v>
      </c>
      <c r="F247" s="578"/>
      <c r="G247" s="578">
        <v>310</v>
      </c>
      <c r="H247" s="578" t="s">
        <v>600</v>
      </c>
      <c r="I247" s="578" t="s">
        <v>531</v>
      </c>
      <c r="J247" s="604">
        <v>6236</v>
      </c>
    </row>
    <row r="248" spans="1:10" s="586" customFormat="1" ht="15" x14ac:dyDescent="0.25">
      <c r="A248" s="585"/>
      <c r="B248" s="585"/>
      <c r="C248" s="585">
        <v>132</v>
      </c>
      <c r="D248" s="585"/>
      <c r="E248" s="585"/>
      <c r="F248" s="585"/>
      <c r="G248" s="585">
        <v>310</v>
      </c>
      <c r="H248" s="585"/>
      <c r="I248" s="585"/>
      <c r="J248" s="605">
        <v>22645</v>
      </c>
    </row>
    <row r="249" spans="1:10" ht="15" x14ac:dyDescent="0.25">
      <c r="A249" s="578"/>
      <c r="B249" s="616"/>
      <c r="C249" s="578">
        <v>132</v>
      </c>
      <c r="D249" s="578"/>
      <c r="E249" s="578" t="s">
        <v>622</v>
      </c>
      <c r="F249" s="578"/>
      <c r="G249" s="578">
        <v>31</v>
      </c>
      <c r="H249" s="578" t="s">
        <v>599</v>
      </c>
      <c r="I249" s="578" t="s">
        <v>531</v>
      </c>
      <c r="J249" s="604">
        <v>-1383974</v>
      </c>
    </row>
    <row r="250" spans="1:10" ht="15" x14ac:dyDescent="0.25">
      <c r="A250" s="578"/>
      <c r="B250" s="616"/>
      <c r="C250" s="578">
        <v>132</v>
      </c>
      <c r="D250" s="578"/>
      <c r="E250" s="578" t="s">
        <v>622</v>
      </c>
      <c r="F250" s="578"/>
      <c r="G250" s="578">
        <v>31</v>
      </c>
      <c r="H250" s="578" t="s">
        <v>600</v>
      </c>
      <c r="I250" s="578" t="s">
        <v>531</v>
      </c>
      <c r="J250" s="604">
        <v>-525927</v>
      </c>
    </row>
    <row r="251" spans="1:10" s="586" customFormat="1" ht="15" x14ac:dyDescent="0.25">
      <c r="A251" s="585"/>
      <c r="B251" s="585"/>
      <c r="C251" s="585">
        <v>132</v>
      </c>
      <c r="D251" s="585"/>
      <c r="E251" s="585"/>
      <c r="F251" s="585"/>
      <c r="G251" s="585">
        <v>31</v>
      </c>
      <c r="H251" s="585"/>
      <c r="I251" s="585"/>
      <c r="J251" s="605">
        <v>-1909901</v>
      </c>
    </row>
    <row r="252" spans="1:10" ht="15" x14ac:dyDescent="0.25">
      <c r="A252" s="578"/>
      <c r="B252" s="616"/>
      <c r="C252" s="578">
        <v>132</v>
      </c>
      <c r="D252" s="578"/>
      <c r="E252" s="578" t="s">
        <v>621</v>
      </c>
      <c r="F252" s="578"/>
      <c r="G252" s="578">
        <v>300</v>
      </c>
      <c r="H252" s="578" t="s">
        <v>599</v>
      </c>
      <c r="I252" s="578" t="s">
        <v>531</v>
      </c>
      <c r="J252" s="604">
        <v>39767</v>
      </c>
    </row>
    <row r="253" spans="1:10" ht="15" x14ac:dyDescent="0.25">
      <c r="A253" s="578"/>
      <c r="B253" s="616"/>
      <c r="C253" s="578">
        <v>132</v>
      </c>
      <c r="D253" s="578"/>
      <c r="E253" s="578" t="s">
        <v>621</v>
      </c>
      <c r="F253" s="578"/>
      <c r="G253" s="578">
        <v>300</v>
      </c>
      <c r="H253" s="578" t="s">
        <v>600</v>
      </c>
      <c r="I253" s="578" t="s">
        <v>531</v>
      </c>
      <c r="J253" s="604">
        <v>15112</v>
      </c>
    </row>
    <row r="254" spans="1:10" s="586" customFormat="1" ht="15" x14ac:dyDescent="0.25">
      <c r="A254" s="585"/>
      <c r="B254" s="585"/>
      <c r="C254" s="585">
        <v>132</v>
      </c>
      <c r="D254" s="585"/>
      <c r="E254" s="585"/>
      <c r="F254" s="585"/>
      <c r="G254" s="585">
        <v>300</v>
      </c>
      <c r="H254" s="585"/>
      <c r="I254" s="585"/>
      <c r="J254" s="605">
        <v>54879</v>
      </c>
    </row>
    <row r="255" spans="1:10" ht="15" x14ac:dyDescent="0.25">
      <c r="A255" s="578"/>
      <c r="B255" s="616"/>
      <c r="C255" s="578">
        <v>132</v>
      </c>
      <c r="D255" s="578"/>
      <c r="E255" s="578" t="s">
        <v>621</v>
      </c>
      <c r="F255" s="578"/>
      <c r="G255" s="578">
        <v>290</v>
      </c>
      <c r="H255" s="578" t="s">
        <v>599</v>
      </c>
      <c r="I255" s="578" t="s">
        <v>531</v>
      </c>
      <c r="J255" s="604">
        <v>26030</v>
      </c>
    </row>
    <row r="256" spans="1:10" ht="15" x14ac:dyDescent="0.25">
      <c r="A256" s="578"/>
      <c r="B256" s="616"/>
      <c r="C256" s="578">
        <v>132</v>
      </c>
      <c r="D256" s="578"/>
      <c r="E256" s="578" t="s">
        <v>621</v>
      </c>
      <c r="F256" s="578"/>
      <c r="G256" s="578">
        <v>290</v>
      </c>
      <c r="H256" s="578" t="s">
        <v>600</v>
      </c>
      <c r="I256" s="578" t="s">
        <v>531</v>
      </c>
      <c r="J256" s="604">
        <v>9892</v>
      </c>
    </row>
    <row r="257" spans="1:10" s="586" customFormat="1" ht="15" x14ac:dyDescent="0.25">
      <c r="A257" s="585"/>
      <c r="B257" s="585"/>
      <c r="C257" s="585">
        <v>132</v>
      </c>
      <c r="D257" s="585"/>
      <c r="E257" s="585"/>
      <c r="F257" s="585"/>
      <c r="G257" s="585">
        <v>290</v>
      </c>
      <c r="H257" s="585"/>
      <c r="I257" s="585"/>
      <c r="J257" s="605">
        <v>35922</v>
      </c>
    </row>
    <row r="258" spans="1:10" ht="15" x14ac:dyDescent="0.25">
      <c r="A258" s="578"/>
      <c r="B258" s="616"/>
      <c r="C258" s="578">
        <v>132</v>
      </c>
      <c r="D258" s="578"/>
      <c r="E258" s="578" t="s">
        <v>621</v>
      </c>
      <c r="F258" s="578"/>
      <c r="G258" s="578">
        <v>280</v>
      </c>
      <c r="H258" s="578" t="s">
        <v>599</v>
      </c>
      <c r="I258" s="578" t="s">
        <v>531</v>
      </c>
      <c r="J258" s="604">
        <v>22899</v>
      </c>
    </row>
    <row r="259" spans="1:10" ht="15" x14ac:dyDescent="0.25">
      <c r="A259" s="578"/>
      <c r="B259" s="616"/>
      <c r="C259" s="578">
        <v>132</v>
      </c>
      <c r="D259" s="578"/>
      <c r="E259" s="578" t="s">
        <v>621</v>
      </c>
      <c r="F259" s="578"/>
      <c r="G259" s="578">
        <v>280</v>
      </c>
      <c r="H259" s="578" t="s">
        <v>600</v>
      </c>
      <c r="I259" s="578" t="s">
        <v>531</v>
      </c>
      <c r="J259" s="604">
        <v>8702</v>
      </c>
    </row>
    <row r="260" spans="1:10" s="586" customFormat="1" ht="15" x14ac:dyDescent="0.25">
      <c r="A260" s="585"/>
      <c r="B260" s="585"/>
      <c r="C260" s="585">
        <v>132</v>
      </c>
      <c r="D260" s="585"/>
      <c r="E260" s="585"/>
      <c r="F260" s="585"/>
      <c r="G260" s="585">
        <v>280</v>
      </c>
      <c r="H260" s="585"/>
      <c r="I260" s="585"/>
      <c r="J260" s="605">
        <v>31601</v>
      </c>
    </row>
    <row r="261" spans="1:10" ht="15" x14ac:dyDescent="0.25">
      <c r="A261" s="578"/>
      <c r="B261" s="616"/>
      <c r="C261" s="578">
        <v>132</v>
      </c>
      <c r="D261" s="578"/>
      <c r="E261" s="578" t="s">
        <v>621</v>
      </c>
      <c r="F261" s="578"/>
      <c r="G261" s="578">
        <v>270</v>
      </c>
      <c r="H261" s="578" t="s">
        <v>599</v>
      </c>
      <c r="I261" s="578" t="s">
        <v>531</v>
      </c>
      <c r="J261" s="604">
        <v>48886</v>
      </c>
    </row>
    <row r="262" spans="1:10" ht="15" x14ac:dyDescent="0.25">
      <c r="A262" s="578"/>
      <c r="B262" s="616"/>
      <c r="C262" s="578">
        <v>132</v>
      </c>
      <c r="D262" s="578"/>
      <c r="E262" s="578" t="s">
        <v>621</v>
      </c>
      <c r="F262" s="578"/>
      <c r="G262" s="578">
        <v>270</v>
      </c>
      <c r="H262" s="578" t="s">
        <v>600</v>
      </c>
      <c r="I262" s="578" t="s">
        <v>531</v>
      </c>
      <c r="J262" s="604">
        <v>18577</v>
      </c>
    </row>
    <row r="263" spans="1:10" s="586" customFormat="1" ht="15" x14ac:dyDescent="0.25">
      <c r="A263" s="585"/>
      <c r="B263" s="585"/>
      <c r="C263" s="585">
        <v>132</v>
      </c>
      <c r="D263" s="585"/>
      <c r="E263" s="585"/>
      <c r="F263" s="585"/>
      <c r="G263" s="585">
        <v>270</v>
      </c>
      <c r="H263" s="585"/>
      <c r="I263" s="585"/>
      <c r="J263" s="605">
        <v>67463</v>
      </c>
    </row>
    <row r="264" spans="1:10" ht="15" x14ac:dyDescent="0.25">
      <c r="A264" s="578"/>
      <c r="B264" s="616"/>
      <c r="C264" s="578">
        <v>132</v>
      </c>
      <c r="D264" s="578"/>
      <c r="E264" s="578" t="s">
        <v>621</v>
      </c>
      <c r="F264" s="578"/>
      <c r="G264" s="578">
        <v>260</v>
      </c>
      <c r="H264" s="578" t="s">
        <v>599</v>
      </c>
      <c r="I264" s="578" t="s">
        <v>531</v>
      </c>
      <c r="J264" s="604">
        <v>22480</v>
      </c>
    </row>
    <row r="265" spans="1:10" ht="15" x14ac:dyDescent="0.25">
      <c r="A265" s="578"/>
      <c r="B265" s="616"/>
      <c r="C265" s="578">
        <v>132</v>
      </c>
      <c r="D265" s="578"/>
      <c r="E265" s="578" t="s">
        <v>621</v>
      </c>
      <c r="F265" s="578"/>
      <c r="G265" s="578">
        <v>260</v>
      </c>
      <c r="H265" s="578" t="s">
        <v>600</v>
      </c>
      <c r="I265" s="578" t="s">
        <v>531</v>
      </c>
      <c r="J265" s="604">
        <v>8543</v>
      </c>
    </row>
    <row r="266" spans="1:10" s="586" customFormat="1" ht="15" x14ac:dyDescent="0.25">
      <c r="A266" s="585"/>
      <c r="B266" s="585"/>
      <c r="C266" s="585">
        <v>132</v>
      </c>
      <c r="D266" s="585"/>
      <c r="E266" s="585"/>
      <c r="F266" s="585"/>
      <c r="G266" s="585">
        <v>260</v>
      </c>
      <c r="H266" s="585"/>
      <c r="I266" s="585"/>
      <c r="J266" s="605">
        <v>31023</v>
      </c>
    </row>
    <row r="267" spans="1:10" ht="15" x14ac:dyDescent="0.25">
      <c r="A267" s="578"/>
      <c r="B267" s="616"/>
      <c r="C267" s="578">
        <v>132</v>
      </c>
      <c r="D267" s="578"/>
      <c r="E267" s="578" t="s">
        <v>621</v>
      </c>
      <c r="F267" s="578"/>
      <c r="G267" s="578">
        <v>250</v>
      </c>
      <c r="H267" s="578" t="s">
        <v>599</v>
      </c>
      <c r="I267" s="578" t="s">
        <v>531</v>
      </c>
      <c r="J267" s="604">
        <v>28399</v>
      </c>
    </row>
    <row r="268" spans="1:10" ht="15" x14ac:dyDescent="0.25">
      <c r="A268" s="578"/>
      <c r="B268" s="616"/>
      <c r="C268" s="578">
        <v>132</v>
      </c>
      <c r="D268" s="578"/>
      <c r="E268" s="578" t="s">
        <v>621</v>
      </c>
      <c r="F268" s="578"/>
      <c r="G268" s="578">
        <v>250</v>
      </c>
      <c r="H268" s="578" t="s">
        <v>600</v>
      </c>
      <c r="I268" s="578" t="s">
        <v>531</v>
      </c>
      <c r="J268" s="604">
        <v>10792</v>
      </c>
    </row>
    <row r="269" spans="1:10" s="586" customFormat="1" ht="15" x14ac:dyDescent="0.25">
      <c r="A269" s="585"/>
      <c r="B269" s="585"/>
      <c r="C269" s="585">
        <v>132</v>
      </c>
      <c r="D269" s="585"/>
      <c r="E269" s="585"/>
      <c r="F269" s="585"/>
      <c r="G269" s="585">
        <v>250</v>
      </c>
      <c r="H269" s="585"/>
      <c r="I269" s="585"/>
      <c r="J269" s="605">
        <v>39191</v>
      </c>
    </row>
    <row r="270" spans="1:10" ht="15" x14ac:dyDescent="0.25">
      <c r="A270" s="578"/>
      <c r="B270" s="616"/>
      <c r="C270" s="578">
        <v>132</v>
      </c>
      <c r="D270" s="578"/>
      <c r="E270" s="578" t="s">
        <v>621</v>
      </c>
      <c r="F270" s="578"/>
      <c r="G270" s="578">
        <v>240</v>
      </c>
      <c r="H270" s="578" t="s">
        <v>599</v>
      </c>
      <c r="I270" s="578" t="s">
        <v>531</v>
      </c>
      <c r="J270" s="604">
        <v>12594</v>
      </c>
    </row>
    <row r="271" spans="1:10" ht="15" x14ac:dyDescent="0.25">
      <c r="A271" s="578"/>
      <c r="B271" s="616"/>
      <c r="C271" s="578">
        <v>132</v>
      </c>
      <c r="D271" s="578"/>
      <c r="E271" s="578" t="s">
        <v>621</v>
      </c>
      <c r="F271" s="578"/>
      <c r="G271" s="578">
        <v>240</v>
      </c>
      <c r="H271" s="578" t="s">
        <v>600</v>
      </c>
      <c r="I271" s="578" t="s">
        <v>531</v>
      </c>
      <c r="J271" s="604">
        <v>4786</v>
      </c>
    </row>
    <row r="272" spans="1:10" s="586" customFormat="1" ht="15" x14ac:dyDescent="0.25">
      <c r="A272" s="585"/>
      <c r="B272" s="585"/>
      <c r="C272" s="585">
        <v>132</v>
      </c>
      <c r="D272" s="585"/>
      <c r="E272" s="585"/>
      <c r="F272" s="585"/>
      <c r="G272" s="585">
        <v>240</v>
      </c>
      <c r="H272" s="585"/>
      <c r="I272" s="585"/>
      <c r="J272" s="605">
        <v>17380</v>
      </c>
    </row>
    <row r="273" spans="1:10" ht="15" x14ac:dyDescent="0.25">
      <c r="A273" s="578"/>
      <c r="B273" s="616"/>
      <c r="C273" s="578">
        <v>132</v>
      </c>
      <c r="D273" s="578"/>
      <c r="E273" s="578" t="s">
        <v>621</v>
      </c>
      <c r="F273" s="578"/>
      <c r="G273" s="578">
        <v>230</v>
      </c>
      <c r="H273" s="578" t="s">
        <v>599</v>
      </c>
      <c r="I273" s="578" t="s">
        <v>531</v>
      </c>
      <c r="J273" s="604">
        <v>19264</v>
      </c>
    </row>
    <row r="274" spans="1:10" ht="15" x14ac:dyDescent="0.25">
      <c r="A274" s="578"/>
      <c r="B274" s="616"/>
      <c r="C274" s="578">
        <v>132</v>
      </c>
      <c r="D274" s="578"/>
      <c r="E274" s="578" t="s">
        <v>621</v>
      </c>
      <c r="F274" s="578"/>
      <c r="G274" s="578">
        <v>230</v>
      </c>
      <c r="H274" s="578" t="s">
        <v>600</v>
      </c>
      <c r="I274" s="578" t="s">
        <v>531</v>
      </c>
      <c r="J274" s="604">
        <v>7321</v>
      </c>
    </row>
    <row r="275" spans="1:10" s="586" customFormat="1" ht="15" x14ac:dyDescent="0.25">
      <c r="A275" s="585"/>
      <c r="B275" s="585"/>
      <c r="C275" s="585">
        <v>132</v>
      </c>
      <c r="D275" s="585"/>
      <c r="E275" s="585"/>
      <c r="F275" s="585"/>
      <c r="G275" s="585">
        <v>230</v>
      </c>
      <c r="H275" s="585"/>
      <c r="I275" s="585"/>
      <c r="J275" s="605">
        <v>26585</v>
      </c>
    </row>
    <row r="276" spans="1:10" ht="15" x14ac:dyDescent="0.25">
      <c r="A276" s="578"/>
      <c r="B276" s="616"/>
      <c r="C276" s="578">
        <v>132</v>
      </c>
      <c r="D276" s="578"/>
      <c r="E276" s="578" t="s">
        <v>621</v>
      </c>
      <c r="F276" s="578"/>
      <c r="G276" s="578">
        <v>220</v>
      </c>
      <c r="H276" s="578" t="s">
        <v>599</v>
      </c>
      <c r="I276" s="578" t="s">
        <v>531</v>
      </c>
      <c r="J276" s="604">
        <v>22570</v>
      </c>
    </row>
    <row r="277" spans="1:10" ht="15" x14ac:dyDescent="0.25">
      <c r="A277" s="578"/>
      <c r="B277" s="616"/>
      <c r="C277" s="578">
        <v>132</v>
      </c>
      <c r="D277" s="578"/>
      <c r="E277" s="578" t="s">
        <v>621</v>
      </c>
      <c r="F277" s="578"/>
      <c r="G277" s="578">
        <v>220</v>
      </c>
      <c r="H277" s="578" t="s">
        <v>600</v>
      </c>
      <c r="I277" s="578" t="s">
        <v>531</v>
      </c>
      <c r="J277" s="604">
        <v>8577</v>
      </c>
    </row>
    <row r="278" spans="1:10" s="586" customFormat="1" ht="15" x14ac:dyDescent="0.25">
      <c r="A278" s="585"/>
      <c r="B278" s="585"/>
      <c r="C278" s="585">
        <v>132</v>
      </c>
      <c r="D278" s="585"/>
      <c r="E278" s="585"/>
      <c r="F278" s="585"/>
      <c r="G278" s="585">
        <v>220</v>
      </c>
      <c r="H278" s="585"/>
      <c r="I278" s="585"/>
      <c r="J278" s="605">
        <v>31147</v>
      </c>
    </row>
    <row r="279" spans="1:10" ht="15" x14ac:dyDescent="0.25">
      <c r="A279" s="578"/>
      <c r="B279" s="616"/>
      <c r="C279" s="578">
        <v>132</v>
      </c>
      <c r="D279" s="578"/>
      <c r="E279" s="578" t="s">
        <v>621</v>
      </c>
      <c r="F279" s="578"/>
      <c r="G279" s="578">
        <v>210</v>
      </c>
      <c r="H279" s="578" t="s">
        <v>599</v>
      </c>
      <c r="I279" s="578" t="s">
        <v>531</v>
      </c>
      <c r="J279" s="604">
        <v>50405</v>
      </c>
    </row>
    <row r="280" spans="1:10" ht="15" x14ac:dyDescent="0.25">
      <c r="A280" s="578"/>
      <c r="B280" s="616"/>
      <c r="C280" s="578">
        <v>132</v>
      </c>
      <c r="D280" s="578"/>
      <c r="E280" s="578" t="s">
        <v>621</v>
      </c>
      <c r="F280" s="578"/>
      <c r="G280" s="578">
        <v>210</v>
      </c>
      <c r="H280" s="578" t="s">
        <v>600</v>
      </c>
      <c r="I280" s="578" t="s">
        <v>531</v>
      </c>
      <c r="J280" s="604">
        <v>19154</v>
      </c>
    </row>
    <row r="281" spans="1:10" s="586" customFormat="1" ht="15" x14ac:dyDescent="0.25">
      <c r="A281" s="585"/>
      <c r="B281" s="585"/>
      <c r="C281" s="585">
        <v>132</v>
      </c>
      <c r="D281" s="585"/>
      <c r="E281" s="585"/>
      <c r="F281" s="585"/>
      <c r="G281" s="585">
        <v>210</v>
      </c>
      <c r="H281" s="585"/>
      <c r="I281" s="585"/>
      <c r="J281" s="605">
        <v>69559</v>
      </c>
    </row>
    <row r="282" spans="1:10" ht="15" x14ac:dyDescent="0.25">
      <c r="A282" s="578"/>
      <c r="B282" s="616"/>
      <c r="C282" s="578">
        <v>132</v>
      </c>
      <c r="D282" s="578"/>
      <c r="E282" s="578" t="s">
        <v>621</v>
      </c>
      <c r="F282" s="578"/>
      <c r="G282" s="578">
        <v>200</v>
      </c>
      <c r="H282" s="578" t="s">
        <v>599</v>
      </c>
      <c r="I282" s="578" t="s">
        <v>531</v>
      </c>
      <c r="J282" s="604">
        <v>27892</v>
      </c>
    </row>
    <row r="283" spans="1:10" ht="15" x14ac:dyDescent="0.25">
      <c r="A283" s="578"/>
      <c r="B283" s="616"/>
      <c r="C283" s="578">
        <v>132</v>
      </c>
      <c r="D283" s="578"/>
      <c r="E283" s="578" t="s">
        <v>621</v>
      </c>
      <c r="F283" s="578"/>
      <c r="G283" s="578">
        <v>200</v>
      </c>
      <c r="H283" s="578" t="s">
        <v>600</v>
      </c>
      <c r="I283" s="578" t="s">
        <v>531</v>
      </c>
      <c r="J283" s="604">
        <v>10599</v>
      </c>
    </row>
    <row r="284" spans="1:10" s="586" customFormat="1" ht="15" x14ac:dyDescent="0.25">
      <c r="A284" s="585"/>
      <c r="B284" s="585"/>
      <c r="C284" s="585">
        <v>132</v>
      </c>
      <c r="D284" s="585"/>
      <c r="E284" s="585"/>
      <c r="F284" s="585"/>
      <c r="G284" s="585">
        <v>200</v>
      </c>
      <c r="H284" s="585"/>
      <c r="I284" s="585"/>
      <c r="J284" s="605">
        <v>38491</v>
      </c>
    </row>
    <row r="285" spans="1:10" ht="15" x14ac:dyDescent="0.25">
      <c r="A285" s="578"/>
      <c r="B285" s="616"/>
      <c r="C285" s="578">
        <v>132</v>
      </c>
      <c r="D285" s="578"/>
      <c r="E285" s="578" t="s">
        <v>621</v>
      </c>
      <c r="F285" s="578"/>
      <c r="G285" s="578">
        <v>190</v>
      </c>
      <c r="H285" s="578" t="s">
        <v>599</v>
      </c>
      <c r="I285" s="578" t="s">
        <v>531</v>
      </c>
      <c r="J285" s="604">
        <v>32083</v>
      </c>
    </row>
    <row r="286" spans="1:10" ht="15" x14ac:dyDescent="0.25">
      <c r="A286" s="578"/>
      <c r="B286" s="616"/>
      <c r="C286" s="578">
        <v>132</v>
      </c>
      <c r="D286" s="578"/>
      <c r="E286" s="578" t="s">
        <v>621</v>
      </c>
      <c r="F286" s="578"/>
      <c r="G286" s="578">
        <v>190</v>
      </c>
      <c r="H286" s="578" t="s">
        <v>600</v>
      </c>
      <c r="I286" s="578" t="s">
        <v>531</v>
      </c>
      <c r="J286" s="604">
        <v>12192</v>
      </c>
    </row>
    <row r="287" spans="1:10" s="586" customFormat="1" ht="15" x14ac:dyDescent="0.25">
      <c r="A287" s="585"/>
      <c r="B287" s="585"/>
      <c r="C287" s="585">
        <v>132</v>
      </c>
      <c r="D287" s="585"/>
      <c r="E287" s="585"/>
      <c r="F287" s="585"/>
      <c r="G287" s="585">
        <v>190</v>
      </c>
      <c r="H287" s="585"/>
      <c r="I287" s="585"/>
      <c r="J287" s="605">
        <v>44275</v>
      </c>
    </row>
    <row r="288" spans="1:10" ht="15" x14ac:dyDescent="0.25">
      <c r="A288" s="578"/>
      <c r="B288" s="616"/>
      <c r="C288" s="578">
        <v>132</v>
      </c>
      <c r="D288" s="578"/>
      <c r="E288" s="578" t="s">
        <v>621</v>
      </c>
      <c r="F288" s="578"/>
      <c r="G288" s="578">
        <v>180</v>
      </c>
      <c r="H288" s="578" t="s">
        <v>599</v>
      </c>
      <c r="I288" s="578" t="s">
        <v>531</v>
      </c>
      <c r="J288" s="604">
        <v>30576</v>
      </c>
    </row>
    <row r="289" spans="1:10" ht="15" x14ac:dyDescent="0.25">
      <c r="A289" s="578"/>
      <c r="B289" s="616"/>
      <c r="C289" s="578">
        <v>132</v>
      </c>
      <c r="D289" s="578"/>
      <c r="E289" s="578" t="s">
        <v>621</v>
      </c>
      <c r="F289" s="578"/>
      <c r="G289" s="578">
        <v>180</v>
      </c>
      <c r="H289" s="578" t="s">
        <v>600</v>
      </c>
      <c r="I289" s="578" t="s">
        <v>531</v>
      </c>
      <c r="J289" s="604">
        <v>11619</v>
      </c>
    </row>
    <row r="290" spans="1:10" s="586" customFormat="1" ht="15" x14ac:dyDescent="0.25">
      <c r="A290" s="585"/>
      <c r="B290" s="585"/>
      <c r="C290" s="585">
        <v>132</v>
      </c>
      <c r="D290" s="585"/>
      <c r="E290" s="585"/>
      <c r="F290" s="585"/>
      <c r="G290" s="585">
        <v>180</v>
      </c>
      <c r="H290" s="585"/>
      <c r="I290" s="585"/>
      <c r="J290" s="605">
        <v>42195</v>
      </c>
    </row>
    <row r="291" spans="1:10" ht="15" x14ac:dyDescent="0.25">
      <c r="A291" s="578"/>
      <c r="B291" s="616"/>
      <c r="C291" s="578">
        <v>132</v>
      </c>
      <c r="D291" s="578"/>
      <c r="E291" s="578" t="s">
        <v>621</v>
      </c>
      <c r="F291" s="578"/>
      <c r="G291" s="578">
        <v>170</v>
      </c>
      <c r="H291" s="578" t="s">
        <v>599</v>
      </c>
      <c r="I291" s="578" t="s">
        <v>531</v>
      </c>
      <c r="J291" s="604">
        <v>31804</v>
      </c>
    </row>
    <row r="292" spans="1:10" ht="15" x14ac:dyDescent="0.25">
      <c r="A292" s="578"/>
      <c r="B292" s="616"/>
      <c r="C292" s="578">
        <v>132</v>
      </c>
      <c r="D292" s="578"/>
      <c r="E292" s="578" t="s">
        <v>621</v>
      </c>
      <c r="F292" s="578"/>
      <c r="G292" s="578">
        <v>170</v>
      </c>
      <c r="H292" s="578" t="s">
        <v>600</v>
      </c>
      <c r="I292" s="578" t="s">
        <v>531</v>
      </c>
      <c r="J292" s="604">
        <v>12086</v>
      </c>
    </row>
    <row r="293" spans="1:10" s="586" customFormat="1" ht="15" x14ac:dyDescent="0.25">
      <c r="A293" s="585"/>
      <c r="B293" s="585"/>
      <c r="C293" s="585">
        <v>132</v>
      </c>
      <c r="D293" s="585"/>
      <c r="E293" s="585"/>
      <c r="F293" s="585"/>
      <c r="G293" s="585">
        <v>170</v>
      </c>
      <c r="H293" s="585"/>
      <c r="I293" s="585"/>
      <c r="J293" s="605">
        <v>43890</v>
      </c>
    </row>
    <row r="294" spans="1:10" ht="15" x14ac:dyDescent="0.25">
      <c r="A294" s="578"/>
      <c r="B294" s="616"/>
      <c r="C294" s="578">
        <v>132</v>
      </c>
      <c r="D294" s="578"/>
      <c r="E294" s="578" t="s">
        <v>621</v>
      </c>
      <c r="F294" s="578"/>
      <c r="G294" s="578">
        <v>160</v>
      </c>
      <c r="H294" s="578" t="s">
        <v>599</v>
      </c>
      <c r="I294" s="578" t="s">
        <v>531</v>
      </c>
      <c r="J294" s="604">
        <v>51967</v>
      </c>
    </row>
    <row r="295" spans="1:10" ht="15" x14ac:dyDescent="0.25">
      <c r="A295" s="578"/>
      <c r="B295" s="616"/>
      <c r="C295" s="578">
        <v>132</v>
      </c>
      <c r="D295" s="578"/>
      <c r="E295" s="578" t="s">
        <v>621</v>
      </c>
      <c r="F295" s="578"/>
      <c r="G295" s="578">
        <v>160</v>
      </c>
      <c r="H295" s="578" t="s">
        <v>600</v>
      </c>
      <c r="I295" s="578" t="s">
        <v>531</v>
      </c>
      <c r="J295" s="604">
        <v>19748</v>
      </c>
    </row>
    <row r="296" spans="1:10" s="586" customFormat="1" ht="15" x14ac:dyDescent="0.25">
      <c r="A296" s="585"/>
      <c r="B296" s="585"/>
      <c r="C296" s="585">
        <v>132</v>
      </c>
      <c r="D296" s="585"/>
      <c r="E296" s="585"/>
      <c r="F296" s="585"/>
      <c r="G296" s="585">
        <v>160</v>
      </c>
      <c r="H296" s="585"/>
      <c r="I296" s="585"/>
      <c r="J296" s="605">
        <v>71715</v>
      </c>
    </row>
    <row r="297" spans="1:10" ht="15" x14ac:dyDescent="0.25">
      <c r="A297" s="578"/>
      <c r="B297" s="616"/>
      <c r="C297" s="578">
        <v>132</v>
      </c>
      <c r="D297" s="578"/>
      <c r="E297" s="578" t="s">
        <v>621</v>
      </c>
      <c r="F297" s="578"/>
      <c r="G297" s="578">
        <v>150</v>
      </c>
      <c r="H297" s="578" t="s">
        <v>599</v>
      </c>
      <c r="I297" s="578" t="s">
        <v>531</v>
      </c>
      <c r="J297" s="604">
        <v>39749</v>
      </c>
    </row>
    <row r="298" spans="1:10" ht="15" x14ac:dyDescent="0.25">
      <c r="A298" s="578"/>
      <c r="B298" s="616"/>
      <c r="C298" s="578">
        <v>132</v>
      </c>
      <c r="D298" s="578"/>
      <c r="E298" s="578" t="s">
        <v>621</v>
      </c>
      <c r="F298" s="578"/>
      <c r="G298" s="578">
        <v>150</v>
      </c>
      <c r="H298" s="578" t="s">
        <v>600</v>
      </c>
      <c r="I298" s="578" t="s">
        <v>531</v>
      </c>
      <c r="J298" s="604">
        <v>15105</v>
      </c>
    </row>
    <row r="299" spans="1:10" s="586" customFormat="1" ht="15" x14ac:dyDescent="0.25">
      <c r="A299" s="585"/>
      <c r="B299" s="585"/>
      <c r="C299" s="585">
        <v>132</v>
      </c>
      <c r="D299" s="585"/>
      <c r="E299" s="585"/>
      <c r="F299" s="585"/>
      <c r="G299" s="585">
        <v>150</v>
      </c>
      <c r="H299" s="585"/>
      <c r="I299" s="585"/>
      <c r="J299" s="605">
        <v>54854</v>
      </c>
    </row>
    <row r="300" spans="1:10" ht="15" x14ac:dyDescent="0.25">
      <c r="A300" s="578"/>
      <c r="B300" s="616"/>
      <c r="C300" s="578">
        <v>132</v>
      </c>
      <c r="D300" s="578"/>
      <c r="E300" s="578" t="s">
        <v>621</v>
      </c>
      <c r="F300" s="578"/>
      <c r="G300" s="578">
        <v>140</v>
      </c>
      <c r="H300" s="578" t="s">
        <v>599</v>
      </c>
      <c r="I300" s="578" t="s">
        <v>531</v>
      </c>
      <c r="J300" s="604">
        <v>29612</v>
      </c>
    </row>
    <row r="301" spans="1:10" ht="15" x14ac:dyDescent="0.25">
      <c r="A301" s="578"/>
      <c r="B301" s="616"/>
      <c r="C301" s="578">
        <v>132</v>
      </c>
      <c r="D301" s="578"/>
      <c r="E301" s="578" t="s">
        <v>621</v>
      </c>
      <c r="F301" s="578"/>
      <c r="G301" s="578">
        <v>140</v>
      </c>
      <c r="H301" s="578" t="s">
        <v>600</v>
      </c>
      <c r="I301" s="578" t="s">
        <v>531</v>
      </c>
      <c r="J301" s="604">
        <v>11253</v>
      </c>
    </row>
    <row r="302" spans="1:10" s="586" customFormat="1" ht="15" x14ac:dyDescent="0.25">
      <c r="A302" s="585"/>
      <c r="B302" s="585"/>
      <c r="C302" s="585">
        <v>132</v>
      </c>
      <c r="D302" s="585"/>
      <c r="E302" s="585"/>
      <c r="F302" s="585"/>
      <c r="G302" s="585">
        <v>140</v>
      </c>
      <c r="H302" s="585"/>
      <c r="I302" s="585"/>
      <c r="J302" s="605">
        <v>40865</v>
      </c>
    </row>
    <row r="303" spans="1:10" ht="15" x14ac:dyDescent="0.25">
      <c r="A303" s="578"/>
      <c r="B303" s="616"/>
      <c r="C303" s="578">
        <v>132</v>
      </c>
      <c r="D303" s="578"/>
      <c r="E303" s="578" t="s">
        <v>621</v>
      </c>
      <c r="F303" s="578"/>
      <c r="G303" s="578">
        <v>130</v>
      </c>
      <c r="H303" s="578" t="s">
        <v>599</v>
      </c>
      <c r="I303" s="578" t="s">
        <v>531</v>
      </c>
      <c r="J303" s="604">
        <v>29133</v>
      </c>
    </row>
    <row r="304" spans="1:10" ht="15" x14ac:dyDescent="0.25">
      <c r="A304" s="578"/>
      <c r="B304" s="616"/>
      <c r="C304" s="578">
        <v>132</v>
      </c>
      <c r="D304" s="578"/>
      <c r="E304" s="578" t="s">
        <v>621</v>
      </c>
      <c r="F304" s="578"/>
      <c r="G304" s="578">
        <v>130</v>
      </c>
      <c r="H304" s="578" t="s">
        <v>600</v>
      </c>
      <c r="I304" s="578" t="s">
        <v>531</v>
      </c>
      <c r="J304" s="604">
        <v>11071</v>
      </c>
    </row>
    <row r="305" spans="1:10" s="586" customFormat="1" ht="15" x14ac:dyDescent="0.25">
      <c r="A305" s="585"/>
      <c r="B305" s="585"/>
      <c r="C305" s="585">
        <v>132</v>
      </c>
      <c r="D305" s="585"/>
      <c r="E305" s="585"/>
      <c r="F305" s="585"/>
      <c r="G305" s="585">
        <v>130</v>
      </c>
      <c r="H305" s="585"/>
      <c r="I305" s="585"/>
      <c r="J305" s="605">
        <v>40204</v>
      </c>
    </row>
    <row r="306" spans="1:10" ht="15" x14ac:dyDescent="0.25">
      <c r="A306" s="578"/>
      <c r="B306" s="616"/>
      <c r="C306" s="578">
        <v>132</v>
      </c>
      <c r="D306" s="578"/>
      <c r="E306" s="578" t="s">
        <v>621</v>
      </c>
      <c r="F306" s="578"/>
      <c r="G306" s="578">
        <v>120</v>
      </c>
      <c r="H306" s="578" t="s">
        <v>599</v>
      </c>
      <c r="I306" s="578" t="s">
        <v>531</v>
      </c>
      <c r="J306" s="604">
        <v>24862</v>
      </c>
    </row>
    <row r="307" spans="1:10" ht="15" x14ac:dyDescent="0.25">
      <c r="A307" s="578"/>
      <c r="B307" s="616"/>
      <c r="C307" s="578">
        <v>132</v>
      </c>
      <c r="D307" s="578"/>
      <c r="E307" s="578" t="s">
        <v>621</v>
      </c>
      <c r="F307" s="578"/>
      <c r="G307" s="578">
        <v>120</v>
      </c>
      <c r="H307" s="578" t="s">
        <v>600</v>
      </c>
      <c r="I307" s="578" t="s">
        <v>531</v>
      </c>
      <c r="J307" s="604">
        <v>9448</v>
      </c>
    </row>
    <row r="308" spans="1:10" s="586" customFormat="1" ht="15" x14ac:dyDescent="0.25">
      <c r="A308" s="585"/>
      <c r="B308" s="585"/>
      <c r="C308" s="585">
        <v>132</v>
      </c>
      <c r="D308" s="585"/>
      <c r="E308" s="585"/>
      <c r="F308" s="585"/>
      <c r="G308" s="585">
        <v>120</v>
      </c>
      <c r="H308" s="585"/>
      <c r="I308" s="585"/>
      <c r="J308" s="605">
        <v>34310</v>
      </c>
    </row>
    <row r="309" spans="1:10" ht="15" x14ac:dyDescent="0.25">
      <c r="A309" s="578"/>
      <c r="B309" s="616"/>
      <c r="C309" s="578">
        <v>132</v>
      </c>
      <c r="D309" s="578"/>
      <c r="E309" s="578" t="s">
        <v>621</v>
      </c>
      <c r="F309" s="578"/>
      <c r="G309" s="578">
        <v>110</v>
      </c>
      <c r="H309" s="578" t="s">
        <v>599</v>
      </c>
      <c r="I309" s="578" t="s">
        <v>531</v>
      </c>
      <c r="J309" s="604">
        <v>50795</v>
      </c>
    </row>
    <row r="310" spans="1:10" ht="15" x14ac:dyDescent="0.25">
      <c r="A310" s="578"/>
      <c r="B310" s="616"/>
      <c r="C310" s="578">
        <v>132</v>
      </c>
      <c r="D310" s="578"/>
      <c r="E310" s="578" t="s">
        <v>621</v>
      </c>
      <c r="F310" s="578"/>
      <c r="G310" s="578">
        <v>110</v>
      </c>
      <c r="H310" s="578" t="s">
        <v>600</v>
      </c>
      <c r="I310" s="578" t="s">
        <v>531</v>
      </c>
      <c r="J310" s="604">
        <v>19303</v>
      </c>
    </row>
    <row r="311" spans="1:10" s="586" customFormat="1" ht="15" x14ac:dyDescent="0.25">
      <c r="A311" s="585"/>
      <c r="B311" s="585"/>
      <c r="C311" s="585">
        <v>132</v>
      </c>
      <c r="D311" s="585"/>
      <c r="E311" s="585"/>
      <c r="F311" s="585"/>
      <c r="G311" s="585">
        <v>110</v>
      </c>
      <c r="H311" s="585"/>
      <c r="I311" s="585"/>
      <c r="J311" s="605">
        <v>70098</v>
      </c>
    </row>
    <row r="312" spans="1:10" ht="15" x14ac:dyDescent="0.25">
      <c r="A312" s="578"/>
      <c r="B312" s="616"/>
      <c r="C312" s="578">
        <v>132</v>
      </c>
      <c r="D312" s="578"/>
      <c r="E312" s="578" t="s">
        <v>621</v>
      </c>
      <c r="F312" s="578"/>
      <c r="G312" s="578">
        <v>100</v>
      </c>
      <c r="H312" s="578" t="s">
        <v>599</v>
      </c>
      <c r="I312" s="578" t="s">
        <v>531</v>
      </c>
      <c r="J312" s="604">
        <v>38687</v>
      </c>
    </row>
    <row r="313" spans="1:10" ht="15" x14ac:dyDescent="0.25">
      <c r="A313" s="578"/>
      <c r="B313" s="616"/>
      <c r="C313" s="578">
        <v>132</v>
      </c>
      <c r="D313" s="578"/>
      <c r="E313" s="578" t="s">
        <v>621</v>
      </c>
      <c r="F313" s="578"/>
      <c r="G313" s="578">
        <v>100</v>
      </c>
      <c r="H313" s="578" t="s">
        <v>600</v>
      </c>
      <c r="I313" s="578" t="s">
        <v>531</v>
      </c>
      <c r="J313" s="604">
        <v>14702</v>
      </c>
    </row>
    <row r="314" spans="1:10" s="586" customFormat="1" ht="15" x14ac:dyDescent="0.25">
      <c r="A314" s="585"/>
      <c r="B314" s="585"/>
      <c r="C314" s="585">
        <v>132</v>
      </c>
      <c r="D314" s="585"/>
      <c r="E314" s="585"/>
      <c r="F314" s="585"/>
      <c r="G314" s="585">
        <v>100</v>
      </c>
      <c r="H314" s="585"/>
      <c r="I314" s="585"/>
      <c r="J314" s="605">
        <v>53389</v>
      </c>
    </row>
    <row r="315" spans="1:10" ht="15" x14ac:dyDescent="0.25">
      <c r="A315" s="578"/>
      <c r="B315" s="616"/>
      <c r="C315" s="578">
        <v>132</v>
      </c>
      <c r="D315" s="578"/>
      <c r="E315" s="578" t="s">
        <v>621</v>
      </c>
      <c r="F315" s="578"/>
      <c r="G315" s="578">
        <v>90</v>
      </c>
      <c r="H315" s="578" t="s">
        <v>599</v>
      </c>
      <c r="I315" s="578" t="s">
        <v>531</v>
      </c>
      <c r="J315" s="604">
        <v>42630</v>
      </c>
    </row>
    <row r="316" spans="1:10" ht="15" x14ac:dyDescent="0.25">
      <c r="A316" s="578"/>
      <c r="B316" s="616"/>
      <c r="C316" s="578">
        <v>132</v>
      </c>
      <c r="D316" s="578"/>
      <c r="E316" s="578" t="s">
        <v>621</v>
      </c>
      <c r="F316" s="578"/>
      <c r="G316" s="578">
        <v>90</v>
      </c>
      <c r="H316" s="578" t="s">
        <v>600</v>
      </c>
      <c r="I316" s="578" t="s">
        <v>531</v>
      </c>
      <c r="J316" s="604">
        <v>16200</v>
      </c>
    </row>
    <row r="317" spans="1:10" s="586" customFormat="1" ht="15" x14ac:dyDescent="0.25">
      <c r="A317" s="585"/>
      <c r="B317" s="585"/>
      <c r="C317" s="585">
        <v>132</v>
      </c>
      <c r="D317" s="585"/>
      <c r="E317" s="585"/>
      <c r="F317" s="585"/>
      <c r="G317" s="585">
        <v>90</v>
      </c>
      <c r="H317" s="585"/>
      <c r="I317" s="585"/>
      <c r="J317" s="605">
        <v>58830</v>
      </c>
    </row>
    <row r="318" spans="1:10" ht="15" x14ac:dyDescent="0.25">
      <c r="A318" s="578"/>
      <c r="B318" s="616"/>
      <c r="C318" s="578">
        <v>132</v>
      </c>
      <c r="D318" s="578"/>
      <c r="E318" s="578" t="s">
        <v>621</v>
      </c>
      <c r="F318" s="578"/>
      <c r="G318" s="578">
        <v>80</v>
      </c>
      <c r="H318" s="578" t="s">
        <v>599</v>
      </c>
      <c r="I318" s="578" t="s">
        <v>531</v>
      </c>
      <c r="J318" s="604">
        <v>46826</v>
      </c>
    </row>
    <row r="319" spans="1:10" ht="15" x14ac:dyDescent="0.25">
      <c r="A319" s="578"/>
      <c r="B319" s="616"/>
      <c r="C319" s="578">
        <v>132</v>
      </c>
      <c r="D319" s="578"/>
      <c r="E319" s="578" t="s">
        <v>621</v>
      </c>
      <c r="F319" s="578"/>
      <c r="G319" s="578">
        <v>80</v>
      </c>
      <c r="H319" s="578" t="s">
        <v>600</v>
      </c>
      <c r="I319" s="578" t="s">
        <v>531</v>
      </c>
      <c r="J319" s="604">
        <v>17794</v>
      </c>
    </row>
    <row r="320" spans="1:10" s="586" customFormat="1" ht="15" x14ac:dyDescent="0.25">
      <c r="A320" s="585"/>
      <c r="B320" s="585"/>
      <c r="C320" s="585">
        <v>132</v>
      </c>
      <c r="D320" s="585"/>
      <c r="E320" s="585"/>
      <c r="F320" s="585"/>
      <c r="G320" s="585">
        <v>80</v>
      </c>
      <c r="H320" s="585"/>
      <c r="I320" s="585"/>
      <c r="J320" s="605">
        <v>64620</v>
      </c>
    </row>
    <row r="321" spans="1:10" ht="15" x14ac:dyDescent="0.25">
      <c r="A321" s="578"/>
      <c r="B321" s="616"/>
      <c r="C321" s="578">
        <v>132</v>
      </c>
      <c r="D321" s="578"/>
      <c r="E321" s="578" t="s">
        <v>621</v>
      </c>
      <c r="F321" s="578"/>
      <c r="G321" s="578">
        <v>70</v>
      </c>
      <c r="H321" s="578" t="s">
        <v>599</v>
      </c>
      <c r="I321" s="578" t="s">
        <v>531</v>
      </c>
      <c r="J321" s="604">
        <v>33269</v>
      </c>
    </row>
    <row r="322" spans="1:10" ht="15" x14ac:dyDescent="0.25">
      <c r="A322" s="578"/>
      <c r="B322" s="616"/>
      <c r="C322" s="578">
        <v>132</v>
      </c>
      <c r="D322" s="578"/>
      <c r="E322" s="578" t="s">
        <v>621</v>
      </c>
      <c r="F322" s="578"/>
      <c r="G322" s="578">
        <v>70</v>
      </c>
      <c r="H322" s="578" t="s">
        <v>600</v>
      </c>
      <c r="I322" s="578" t="s">
        <v>531</v>
      </c>
      <c r="J322" s="604">
        <v>12643</v>
      </c>
    </row>
    <row r="323" spans="1:10" s="586" customFormat="1" ht="15" x14ac:dyDescent="0.25">
      <c r="A323" s="585"/>
      <c r="B323" s="585"/>
      <c r="C323" s="585">
        <v>132</v>
      </c>
      <c r="D323" s="585"/>
      <c r="E323" s="585"/>
      <c r="F323" s="585"/>
      <c r="G323" s="585">
        <v>70</v>
      </c>
      <c r="H323" s="585"/>
      <c r="I323" s="585"/>
      <c r="J323" s="605">
        <v>45912</v>
      </c>
    </row>
    <row r="324" spans="1:10" ht="15" x14ac:dyDescent="0.25">
      <c r="A324" s="578"/>
      <c r="B324" s="616"/>
      <c r="C324" s="578">
        <v>132</v>
      </c>
      <c r="D324" s="578"/>
      <c r="E324" s="578" t="s">
        <v>621</v>
      </c>
      <c r="F324" s="578"/>
      <c r="G324" s="578">
        <v>60</v>
      </c>
      <c r="H324" s="578" t="s">
        <v>599</v>
      </c>
      <c r="I324" s="578" t="s">
        <v>531</v>
      </c>
      <c r="J324" s="604">
        <v>32809</v>
      </c>
    </row>
    <row r="325" spans="1:10" ht="15" x14ac:dyDescent="0.25">
      <c r="A325" s="578"/>
      <c r="B325" s="616"/>
      <c r="C325" s="578">
        <v>132</v>
      </c>
      <c r="D325" s="578"/>
      <c r="E325" s="578" t="s">
        <v>621</v>
      </c>
      <c r="F325" s="578"/>
      <c r="G325" s="578">
        <v>60</v>
      </c>
      <c r="H325" s="578" t="s">
        <v>600</v>
      </c>
      <c r="I325" s="578" t="s">
        <v>531</v>
      </c>
      <c r="J325" s="604">
        <v>12468</v>
      </c>
    </row>
    <row r="326" spans="1:10" s="586" customFormat="1" ht="15" x14ac:dyDescent="0.25">
      <c r="A326" s="585"/>
      <c r="B326" s="585"/>
      <c r="C326" s="585">
        <v>132</v>
      </c>
      <c r="D326" s="585"/>
      <c r="E326" s="585"/>
      <c r="F326" s="585"/>
      <c r="G326" s="585">
        <v>60</v>
      </c>
      <c r="H326" s="585"/>
      <c r="I326" s="585"/>
      <c r="J326" s="605">
        <v>45277</v>
      </c>
    </row>
    <row r="327" spans="1:10" ht="15" x14ac:dyDescent="0.25">
      <c r="A327" s="578"/>
      <c r="B327" s="616"/>
      <c r="C327" s="578">
        <v>132</v>
      </c>
      <c r="D327" s="578"/>
      <c r="E327" s="578" t="s">
        <v>621</v>
      </c>
      <c r="F327" s="578"/>
      <c r="G327" s="578">
        <v>50</v>
      </c>
      <c r="H327" s="578" t="s">
        <v>599</v>
      </c>
      <c r="I327" s="578" t="s">
        <v>531</v>
      </c>
      <c r="J327" s="604">
        <v>27102</v>
      </c>
    </row>
    <row r="328" spans="1:10" ht="15" x14ac:dyDescent="0.25">
      <c r="A328" s="578"/>
      <c r="B328" s="616"/>
      <c r="C328" s="578">
        <v>132</v>
      </c>
      <c r="D328" s="578"/>
      <c r="E328" s="578" t="s">
        <v>621</v>
      </c>
      <c r="F328" s="578"/>
      <c r="G328" s="578">
        <v>50</v>
      </c>
      <c r="H328" s="578" t="s">
        <v>600</v>
      </c>
      <c r="I328" s="578" t="s">
        <v>531</v>
      </c>
      <c r="J328" s="604">
        <v>10299</v>
      </c>
    </row>
    <row r="329" spans="1:10" s="586" customFormat="1" ht="15" x14ac:dyDescent="0.25">
      <c r="A329" s="585"/>
      <c r="B329" s="585"/>
      <c r="C329" s="585">
        <v>132</v>
      </c>
      <c r="D329" s="585"/>
      <c r="E329" s="585"/>
      <c r="F329" s="585"/>
      <c r="G329" s="585">
        <v>50</v>
      </c>
      <c r="H329" s="585"/>
      <c r="I329" s="585"/>
      <c r="J329" s="605">
        <v>37401</v>
      </c>
    </row>
    <row r="330" spans="1:10" ht="15" x14ac:dyDescent="0.25">
      <c r="A330" s="578"/>
      <c r="B330" s="616"/>
      <c r="C330" s="578">
        <v>132</v>
      </c>
      <c r="D330" s="578"/>
      <c r="E330" s="578" t="s">
        <v>621</v>
      </c>
      <c r="F330" s="578"/>
      <c r="G330" s="578">
        <v>40</v>
      </c>
      <c r="H330" s="578" t="s">
        <v>599</v>
      </c>
      <c r="I330" s="578" t="s">
        <v>531</v>
      </c>
      <c r="J330" s="604">
        <v>62243</v>
      </c>
    </row>
    <row r="331" spans="1:10" ht="15" x14ac:dyDescent="0.25">
      <c r="A331" s="578"/>
      <c r="B331" s="616"/>
      <c r="C331" s="578">
        <v>132</v>
      </c>
      <c r="D331" s="578"/>
      <c r="E331" s="578" t="s">
        <v>621</v>
      </c>
      <c r="F331" s="578"/>
      <c r="G331" s="578">
        <v>40</v>
      </c>
      <c r="H331" s="578" t="s">
        <v>600</v>
      </c>
      <c r="I331" s="578" t="s">
        <v>531</v>
      </c>
      <c r="J331" s="604">
        <v>23653</v>
      </c>
    </row>
    <row r="332" spans="1:10" s="586" customFormat="1" ht="15" x14ac:dyDescent="0.25">
      <c r="A332" s="585"/>
      <c r="B332" s="585"/>
      <c r="C332" s="585">
        <v>132</v>
      </c>
      <c r="D332" s="585"/>
      <c r="E332" s="585"/>
      <c r="F332" s="585"/>
      <c r="G332" s="585">
        <v>40</v>
      </c>
      <c r="H332" s="585"/>
      <c r="I332" s="585"/>
      <c r="J332" s="605">
        <v>85896</v>
      </c>
    </row>
    <row r="333" spans="1:10" ht="15" x14ac:dyDescent="0.25">
      <c r="A333" s="578"/>
      <c r="B333" s="616"/>
      <c r="C333" s="578">
        <v>132</v>
      </c>
      <c r="D333" s="578"/>
      <c r="E333" s="578" t="s">
        <v>621</v>
      </c>
      <c r="F333" s="578"/>
      <c r="G333" s="578">
        <v>20</v>
      </c>
      <c r="H333" s="578" t="s">
        <v>599</v>
      </c>
      <c r="I333" s="578" t="s">
        <v>531</v>
      </c>
      <c r="J333" s="604">
        <v>219886</v>
      </c>
    </row>
    <row r="334" spans="1:10" ht="15" x14ac:dyDescent="0.25">
      <c r="A334" s="578"/>
      <c r="B334" s="616"/>
      <c r="C334" s="578">
        <v>132</v>
      </c>
      <c r="D334" s="578"/>
      <c r="E334" s="578" t="s">
        <v>621</v>
      </c>
      <c r="F334" s="578"/>
      <c r="G334" s="578">
        <v>20</v>
      </c>
      <c r="H334" s="578" t="s">
        <v>600</v>
      </c>
      <c r="I334" s="578" t="s">
        <v>531</v>
      </c>
      <c r="J334" s="604">
        <v>83557</v>
      </c>
    </row>
    <row r="335" spans="1:10" s="586" customFormat="1" ht="15" x14ac:dyDescent="0.25">
      <c r="A335" s="606" t="s">
        <v>631</v>
      </c>
      <c r="B335" s="608"/>
      <c r="C335" s="608">
        <v>132</v>
      </c>
      <c r="D335" s="608"/>
      <c r="E335" s="608"/>
      <c r="F335" s="608"/>
      <c r="G335" s="608">
        <v>20</v>
      </c>
      <c r="H335" s="608"/>
      <c r="I335" s="608"/>
      <c r="J335" s="609">
        <v>303443</v>
      </c>
    </row>
    <row r="336" spans="1:10" x14ac:dyDescent="0.2">
      <c r="A336" s="610"/>
      <c r="B336" s="610"/>
      <c r="C336" s="610"/>
      <c r="D336" s="610"/>
      <c r="E336" s="610"/>
      <c r="F336" s="610"/>
      <c r="G336" s="610"/>
      <c r="H336" s="611"/>
      <c r="I336" s="610"/>
      <c r="J336" s="612"/>
    </row>
    <row r="337" spans="1:10" ht="15" x14ac:dyDescent="0.25">
      <c r="A337" s="578">
        <v>301</v>
      </c>
      <c r="B337" s="616">
        <v>42537</v>
      </c>
      <c r="C337" s="578">
        <v>132</v>
      </c>
      <c r="D337" s="578" t="s">
        <v>632</v>
      </c>
      <c r="E337" s="578" t="s">
        <v>622</v>
      </c>
      <c r="F337" s="581" t="s">
        <v>523</v>
      </c>
      <c r="G337" s="578">
        <v>31</v>
      </c>
      <c r="H337" s="578" t="s">
        <v>598</v>
      </c>
      <c r="I337" s="578" t="s">
        <v>531</v>
      </c>
      <c r="J337" s="604">
        <v>-175013</v>
      </c>
    </row>
    <row r="338" spans="1:10" ht="15" x14ac:dyDescent="0.25">
      <c r="A338" s="578"/>
      <c r="B338" s="616"/>
      <c r="C338" s="578">
        <v>132</v>
      </c>
      <c r="D338" s="578"/>
      <c r="E338" s="578" t="s">
        <v>622</v>
      </c>
      <c r="F338" s="581" t="s">
        <v>526</v>
      </c>
      <c r="G338" s="578">
        <v>31</v>
      </c>
      <c r="H338" s="578" t="s">
        <v>600</v>
      </c>
      <c r="I338" s="578" t="s">
        <v>531</v>
      </c>
      <c r="J338" s="604">
        <v>-66506</v>
      </c>
    </row>
    <row r="339" spans="1:10" s="586" customFormat="1" ht="15" x14ac:dyDescent="0.25">
      <c r="A339" s="585"/>
      <c r="B339" s="585"/>
      <c r="C339" s="585">
        <v>132</v>
      </c>
      <c r="D339" s="585"/>
      <c r="E339" s="585"/>
      <c r="F339" s="585"/>
      <c r="G339" s="585">
        <v>31</v>
      </c>
      <c r="H339" s="585"/>
      <c r="I339" s="585"/>
      <c r="J339" s="605">
        <v>-241519</v>
      </c>
    </row>
    <row r="340" spans="1:10" ht="15" x14ac:dyDescent="0.25">
      <c r="A340" s="578"/>
      <c r="B340" s="616"/>
      <c r="C340" s="578">
        <v>132</v>
      </c>
      <c r="D340" s="578"/>
      <c r="E340" s="578" t="s">
        <v>621</v>
      </c>
      <c r="F340" s="578"/>
      <c r="G340" s="578">
        <v>270</v>
      </c>
      <c r="H340" s="578" t="s">
        <v>598</v>
      </c>
      <c r="I340" s="578" t="s">
        <v>531</v>
      </c>
      <c r="J340" s="604">
        <v>6320</v>
      </c>
    </row>
    <row r="341" spans="1:10" ht="15" x14ac:dyDescent="0.25">
      <c r="A341" s="578"/>
      <c r="B341" s="616"/>
      <c r="C341" s="578">
        <v>132</v>
      </c>
      <c r="D341" s="578"/>
      <c r="E341" s="578" t="s">
        <v>621</v>
      </c>
      <c r="F341" s="578"/>
      <c r="G341" s="578">
        <v>270</v>
      </c>
      <c r="H341" s="578" t="s">
        <v>600</v>
      </c>
      <c r="I341" s="578" t="s">
        <v>531</v>
      </c>
      <c r="J341" s="604">
        <v>2402</v>
      </c>
    </row>
    <row r="342" spans="1:10" s="586" customFormat="1" ht="15" x14ac:dyDescent="0.25">
      <c r="A342" s="585"/>
      <c r="B342" s="585"/>
      <c r="C342" s="585">
        <v>132</v>
      </c>
      <c r="D342" s="585"/>
      <c r="E342" s="585"/>
      <c r="F342" s="585"/>
      <c r="G342" s="585">
        <v>270</v>
      </c>
      <c r="H342" s="585"/>
      <c r="I342" s="585"/>
      <c r="J342" s="605">
        <v>8722</v>
      </c>
    </row>
    <row r="343" spans="1:10" ht="15" x14ac:dyDescent="0.25">
      <c r="A343" s="578"/>
      <c r="B343" s="616"/>
      <c r="C343" s="578">
        <v>132</v>
      </c>
      <c r="D343" s="578"/>
      <c r="E343" s="578" t="s">
        <v>621</v>
      </c>
      <c r="F343" s="578"/>
      <c r="G343" s="578">
        <v>20</v>
      </c>
      <c r="H343" s="578" t="s">
        <v>598</v>
      </c>
      <c r="I343" s="578" t="s">
        <v>531</v>
      </c>
      <c r="J343" s="604">
        <v>168693</v>
      </c>
    </row>
    <row r="344" spans="1:10" ht="15" x14ac:dyDescent="0.25">
      <c r="A344" s="578"/>
      <c r="B344" s="616"/>
      <c r="C344" s="578">
        <v>132</v>
      </c>
      <c r="D344" s="578"/>
      <c r="E344" s="578" t="s">
        <v>621</v>
      </c>
      <c r="F344" s="578"/>
      <c r="G344" s="578">
        <v>20</v>
      </c>
      <c r="H344" s="578" t="s">
        <v>600</v>
      </c>
      <c r="I344" s="578" t="s">
        <v>531</v>
      </c>
      <c r="J344" s="604">
        <v>64104</v>
      </c>
    </row>
    <row r="345" spans="1:10" s="586" customFormat="1" ht="15" x14ac:dyDescent="0.25">
      <c r="A345" s="606" t="s">
        <v>633</v>
      </c>
      <c r="B345" s="608"/>
      <c r="C345" s="608">
        <v>132</v>
      </c>
      <c r="D345" s="608"/>
      <c r="E345" s="608"/>
      <c r="F345" s="608"/>
      <c r="G345" s="608">
        <v>20</v>
      </c>
      <c r="H345" s="608"/>
      <c r="I345" s="608"/>
      <c r="J345" s="609">
        <v>232797</v>
      </c>
    </row>
    <row r="346" spans="1:10" x14ac:dyDescent="0.2">
      <c r="A346" s="610"/>
      <c r="B346" s="610"/>
      <c r="C346" s="610"/>
      <c r="D346" s="610"/>
      <c r="E346" s="610"/>
      <c r="F346" s="610"/>
      <c r="G346" s="610"/>
      <c r="H346" s="611"/>
      <c r="I346" s="610"/>
      <c r="J346" s="612"/>
    </row>
    <row r="347" spans="1:10" ht="15" x14ac:dyDescent="0.25">
      <c r="A347" s="578">
        <v>307</v>
      </c>
      <c r="B347" s="616">
        <v>42538</v>
      </c>
      <c r="C347" s="578">
        <v>132</v>
      </c>
      <c r="D347" s="578" t="s">
        <v>634</v>
      </c>
      <c r="E347" s="578" t="s">
        <v>622</v>
      </c>
      <c r="F347" s="581" t="s">
        <v>523</v>
      </c>
      <c r="G347" s="578">
        <v>43</v>
      </c>
      <c r="H347" s="578" t="s">
        <v>527</v>
      </c>
      <c r="I347" s="578" t="s">
        <v>525</v>
      </c>
      <c r="J347" s="604">
        <v>-5880</v>
      </c>
    </row>
    <row r="348" spans="1:10" ht="15" x14ac:dyDescent="0.25">
      <c r="A348" s="578"/>
      <c r="B348" s="616"/>
      <c r="C348" s="578">
        <v>132</v>
      </c>
      <c r="D348" s="578"/>
      <c r="E348" s="578" t="s">
        <v>621</v>
      </c>
      <c r="F348" s="581" t="s">
        <v>526</v>
      </c>
      <c r="G348" s="578">
        <v>43</v>
      </c>
      <c r="H348" s="578" t="s">
        <v>524</v>
      </c>
      <c r="I348" s="578" t="s">
        <v>525</v>
      </c>
      <c r="J348" s="604">
        <v>5880</v>
      </c>
    </row>
    <row r="349" spans="1:10" ht="15" x14ac:dyDescent="0.25">
      <c r="A349" s="578"/>
      <c r="B349" s="616"/>
      <c r="C349" s="578">
        <v>132</v>
      </c>
      <c r="D349" s="578"/>
      <c r="E349" s="578" t="s">
        <v>621</v>
      </c>
      <c r="F349" s="578"/>
      <c r="G349" s="578">
        <v>43</v>
      </c>
      <c r="H349" s="578" t="s">
        <v>635</v>
      </c>
      <c r="I349" s="578" t="s">
        <v>531</v>
      </c>
      <c r="J349" s="604">
        <v>259200</v>
      </c>
    </row>
    <row r="350" spans="1:10" ht="15" x14ac:dyDescent="0.25">
      <c r="A350" s="578"/>
      <c r="B350" s="616"/>
      <c r="C350" s="578">
        <v>132</v>
      </c>
      <c r="D350" s="578"/>
      <c r="E350" s="578" t="s">
        <v>622</v>
      </c>
      <c r="F350" s="578"/>
      <c r="G350" s="578">
        <v>43</v>
      </c>
      <c r="H350" s="578" t="s">
        <v>538</v>
      </c>
      <c r="I350" s="578" t="s">
        <v>531</v>
      </c>
      <c r="J350" s="604">
        <v>-259200</v>
      </c>
    </row>
    <row r="351" spans="1:10" s="619" customFormat="1" ht="14.25" x14ac:dyDescent="0.2">
      <c r="A351" s="606" t="s">
        <v>636</v>
      </c>
      <c r="B351" s="617"/>
      <c r="C351" s="617">
        <v>132</v>
      </c>
      <c r="D351" s="617"/>
      <c r="E351" s="617"/>
      <c r="F351" s="617"/>
      <c r="G351" s="617">
        <v>43</v>
      </c>
      <c r="H351" s="617"/>
      <c r="I351" s="617"/>
      <c r="J351" s="618">
        <v>0</v>
      </c>
    </row>
    <row r="352" spans="1:10" x14ac:dyDescent="0.2">
      <c r="A352" s="610"/>
      <c r="B352" s="610"/>
      <c r="C352" s="610"/>
      <c r="D352" s="610"/>
      <c r="E352" s="610"/>
      <c r="F352" s="610"/>
      <c r="G352" s="610"/>
      <c r="H352" s="611"/>
      <c r="I352" s="610"/>
      <c r="J352" s="612"/>
    </row>
    <row r="353" spans="1:10" ht="15" x14ac:dyDescent="0.25">
      <c r="A353" s="578">
        <v>332</v>
      </c>
      <c r="B353" s="616">
        <v>42548</v>
      </c>
      <c r="C353" s="578">
        <v>132</v>
      </c>
      <c r="D353" s="578" t="s">
        <v>637</v>
      </c>
      <c r="E353" s="578" t="s">
        <v>622</v>
      </c>
      <c r="F353" s="581" t="s">
        <v>523</v>
      </c>
      <c r="G353" s="578">
        <v>31</v>
      </c>
      <c r="H353" s="578" t="s">
        <v>611</v>
      </c>
      <c r="I353" s="578" t="s">
        <v>531</v>
      </c>
      <c r="J353" s="604">
        <v>-5292</v>
      </c>
    </row>
    <row r="354" spans="1:10" ht="15" x14ac:dyDescent="0.25">
      <c r="A354" s="578"/>
      <c r="B354" s="616"/>
      <c r="C354" s="578">
        <v>132</v>
      </c>
      <c r="D354" s="578"/>
      <c r="E354" s="578" t="s">
        <v>622</v>
      </c>
      <c r="F354" s="581" t="s">
        <v>526</v>
      </c>
      <c r="G354" s="578">
        <v>31</v>
      </c>
      <c r="H354" s="578" t="s">
        <v>612</v>
      </c>
      <c r="I354" s="578" t="s">
        <v>531</v>
      </c>
      <c r="J354" s="604">
        <v>-10579</v>
      </c>
    </row>
    <row r="355" spans="1:10" ht="15" x14ac:dyDescent="0.25">
      <c r="A355" s="578"/>
      <c r="B355" s="616"/>
      <c r="C355" s="578">
        <v>132</v>
      </c>
      <c r="D355" s="578"/>
      <c r="E355" s="578" t="s">
        <v>622</v>
      </c>
      <c r="F355" s="578"/>
      <c r="G355" s="578">
        <v>31</v>
      </c>
      <c r="H355" s="578" t="s">
        <v>539</v>
      </c>
      <c r="I355" s="578" t="s">
        <v>531</v>
      </c>
      <c r="J355" s="604">
        <v>-90700</v>
      </c>
    </row>
    <row r="356" spans="1:10" s="586" customFormat="1" ht="15" x14ac:dyDescent="0.25">
      <c r="A356" s="585"/>
      <c r="B356" s="585"/>
      <c r="C356" s="585">
        <v>132</v>
      </c>
      <c r="D356" s="585"/>
      <c r="E356" s="585"/>
      <c r="F356" s="585"/>
      <c r="G356" s="585">
        <v>31</v>
      </c>
      <c r="H356" s="585"/>
      <c r="I356" s="585"/>
      <c r="J356" s="605">
        <v>-106571</v>
      </c>
    </row>
    <row r="357" spans="1:10" ht="15" x14ac:dyDescent="0.25">
      <c r="A357" s="578"/>
      <c r="B357" s="616"/>
      <c r="C357" s="578">
        <v>132</v>
      </c>
      <c r="D357" s="578"/>
      <c r="E357" s="578" t="s">
        <v>621</v>
      </c>
      <c r="F357" s="578"/>
      <c r="G357" s="578">
        <v>280</v>
      </c>
      <c r="H357" s="578" t="s">
        <v>623</v>
      </c>
      <c r="I357" s="578" t="s">
        <v>531</v>
      </c>
      <c r="J357" s="604">
        <v>3000</v>
      </c>
    </row>
    <row r="358" spans="1:10" s="586" customFormat="1" ht="15" x14ac:dyDescent="0.25">
      <c r="A358" s="585"/>
      <c r="B358" s="585"/>
      <c r="C358" s="585">
        <v>132</v>
      </c>
      <c r="D358" s="585"/>
      <c r="E358" s="585"/>
      <c r="F358" s="585"/>
      <c r="G358" s="585">
        <v>280</v>
      </c>
      <c r="H358" s="585"/>
      <c r="I358" s="585"/>
      <c r="J358" s="605">
        <v>3000</v>
      </c>
    </row>
    <row r="359" spans="1:10" ht="15" x14ac:dyDescent="0.25">
      <c r="A359" s="578"/>
      <c r="B359" s="616"/>
      <c r="C359" s="578">
        <v>132</v>
      </c>
      <c r="D359" s="578"/>
      <c r="E359" s="578" t="s">
        <v>622</v>
      </c>
      <c r="F359" s="578"/>
      <c r="G359" s="578">
        <v>220</v>
      </c>
      <c r="H359" s="578" t="s">
        <v>586</v>
      </c>
      <c r="I359" s="578" t="s">
        <v>531</v>
      </c>
      <c r="J359" s="604">
        <v>-160</v>
      </c>
    </row>
    <row r="360" spans="1:10" ht="15" x14ac:dyDescent="0.25">
      <c r="A360" s="578"/>
      <c r="B360" s="616"/>
      <c r="C360" s="578">
        <v>132</v>
      </c>
      <c r="D360" s="578"/>
      <c r="E360" s="578" t="s">
        <v>621</v>
      </c>
      <c r="F360" s="578"/>
      <c r="G360" s="578">
        <v>220</v>
      </c>
      <c r="H360" s="578" t="s">
        <v>534</v>
      </c>
      <c r="I360" s="578" t="s">
        <v>531</v>
      </c>
      <c r="J360" s="604">
        <v>160</v>
      </c>
    </row>
    <row r="361" spans="1:10" s="586" customFormat="1" ht="15" x14ac:dyDescent="0.25">
      <c r="A361" s="585"/>
      <c r="B361" s="585"/>
      <c r="C361" s="585">
        <v>132</v>
      </c>
      <c r="D361" s="585"/>
      <c r="E361" s="585"/>
      <c r="F361" s="585"/>
      <c r="G361" s="585">
        <v>220</v>
      </c>
      <c r="H361" s="585"/>
      <c r="I361" s="585"/>
      <c r="J361" s="605">
        <v>0</v>
      </c>
    </row>
    <row r="362" spans="1:10" ht="15" x14ac:dyDescent="0.25">
      <c r="A362" s="578"/>
      <c r="B362" s="616"/>
      <c r="C362" s="578">
        <v>132</v>
      </c>
      <c r="D362" s="578"/>
      <c r="E362" s="578" t="s">
        <v>621</v>
      </c>
      <c r="F362" s="578"/>
      <c r="G362" s="578">
        <v>210</v>
      </c>
      <c r="H362" s="578" t="s">
        <v>611</v>
      </c>
      <c r="I362" s="578" t="s">
        <v>531</v>
      </c>
      <c r="J362" s="604">
        <v>1769</v>
      </c>
    </row>
    <row r="363" spans="1:10" ht="15" x14ac:dyDescent="0.25">
      <c r="A363" s="578"/>
      <c r="B363" s="616"/>
      <c r="C363" s="578">
        <v>132</v>
      </c>
      <c r="D363" s="578"/>
      <c r="E363" s="578" t="s">
        <v>621</v>
      </c>
      <c r="F363" s="578"/>
      <c r="G363" s="578">
        <v>210</v>
      </c>
      <c r="H363" s="578" t="s">
        <v>612</v>
      </c>
      <c r="I363" s="578" t="s">
        <v>531</v>
      </c>
      <c r="J363" s="604">
        <v>3536</v>
      </c>
    </row>
    <row r="364" spans="1:10" s="586" customFormat="1" ht="15" x14ac:dyDescent="0.25">
      <c r="A364" s="585"/>
      <c r="B364" s="585"/>
      <c r="C364" s="585">
        <v>132</v>
      </c>
      <c r="D364" s="585"/>
      <c r="E364" s="585"/>
      <c r="F364" s="585"/>
      <c r="G364" s="585">
        <v>210</v>
      </c>
      <c r="H364" s="585"/>
      <c r="I364" s="585"/>
      <c r="J364" s="605">
        <v>5305</v>
      </c>
    </row>
    <row r="365" spans="1:10" ht="15" x14ac:dyDescent="0.25">
      <c r="A365" s="578"/>
      <c r="B365" s="616"/>
      <c r="C365" s="578">
        <v>132</v>
      </c>
      <c r="D365" s="578"/>
      <c r="E365" s="578" t="s">
        <v>621</v>
      </c>
      <c r="F365" s="578"/>
      <c r="G365" s="578">
        <v>190</v>
      </c>
      <c r="H365" s="578" t="s">
        <v>611</v>
      </c>
      <c r="I365" s="578" t="s">
        <v>531</v>
      </c>
      <c r="J365" s="604">
        <v>1719</v>
      </c>
    </row>
    <row r="366" spans="1:10" ht="15" x14ac:dyDescent="0.25">
      <c r="A366" s="578"/>
      <c r="B366" s="616"/>
      <c r="C366" s="578">
        <v>132</v>
      </c>
      <c r="D366" s="578"/>
      <c r="E366" s="578" t="s">
        <v>621</v>
      </c>
      <c r="F366" s="578"/>
      <c r="G366" s="578">
        <v>190</v>
      </c>
      <c r="H366" s="578" t="s">
        <v>612</v>
      </c>
      <c r="I366" s="578" t="s">
        <v>531</v>
      </c>
      <c r="J366" s="604">
        <v>3436</v>
      </c>
    </row>
    <row r="367" spans="1:10" ht="15" x14ac:dyDescent="0.25">
      <c r="A367" s="578"/>
      <c r="B367" s="616"/>
      <c r="C367" s="578">
        <v>132</v>
      </c>
      <c r="D367" s="578"/>
      <c r="E367" s="578" t="s">
        <v>621</v>
      </c>
      <c r="F367" s="578"/>
      <c r="G367" s="578">
        <v>190</v>
      </c>
      <c r="H367" s="578" t="s">
        <v>591</v>
      </c>
      <c r="I367" s="578" t="s">
        <v>531</v>
      </c>
      <c r="J367" s="604">
        <v>68924</v>
      </c>
    </row>
    <row r="368" spans="1:10" ht="15" x14ac:dyDescent="0.25">
      <c r="A368" s="578"/>
      <c r="B368" s="616"/>
      <c r="C368" s="578">
        <v>132</v>
      </c>
      <c r="D368" s="578"/>
      <c r="E368" s="578" t="s">
        <v>621</v>
      </c>
      <c r="F368" s="578"/>
      <c r="G368" s="578">
        <v>190</v>
      </c>
      <c r="H368" s="578" t="s">
        <v>638</v>
      </c>
      <c r="I368" s="578" t="s">
        <v>531</v>
      </c>
      <c r="J368" s="604">
        <v>10205</v>
      </c>
    </row>
    <row r="369" spans="1:10" ht="15" x14ac:dyDescent="0.25">
      <c r="A369" s="578"/>
      <c r="B369" s="616"/>
      <c r="C369" s="578">
        <v>132</v>
      </c>
      <c r="D369" s="578"/>
      <c r="E369" s="578" t="s">
        <v>621</v>
      </c>
      <c r="F369" s="578"/>
      <c r="G369" s="578">
        <v>190</v>
      </c>
      <c r="H369" s="578" t="s">
        <v>628</v>
      </c>
      <c r="I369" s="578" t="s">
        <v>531</v>
      </c>
      <c r="J369" s="604">
        <v>8571</v>
      </c>
    </row>
    <row r="370" spans="1:10" s="586" customFormat="1" ht="15" x14ac:dyDescent="0.25">
      <c r="A370" s="585"/>
      <c r="B370" s="585"/>
      <c r="C370" s="585">
        <v>132</v>
      </c>
      <c r="D370" s="585"/>
      <c r="E370" s="585"/>
      <c r="F370" s="585"/>
      <c r="G370" s="585">
        <v>190</v>
      </c>
      <c r="H370" s="585"/>
      <c r="I370" s="585"/>
      <c r="J370" s="605">
        <v>92855</v>
      </c>
    </row>
    <row r="371" spans="1:10" ht="15" x14ac:dyDescent="0.25">
      <c r="A371" s="578"/>
      <c r="B371" s="616"/>
      <c r="C371" s="578">
        <v>132</v>
      </c>
      <c r="D371" s="578"/>
      <c r="E371" s="578" t="s">
        <v>621</v>
      </c>
      <c r="F371" s="578"/>
      <c r="G371" s="578">
        <v>140</v>
      </c>
      <c r="H371" s="578" t="s">
        <v>611</v>
      </c>
      <c r="I371" s="578" t="s">
        <v>531</v>
      </c>
      <c r="J371" s="604">
        <v>778</v>
      </c>
    </row>
    <row r="372" spans="1:10" ht="15" x14ac:dyDescent="0.25">
      <c r="A372" s="578"/>
      <c r="B372" s="616"/>
      <c r="C372" s="578">
        <v>132</v>
      </c>
      <c r="D372" s="578"/>
      <c r="E372" s="578" t="s">
        <v>621</v>
      </c>
      <c r="F372" s="578"/>
      <c r="G372" s="578">
        <v>140</v>
      </c>
      <c r="H372" s="578" t="s">
        <v>612</v>
      </c>
      <c r="I372" s="578" t="s">
        <v>531</v>
      </c>
      <c r="J372" s="604">
        <v>1556</v>
      </c>
    </row>
    <row r="373" spans="1:10" ht="15" x14ac:dyDescent="0.25">
      <c r="A373" s="578"/>
      <c r="B373" s="616"/>
      <c r="C373" s="578">
        <v>132</v>
      </c>
      <c r="D373" s="578"/>
      <c r="E373" s="578" t="s">
        <v>622</v>
      </c>
      <c r="F373" s="578"/>
      <c r="G373" s="578">
        <v>140</v>
      </c>
      <c r="H373" s="578" t="s">
        <v>533</v>
      </c>
      <c r="I373" s="578" t="s">
        <v>531</v>
      </c>
      <c r="J373" s="604">
        <v>-31</v>
      </c>
    </row>
    <row r="374" spans="1:10" ht="15" x14ac:dyDescent="0.25">
      <c r="A374" s="578"/>
      <c r="B374" s="616"/>
      <c r="C374" s="578">
        <v>132</v>
      </c>
      <c r="D374" s="578"/>
      <c r="E374" s="578" t="s">
        <v>621</v>
      </c>
      <c r="F374" s="578"/>
      <c r="G374" s="578">
        <v>140</v>
      </c>
      <c r="H374" s="578" t="s">
        <v>534</v>
      </c>
      <c r="I374" s="578" t="s">
        <v>531</v>
      </c>
      <c r="J374" s="604">
        <v>31</v>
      </c>
    </row>
    <row r="375" spans="1:10" s="586" customFormat="1" ht="15" x14ac:dyDescent="0.25">
      <c r="A375" s="585"/>
      <c r="B375" s="585"/>
      <c r="C375" s="585">
        <v>132</v>
      </c>
      <c r="D375" s="585"/>
      <c r="E375" s="585"/>
      <c r="F375" s="585"/>
      <c r="G375" s="585">
        <v>140</v>
      </c>
      <c r="H375" s="585"/>
      <c r="I375" s="585"/>
      <c r="J375" s="605">
        <v>2334</v>
      </c>
    </row>
    <row r="376" spans="1:10" ht="15" x14ac:dyDescent="0.25">
      <c r="A376" s="578"/>
      <c r="B376" s="616"/>
      <c r="C376" s="578">
        <v>132</v>
      </c>
      <c r="D376" s="578"/>
      <c r="E376" s="578" t="s">
        <v>621</v>
      </c>
      <c r="F376" s="578"/>
      <c r="G376" s="578">
        <v>20</v>
      </c>
      <c r="H376" s="578" t="s">
        <v>611</v>
      </c>
      <c r="I376" s="578" t="s">
        <v>531</v>
      </c>
      <c r="J376" s="604">
        <v>1026</v>
      </c>
    </row>
    <row r="377" spans="1:10" ht="15" x14ac:dyDescent="0.25">
      <c r="A377" s="578"/>
      <c r="B377" s="616"/>
      <c r="C377" s="578">
        <v>132</v>
      </c>
      <c r="D377" s="578"/>
      <c r="E377" s="578" t="s">
        <v>621</v>
      </c>
      <c r="F377" s="578"/>
      <c r="G377" s="578">
        <v>20</v>
      </c>
      <c r="H377" s="578" t="s">
        <v>612</v>
      </c>
      <c r="I377" s="578" t="s">
        <v>531</v>
      </c>
      <c r="J377" s="604">
        <v>2051</v>
      </c>
    </row>
    <row r="378" spans="1:10" s="586" customFormat="1" ht="15" x14ac:dyDescent="0.25">
      <c r="A378" s="606" t="s">
        <v>639</v>
      </c>
      <c r="B378" s="608"/>
      <c r="C378" s="608">
        <v>132</v>
      </c>
      <c r="D378" s="608"/>
      <c r="E378" s="608"/>
      <c r="F378" s="608"/>
      <c r="G378" s="608">
        <v>20</v>
      </c>
      <c r="H378" s="608"/>
      <c r="I378" s="608"/>
      <c r="J378" s="609">
        <v>3077</v>
      </c>
    </row>
    <row r="379" spans="1:10" x14ac:dyDescent="0.2">
      <c r="A379" s="610"/>
      <c r="B379" s="610"/>
      <c r="C379" s="610"/>
      <c r="D379" s="610"/>
      <c r="E379" s="610"/>
      <c r="F379" s="610"/>
      <c r="G379" s="610"/>
      <c r="H379" s="611"/>
      <c r="I379" s="610"/>
      <c r="J379" s="610"/>
    </row>
    <row r="380" spans="1:10" ht="15" x14ac:dyDescent="0.25">
      <c r="A380" s="578">
        <v>333</v>
      </c>
      <c r="B380" s="616">
        <v>42548</v>
      </c>
      <c r="C380" s="578">
        <v>132</v>
      </c>
      <c r="D380" s="578" t="s">
        <v>640</v>
      </c>
      <c r="E380" s="578" t="s">
        <v>622</v>
      </c>
      <c r="F380" s="581" t="s">
        <v>523</v>
      </c>
      <c r="G380" s="578">
        <v>31</v>
      </c>
      <c r="H380" s="578" t="s">
        <v>539</v>
      </c>
      <c r="I380" s="578" t="s">
        <v>531</v>
      </c>
      <c r="J380" s="604">
        <v>-6772</v>
      </c>
    </row>
    <row r="381" spans="1:10" ht="15" x14ac:dyDescent="0.25">
      <c r="A381" s="578"/>
      <c r="B381" s="616"/>
      <c r="C381" s="578">
        <v>132</v>
      </c>
      <c r="D381" s="578"/>
      <c r="E381" s="578" t="s">
        <v>621</v>
      </c>
      <c r="F381" s="581" t="s">
        <v>526</v>
      </c>
      <c r="G381" s="578">
        <v>31</v>
      </c>
      <c r="H381" s="578" t="s">
        <v>606</v>
      </c>
      <c r="I381" s="578" t="s">
        <v>531</v>
      </c>
      <c r="J381" s="604">
        <v>6772</v>
      </c>
    </row>
    <row r="382" spans="1:10" ht="15" x14ac:dyDescent="0.25">
      <c r="A382" s="578"/>
      <c r="B382" s="616"/>
      <c r="C382" s="578">
        <v>132</v>
      </c>
      <c r="D382" s="578"/>
      <c r="E382" s="578" t="s">
        <v>622</v>
      </c>
      <c r="F382" s="578"/>
      <c r="G382" s="578">
        <v>31</v>
      </c>
      <c r="H382" s="578" t="s">
        <v>641</v>
      </c>
      <c r="I382" s="578" t="s">
        <v>531</v>
      </c>
      <c r="J382" s="604">
        <v>-10000</v>
      </c>
    </row>
    <row r="383" spans="1:10" ht="15" x14ac:dyDescent="0.25">
      <c r="A383" s="578"/>
      <c r="B383" s="616"/>
      <c r="C383" s="578">
        <v>132</v>
      </c>
      <c r="D383" s="578"/>
      <c r="E383" s="578" t="s">
        <v>621</v>
      </c>
      <c r="F383" s="578"/>
      <c r="G383" s="578">
        <v>31</v>
      </c>
      <c r="H383" s="578" t="s">
        <v>642</v>
      </c>
      <c r="I383" s="578" t="s">
        <v>531</v>
      </c>
      <c r="J383" s="604">
        <v>10000</v>
      </c>
    </row>
    <row r="384" spans="1:10" s="619" customFormat="1" ht="14.25" x14ac:dyDescent="0.2">
      <c r="A384" s="606" t="s">
        <v>643</v>
      </c>
      <c r="B384" s="617"/>
      <c r="C384" s="617">
        <v>132</v>
      </c>
      <c r="D384" s="617"/>
      <c r="E384" s="617"/>
      <c r="F384" s="617"/>
      <c r="G384" s="617">
        <v>31</v>
      </c>
      <c r="H384" s="617"/>
      <c r="I384" s="617"/>
      <c r="J384" s="618">
        <v>0</v>
      </c>
    </row>
    <row r="385" spans="1:10" x14ac:dyDescent="0.2">
      <c r="A385" s="610"/>
      <c r="B385" s="610"/>
      <c r="C385" s="610"/>
      <c r="D385" s="610"/>
      <c r="E385" s="610"/>
      <c r="F385" s="610"/>
      <c r="G385" s="610"/>
      <c r="H385" s="611"/>
      <c r="I385" s="610"/>
      <c r="J385" s="610"/>
    </row>
    <row r="386" spans="1:10" ht="15" x14ac:dyDescent="0.25">
      <c r="A386" s="578">
        <v>337</v>
      </c>
      <c r="B386" s="616">
        <v>42549</v>
      </c>
      <c r="C386" s="578">
        <v>132</v>
      </c>
      <c r="D386" s="578" t="s">
        <v>644</v>
      </c>
      <c r="E386" s="578" t="s">
        <v>621</v>
      </c>
      <c r="F386" s="581" t="s">
        <v>523</v>
      </c>
      <c r="G386" s="578">
        <v>35</v>
      </c>
      <c r="H386" s="578" t="s">
        <v>544</v>
      </c>
      <c r="I386" s="578" t="s">
        <v>645</v>
      </c>
      <c r="J386" s="604">
        <v>5050</v>
      </c>
    </row>
    <row r="387" spans="1:10" ht="15" x14ac:dyDescent="0.25">
      <c r="A387" s="578"/>
      <c r="B387" s="616"/>
      <c r="C387" s="578"/>
      <c r="D387" s="578"/>
      <c r="E387" s="578" t="s">
        <v>621</v>
      </c>
      <c r="F387" s="581" t="s">
        <v>526</v>
      </c>
      <c r="G387" s="578">
        <v>35</v>
      </c>
      <c r="H387" s="578" t="s">
        <v>544</v>
      </c>
      <c r="I387" s="578" t="s">
        <v>646</v>
      </c>
      <c r="J387" s="604">
        <v>580</v>
      </c>
    </row>
    <row r="388" spans="1:10" ht="15" x14ac:dyDescent="0.25">
      <c r="A388" s="578"/>
      <c r="B388" s="616"/>
      <c r="C388" s="578"/>
      <c r="D388" s="578"/>
      <c r="E388" s="578" t="s">
        <v>621</v>
      </c>
      <c r="F388" s="578"/>
      <c r="G388" s="578">
        <v>35</v>
      </c>
      <c r="H388" s="578" t="s">
        <v>544</v>
      </c>
      <c r="I388" s="578" t="s">
        <v>647</v>
      </c>
      <c r="J388" s="604">
        <v>120</v>
      </c>
    </row>
    <row r="389" spans="1:10" ht="15" x14ac:dyDescent="0.25">
      <c r="A389" s="578"/>
      <c r="B389" s="616"/>
      <c r="C389" s="578"/>
      <c r="D389" s="578"/>
      <c r="E389" s="578" t="s">
        <v>621</v>
      </c>
      <c r="F389" s="578"/>
      <c r="G389" s="578">
        <v>35</v>
      </c>
      <c r="H389" s="578" t="s">
        <v>544</v>
      </c>
      <c r="I389" s="578" t="s">
        <v>553</v>
      </c>
      <c r="J389" s="604">
        <v>5000</v>
      </c>
    </row>
    <row r="390" spans="1:10" ht="15" x14ac:dyDescent="0.25">
      <c r="A390" s="578"/>
      <c r="B390" s="616"/>
      <c r="C390" s="578"/>
      <c r="D390" s="578"/>
      <c r="E390" s="578" t="s">
        <v>622</v>
      </c>
      <c r="F390" s="578"/>
      <c r="G390" s="578">
        <v>35</v>
      </c>
      <c r="H390" s="578" t="s">
        <v>554</v>
      </c>
      <c r="I390" s="578" t="s">
        <v>557</v>
      </c>
      <c r="J390" s="604">
        <v>-8450</v>
      </c>
    </row>
    <row r="391" spans="1:10" ht="15" x14ac:dyDescent="0.25">
      <c r="A391" s="578"/>
      <c r="B391" s="616"/>
      <c r="C391" s="578"/>
      <c r="D391" s="578"/>
      <c r="E391" s="578" t="s">
        <v>622</v>
      </c>
      <c r="F391" s="578"/>
      <c r="G391" s="578">
        <v>35</v>
      </c>
      <c r="H391" s="578" t="s">
        <v>554</v>
      </c>
      <c r="I391" s="578" t="s">
        <v>648</v>
      </c>
      <c r="J391" s="604">
        <v>-660</v>
      </c>
    </row>
    <row r="392" spans="1:10" ht="15" x14ac:dyDescent="0.25">
      <c r="A392" s="578"/>
      <c r="B392" s="616"/>
      <c r="C392" s="578"/>
      <c r="D392" s="578"/>
      <c r="E392" s="578" t="s">
        <v>622</v>
      </c>
      <c r="F392" s="578"/>
      <c r="G392" s="578">
        <v>35</v>
      </c>
      <c r="H392" s="578" t="s">
        <v>542</v>
      </c>
      <c r="I392" s="578" t="s">
        <v>543</v>
      </c>
      <c r="J392" s="604">
        <v>-1640</v>
      </c>
    </row>
    <row r="393" spans="1:10" s="619" customFormat="1" ht="14.25" x14ac:dyDescent="0.2">
      <c r="A393" s="606" t="s">
        <v>649</v>
      </c>
      <c r="B393" s="617"/>
      <c r="C393" s="617">
        <v>132</v>
      </c>
      <c r="D393" s="617"/>
      <c r="E393" s="617"/>
      <c r="F393" s="617"/>
      <c r="G393" s="617">
        <v>35</v>
      </c>
      <c r="H393" s="617"/>
      <c r="I393" s="617"/>
      <c r="J393" s="618">
        <v>0</v>
      </c>
    </row>
    <row r="394" spans="1:10" x14ac:dyDescent="0.2">
      <c r="A394" s="610"/>
      <c r="B394" s="610"/>
      <c r="C394" s="610"/>
      <c r="D394" s="610"/>
      <c r="E394" s="610"/>
      <c r="F394" s="610"/>
      <c r="G394" s="610"/>
      <c r="H394" s="611"/>
      <c r="I394" s="610"/>
      <c r="J394" s="610"/>
    </row>
    <row r="395" spans="1:10" ht="15" x14ac:dyDescent="0.25">
      <c r="A395" s="578">
        <v>344</v>
      </c>
      <c r="B395" s="616">
        <v>42550</v>
      </c>
      <c r="C395" s="578">
        <v>137</v>
      </c>
      <c r="D395" s="578" t="s">
        <v>650</v>
      </c>
      <c r="E395" s="578" t="s">
        <v>622</v>
      </c>
      <c r="F395" s="581" t="s">
        <v>523</v>
      </c>
      <c r="G395" s="578">
        <v>35</v>
      </c>
      <c r="H395" s="578" t="s">
        <v>593</v>
      </c>
      <c r="I395" s="578" t="s">
        <v>531</v>
      </c>
      <c r="J395" s="604">
        <v>-1500</v>
      </c>
    </row>
    <row r="396" spans="1:10" ht="15" x14ac:dyDescent="0.25">
      <c r="A396" s="578"/>
      <c r="B396" s="616"/>
      <c r="C396" s="578">
        <v>137</v>
      </c>
      <c r="D396" s="578"/>
      <c r="E396" s="578" t="s">
        <v>622</v>
      </c>
      <c r="F396" s="581" t="s">
        <v>526</v>
      </c>
      <c r="G396" s="578">
        <v>35</v>
      </c>
      <c r="H396" s="578" t="s">
        <v>583</v>
      </c>
      <c r="I396" s="578" t="s">
        <v>531</v>
      </c>
      <c r="J396" s="604">
        <v>-1000</v>
      </c>
    </row>
    <row r="397" spans="1:10" ht="15" x14ac:dyDescent="0.25">
      <c r="A397" s="578"/>
      <c r="B397" s="616"/>
      <c r="C397" s="578">
        <v>137</v>
      </c>
      <c r="D397" s="578"/>
      <c r="E397" s="578" t="s">
        <v>621</v>
      </c>
      <c r="F397" s="578"/>
      <c r="G397" s="578">
        <v>35</v>
      </c>
      <c r="H397" s="578" t="s">
        <v>582</v>
      </c>
      <c r="I397" s="578" t="s">
        <v>531</v>
      </c>
      <c r="J397" s="604">
        <v>1000</v>
      </c>
    </row>
    <row r="398" spans="1:10" s="586" customFormat="1" ht="15" x14ac:dyDescent="0.25">
      <c r="A398" s="585"/>
      <c r="B398" s="585"/>
      <c r="C398" s="585">
        <v>137</v>
      </c>
      <c r="D398" s="585"/>
      <c r="E398" s="585"/>
      <c r="F398" s="585"/>
      <c r="G398" s="585">
        <v>35</v>
      </c>
      <c r="H398" s="585"/>
      <c r="I398" s="585"/>
      <c r="J398" s="605">
        <v>-1500</v>
      </c>
    </row>
    <row r="399" spans="1:10" ht="15" x14ac:dyDescent="0.25">
      <c r="A399" s="578"/>
      <c r="B399" s="616"/>
      <c r="C399" s="578">
        <v>136</v>
      </c>
      <c r="D399" s="578"/>
      <c r="E399" s="578" t="s">
        <v>622</v>
      </c>
      <c r="F399" s="578"/>
      <c r="G399" s="578">
        <v>35</v>
      </c>
      <c r="H399" s="578" t="s">
        <v>593</v>
      </c>
      <c r="I399" s="578" t="s">
        <v>531</v>
      </c>
      <c r="J399" s="604">
        <v>-600</v>
      </c>
    </row>
    <row r="400" spans="1:10" ht="15" x14ac:dyDescent="0.25">
      <c r="A400" s="578"/>
      <c r="B400" s="616"/>
      <c r="C400" s="578">
        <v>136</v>
      </c>
      <c r="D400" s="578"/>
      <c r="E400" s="578" t="s">
        <v>621</v>
      </c>
      <c r="F400" s="578"/>
      <c r="G400" s="578">
        <v>35</v>
      </c>
      <c r="H400" s="578" t="s">
        <v>582</v>
      </c>
      <c r="I400" s="578" t="s">
        <v>531</v>
      </c>
      <c r="J400" s="604">
        <v>2100</v>
      </c>
    </row>
    <row r="401" spans="1:10" ht="15" x14ac:dyDescent="0.25">
      <c r="A401" s="578"/>
      <c r="B401" s="616"/>
      <c r="C401" s="578">
        <v>136</v>
      </c>
      <c r="D401" s="578"/>
      <c r="E401" s="578" t="s">
        <v>622</v>
      </c>
      <c r="F401" s="578"/>
      <c r="G401" s="578">
        <v>35</v>
      </c>
      <c r="H401" s="578" t="s">
        <v>594</v>
      </c>
      <c r="I401" s="578" t="s">
        <v>531</v>
      </c>
      <c r="J401" s="604">
        <v>-100</v>
      </c>
    </row>
    <row r="402" spans="1:10" ht="15" x14ac:dyDescent="0.25">
      <c r="A402" s="578"/>
      <c r="B402" s="616"/>
      <c r="C402" s="578">
        <v>136</v>
      </c>
      <c r="D402" s="578"/>
      <c r="E402" s="578" t="s">
        <v>621</v>
      </c>
      <c r="F402" s="578"/>
      <c r="G402" s="578">
        <v>35</v>
      </c>
      <c r="H402" s="578" t="s">
        <v>586</v>
      </c>
      <c r="I402" s="578" t="s">
        <v>531</v>
      </c>
      <c r="J402" s="604">
        <v>100</v>
      </c>
    </row>
    <row r="403" spans="1:10" s="586" customFormat="1" ht="15" x14ac:dyDescent="0.25">
      <c r="A403" s="585"/>
      <c r="B403" s="585"/>
      <c r="C403" s="585">
        <v>136</v>
      </c>
      <c r="D403" s="585"/>
      <c r="E403" s="585"/>
      <c r="F403" s="585"/>
      <c r="G403" s="585">
        <v>35</v>
      </c>
      <c r="H403" s="585"/>
      <c r="I403" s="585"/>
      <c r="J403" s="605">
        <v>1500</v>
      </c>
    </row>
    <row r="404" spans="1:10" ht="15" x14ac:dyDescent="0.25">
      <c r="A404" s="578"/>
      <c r="B404" s="616"/>
      <c r="C404" s="578">
        <v>134</v>
      </c>
      <c r="D404" s="578"/>
      <c r="E404" s="578" t="s">
        <v>622</v>
      </c>
      <c r="F404" s="578"/>
      <c r="G404" s="578">
        <v>35</v>
      </c>
      <c r="H404" s="578" t="s">
        <v>651</v>
      </c>
      <c r="I404" s="578" t="s">
        <v>531</v>
      </c>
      <c r="J404" s="604">
        <v>-5000</v>
      </c>
    </row>
    <row r="405" spans="1:10" ht="15" x14ac:dyDescent="0.25">
      <c r="A405" s="578"/>
      <c r="B405" s="616"/>
      <c r="C405" s="578">
        <v>134</v>
      </c>
      <c r="D405" s="578"/>
      <c r="E405" s="578" t="s">
        <v>622</v>
      </c>
      <c r="F405" s="578"/>
      <c r="G405" s="578">
        <v>35</v>
      </c>
      <c r="H405" s="578" t="s">
        <v>652</v>
      </c>
      <c r="I405" s="578" t="s">
        <v>531</v>
      </c>
      <c r="J405" s="604">
        <v>-4000</v>
      </c>
    </row>
    <row r="406" spans="1:10" ht="15" x14ac:dyDescent="0.25">
      <c r="A406" s="578"/>
      <c r="B406" s="616"/>
      <c r="C406" s="578">
        <v>134</v>
      </c>
      <c r="D406" s="578"/>
      <c r="E406" s="578" t="s">
        <v>622</v>
      </c>
      <c r="F406" s="578"/>
      <c r="G406" s="578">
        <v>35</v>
      </c>
      <c r="H406" s="578" t="s">
        <v>589</v>
      </c>
      <c r="I406" s="578" t="s">
        <v>531</v>
      </c>
      <c r="J406" s="604">
        <v>-2000</v>
      </c>
    </row>
    <row r="407" spans="1:10" ht="15" x14ac:dyDescent="0.25">
      <c r="A407" s="578"/>
      <c r="B407" s="616"/>
      <c r="C407" s="578">
        <v>134</v>
      </c>
      <c r="D407" s="578"/>
      <c r="E407" s="578" t="s">
        <v>621</v>
      </c>
      <c r="F407" s="578"/>
      <c r="G407" s="578">
        <v>35</v>
      </c>
      <c r="H407" s="578" t="s">
        <v>593</v>
      </c>
      <c r="I407" s="578" t="s">
        <v>531</v>
      </c>
      <c r="J407" s="604">
        <v>11000</v>
      </c>
    </row>
    <row r="408" spans="1:10" s="586" customFormat="1" ht="15.75" thickBot="1" x14ac:dyDescent="0.3">
      <c r="A408" s="584" t="s">
        <v>653</v>
      </c>
      <c r="B408" s="585"/>
      <c r="C408" s="585">
        <v>134</v>
      </c>
      <c r="D408" s="585"/>
      <c r="E408" s="585"/>
      <c r="F408" s="585"/>
      <c r="G408" s="585">
        <v>35</v>
      </c>
      <c r="H408" s="585"/>
      <c r="I408" s="585"/>
      <c r="J408" s="605">
        <v>0</v>
      </c>
    </row>
    <row r="409" spans="1:10" ht="13.5" thickTop="1" x14ac:dyDescent="0.2">
      <c r="A409" s="613"/>
      <c r="B409" s="613"/>
      <c r="C409" s="613"/>
      <c r="D409" s="613"/>
      <c r="E409" s="613"/>
      <c r="F409" s="613"/>
      <c r="G409" s="613"/>
      <c r="H409" s="614"/>
      <c r="I409" s="613"/>
      <c r="J409" s="613"/>
    </row>
    <row r="410" spans="1:10" ht="15" x14ac:dyDescent="0.25">
      <c r="A410" s="578">
        <v>349</v>
      </c>
      <c r="B410" s="616">
        <v>42552</v>
      </c>
      <c r="C410" s="578">
        <v>132</v>
      </c>
      <c r="D410" s="578" t="s">
        <v>654</v>
      </c>
      <c r="E410" s="578" t="s">
        <v>622</v>
      </c>
      <c r="F410" s="581" t="s">
        <v>523</v>
      </c>
      <c r="G410" s="578">
        <v>31</v>
      </c>
      <c r="H410" s="578" t="s">
        <v>599</v>
      </c>
      <c r="I410" s="578" t="s">
        <v>531</v>
      </c>
      <c r="J410" s="604">
        <v>-98508</v>
      </c>
    </row>
    <row r="411" spans="1:10" ht="15" x14ac:dyDescent="0.25">
      <c r="A411" s="578"/>
      <c r="B411" s="616"/>
      <c r="C411" s="578">
        <v>132</v>
      </c>
      <c r="D411" s="578"/>
      <c r="E411" s="578" t="s">
        <v>622</v>
      </c>
      <c r="F411" s="581" t="s">
        <v>526</v>
      </c>
      <c r="G411" s="578">
        <v>31</v>
      </c>
      <c r="H411" s="578" t="s">
        <v>600</v>
      </c>
      <c r="I411" s="578" t="s">
        <v>531</v>
      </c>
      <c r="J411" s="604">
        <v>-37433</v>
      </c>
    </row>
    <row r="412" spans="1:10" s="586" customFormat="1" ht="15" x14ac:dyDescent="0.25">
      <c r="A412" s="585"/>
      <c r="B412" s="585"/>
      <c r="C412" s="585">
        <v>132</v>
      </c>
      <c r="D412" s="585"/>
      <c r="E412" s="585"/>
      <c r="F412" s="585"/>
      <c r="G412" s="585">
        <v>31</v>
      </c>
      <c r="H412" s="585"/>
      <c r="I412" s="585"/>
      <c r="J412" s="605">
        <v>-135941</v>
      </c>
    </row>
    <row r="413" spans="1:10" ht="15" x14ac:dyDescent="0.25">
      <c r="A413" s="578"/>
      <c r="B413" s="616"/>
      <c r="C413" s="578">
        <v>132</v>
      </c>
      <c r="D413" s="578"/>
      <c r="E413" s="578" t="s">
        <v>621</v>
      </c>
      <c r="F413" s="578"/>
      <c r="G413" s="578">
        <v>20</v>
      </c>
      <c r="H413" s="578" t="s">
        <v>598</v>
      </c>
      <c r="I413" s="578" t="s">
        <v>531</v>
      </c>
      <c r="J413" s="604">
        <v>49254</v>
      </c>
    </row>
    <row r="414" spans="1:10" ht="15" x14ac:dyDescent="0.25">
      <c r="A414" s="578"/>
      <c r="B414" s="616"/>
      <c r="C414" s="578">
        <v>132</v>
      </c>
      <c r="D414" s="578"/>
      <c r="E414" s="578" t="s">
        <v>621</v>
      </c>
      <c r="F414" s="578"/>
      <c r="G414" s="578">
        <v>20</v>
      </c>
      <c r="H414" s="578" t="s">
        <v>599</v>
      </c>
      <c r="I414" s="578" t="s">
        <v>531</v>
      </c>
      <c r="J414" s="604">
        <v>49254</v>
      </c>
    </row>
    <row r="415" spans="1:10" ht="15" x14ac:dyDescent="0.25">
      <c r="A415" s="578"/>
      <c r="B415" s="616"/>
      <c r="C415" s="578">
        <v>132</v>
      </c>
      <c r="D415" s="578"/>
      <c r="E415" s="578" t="s">
        <v>621</v>
      </c>
      <c r="F415" s="578"/>
      <c r="G415" s="578">
        <v>20</v>
      </c>
      <c r="H415" s="578" t="s">
        <v>600</v>
      </c>
      <c r="I415" s="578" t="s">
        <v>531</v>
      </c>
      <c r="J415" s="604">
        <v>37433</v>
      </c>
    </row>
    <row r="416" spans="1:10" s="586" customFormat="1" ht="15" x14ac:dyDescent="0.25">
      <c r="A416" s="606" t="s">
        <v>655</v>
      </c>
      <c r="B416" s="608"/>
      <c r="C416" s="608">
        <v>132</v>
      </c>
      <c r="D416" s="608"/>
      <c r="E416" s="608"/>
      <c r="F416" s="608"/>
      <c r="G416" s="608">
        <v>20</v>
      </c>
      <c r="H416" s="608"/>
      <c r="I416" s="608"/>
      <c r="J416" s="609">
        <v>135941</v>
      </c>
    </row>
    <row r="417" spans="1:10" x14ac:dyDescent="0.2">
      <c r="A417" s="610"/>
      <c r="B417" s="610"/>
      <c r="C417" s="610"/>
      <c r="D417" s="610"/>
      <c r="E417" s="610"/>
      <c r="F417" s="610"/>
      <c r="G417" s="610"/>
      <c r="H417" s="611"/>
      <c r="I417" s="610"/>
      <c r="J417" s="610"/>
    </row>
    <row r="418" spans="1:10" ht="15" x14ac:dyDescent="0.25">
      <c r="A418" s="578">
        <v>373</v>
      </c>
      <c r="B418" s="616">
        <v>42573</v>
      </c>
      <c r="C418" s="578">
        <v>132</v>
      </c>
      <c r="D418" s="578" t="s">
        <v>656</v>
      </c>
      <c r="E418" s="578" t="s">
        <v>621</v>
      </c>
      <c r="F418" s="581" t="s">
        <v>523</v>
      </c>
      <c r="G418" s="578">
        <v>380</v>
      </c>
      <c r="H418" s="578" t="s">
        <v>586</v>
      </c>
      <c r="I418" s="578" t="s">
        <v>531</v>
      </c>
      <c r="J418" s="604">
        <v>1153</v>
      </c>
    </row>
    <row r="419" spans="1:10" ht="15" x14ac:dyDescent="0.25">
      <c r="A419" s="578"/>
      <c r="B419" s="616"/>
      <c r="C419" s="578">
        <v>132</v>
      </c>
      <c r="D419" s="578"/>
      <c r="E419" s="578" t="s">
        <v>621</v>
      </c>
      <c r="F419" s="581" t="s">
        <v>526</v>
      </c>
      <c r="G419" s="578">
        <v>380</v>
      </c>
      <c r="H419" s="578" t="s">
        <v>589</v>
      </c>
      <c r="I419" s="578" t="s">
        <v>531</v>
      </c>
      <c r="J419" s="604">
        <v>3654</v>
      </c>
    </row>
    <row r="420" spans="1:10" s="586" customFormat="1" ht="15" x14ac:dyDescent="0.25">
      <c r="A420" s="585"/>
      <c r="B420" s="585"/>
      <c r="C420" s="585">
        <v>132</v>
      </c>
      <c r="D420" s="585"/>
      <c r="E420" s="585"/>
      <c r="F420" s="585"/>
      <c r="G420" s="585">
        <v>380</v>
      </c>
      <c r="H420" s="585"/>
      <c r="I420" s="585"/>
      <c r="J420" s="605">
        <v>4807</v>
      </c>
    </row>
    <row r="421" spans="1:10" ht="15" x14ac:dyDescent="0.25">
      <c r="A421" s="578"/>
      <c r="B421" s="616"/>
      <c r="C421" s="578">
        <v>132</v>
      </c>
      <c r="D421" s="578"/>
      <c r="E421" s="578" t="s">
        <v>622</v>
      </c>
      <c r="F421" s="578"/>
      <c r="G421" s="578">
        <v>31</v>
      </c>
      <c r="H421" s="578" t="s">
        <v>539</v>
      </c>
      <c r="I421" s="578" t="s">
        <v>531</v>
      </c>
      <c r="J421" s="604">
        <v>-23137</v>
      </c>
    </row>
    <row r="422" spans="1:10" s="586" customFormat="1" ht="15" x14ac:dyDescent="0.25">
      <c r="A422" s="585"/>
      <c r="B422" s="585"/>
      <c r="C422" s="585">
        <v>132</v>
      </c>
      <c r="D422" s="585"/>
      <c r="E422" s="585"/>
      <c r="F422" s="585"/>
      <c r="G422" s="585">
        <v>31</v>
      </c>
      <c r="H422" s="585"/>
      <c r="I422" s="585"/>
      <c r="J422" s="605">
        <v>-23137</v>
      </c>
    </row>
    <row r="423" spans="1:10" ht="15" x14ac:dyDescent="0.25">
      <c r="A423" s="578"/>
      <c r="B423" s="616"/>
      <c r="C423" s="578">
        <v>132</v>
      </c>
      <c r="D423" s="578"/>
      <c r="E423" s="578" t="s">
        <v>621</v>
      </c>
      <c r="F423" s="578"/>
      <c r="G423" s="578">
        <v>160</v>
      </c>
      <c r="H423" s="578" t="s">
        <v>657</v>
      </c>
      <c r="I423" s="578" t="s">
        <v>531</v>
      </c>
      <c r="J423" s="604">
        <v>18330</v>
      </c>
    </row>
    <row r="424" spans="1:10" s="586" customFormat="1" ht="15" x14ac:dyDescent="0.25">
      <c r="A424" s="606" t="s">
        <v>658</v>
      </c>
      <c r="B424" s="608"/>
      <c r="C424" s="608">
        <v>132</v>
      </c>
      <c r="D424" s="608"/>
      <c r="E424" s="608"/>
      <c r="F424" s="608"/>
      <c r="G424" s="608">
        <v>160</v>
      </c>
      <c r="H424" s="608"/>
      <c r="I424" s="608"/>
      <c r="J424" s="609">
        <v>18330</v>
      </c>
    </row>
    <row r="425" spans="1:10" x14ac:dyDescent="0.2">
      <c r="A425" s="610"/>
      <c r="B425" s="610"/>
      <c r="C425" s="610"/>
      <c r="D425" s="610"/>
      <c r="E425" s="610"/>
      <c r="F425" s="610"/>
      <c r="G425" s="610"/>
      <c r="H425" s="611"/>
      <c r="I425" s="610"/>
      <c r="J425" s="610"/>
    </row>
    <row r="426" spans="1:10" ht="15" x14ac:dyDescent="0.25">
      <c r="A426" s="578">
        <v>376</v>
      </c>
      <c r="B426" s="616">
        <v>42576</v>
      </c>
      <c r="C426" s="578">
        <v>132</v>
      </c>
      <c r="D426" s="578" t="s">
        <v>659</v>
      </c>
      <c r="E426" s="578" t="s">
        <v>622</v>
      </c>
      <c r="F426" s="581" t="s">
        <v>523</v>
      </c>
      <c r="G426" s="578">
        <v>31</v>
      </c>
      <c r="H426" s="578" t="s">
        <v>539</v>
      </c>
      <c r="I426" s="578" t="s">
        <v>531</v>
      </c>
      <c r="J426" s="604">
        <v>-172471</v>
      </c>
    </row>
    <row r="427" spans="1:10" ht="15" x14ac:dyDescent="0.25">
      <c r="A427" s="578"/>
      <c r="B427" s="616"/>
      <c r="C427" s="578">
        <v>132</v>
      </c>
      <c r="D427" s="578"/>
      <c r="E427" s="578" t="s">
        <v>622</v>
      </c>
      <c r="F427" s="581" t="s">
        <v>526</v>
      </c>
      <c r="G427" s="578">
        <v>31</v>
      </c>
      <c r="H427" s="578" t="s">
        <v>602</v>
      </c>
      <c r="I427" s="578" t="s">
        <v>531</v>
      </c>
      <c r="J427" s="604">
        <v>-100000</v>
      </c>
    </row>
    <row r="428" spans="1:10" ht="15" x14ac:dyDescent="0.25">
      <c r="A428" s="578"/>
      <c r="B428" s="616"/>
      <c r="C428" s="578">
        <v>132</v>
      </c>
      <c r="D428" s="578"/>
      <c r="E428" s="578" t="s">
        <v>621</v>
      </c>
      <c r="F428" s="578"/>
      <c r="G428" s="578">
        <v>31</v>
      </c>
      <c r="H428" s="578" t="s">
        <v>606</v>
      </c>
      <c r="I428" s="578" t="s">
        <v>531</v>
      </c>
      <c r="J428" s="604">
        <v>2471</v>
      </c>
    </row>
    <row r="429" spans="1:10" ht="15" x14ac:dyDescent="0.25">
      <c r="A429" s="578"/>
      <c r="B429" s="616"/>
      <c r="C429" s="578">
        <v>132</v>
      </c>
      <c r="D429" s="578"/>
      <c r="E429" s="578" t="s">
        <v>621</v>
      </c>
      <c r="F429" s="578"/>
      <c r="G429" s="578">
        <v>31</v>
      </c>
      <c r="H429" s="578" t="s">
        <v>601</v>
      </c>
      <c r="I429" s="578" t="s">
        <v>531</v>
      </c>
      <c r="J429" s="604">
        <v>250000</v>
      </c>
    </row>
    <row r="430" spans="1:10" ht="15" x14ac:dyDescent="0.25">
      <c r="A430" s="578"/>
      <c r="B430" s="616"/>
      <c r="C430" s="578">
        <v>132</v>
      </c>
      <c r="D430" s="578"/>
      <c r="E430" s="578" t="s">
        <v>621</v>
      </c>
      <c r="F430" s="578"/>
      <c r="G430" s="578">
        <v>31</v>
      </c>
      <c r="H430" s="578" t="s">
        <v>660</v>
      </c>
      <c r="I430" s="578" t="s">
        <v>531</v>
      </c>
      <c r="J430" s="604">
        <v>20000</v>
      </c>
    </row>
    <row r="431" spans="1:10" ht="15" x14ac:dyDescent="0.25">
      <c r="A431" s="578"/>
      <c r="B431" s="616"/>
      <c r="C431" s="578">
        <v>132</v>
      </c>
      <c r="D431" s="578"/>
      <c r="E431" s="578" t="s">
        <v>622</v>
      </c>
      <c r="F431" s="578"/>
      <c r="G431" s="578">
        <v>31</v>
      </c>
      <c r="H431" s="578" t="s">
        <v>611</v>
      </c>
      <c r="I431" s="578" t="s">
        <v>531</v>
      </c>
      <c r="J431" s="604">
        <v>-37250</v>
      </c>
    </row>
    <row r="432" spans="1:10" ht="15" x14ac:dyDescent="0.25">
      <c r="A432" s="578"/>
      <c r="B432" s="616"/>
      <c r="C432" s="578">
        <v>132</v>
      </c>
      <c r="D432" s="578"/>
      <c r="E432" s="578" t="s">
        <v>621</v>
      </c>
      <c r="F432" s="578"/>
      <c r="G432" s="578">
        <v>31</v>
      </c>
      <c r="H432" s="578" t="s">
        <v>624</v>
      </c>
      <c r="I432" s="578" t="s">
        <v>531</v>
      </c>
      <c r="J432" s="604">
        <v>37250</v>
      </c>
    </row>
    <row r="433" spans="1:11" ht="15" x14ac:dyDescent="0.25">
      <c r="A433" s="578"/>
      <c r="B433" s="616"/>
      <c r="C433" s="578">
        <v>132</v>
      </c>
      <c r="D433" s="578"/>
      <c r="E433" s="578" t="s">
        <v>622</v>
      </c>
      <c r="F433" s="578"/>
      <c r="G433" s="578">
        <v>31</v>
      </c>
      <c r="H433" s="578" t="s">
        <v>612</v>
      </c>
      <c r="I433" s="578" t="s">
        <v>531</v>
      </c>
      <c r="J433" s="604">
        <v>-20089</v>
      </c>
    </row>
    <row r="434" spans="1:11" ht="15" x14ac:dyDescent="0.25">
      <c r="A434" s="578"/>
      <c r="B434" s="616"/>
      <c r="C434" s="578">
        <v>132</v>
      </c>
      <c r="D434" s="578"/>
      <c r="E434" s="578" t="s">
        <v>621</v>
      </c>
      <c r="F434" s="578"/>
      <c r="G434" s="578">
        <v>31</v>
      </c>
      <c r="H434" s="578" t="s">
        <v>625</v>
      </c>
      <c r="I434" s="578" t="s">
        <v>531</v>
      </c>
      <c r="J434" s="604">
        <v>20089</v>
      </c>
    </row>
    <row r="435" spans="1:11" s="619" customFormat="1" ht="14.25" x14ac:dyDescent="0.2">
      <c r="A435" s="606" t="s">
        <v>661</v>
      </c>
      <c r="B435" s="617"/>
      <c r="C435" s="617">
        <v>132</v>
      </c>
      <c r="D435" s="617"/>
      <c r="E435" s="617"/>
      <c r="F435" s="617"/>
      <c r="G435" s="617">
        <v>31</v>
      </c>
      <c r="H435" s="617"/>
      <c r="I435" s="617"/>
      <c r="J435" s="618">
        <f>SUM(J426:J434)</f>
        <v>0</v>
      </c>
    </row>
    <row r="436" spans="1:11" x14ac:dyDescent="0.2">
      <c r="A436" s="610"/>
      <c r="B436" s="610"/>
      <c r="C436" s="610"/>
      <c r="D436" s="610"/>
      <c r="E436" s="610"/>
      <c r="F436" s="610"/>
      <c r="G436" s="610"/>
      <c r="H436" s="611"/>
      <c r="I436" s="610"/>
      <c r="J436" s="610"/>
    </row>
    <row r="437" spans="1:11" ht="15" x14ac:dyDescent="0.25">
      <c r="A437" s="578">
        <v>377</v>
      </c>
      <c r="B437" s="616">
        <v>42578</v>
      </c>
      <c r="C437" s="578">
        <v>132</v>
      </c>
      <c r="D437" s="578" t="s">
        <v>662</v>
      </c>
      <c r="E437" s="578" t="s">
        <v>621</v>
      </c>
      <c r="F437" s="581" t="s">
        <v>523</v>
      </c>
      <c r="G437" s="578">
        <v>380</v>
      </c>
      <c r="H437" s="578" t="s">
        <v>624</v>
      </c>
      <c r="I437" s="578" t="s">
        <v>531</v>
      </c>
      <c r="J437" s="604">
        <v>10675</v>
      </c>
    </row>
    <row r="438" spans="1:11" ht="15" x14ac:dyDescent="0.25">
      <c r="A438" s="578"/>
      <c r="B438" s="616"/>
      <c r="C438" s="578">
        <v>132</v>
      </c>
      <c r="D438" s="578"/>
      <c r="E438" s="578" t="s">
        <v>621</v>
      </c>
      <c r="F438" s="581" t="s">
        <v>526</v>
      </c>
      <c r="G438" s="578">
        <v>380</v>
      </c>
      <c r="H438" s="578" t="s">
        <v>625</v>
      </c>
      <c r="I438" s="578" t="s">
        <v>531</v>
      </c>
      <c r="J438" s="604">
        <v>4880</v>
      </c>
    </row>
    <row r="439" spans="1:11" ht="15" x14ac:dyDescent="0.25">
      <c r="A439" s="578"/>
      <c r="B439" s="616"/>
      <c r="C439" s="578">
        <v>132</v>
      </c>
      <c r="D439" s="578"/>
      <c r="E439" s="578" t="s">
        <v>621</v>
      </c>
      <c r="F439" s="578"/>
      <c r="G439" s="578">
        <v>380</v>
      </c>
      <c r="H439" s="578" t="s">
        <v>611</v>
      </c>
      <c r="I439" s="578" t="s">
        <v>531</v>
      </c>
      <c r="J439" s="604">
        <v>990</v>
      </c>
    </row>
    <row r="440" spans="1:11" ht="15" x14ac:dyDescent="0.25">
      <c r="A440" s="578"/>
      <c r="B440" s="616"/>
      <c r="C440" s="578">
        <v>132</v>
      </c>
      <c r="D440" s="578"/>
      <c r="E440" s="578" t="s">
        <v>621</v>
      </c>
      <c r="F440" s="578"/>
      <c r="G440" s="578">
        <v>380</v>
      </c>
      <c r="H440" s="578" t="s">
        <v>612</v>
      </c>
      <c r="I440" s="578" t="s">
        <v>531</v>
      </c>
      <c r="J440" s="604">
        <v>1979</v>
      </c>
    </row>
    <row r="441" spans="1:11" s="586" customFormat="1" ht="15" x14ac:dyDescent="0.25">
      <c r="A441" s="585"/>
      <c r="B441" s="585"/>
      <c r="C441" s="585">
        <v>132</v>
      </c>
      <c r="D441" s="585"/>
      <c r="E441" s="585"/>
      <c r="F441" s="585"/>
      <c r="G441" s="585">
        <v>380</v>
      </c>
      <c r="H441" s="585"/>
      <c r="I441" s="585"/>
      <c r="J441" s="605">
        <v>18524</v>
      </c>
      <c r="K441" s="620"/>
    </row>
    <row r="442" spans="1:11" ht="15" x14ac:dyDescent="0.25">
      <c r="A442" s="578"/>
      <c r="B442" s="616"/>
      <c r="C442" s="578">
        <v>132</v>
      </c>
      <c r="D442" s="578"/>
      <c r="E442" s="578" t="s">
        <v>621</v>
      </c>
      <c r="F442" s="578"/>
      <c r="G442" s="578">
        <v>360</v>
      </c>
      <c r="H442" s="578" t="s">
        <v>624</v>
      </c>
      <c r="I442" s="578" t="s">
        <v>531</v>
      </c>
      <c r="J442" s="604">
        <v>562</v>
      </c>
    </row>
    <row r="443" spans="1:11" ht="15" x14ac:dyDescent="0.25">
      <c r="A443" s="578"/>
      <c r="B443" s="616"/>
      <c r="C443" s="578">
        <v>132</v>
      </c>
      <c r="D443" s="578"/>
      <c r="E443" s="578" t="s">
        <v>621</v>
      </c>
      <c r="F443" s="578"/>
      <c r="G443" s="578">
        <v>360</v>
      </c>
      <c r="H443" s="578" t="s">
        <v>625</v>
      </c>
      <c r="I443" s="578" t="s">
        <v>531</v>
      </c>
      <c r="J443" s="604">
        <v>1124</v>
      </c>
    </row>
    <row r="444" spans="1:11" s="586" customFormat="1" ht="15" x14ac:dyDescent="0.25">
      <c r="A444" s="585"/>
      <c r="B444" s="585"/>
      <c r="C444" s="585">
        <v>132</v>
      </c>
      <c r="D444" s="585"/>
      <c r="E444" s="585"/>
      <c r="F444" s="585"/>
      <c r="G444" s="585">
        <v>360</v>
      </c>
      <c r="H444" s="585"/>
      <c r="I444" s="585"/>
      <c r="J444" s="605">
        <v>1686</v>
      </c>
      <c r="K444" s="620"/>
    </row>
    <row r="445" spans="1:11" ht="15" x14ac:dyDescent="0.25">
      <c r="A445" s="578"/>
      <c r="B445" s="616"/>
      <c r="C445" s="578">
        <v>132</v>
      </c>
      <c r="D445" s="578"/>
      <c r="E445" s="578" t="s">
        <v>621</v>
      </c>
      <c r="F445" s="578"/>
      <c r="G445" s="578">
        <v>320</v>
      </c>
      <c r="H445" s="578" t="s">
        <v>624</v>
      </c>
      <c r="I445" s="578" t="s">
        <v>531</v>
      </c>
      <c r="J445" s="604">
        <v>4789</v>
      </c>
    </row>
    <row r="446" spans="1:11" ht="15" x14ac:dyDescent="0.25">
      <c r="A446" s="578"/>
      <c r="B446" s="616"/>
      <c r="C446" s="578">
        <v>132</v>
      </c>
      <c r="D446" s="578"/>
      <c r="E446" s="578" t="s">
        <v>621</v>
      </c>
      <c r="F446" s="578"/>
      <c r="G446" s="578">
        <v>320</v>
      </c>
      <c r="H446" s="578" t="s">
        <v>625</v>
      </c>
      <c r="I446" s="578" t="s">
        <v>531</v>
      </c>
      <c r="J446" s="604">
        <v>2702</v>
      </c>
    </row>
    <row r="447" spans="1:11" ht="15" x14ac:dyDescent="0.25">
      <c r="A447" s="578"/>
      <c r="B447" s="616"/>
      <c r="C447" s="578">
        <v>132</v>
      </c>
      <c r="D447" s="578"/>
      <c r="E447" s="578" t="s">
        <v>621</v>
      </c>
      <c r="F447" s="578"/>
      <c r="G447" s="578">
        <v>320</v>
      </c>
      <c r="H447" s="578" t="s">
        <v>611</v>
      </c>
      <c r="I447" s="578" t="s">
        <v>531</v>
      </c>
      <c r="J447" s="604">
        <v>737</v>
      </c>
    </row>
    <row r="448" spans="1:11" ht="15" x14ac:dyDescent="0.25">
      <c r="A448" s="578"/>
      <c r="B448" s="616"/>
      <c r="C448" s="578">
        <v>132</v>
      </c>
      <c r="D448" s="578"/>
      <c r="E448" s="578" t="s">
        <v>621</v>
      </c>
      <c r="F448" s="578"/>
      <c r="G448" s="578">
        <v>320</v>
      </c>
      <c r="H448" s="578" t="s">
        <v>612</v>
      </c>
      <c r="I448" s="578" t="s">
        <v>531</v>
      </c>
      <c r="J448" s="604">
        <v>1474</v>
      </c>
    </row>
    <row r="449" spans="1:11" s="586" customFormat="1" ht="15" x14ac:dyDescent="0.25">
      <c r="A449" s="585"/>
      <c r="B449" s="585"/>
      <c r="C449" s="585">
        <v>132</v>
      </c>
      <c r="D449" s="585"/>
      <c r="E449" s="585"/>
      <c r="F449" s="585"/>
      <c r="G449" s="585">
        <v>320</v>
      </c>
      <c r="H449" s="585"/>
      <c r="I449" s="585"/>
      <c r="J449" s="605">
        <v>9702</v>
      </c>
      <c r="K449" s="620"/>
    </row>
    <row r="450" spans="1:11" ht="15" x14ac:dyDescent="0.25">
      <c r="A450" s="578"/>
      <c r="B450" s="616"/>
      <c r="C450" s="578">
        <v>132</v>
      </c>
      <c r="D450" s="578"/>
      <c r="E450" s="578" t="s">
        <v>622</v>
      </c>
      <c r="F450" s="578"/>
      <c r="G450" s="578">
        <v>31</v>
      </c>
      <c r="H450" s="578" t="s">
        <v>611</v>
      </c>
      <c r="I450" s="578" t="s">
        <v>531</v>
      </c>
      <c r="J450" s="604">
        <v>-50000</v>
      </c>
    </row>
    <row r="451" spans="1:11" ht="15" x14ac:dyDescent="0.25">
      <c r="A451" s="578"/>
      <c r="B451" s="616"/>
      <c r="C451" s="578">
        <v>132</v>
      </c>
      <c r="D451" s="578"/>
      <c r="E451" s="578" t="s">
        <v>622</v>
      </c>
      <c r="F451" s="578"/>
      <c r="G451" s="578">
        <v>31</v>
      </c>
      <c r="H451" s="578" t="s">
        <v>612</v>
      </c>
      <c r="I451" s="578" t="s">
        <v>531</v>
      </c>
      <c r="J451" s="604">
        <v>-36746</v>
      </c>
    </row>
    <row r="452" spans="1:11" s="586" customFormat="1" ht="15" x14ac:dyDescent="0.25">
      <c r="A452" s="585"/>
      <c r="B452" s="585"/>
      <c r="C452" s="585">
        <v>132</v>
      </c>
      <c r="D452" s="585"/>
      <c r="E452" s="585"/>
      <c r="F452" s="585"/>
      <c r="G452" s="585">
        <v>31</v>
      </c>
      <c r="H452" s="585"/>
      <c r="I452" s="585"/>
      <c r="J452" s="605">
        <v>-86746</v>
      </c>
      <c r="K452" s="620"/>
    </row>
    <row r="453" spans="1:11" ht="15" x14ac:dyDescent="0.25">
      <c r="A453" s="578"/>
      <c r="B453" s="616"/>
      <c r="C453" s="578">
        <v>132</v>
      </c>
      <c r="D453" s="578"/>
      <c r="E453" s="578" t="s">
        <v>621</v>
      </c>
      <c r="F453" s="578"/>
      <c r="G453" s="578">
        <v>300</v>
      </c>
      <c r="H453" s="578" t="s">
        <v>624</v>
      </c>
      <c r="I453" s="578" t="s">
        <v>531</v>
      </c>
      <c r="J453" s="604">
        <v>8035</v>
      </c>
    </row>
    <row r="454" spans="1:11" ht="15" x14ac:dyDescent="0.25">
      <c r="A454" s="578"/>
      <c r="B454" s="616"/>
      <c r="C454" s="578">
        <v>132</v>
      </c>
      <c r="D454" s="578"/>
      <c r="E454" s="578" t="s">
        <v>621</v>
      </c>
      <c r="F454" s="578"/>
      <c r="G454" s="578">
        <v>300</v>
      </c>
      <c r="H454" s="578" t="s">
        <v>625</v>
      </c>
      <c r="I454" s="578" t="s">
        <v>531</v>
      </c>
      <c r="J454" s="604">
        <v>3214</v>
      </c>
    </row>
    <row r="455" spans="1:11" ht="15" x14ac:dyDescent="0.25">
      <c r="A455" s="578"/>
      <c r="B455" s="616"/>
      <c r="C455" s="578">
        <v>132</v>
      </c>
      <c r="D455" s="578"/>
      <c r="E455" s="578" t="s">
        <v>621</v>
      </c>
      <c r="F455" s="578"/>
      <c r="G455" s="578">
        <v>300</v>
      </c>
      <c r="H455" s="578" t="s">
        <v>611</v>
      </c>
      <c r="I455" s="578" t="s">
        <v>531</v>
      </c>
      <c r="J455" s="604">
        <v>1607</v>
      </c>
    </row>
    <row r="456" spans="1:11" ht="15" x14ac:dyDescent="0.25">
      <c r="A456" s="578"/>
      <c r="B456" s="616"/>
      <c r="C456" s="578">
        <v>132</v>
      </c>
      <c r="D456" s="578"/>
      <c r="E456" s="578" t="s">
        <v>621</v>
      </c>
      <c r="F456" s="578"/>
      <c r="G456" s="578">
        <v>300</v>
      </c>
      <c r="H456" s="578" t="s">
        <v>612</v>
      </c>
      <c r="I456" s="578" t="s">
        <v>531</v>
      </c>
      <c r="J456" s="604">
        <v>3214</v>
      </c>
    </row>
    <row r="457" spans="1:11" s="586" customFormat="1" ht="15" x14ac:dyDescent="0.25">
      <c r="A457" s="585"/>
      <c r="B457" s="585"/>
      <c r="C457" s="585">
        <v>132</v>
      </c>
      <c r="D457" s="585"/>
      <c r="E457" s="585"/>
      <c r="F457" s="585"/>
      <c r="G457" s="585">
        <v>300</v>
      </c>
      <c r="H457" s="585"/>
      <c r="I457" s="585"/>
      <c r="J457" s="605">
        <v>16070</v>
      </c>
      <c r="K457" s="620"/>
    </row>
    <row r="458" spans="1:11" ht="15" x14ac:dyDescent="0.25">
      <c r="A458" s="578"/>
      <c r="B458" s="616"/>
      <c r="C458" s="578">
        <v>132</v>
      </c>
      <c r="D458" s="578"/>
      <c r="E458" s="578" t="s">
        <v>621</v>
      </c>
      <c r="F458" s="578"/>
      <c r="G458" s="578">
        <v>260</v>
      </c>
      <c r="H458" s="578" t="s">
        <v>533</v>
      </c>
      <c r="I458" s="578" t="s">
        <v>531</v>
      </c>
      <c r="J458" s="604">
        <v>94</v>
      </c>
    </row>
    <row r="459" spans="1:11" ht="15" x14ac:dyDescent="0.25">
      <c r="A459" s="578"/>
      <c r="B459" s="616"/>
      <c r="C459" s="578">
        <v>132</v>
      </c>
      <c r="D459" s="578"/>
      <c r="E459" s="578" t="s">
        <v>622</v>
      </c>
      <c r="F459" s="578"/>
      <c r="G459" s="578">
        <v>260</v>
      </c>
      <c r="H459" s="578" t="s">
        <v>663</v>
      </c>
      <c r="I459" s="578" t="s">
        <v>531</v>
      </c>
      <c r="J459" s="604">
        <v>-94</v>
      </c>
    </row>
    <row r="460" spans="1:11" ht="15" x14ac:dyDescent="0.25">
      <c r="A460" s="578"/>
      <c r="B460" s="616"/>
      <c r="C460" s="578">
        <v>132</v>
      </c>
      <c r="D460" s="578"/>
      <c r="E460" s="578" t="s">
        <v>621</v>
      </c>
      <c r="F460" s="578"/>
      <c r="G460" s="578">
        <v>260</v>
      </c>
      <c r="H460" s="578" t="s">
        <v>624</v>
      </c>
      <c r="I460" s="578" t="s">
        <v>531</v>
      </c>
      <c r="J460" s="604">
        <v>2531</v>
      </c>
    </row>
    <row r="461" spans="1:11" ht="15" x14ac:dyDescent="0.25">
      <c r="A461" s="578"/>
      <c r="B461" s="616"/>
      <c r="C461" s="578">
        <v>132</v>
      </c>
      <c r="D461" s="578"/>
      <c r="E461" s="578" t="s">
        <v>621</v>
      </c>
      <c r="F461" s="578"/>
      <c r="G461" s="578">
        <v>260</v>
      </c>
      <c r="H461" s="578" t="s">
        <v>625</v>
      </c>
      <c r="I461" s="578" t="s">
        <v>531</v>
      </c>
      <c r="J461" s="604">
        <v>1687</v>
      </c>
    </row>
    <row r="462" spans="1:11" s="586" customFormat="1" ht="15" x14ac:dyDescent="0.25">
      <c r="A462" s="585"/>
      <c r="B462" s="585"/>
      <c r="C462" s="585">
        <v>132</v>
      </c>
      <c r="D462" s="585"/>
      <c r="E462" s="585"/>
      <c r="F462" s="585"/>
      <c r="G462" s="585">
        <v>260</v>
      </c>
      <c r="H462" s="585"/>
      <c r="I462" s="585"/>
      <c r="J462" s="605">
        <v>4218</v>
      </c>
      <c r="K462" s="620"/>
    </row>
    <row r="463" spans="1:11" ht="15" x14ac:dyDescent="0.25">
      <c r="A463" s="578"/>
      <c r="B463" s="616"/>
      <c r="C463" s="578">
        <v>132</v>
      </c>
      <c r="D463" s="578"/>
      <c r="E463" s="578" t="s">
        <v>621</v>
      </c>
      <c r="F463" s="578"/>
      <c r="G463" s="578">
        <v>230</v>
      </c>
      <c r="H463" s="578" t="s">
        <v>624</v>
      </c>
      <c r="I463" s="578" t="s">
        <v>531</v>
      </c>
      <c r="J463" s="604">
        <v>3814</v>
      </c>
    </row>
    <row r="464" spans="1:11" ht="15" x14ac:dyDescent="0.25">
      <c r="A464" s="578"/>
      <c r="B464" s="616"/>
      <c r="C464" s="578">
        <v>132</v>
      </c>
      <c r="D464" s="578"/>
      <c r="E464" s="578" t="s">
        <v>621</v>
      </c>
      <c r="F464" s="578"/>
      <c r="G464" s="578">
        <v>230</v>
      </c>
      <c r="H464" s="578" t="s">
        <v>625</v>
      </c>
      <c r="I464" s="578" t="s">
        <v>531</v>
      </c>
      <c r="J464" s="604">
        <v>1526</v>
      </c>
    </row>
    <row r="465" spans="1:12" s="586" customFormat="1" ht="15" x14ac:dyDescent="0.25">
      <c r="A465" s="585"/>
      <c r="B465" s="585"/>
      <c r="C465" s="585">
        <v>132</v>
      </c>
      <c r="D465" s="585"/>
      <c r="E465" s="585"/>
      <c r="F465" s="585"/>
      <c r="G465" s="585">
        <v>230</v>
      </c>
      <c r="H465" s="585"/>
      <c r="I465" s="585"/>
      <c r="J465" s="605">
        <v>5340</v>
      </c>
      <c r="K465" s="620"/>
    </row>
    <row r="466" spans="1:12" ht="15" x14ac:dyDescent="0.25">
      <c r="A466" s="578"/>
      <c r="B466" s="616"/>
      <c r="C466" s="578">
        <v>132</v>
      </c>
      <c r="D466" s="578"/>
      <c r="E466" s="578" t="s">
        <v>621</v>
      </c>
      <c r="F466" s="578"/>
      <c r="G466" s="578">
        <v>170</v>
      </c>
      <c r="H466" s="578" t="s">
        <v>624</v>
      </c>
      <c r="I466" s="578" t="s">
        <v>531</v>
      </c>
      <c r="J466" s="604">
        <v>3019</v>
      </c>
    </row>
    <row r="467" spans="1:12" s="586" customFormat="1" ht="15" x14ac:dyDescent="0.25">
      <c r="A467" s="585"/>
      <c r="B467" s="585"/>
      <c r="C467" s="585">
        <v>132</v>
      </c>
      <c r="D467" s="585"/>
      <c r="E467" s="585"/>
      <c r="F467" s="585"/>
      <c r="G467" s="585">
        <v>170</v>
      </c>
      <c r="H467" s="585"/>
      <c r="I467" s="585"/>
      <c r="J467" s="605">
        <v>3019</v>
      </c>
    </row>
    <row r="468" spans="1:12" ht="15" x14ac:dyDescent="0.25">
      <c r="A468" s="578"/>
      <c r="B468" s="616"/>
      <c r="C468" s="578">
        <v>132</v>
      </c>
      <c r="D468" s="578"/>
      <c r="E468" s="578" t="s">
        <v>621</v>
      </c>
      <c r="F468" s="578"/>
      <c r="G468" s="578">
        <v>160</v>
      </c>
      <c r="H468" s="578" t="s">
        <v>611</v>
      </c>
      <c r="I468" s="578" t="s">
        <v>531</v>
      </c>
      <c r="J468" s="604">
        <v>1668</v>
      </c>
    </row>
    <row r="469" spans="1:12" ht="15" x14ac:dyDescent="0.25">
      <c r="A469" s="578"/>
      <c r="B469" s="616"/>
      <c r="C469" s="578">
        <v>132</v>
      </c>
      <c r="D469" s="578"/>
      <c r="E469" s="578" t="s">
        <v>621</v>
      </c>
      <c r="F469" s="578"/>
      <c r="G469" s="578">
        <v>160</v>
      </c>
      <c r="H469" s="578" t="s">
        <v>612</v>
      </c>
      <c r="I469" s="578" t="s">
        <v>531</v>
      </c>
      <c r="J469" s="604">
        <v>3336</v>
      </c>
    </row>
    <row r="470" spans="1:12" s="586" customFormat="1" ht="15" x14ac:dyDescent="0.25">
      <c r="A470" s="585"/>
      <c r="B470" s="585"/>
      <c r="C470" s="585">
        <v>132</v>
      </c>
      <c r="D470" s="585"/>
      <c r="E470" s="585"/>
      <c r="F470" s="585"/>
      <c r="G470" s="585">
        <v>160</v>
      </c>
      <c r="H470" s="585"/>
      <c r="I470" s="585"/>
      <c r="J470" s="605">
        <v>5004</v>
      </c>
      <c r="K470" s="620"/>
    </row>
    <row r="471" spans="1:12" ht="15" x14ac:dyDescent="0.25">
      <c r="A471" s="578"/>
      <c r="B471" s="616"/>
      <c r="C471" s="578">
        <v>132</v>
      </c>
      <c r="D471" s="578"/>
      <c r="E471" s="578" t="s">
        <v>621</v>
      </c>
      <c r="F471" s="578"/>
      <c r="G471" s="578">
        <v>40</v>
      </c>
      <c r="H471" s="578" t="s">
        <v>624</v>
      </c>
      <c r="I471" s="578" t="s">
        <v>531</v>
      </c>
      <c r="J471" s="604">
        <v>8805</v>
      </c>
    </row>
    <row r="472" spans="1:12" ht="15" x14ac:dyDescent="0.25">
      <c r="A472" s="578"/>
      <c r="B472" s="616"/>
      <c r="C472" s="578">
        <v>132</v>
      </c>
      <c r="D472" s="578"/>
      <c r="E472" s="578" t="s">
        <v>621</v>
      </c>
      <c r="F472" s="578"/>
      <c r="G472" s="578">
        <v>40</v>
      </c>
      <c r="H472" s="578" t="s">
        <v>625</v>
      </c>
      <c r="I472" s="578" t="s">
        <v>531</v>
      </c>
      <c r="J472" s="604">
        <v>3522</v>
      </c>
    </row>
    <row r="473" spans="1:12" ht="15" x14ac:dyDescent="0.25">
      <c r="A473" s="578"/>
      <c r="B473" s="616"/>
      <c r="C473" s="578">
        <v>132</v>
      </c>
      <c r="D473" s="578"/>
      <c r="E473" s="578" t="s">
        <v>621</v>
      </c>
      <c r="F473" s="578"/>
      <c r="G473" s="578">
        <v>40</v>
      </c>
      <c r="H473" s="578" t="s">
        <v>611</v>
      </c>
      <c r="I473" s="578" t="s">
        <v>531</v>
      </c>
      <c r="J473" s="604">
        <v>1761</v>
      </c>
    </row>
    <row r="474" spans="1:12" ht="15" x14ac:dyDescent="0.25">
      <c r="A474" s="578"/>
      <c r="B474" s="616"/>
      <c r="C474" s="578">
        <v>132</v>
      </c>
      <c r="D474" s="578"/>
      <c r="E474" s="578" t="s">
        <v>621</v>
      </c>
      <c r="F474" s="578"/>
      <c r="G474" s="578">
        <v>40</v>
      </c>
      <c r="H474" s="578" t="s">
        <v>612</v>
      </c>
      <c r="I474" s="578" t="s">
        <v>531</v>
      </c>
      <c r="J474" s="604">
        <v>3522</v>
      </c>
    </row>
    <row r="475" spans="1:12" s="586" customFormat="1" ht="15" x14ac:dyDescent="0.25">
      <c r="A475" s="585"/>
      <c r="B475" s="585"/>
      <c r="C475" s="585">
        <v>132</v>
      </c>
      <c r="D475" s="585"/>
      <c r="E475" s="585"/>
      <c r="F475" s="585"/>
      <c r="G475" s="585">
        <v>40</v>
      </c>
      <c r="H475" s="585"/>
      <c r="I475" s="585"/>
      <c r="J475" s="605">
        <v>17610</v>
      </c>
      <c r="K475" s="620"/>
    </row>
    <row r="476" spans="1:12" ht="15" x14ac:dyDescent="0.25">
      <c r="A476" s="578"/>
      <c r="B476" s="616"/>
      <c r="C476" s="578">
        <v>132</v>
      </c>
      <c r="D476" s="578"/>
      <c r="E476" s="578" t="s">
        <v>621</v>
      </c>
      <c r="F476" s="578"/>
      <c r="G476" s="578">
        <v>20</v>
      </c>
      <c r="H476" s="578" t="s">
        <v>611</v>
      </c>
      <c r="I476" s="578" t="s">
        <v>531</v>
      </c>
      <c r="J476" s="604">
        <v>1858</v>
      </c>
    </row>
    <row r="477" spans="1:12" ht="15" x14ac:dyDescent="0.25">
      <c r="A477" s="578"/>
      <c r="B477" s="616"/>
      <c r="C477" s="578">
        <v>132</v>
      </c>
      <c r="D477" s="578"/>
      <c r="E477" s="578" t="s">
        <v>621</v>
      </c>
      <c r="F477" s="578"/>
      <c r="G477" s="578">
        <v>20</v>
      </c>
      <c r="H477" s="578" t="s">
        <v>612</v>
      </c>
      <c r="I477" s="578" t="s">
        <v>531</v>
      </c>
      <c r="J477" s="604">
        <v>3715</v>
      </c>
    </row>
    <row r="478" spans="1:12" s="586" customFormat="1" ht="15.75" thickBot="1" x14ac:dyDescent="0.3">
      <c r="A478" s="584" t="s">
        <v>664</v>
      </c>
      <c r="B478" s="585"/>
      <c r="C478" s="585">
        <v>132</v>
      </c>
      <c r="D478" s="585"/>
      <c r="E478" s="585"/>
      <c r="F478" s="585"/>
      <c r="G478" s="585">
        <v>20</v>
      </c>
      <c r="H478" s="585"/>
      <c r="I478" s="585"/>
      <c r="J478" s="605">
        <v>5573</v>
      </c>
      <c r="K478" s="620"/>
    </row>
    <row r="479" spans="1:12" ht="13.5" thickTop="1" x14ac:dyDescent="0.2">
      <c r="A479" s="613"/>
      <c r="B479" s="613"/>
      <c r="C479" s="613"/>
      <c r="D479" s="613"/>
      <c r="E479" s="613"/>
      <c r="F479" s="613"/>
      <c r="G479" s="613"/>
      <c r="H479" s="614"/>
      <c r="I479" s="613"/>
      <c r="J479" s="615"/>
      <c r="K479" s="621"/>
      <c r="L479" s="621"/>
    </row>
    <row r="480" spans="1:12" ht="15" x14ac:dyDescent="0.25">
      <c r="A480" s="578">
        <v>418</v>
      </c>
      <c r="B480" s="616">
        <v>42599</v>
      </c>
      <c r="C480" s="578">
        <v>132</v>
      </c>
      <c r="D480" s="578" t="s">
        <v>665</v>
      </c>
      <c r="E480" s="578" t="s">
        <v>621</v>
      </c>
      <c r="F480" s="581" t="s">
        <v>523</v>
      </c>
      <c r="G480" s="578">
        <v>390</v>
      </c>
      <c r="H480" s="578" t="s">
        <v>624</v>
      </c>
      <c r="I480" s="578" t="s">
        <v>531</v>
      </c>
      <c r="J480" s="604">
        <v>9575</v>
      </c>
    </row>
    <row r="481" spans="1:10" ht="15" x14ac:dyDescent="0.25">
      <c r="A481" s="578"/>
      <c r="B481" s="616"/>
      <c r="C481" s="578">
        <v>132</v>
      </c>
      <c r="D481" s="578"/>
      <c r="E481" s="578" t="s">
        <v>621</v>
      </c>
      <c r="F481" s="581" t="s">
        <v>526</v>
      </c>
      <c r="G481" s="578">
        <v>390</v>
      </c>
      <c r="H481" s="578" t="s">
        <v>625</v>
      </c>
      <c r="I481" s="578" t="s">
        <v>531</v>
      </c>
      <c r="J481" s="604">
        <v>3831</v>
      </c>
    </row>
    <row r="482" spans="1:10" ht="15" x14ac:dyDescent="0.25">
      <c r="A482" s="578"/>
      <c r="B482" s="616"/>
      <c r="C482" s="578">
        <v>132</v>
      </c>
      <c r="D482" s="578"/>
      <c r="E482" s="578" t="s">
        <v>621</v>
      </c>
      <c r="F482" s="578"/>
      <c r="G482" s="578">
        <v>390</v>
      </c>
      <c r="H482" s="578" t="s">
        <v>611</v>
      </c>
      <c r="I482" s="578" t="s">
        <v>531</v>
      </c>
      <c r="J482" s="604">
        <v>846</v>
      </c>
    </row>
    <row r="483" spans="1:10" ht="15" x14ac:dyDescent="0.25">
      <c r="A483" s="578"/>
      <c r="B483" s="616"/>
      <c r="C483" s="578">
        <v>132</v>
      </c>
      <c r="D483" s="578"/>
      <c r="E483" s="578" t="s">
        <v>621</v>
      </c>
      <c r="F483" s="578"/>
      <c r="G483" s="578">
        <v>390</v>
      </c>
      <c r="H483" s="578" t="s">
        <v>612</v>
      </c>
      <c r="I483" s="578" t="s">
        <v>531</v>
      </c>
      <c r="J483" s="604">
        <v>1692</v>
      </c>
    </row>
    <row r="484" spans="1:10" s="586" customFormat="1" ht="15" x14ac:dyDescent="0.25">
      <c r="A484" s="585"/>
      <c r="B484" s="585"/>
      <c r="C484" s="585">
        <v>132</v>
      </c>
      <c r="D484" s="585"/>
      <c r="E484" s="585"/>
      <c r="F484" s="585"/>
      <c r="G484" s="585">
        <v>390</v>
      </c>
      <c r="H484" s="585"/>
      <c r="I484" s="585"/>
      <c r="J484" s="605">
        <v>15944</v>
      </c>
    </row>
    <row r="485" spans="1:10" ht="15" x14ac:dyDescent="0.25">
      <c r="A485" s="578"/>
      <c r="B485" s="616"/>
      <c r="C485" s="578">
        <v>132</v>
      </c>
      <c r="D485" s="578"/>
      <c r="E485" s="578" t="s">
        <v>621</v>
      </c>
      <c r="F485" s="578"/>
      <c r="G485" s="578">
        <v>370</v>
      </c>
      <c r="H485" s="578" t="s">
        <v>624</v>
      </c>
      <c r="I485" s="578" t="s">
        <v>531</v>
      </c>
      <c r="J485" s="604">
        <v>4807</v>
      </c>
    </row>
    <row r="486" spans="1:10" ht="15" x14ac:dyDescent="0.25">
      <c r="A486" s="578"/>
      <c r="B486" s="616"/>
      <c r="C486" s="578">
        <v>132</v>
      </c>
      <c r="D486" s="578"/>
      <c r="E486" s="578" t="s">
        <v>621</v>
      </c>
      <c r="F486" s="578"/>
      <c r="G486" s="578">
        <v>370</v>
      </c>
      <c r="H486" s="578" t="s">
        <v>625</v>
      </c>
      <c r="I486" s="578" t="s">
        <v>531</v>
      </c>
      <c r="J486" s="604">
        <v>3166</v>
      </c>
    </row>
    <row r="487" spans="1:10" s="586" customFormat="1" ht="15" x14ac:dyDescent="0.25">
      <c r="A487" s="585"/>
      <c r="B487" s="585"/>
      <c r="C487" s="585">
        <v>132</v>
      </c>
      <c r="D487" s="585"/>
      <c r="E487" s="585"/>
      <c r="F487" s="585"/>
      <c r="G487" s="585">
        <v>370</v>
      </c>
      <c r="H487" s="585"/>
      <c r="I487" s="585"/>
      <c r="J487" s="605">
        <v>7973</v>
      </c>
    </row>
    <row r="488" spans="1:10" ht="15" x14ac:dyDescent="0.25">
      <c r="A488" s="578"/>
      <c r="B488" s="616"/>
      <c r="C488" s="578">
        <v>132</v>
      </c>
      <c r="D488" s="578"/>
      <c r="E488" s="578" t="s">
        <v>621</v>
      </c>
      <c r="F488" s="578"/>
      <c r="G488" s="578">
        <v>360</v>
      </c>
      <c r="H488" s="578" t="s">
        <v>624</v>
      </c>
      <c r="I488" s="578" t="s">
        <v>531</v>
      </c>
      <c r="J488" s="604">
        <v>1559</v>
      </c>
    </row>
    <row r="489" spans="1:10" ht="15" x14ac:dyDescent="0.25">
      <c r="A489" s="578"/>
      <c r="B489" s="616"/>
      <c r="C489" s="578">
        <v>132</v>
      </c>
      <c r="D489" s="578"/>
      <c r="E489" s="578" t="s">
        <v>621</v>
      </c>
      <c r="F489" s="578"/>
      <c r="G489" s="578">
        <v>360</v>
      </c>
      <c r="H489" s="578" t="s">
        <v>611</v>
      </c>
      <c r="I489" s="578" t="s">
        <v>531</v>
      </c>
      <c r="J489" s="604">
        <v>780</v>
      </c>
    </row>
    <row r="490" spans="1:10" ht="15" x14ac:dyDescent="0.25">
      <c r="A490" s="578"/>
      <c r="B490" s="616"/>
      <c r="C490" s="578">
        <v>132</v>
      </c>
      <c r="D490" s="578"/>
      <c r="E490" s="578" t="s">
        <v>621</v>
      </c>
      <c r="F490" s="578"/>
      <c r="G490" s="578">
        <v>360</v>
      </c>
      <c r="H490" s="578" t="s">
        <v>612</v>
      </c>
      <c r="I490" s="578" t="s">
        <v>531</v>
      </c>
      <c r="J490" s="604">
        <v>1559</v>
      </c>
    </row>
    <row r="491" spans="1:10" s="586" customFormat="1" ht="15" x14ac:dyDescent="0.25">
      <c r="A491" s="585"/>
      <c r="B491" s="585"/>
      <c r="C491" s="585">
        <v>132</v>
      </c>
      <c r="D491" s="585"/>
      <c r="E491" s="585"/>
      <c r="F491" s="585"/>
      <c r="G491" s="585">
        <v>360</v>
      </c>
      <c r="H491" s="585"/>
      <c r="I491" s="585"/>
      <c r="J491" s="605">
        <v>3898</v>
      </c>
    </row>
    <row r="492" spans="1:10" ht="15" x14ac:dyDescent="0.25">
      <c r="A492" s="578"/>
      <c r="B492" s="616"/>
      <c r="C492" s="578">
        <v>132</v>
      </c>
      <c r="D492" s="578"/>
      <c r="E492" s="578" t="s">
        <v>622</v>
      </c>
      <c r="F492" s="578"/>
      <c r="G492" s="578">
        <v>31</v>
      </c>
      <c r="H492" s="578" t="s">
        <v>611</v>
      </c>
      <c r="I492" s="578" t="s">
        <v>531</v>
      </c>
      <c r="J492" s="604">
        <v>-33178</v>
      </c>
    </row>
    <row r="493" spans="1:10" ht="15" x14ac:dyDescent="0.25">
      <c r="A493" s="578"/>
      <c r="B493" s="616"/>
      <c r="C493" s="578">
        <v>132</v>
      </c>
      <c r="D493" s="578"/>
      <c r="E493" s="578" t="s">
        <v>622</v>
      </c>
      <c r="F493" s="578"/>
      <c r="G493" s="578">
        <v>31</v>
      </c>
      <c r="H493" s="578" t="s">
        <v>612</v>
      </c>
      <c r="I493" s="578" t="s">
        <v>531</v>
      </c>
      <c r="J493" s="604">
        <v>-32000</v>
      </c>
    </row>
    <row r="494" spans="1:10" s="586" customFormat="1" ht="15" x14ac:dyDescent="0.25">
      <c r="A494" s="585"/>
      <c r="B494" s="585"/>
      <c r="C494" s="585">
        <v>132</v>
      </c>
      <c r="D494" s="585"/>
      <c r="E494" s="585"/>
      <c r="F494" s="585"/>
      <c r="G494" s="585">
        <v>31</v>
      </c>
      <c r="H494" s="585"/>
      <c r="I494" s="585"/>
      <c r="J494" s="605">
        <v>-65178</v>
      </c>
    </row>
    <row r="495" spans="1:10" ht="15" x14ac:dyDescent="0.25">
      <c r="A495" s="578"/>
      <c r="B495" s="616"/>
      <c r="C495" s="578">
        <v>132</v>
      </c>
      <c r="D495" s="578"/>
      <c r="E495" s="578" t="s">
        <v>621</v>
      </c>
      <c r="F495" s="578"/>
      <c r="G495" s="578">
        <v>280</v>
      </c>
      <c r="H495" s="578" t="s">
        <v>624</v>
      </c>
      <c r="I495" s="578" t="s">
        <v>531</v>
      </c>
      <c r="J495" s="604">
        <v>5089</v>
      </c>
    </row>
    <row r="496" spans="1:10" ht="15" x14ac:dyDescent="0.25">
      <c r="A496" s="578"/>
      <c r="B496" s="616"/>
      <c r="C496" s="578">
        <v>132</v>
      </c>
      <c r="D496" s="578"/>
      <c r="E496" s="578" t="s">
        <v>621</v>
      </c>
      <c r="F496" s="578"/>
      <c r="G496" s="578">
        <v>280</v>
      </c>
      <c r="H496" s="578" t="s">
        <v>611</v>
      </c>
      <c r="I496" s="578" t="s">
        <v>531</v>
      </c>
      <c r="J496" s="604">
        <v>1018</v>
      </c>
    </row>
    <row r="497" spans="1:10" ht="15" x14ac:dyDescent="0.25">
      <c r="A497" s="578"/>
      <c r="B497" s="616"/>
      <c r="C497" s="578">
        <v>132</v>
      </c>
      <c r="D497" s="578"/>
      <c r="E497" s="578" t="s">
        <v>621</v>
      </c>
      <c r="F497" s="578"/>
      <c r="G497" s="578">
        <v>280</v>
      </c>
      <c r="H497" s="578" t="s">
        <v>612</v>
      </c>
      <c r="I497" s="578" t="s">
        <v>531</v>
      </c>
      <c r="J497" s="604">
        <v>2036</v>
      </c>
    </row>
    <row r="498" spans="1:10" s="586" customFormat="1" ht="15" x14ac:dyDescent="0.25">
      <c r="A498" s="585"/>
      <c r="B498" s="585"/>
      <c r="C498" s="585">
        <v>132</v>
      </c>
      <c r="D498" s="585"/>
      <c r="E498" s="585"/>
      <c r="F498" s="585"/>
      <c r="G498" s="585">
        <v>280</v>
      </c>
      <c r="H498" s="585"/>
      <c r="I498" s="585"/>
      <c r="J498" s="605">
        <v>8143</v>
      </c>
    </row>
    <row r="499" spans="1:10" ht="15" x14ac:dyDescent="0.25">
      <c r="A499" s="578"/>
      <c r="B499" s="616"/>
      <c r="C499" s="578">
        <v>132</v>
      </c>
      <c r="D499" s="578"/>
      <c r="E499" s="578" t="s">
        <v>621</v>
      </c>
      <c r="F499" s="578"/>
      <c r="G499" s="578">
        <v>270</v>
      </c>
      <c r="H499" s="578" t="s">
        <v>611</v>
      </c>
      <c r="I499" s="578" t="s">
        <v>531</v>
      </c>
      <c r="J499" s="604">
        <v>914</v>
      </c>
    </row>
    <row r="500" spans="1:10" ht="15" x14ac:dyDescent="0.25">
      <c r="A500" s="578"/>
      <c r="B500" s="616"/>
      <c r="C500" s="578">
        <v>132</v>
      </c>
      <c r="D500" s="578"/>
      <c r="E500" s="578" t="s">
        <v>621</v>
      </c>
      <c r="F500" s="578"/>
      <c r="G500" s="578">
        <v>270</v>
      </c>
      <c r="H500" s="578" t="s">
        <v>612</v>
      </c>
      <c r="I500" s="578" t="s">
        <v>531</v>
      </c>
      <c r="J500" s="604">
        <v>1827</v>
      </c>
    </row>
    <row r="501" spans="1:10" s="586" customFormat="1" ht="15" x14ac:dyDescent="0.25">
      <c r="A501" s="585"/>
      <c r="B501" s="585"/>
      <c r="C501" s="585">
        <v>132</v>
      </c>
      <c r="D501" s="585"/>
      <c r="E501" s="585"/>
      <c r="F501" s="585"/>
      <c r="G501" s="585">
        <v>270</v>
      </c>
      <c r="H501" s="585"/>
      <c r="I501" s="585"/>
      <c r="J501" s="605">
        <v>2741</v>
      </c>
    </row>
    <row r="502" spans="1:10" ht="15" x14ac:dyDescent="0.25">
      <c r="A502" s="578"/>
      <c r="B502" s="616"/>
      <c r="C502" s="578">
        <v>132</v>
      </c>
      <c r="D502" s="578"/>
      <c r="E502" s="578" t="s">
        <v>621</v>
      </c>
      <c r="F502" s="578"/>
      <c r="G502" s="578">
        <v>240</v>
      </c>
      <c r="H502" s="578" t="s">
        <v>624</v>
      </c>
      <c r="I502" s="578" t="s">
        <v>531</v>
      </c>
      <c r="J502" s="604">
        <v>5537</v>
      </c>
    </row>
    <row r="503" spans="1:10" ht="15" x14ac:dyDescent="0.25">
      <c r="A503" s="578"/>
      <c r="B503" s="616"/>
      <c r="C503" s="578">
        <v>132</v>
      </c>
      <c r="D503" s="578"/>
      <c r="E503" s="578" t="s">
        <v>621</v>
      </c>
      <c r="F503" s="578"/>
      <c r="G503" s="578">
        <v>240</v>
      </c>
      <c r="H503" s="578" t="s">
        <v>625</v>
      </c>
      <c r="I503" s="578" t="s">
        <v>531</v>
      </c>
      <c r="J503" s="604">
        <v>3164</v>
      </c>
    </row>
    <row r="504" spans="1:10" s="586" customFormat="1" ht="15" x14ac:dyDescent="0.25">
      <c r="A504" s="585"/>
      <c r="B504" s="585"/>
      <c r="C504" s="585">
        <v>132</v>
      </c>
      <c r="D504" s="585"/>
      <c r="E504" s="585"/>
      <c r="F504" s="585"/>
      <c r="G504" s="585">
        <v>240</v>
      </c>
      <c r="H504" s="585"/>
      <c r="I504" s="585"/>
      <c r="J504" s="605">
        <v>8701</v>
      </c>
    </row>
    <row r="505" spans="1:10" ht="15" x14ac:dyDescent="0.25">
      <c r="A505" s="578"/>
      <c r="B505" s="616"/>
      <c r="C505" s="578">
        <v>132</v>
      </c>
      <c r="D505" s="578"/>
      <c r="E505" s="578" t="s">
        <v>621</v>
      </c>
      <c r="F505" s="578"/>
      <c r="G505" s="578">
        <v>220</v>
      </c>
      <c r="H505" s="578" t="s">
        <v>624</v>
      </c>
      <c r="I505" s="578" t="s">
        <v>531</v>
      </c>
      <c r="J505" s="604">
        <v>4863</v>
      </c>
    </row>
    <row r="506" spans="1:10" ht="15" x14ac:dyDescent="0.25">
      <c r="A506" s="578"/>
      <c r="B506" s="616"/>
      <c r="C506" s="578">
        <v>132</v>
      </c>
      <c r="D506" s="578"/>
      <c r="E506" s="578" t="s">
        <v>621</v>
      </c>
      <c r="F506" s="578"/>
      <c r="G506" s="578">
        <v>220</v>
      </c>
      <c r="H506" s="578" t="s">
        <v>625</v>
      </c>
      <c r="I506" s="578" t="s">
        <v>531</v>
      </c>
      <c r="J506" s="604">
        <v>1202</v>
      </c>
    </row>
    <row r="507" spans="1:10" s="586" customFormat="1" ht="15" x14ac:dyDescent="0.25">
      <c r="A507" s="585"/>
      <c r="B507" s="585"/>
      <c r="C507" s="585">
        <v>132</v>
      </c>
      <c r="D507" s="585"/>
      <c r="E507" s="585"/>
      <c r="F507" s="585"/>
      <c r="G507" s="585">
        <v>220</v>
      </c>
      <c r="H507" s="585"/>
      <c r="I507" s="585"/>
      <c r="J507" s="605">
        <v>6065</v>
      </c>
    </row>
    <row r="508" spans="1:10" ht="15" x14ac:dyDescent="0.25">
      <c r="A508" s="578"/>
      <c r="B508" s="616"/>
      <c r="C508" s="578">
        <v>132</v>
      </c>
      <c r="D508" s="578"/>
      <c r="E508" s="578" t="s">
        <v>621</v>
      </c>
      <c r="F508" s="578"/>
      <c r="G508" s="578">
        <v>170</v>
      </c>
      <c r="H508" s="578" t="s">
        <v>624</v>
      </c>
      <c r="I508" s="578" t="s">
        <v>531</v>
      </c>
      <c r="J508" s="604">
        <v>3299</v>
      </c>
    </row>
    <row r="509" spans="1:10" ht="15" x14ac:dyDescent="0.25">
      <c r="A509" s="578"/>
      <c r="B509" s="616"/>
      <c r="C509" s="578">
        <v>132</v>
      </c>
      <c r="D509" s="578"/>
      <c r="E509" s="578" t="s">
        <v>621</v>
      </c>
      <c r="F509" s="578"/>
      <c r="G509" s="578">
        <v>170</v>
      </c>
      <c r="H509" s="578" t="s">
        <v>625</v>
      </c>
      <c r="I509" s="578" t="s">
        <v>531</v>
      </c>
      <c r="J509" s="604">
        <v>1650</v>
      </c>
    </row>
    <row r="510" spans="1:10" s="586" customFormat="1" ht="15" x14ac:dyDescent="0.25">
      <c r="A510" s="585"/>
      <c r="B510" s="585"/>
      <c r="C510" s="585">
        <v>132</v>
      </c>
      <c r="D510" s="585"/>
      <c r="E510" s="585"/>
      <c r="F510" s="585"/>
      <c r="G510" s="585">
        <v>170</v>
      </c>
      <c r="H510" s="585"/>
      <c r="I510" s="585"/>
      <c r="J510" s="605">
        <v>4949</v>
      </c>
    </row>
    <row r="511" spans="1:10" ht="15" x14ac:dyDescent="0.25">
      <c r="A511" s="578"/>
      <c r="B511" s="616"/>
      <c r="C511" s="578">
        <v>132</v>
      </c>
      <c r="D511" s="578"/>
      <c r="E511" s="578" t="s">
        <v>621</v>
      </c>
      <c r="F511" s="578"/>
      <c r="G511" s="578">
        <v>70</v>
      </c>
      <c r="H511" s="578" t="s">
        <v>530</v>
      </c>
      <c r="I511" s="578" t="s">
        <v>531</v>
      </c>
      <c r="J511" s="604">
        <v>100</v>
      </c>
    </row>
    <row r="512" spans="1:10" ht="15" x14ac:dyDescent="0.25">
      <c r="A512" s="578"/>
      <c r="B512" s="616"/>
      <c r="C512" s="578">
        <v>132</v>
      </c>
      <c r="D512" s="578"/>
      <c r="E512" s="578" t="s">
        <v>622</v>
      </c>
      <c r="F512" s="578"/>
      <c r="G512" s="578">
        <v>70</v>
      </c>
      <c r="H512" s="578" t="s">
        <v>533</v>
      </c>
      <c r="I512" s="578" t="s">
        <v>531</v>
      </c>
      <c r="J512" s="604">
        <v>-100</v>
      </c>
    </row>
    <row r="513" spans="1:10" s="586" customFormat="1" ht="15" x14ac:dyDescent="0.25">
      <c r="A513" s="585"/>
      <c r="B513" s="585"/>
      <c r="C513" s="585">
        <v>132</v>
      </c>
      <c r="D513" s="585"/>
      <c r="E513" s="585"/>
      <c r="F513" s="585"/>
      <c r="G513" s="585">
        <v>70</v>
      </c>
      <c r="H513" s="585"/>
      <c r="I513" s="585"/>
      <c r="J513" s="605">
        <v>0</v>
      </c>
    </row>
    <row r="514" spans="1:10" ht="15" x14ac:dyDescent="0.25">
      <c r="A514" s="578"/>
      <c r="B514" s="616"/>
      <c r="C514" s="578">
        <v>132</v>
      </c>
      <c r="D514" s="578"/>
      <c r="E514" s="578" t="s">
        <v>621</v>
      </c>
      <c r="F514" s="578"/>
      <c r="G514" s="578">
        <v>50</v>
      </c>
      <c r="H514" s="578" t="s">
        <v>624</v>
      </c>
      <c r="I514" s="578" t="s">
        <v>531</v>
      </c>
      <c r="J514" s="604">
        <v>3815</v>
      </c>
    </row>
    <row r="515" spans="1:10" ht="15" x14ac:dyDescent="0.25">
      <c r="A515" s="578"/>
      <c r="B515" s="616"/>
      <c r="C515" s="578">
        <v>132</v>
      </c>
      <c r="D515" s="578"/>
      <c r="E515" s="578" t="s">
        <v>621</v>
      </c>
      <c r="F515" s="578"/>
      <c r="G515" s="578">
        <v>50</v>
      </c>
      <c r="H515" s="578" t="s">
        <v>611</v>
      </c>
      <c r="I515" s="578" t="s">
        <v>531</v>
      </c>
      <c r="J515" s="604">
        <v>763</v>
      </c>
    </row>
    <row r="516" spans="1:10" ht="15" x14ac:dyDescent="0.25">
      <c r="A516" s="578"/>
      <c r="B516" s="616"/>
      <c r="C516" s="578">
        <v>132</v>
      </c>
      <c r="D516" s="578"/>
      <c r="E516" s="578" t="s">
        <v>621</v>
      </c>
      <c r="F516" s="578"/>
      <c r="G516" s="578">
        <v>50</v>
      </c>
      <c r="H516" s="578" t="s">
        <v>612</v>
      </c>
      <c r="I516" s="578" t="s">
        <v>531</v>
      </c>
      <c r="J516" s="604">
        <v>1526</v>
      </c>
    </row>
    <row r="517" spans="1:10" ht="15" x14ac:dyDescent="0.25">
      <c r="A517" s="578"/>
      <c r="B517" s="616"/>
      <c r="C517" s="578">
        <v>132</v>
      </c>
      <c r="D517" s="578"/>
      <c r="E517" s="578" t="s">
        <v>621</v>
      </c>
      <c r="F517" s="578"/>
      <c r="G517" s="578">
        <v>50</v>
      </c>
      <c r="H517" s="578" t="s">
        <v>597</v>
      </c>
      <c r="I517" s="578" t="s">
        <v>531</v>
      </c>
      <c r="J517" s="604">
        <v>660</v>
      </c>
    </row>
    <row r="518" spans="1:10" s="586" customFormat="1" ht="15" x14ac:dyDescent="0.25">
      <c r="A518" s="585"/>
      <c r="B518" s="585"/>
      <c r="C518" s="585">
        <v>132</v>
      </c>
      <c r="D518" s="585"/>
      <c r="E518" s="585"/>
      <c r="F518" s="585"/>
      <c r="G518" s="585">
        <v>50</v>
      </c>
      <c r="H518" s="585"/>
      <c r="I518" s="585"/>
      <c r="J518" s="605">
        <v>6764</v>
      </c>
    </row>
    <row r="519" spans="1:10" ht="15" x14ac:dyDescent="0.25">
      <c r="A519" s="578"/>
      <c r="B519" s="616"/>
      <c r="C519" s="578">
        <v>132</v>
      </c>
      <c r="D519" s="578"/>
      <c r="E519" s="578" t="s">
        <v>622</v>
      </c>
      <c r="F519" s="578"/>
      <c r="G519" s="578">
        <v>40</v>
      </c>
      <c r="H519" s="578" t="s">
        <v>533</v>
      </c>
      <c r="I519" s="578" t="s">
        <v>531</v>
      </c>
      <c r="J519" s="604">
        <v>-20</v>
      </c>
    </row>
    <row r="520" spans="1:10" ht="15" x14ac:dyDescent="0.25">
      <c r="A520" s="578"/>
      <c r="B520" s="616"/>
      <c r="C520" s="578">
        <v>132</v>
      </c>
      <c r="D520" s="578"/>
      <c r="E520" s="578" t="s">
        <v>621</v>
      </c>
      <c r="F520" s="578"/>
      <c r="G520" s="578">
        <v>40</v>
      </c>
      <c r="H520" s="578" t="s">
        <v>534</v>
      </c>
      <c r="I520" s="578" t="s">
        <v>531</v>
      </c>
      <c r="J520" s="604">
        <v>20</v>
      </c>
    </row>
    <row r="521" spans="1:10" s="586" customFormat="1" ht="15" x14ac:dyDescent="0.25">
      <c r="A521" s="606" t="s">
        <v>666</v>
      </c>
      <c r="B521" s="608"/>
      <c r="C521" s="608">
        <v>132</v>
      </c>
      <c r="D521" s="608"/>
      <c r="E521" s="608"/>
      <c r="F521" s="608"/>
      <c r="G521" s="608">
        <v>40</v>
      </c>
      <c r="H521" s="608"/>
      <c r="I521" s="608"/>
      <c r="J521" s="609">
        <v>0</v>
      </c>
    </row>
    <row r="522" spans="1:10" x14ac:dyDescent="0.2">
      <c r="A522" s="610"/>
      <c r="B522" s="610"/>
      <c r="C522" s="610"/>
      <c r="D522" s="610"/>
      <c r="E522" s="610"/>
      <c r="F522" s="610"/>
      <c r="G522" s="610"/>
      <c r="H522" s="610"/>
      <c r="I522" s="610"/>
      <c r="J522" s="612"/>
    </row>
    <row r="523" spans="1:10" ht="15" x14ac:dyDescent="0.25">
      <c r="A523" s="578">
        <v>427</v>
      </c>
      <c r="B523" s="616">
        <v>42607</v>
      </c>
      <c r="C523" s="578">
        <v>132</v>
      </c>
      <c r="D523" s="578" t="s">
        <v>667</v>
      </c>
      <c r="E523" s="578" t="s">
        <v>622</v>
      </c>
      <c r="F523" s="581" t="s">
        <v>523</v>
      </c>
      <c r="G523" s="578">
        <v>31</v>
      </c>
      <c r="H523" s="578" t="s">
        <v>668</v>
      </c>
      <c r="I523" s="578" t="s">
        <v>531</v>
      </c>
      <c r="J523" s="604">
        <v>-2294</v>
      </c>
    </row>
    <row r="524" spans="1:10" ht="15" x14ac:dyDescent="0.25">
      <c r="A524" s="578"/>
      <c r="B524" s="616"/>
      <c r="C524" s="578">
        <v>132</v>
      </c>
      <c r="D524" s="578"/>
      <c r="E524" s="578" t="s">
        <v>621</v>
      </c>
      <c r="F524" s="581" t="s">
        <v>526</v>
      </c>
      <c r="G524" s="578">
        <v>31</v>
      </c>
      <c r="H524" s="578" t="s">
        <v>606</v>
      </c>
      <c r="I524" s="578" t="s">
        <v>531</v>
      </c>
      <c r="J524" s="604">
        <v>2192</v>
      </c>
    </row>
    <row r="525" spans="1:10" ht="15" x14ac:dyDescent="0.25">
      <c r="A525" s="578"/>
      <c r="B525" s="616"/>
      <c r="C525" s="578">
        <v>132</v>
      </c>
      <c r="D525" s="578"/>
      <c r="E525" s="578" t="s">
        <v>621</v>
      </c>
      <c r="F525" s="578"/>
      <c r="G525" s="578">
        <v>31</v>
      </c>
      <c r="H525" s="578" t="s">
        <v>608</v>
      </c>
      <c r="I525" s="578" t="s">
        <v>531</v>
      </c>
      <c r="J525" s="604">
        <v>102</v>
      </c>
    </row>
    <row r="526" spans="1:10" ht="15.75" thickBot="1" x14ac:dyDescent="0.3">
      <c r="A526" s="584" t="s">
        <v>669</v>
      </c>
      <c r="B526" s="578"/>
      <c r="C526" s="591">
        <v>132</v>
      </c>
      <c r="D526" s="591"/>
      <c r="E526" s="591"/>
      <c r="F526" s="591"/>
      <c r="G526" s="591">
        <v>31</v>
      </c>
      <c r="H526" s="591"/>
      <c r="I526" s="591"/>
      <c r="J526" s="622">
        <v>0</v>
      </c>
    </row>
    <row r="527" spans="1:10" ht="13.5" thickTop="1" x14ac:dyDescent="0.2">
      <c r="A527" s="613"/>
      <c r="B527" s="613"/>
      <c r="C527" s="613"/>
      <c r="D527" s="613"/>
      <c r="E527" s="613"/>
      <c r="F527" s="613"/>
      <c r="G527" s="613"/>
      <c r="H527" s="613"/>
      <c r="I527" s="613"/>
      <c r="J527" s="615"/>
    </row>
    <row r="528" spans="1:10" ht="15" x14ac:dyDescent="0.25">
      <c r="A528" s="578">
        <v>521</v>
      </c>
      <c r="B528" s="616">
        <v>42661</v>
      </c>
      <c r="C528" s="578">
        <v>132</v>
      </c>
      <c r="D528" s="578" t="s">
        <v>670</v>
      </c>
      <c r="E528" s="578" t="s">
        <v>621</v>
      </c>
      <c r="F528" s="581" t="s">
        <v>523</v>
      </c>
      <c r="G528" s="578">
        <v>390</v>
      </c>
      <c r="H528" s="578" t="s">
        <v>539</v>
      </c>
      <c r="I528" s="578" t="s">
        <v>531</v>
      </c>
      <c r="J528" s="604">
        <v>1200</v>
      </c>
    </row>
    <row r="529" spans="1:10" ht="15" x14ac:dyDescent="0.25">
      <c r="A529" s="578"/>
      <c r="B529" s="578"/>
      <c r="C529" s="585">
        <v>132</v>
      </c>
      <c r="D529" s="578"/>
      <c r="E529" s="578"/>
      <c r="F529" s="581" t="s">
        <v>526</v>
      </c>
      <c r="G529" s="585">
        <v>390</v>
      </c>
      <c r="H529" s="585"/>
      <c r="I529" s="585"/>
      <c r="J529" s="605">
        <v>1200</v>
      </c>
    </row>
    <row r="530" spans="1:10" ht="15" x14ac:dyDescent="0.25">
      <c r="A530" s="578"/>
      <c r="B530" s="616"/>
      <c r="C530" s="578">
        <v>132</v>
      </c>
      <c r="D530" s="578"/>
      <c r="E530" s="578" t="s">
        <v>622</v>
      </c>
      <c r="F530" s="578"/>
      <c r="G530" s="578">
        <v>380</v>
      </c>
      <c r="H530" s="578" t="s">
        <v>530</v>
      </c>
      <c r="I530" s="578" t="s">
        <v>531</v>
      </c>
      <c r="J530" s="604">
        <v>-2000</v>
      </c>
    </row>
    <row r="531" spans="1:10" ht="15" x14ac:dyDescent="0.25">
      <c r="A531" s="578"/>
      <c r="B531" s="616"/>
      <c r="C531" s="578">
        <v>132</v>
      </c>
      <c r="D531" s="578"/>
      <c r="E531" s="578" t="s">
        <v>621</v>
      </c>
      <c r="F531" s="578"/>
      <c r="G531" s="578">
        <v>380</v>
      </c>
      <c r="H531" s="578" t="s">
        <v>539</v>
      </c>
      <c r="I531" s="578" t="s">
        <v>531</v>
      </c>
      <c r="J531" s="604">
        <v>4350</v>
      </c>
    </row>
    <row r="532" spans="1:10" s="586" customFormat="1" ht="15" x14ac:dyDescent="0.25">
      <c r="A532" s="585"/>
      <c r="B532" s="585"/>
      <c r="C532" s="585">
        <v>132</v>
      </c>
      <c r="D532" s="585"/>
      <c r="E532" s="585"/>
      <c r="F532" s="585"/>
      <c r="G532" s="585">
        <v>380</v>
      </c>
      <c r="H532" s="585"/>
      <c r="I532" s="585"/>
      <c r="J532" s="605">
        <v>2350</v>
      </c>
    </row>
    <row r="533" spans="1:10" ht="15" x14ac:dyDescent="0.25">
      <c r="A533" s="578"/>
      <c r="B533" s="616"/>
      <c r="C533" s="578">
        <v>132</v>
      </c>
      <c r="D533" s="578"/>
      <c r="E533" s="578" t="s">
        <v>622</v>
      </c>
      <c r="F533" s="578"/>
      <c r="G533" s="578">
        <v>370</v>
      </c>
      <c r="H533" s="578" t="s">
        <v>530</v>
      </c>
      <c r="I533" s="578" t="s">
        <v>531</v>
      </c>
      <c r="J533" s="604">
        <v>-473</v>
      </c>
    </row>
    <row r="534" spans="1:10" ht="15" x14ac:dyDescent="0.25">
      <c r="A534" s="578"/>
      <c r="B534" s="616"/>
      <c r="C534" s="578">
        <v>132</v>
      </c>
      <c r="D534" s="578"/>
      <c r="E534" s="578" t="s">
        <v>622</v>
      </c>
      <c r="F534" s="578"/>
      <c r="G534" s="578">
        <v>370</v>
      </c>
      <c r="H534" s="578" t="s">
        <v>533</v>
      </c>
      <c r="I534" s="578" t="s">
        <v>531</v>
      </c>
      <c r="J534" s="604">
        <v>-2100</v>
      </c>
    </row>
    <row r="535" spans="1:10" ht="15" x14ac:dyDescent="0.25">
      <c r="A535" s="578"/>
      <c r="B535" s="616"/>
      <c r="C535" s="578">
        <v>132</v>
      </c>
      <c r="D535" s="578"/>
      <c r="E535" s="578" t="s">
        <v>622</v>
      </c>
      <c r="F535" s="578"/>
      <c r="G535" s="578">
        <v>370</v>
      </c>
      <c r="H535" s="578" t="s">
        <v>539</v>
      </c>
      <c r="I535" s="578" t="s">
        <v>531</v>
      </c>
      <c r="J535" s="604">
        <v>-727</v>
      </c>
    </row>
    <row r="536" spans="1:10" ht="15" x14ac:dyDescent="0.25">
      <c r="A536" s="578"/>
      <c r="B536" s="616"/>
      <c r="C536" s="578">
        <v>132</v>
      </c>
      <c r="D536" s="578"/>
      <c r="E536" s="578" t="s">
        <v>621</v>
      </c>
      <c r="F536" s="578"/>
      <c r="G536" s="578">
        <v>370</v>
      </c>
      <c r="H536" s="578" t="s">
        <v>597</v>
      </c>
      <c r="I536" s="578" t="s">
        <v>531</v>
      </c>
      <c r="J536" s="604">
        <v>473</v>
      </c>
    </row>
    <row r="537" spans="1:10" s="586" customFormat="1" ht="15" x14ac:dyDescent="0.25">
      <c r="A537" s="585"/>
      <c r="B537" s="585"/>
      <c r="C537" s="585">
        <v>132</v>
      </c>
      <c r="D537" s="585"/>
      <c r="E537" s="585"/>
      <c r="F537" s="585"/>
      <c r="G537" s="585">
        <v>370</v>
      </c>
      <c r="H537" s="585"/>
      <c r="I537" s="585"/>
      <c r="J537" s="605">
        <v>-2827</v>
      </c>
    </row>
    <row r="538" spans="1:10" ht="15" x14ac:dyDescent="0.25">
      <c r="A538" s="578"/>
      <c r="B538" s="616"/>
      <c r="C538" s="578">
        <v>132</v>
      </c>
      <c r="D538" s="578"/>
      <c r="E538" s="578" t="s">
        <v>621</v>
      </c>
      <c r="F538" s="578"/>
      <c r="G538" s="578">
        <v>360</v>
      </c>
      <c r="H538" s="578" t="s">
        <v>530</v>
      </c>
      <c r="I538" s="578" t="s">
        <v>531</v>
      </c>
      <c r="J538" s="604">
        <v>1500</v>
      </c>
    </row>
    <row r="539" spans="1:10" ht="15" x14ac:dyDescent="0.25">
      <c r="A539" s="578"/>
      <c r="B539" s="616"/>
      <c r="C539" s="578">
        <v>132</v>
      </c>
      <c r="D539" s="578"/>
      <c r="E539" s="578" t="s">
        <v>621</v>
      </c>
      <c r="F539" s="578"/>
      <c r="G539" s="578">
        <v>360</v>
      </c>
      <c r="H539" s="578" t="s">
        <v>539</v>
      </c>
      <c r="I539" s="578" t="s">
        <v>531</v>
      </c>
      <c r="J539" s="604">
        <v>6500</v>
      </c>
    </row>
    <row r="540" spans="1:10" s="586" customFormat="1" ht="15" x14ac:dyDescent="0.25">
      <c r="A540" s="585"/>
      <c r="B540" s="585"/>
      <c r="C540" s="585">
        <v>132</v>
      </c>
      <c r="D540" s="585"/>
      <c r="E540" s="585"/>
      <c r="F540" s="585"/>
      <c r="G540" s="585">
        <v>360</v>
      </c>
      <c r="H540" s="585"/>
      <c r="I540" s="585"/>
      <c r="J540" s="605">
        <v>8000</v>
      </c>
    </row>
    <row r="541" spans="1:10" ht="15" x14ac:dyDescent="0.25">
      <c r="A541" s="578"/>
      <c r="B541" s="616"/>
      <c r="C541" s="578">
        <v>137</v>
      </c>
      <c r="D541" s="578"/>
      <c r="E541" s="578" t="s">
        <v>621</v>
      </c>
      <c r="F541" s="578"/>
      <c r="G541" s="578">
        <v>35</v>
      </c>
      <c r="H541" s="578" t="s">
        <v>579</v>
      </c>
      <c r="I541" s="578" t="s">
        <v>531</v>
      </c>
      <c r="J541" s="604">
        <v>2300</v>
      </c>
    </row>
    <row r="542" spans="1:10" ht="15" x14ac:dyDescent="0.25">
      <c r="A542" s="578"/>
      <c r="B542" s="616"/>
      <c r="C542" s="578">
        <v>137</v>
      </c>
      <c r="D542" s="578"/>
      <c r="E542" s="578" t="s">
        <v>621</v>
      </c>
      <c r="F542" s="578"/>
      <c r="G542" s="578">
        <v>35</v>
      </c>
      <c r="H542" s="578" t="s">
        <v>582</v>
      </c>
      <c r="I542" s="578" t="s">
        <v>531</v>
      </c>
      <c r="J542" s="604">
        <v>5000</v>
      </c>
    </row>
    <row r="543" spans="1:10" ht="15" x14ac:dyDescent="0.25">
      <c r="A543" s="578"/>
      <c r="B543" s="616"/>
      <c r="C543" s="578">
        <v>137</v>
      </c>
      <c r="D543" s="578"/>
      <c r="E543" s="578" t="s">
        <v>622</v>
      </c>
      <c r="F543" s="578"/>
      <c r="G543" s="578">
        <v>35</v>
      </c>
      <c r="H543" s="578" t="s">
        <v>585</v>
      </c>
      <c r="I543" s="578" t="s">
        <v>531</v>
      </c>
      <c r="J543" s="604">
        <v>-500</v>
      </c>
    </row>
    <row r="544" spans="1:10" ht="15" x14ac:dyDescent="0.25">
      <c r="A544" s="578"/>
      <c r="B544" s="616"/>
      <c r="C544" s="578">
        <v>137</v>
      </c>
      <c r="D544" s="578"/>
      <c r="E544" s="578" t="s">
        <v>622</v>
      </c>
      <c r="F544" s="578"/>
      <c r="G544" s="578">
        <v>35</v>
      </c>
      <c r="H544" s="578" t="s">
        <v>671</v>
      </c>
      <c r="I544" s="578" t="s">
        <v>531</v>
      </c>
      <c r="J544" s="604">
        <v>-52</v>
      </c>
    </row>
    <row r="545" spans="1:10" ht="15" x14ac:dyDescent="0.25">
      <c r="A545" s="578"/>
      <c r="B545" s="616"/>
      <c r="C545" s="578">
        <v>137</v>
      </c>
      <c r="D545" s="578"/>
      <c r="E545" s="578" t="s">
        <v>622</v>
      </c>
      <c r="F545" s="578"/>
      <c r="G545" s="578">
        <v>35</v>
      </c>
      <c r="H545" s="578" t="s">
        <v>672</v>
      </c>
      <c r="I545" s="578" t="s">
        <v>531</v>
      </c>
      <c r="J545" s="604">
        <v>-30</v>
      </c>
    </row>
    <row r="546" spans="1:10" s="586" customFormat="1" ht="15" x14ac:dyDescent="0.25">
      <c r="A546" s="585"/>
      <c r="B546" s="585"/>
      <c r="C546" s="585">
        <v>137</v>
      </c>
      <c r="D546" s="585"/>
      <c r="E546" s="585"/>
      <c r="F546" s="585"/>
      <c r="G546" s="585">
        <v>35</v>
      </c>
      <c r="H546" s="585"/>
      <c r="I546" s="585"/>
      <c r="J546" s="605">
        <v>6718</v>
      </c>
    </row>
    <row r="547" spans="1:10" ht="15" x14ac:dyDescent="0.25">
      <c r="A547" s="578"/>
      <c r="B547" s="616"/>
      <c r="C547" s="578">
        <v>136</v>
      </c>
      <c r="D547" s="578"/>
      <c r="E547" s="578" t="s">
        <v>621</v>
      </c>
      <c r="F547" s="578"/>
      <c r="G547" s="578">
        <v>35</v>
      </c>
      <c r="H547" s="578" t="s">
        <v>582</v>
      </c>
      <c r="I547" s="578" t="s">
        <v>531</v>
      </c>
      <c r="J547" s="604">
        <v>2000</v>
      </c>
    </row>
    <row r="548" spans="1:10" ht="15" x14ac:dyDescent="0.25">
      <c r="A548" s="578"/>
      <c r="B548" s="616"/>
      <c r="C548" s="578">
        <v>136</v>
      </c>
      <c r="D548" s="578"/>
      <c r="E548" s="578" t="s">
        <v>621</v>
      </c>
      <c r="F548" s="578"/>
      <c r="G548" s="578">
        <v>35</v>
      </c>
      <c r="H548" s="578" t="s">
        <v>583</v>
      </c>
      <c r="I548" s="578" t="s">
        <v>531</v>
      </c>
      <c r="J548" s="604">
        <v>4500</v>
      </c>
    </row>
    <row r="549" spans="1:10" ht="15" x14ac:dyDescent="0.25">
      <c r="A549" s="578"/>
      <c r="B549" s="616"/>
      <c r="C549" s="578">
        <v>136</v>
      </c>
      <c r="D549" s="578"/>
      <c r="E549" s="578" t="s">
        <v>622</v>
      </c>
      <c r="F549" s="578"/>
      <c r="G549" s="578">
        <v>35</v>
      </c>
      <c r="H549" s="578" t="s">
        <v>584</v>
      </c>
      <c r="I549" s="578" t="s">
        <v>531</v>
      </c>
      <c r="J549" s="604">
        <v>-2000</v>
      </c>
    </row>
    <row r="550" spans="1:10" ht="15" x14ac:dyDescent="0.25">
      <c r="A550" s="578"/>
      <c r="B550" s="616"/>
      <c r="C550" s="578">
        <v>136</v>
      </c>
      <c r="D550" s="578"/>
      <c r="E550" s="578" t="s">
        <v>621</v>
      </c>
      <c r="F550" s="578"/>
      <c r="G550" s="578">
        <v>35</v>
      </c>
      <c r="H550" s="578" t="s">
        <v>586</v>
      </c>
      <c r="I550" s="578" t="s">
        <v>531</v>
      </c>
      <c r="J550" s="604">
        <v>10000</v>
      </c>
    </row>
    <row r="551" spans="1:10" s="586" customFormat="1" ht="15" x14ac:dyDescent="0.25">
      <c r="A551" s="585"/>
      <c r="B551" s="585"/>
      <c r="C551" s="585">
        <v>136</v>
      </c>
      <c r="D551" s="585"/>
      <c r="E551" s="585"/>
      <c r="F551" s="585"/>
      <c r="G551" s="585">
        <v>35</v>
      </c>
      <c r="H551" s="585"/>
      <c r="I551" s="585"/>
      <c r="J551" s="605">
        <v>14500</v>
      </c>
    </row>
    <row r="552" spans="1:10" ht="15" x14ac:dyDescent="0.25">
      <c r="A552" s="578"/>
      <c r="B552" s="616"/>
      <c r="C552" s="578">
        <v>134</v>
      </c>
      <c r="D552" s="578"/>
      <c r="E552" s="578" t="s">
        <v>621</v>
      </c>
      <c r="F552" s="578"/>
      <c r="G552" s="578">
        <v>35</v>
      </c>
      <c r="H552" s="578" t="s">
        <v>584</v>
      </c>
      <c r="I552" s="578" t="s">
        <v>531</v>
      </c>
      <c r="J552" s="604">
        <v>4000</v>
      </c>
    </row>
    <row r="553" spans="1:10" ht="15" x14ac:dyDescent="0.25">
      <c r="A553" s="578"/>
      <c r="B553" s="616"/>
      <c r="C553" s="578">
        <v>134</v>
      </c>
      <c r="D553" s="578"/>
      <c r="E553" s="578" t="s">
        <v>622</v>
      </c>
      <c r="F553" s="578"/>
      <c r="G553" s="578">
        <v>35</v>
      </c>
      <c r="H553" s="578" t="s">
        <v>585</v>
      </c>
      <c r="I553" s="578" t="s">
        <v>531</v>
      </c>
      <c r="J553" s="604">
        <v>-30</v>
      </c>
    </row>
    <row r="554" spans="1:10" ht="15" x14ac:dyDescent="0.25">
      <c r="A554" s="578"/>
      <c r="B554" s="616"/>
      <c r="C554" s="578">
        <v>134</v>
      </c>
      <c r="D554" s="578"/>
      <c r="E554" s="578" t="s">
        <v>621</v>
      </c>
      <c r="F554" s="578"/>
      <c r="G554" s="578">
        <v>35</v>
      </c>
      <c r="H554" s="578" t="s">
        <v>651</v>
      </c>
      <c r="I554" s="578" t="s">
        <v>531</v>
      </c>
      <c r="J554" s="604">
        <v>35000</v>
      </c>
    </row>
    <row r="555" spans="1:10" ht="15" x14ac:dyDescent="0.25">
      <c r="A555" s="578"/>
      <c r="B555" s="616"/>
      <c r="C555" s="578">
        <v>134</v>
      </c>
      <c r="D555" s="578"/>
      <c r="E555" s="578" t="s">
        <v>621</v>
      </c>
      <c r="F555" s="578"/>
      <c r="G555" s="578">
        <v>35</v>
      </c>
      <c r="H555" s="578" t="s">
        <v>593</v>
      </c>
      <c r="I555" s="578" t="s">
        <v>531</v>
      </c>
      <c r="J555" s="604">
        <v>7053</v>
      </c>
    </row>
    <row r="556" spans="1:10" s="586" customFormat="1" ht="15" x14ac:dyDescent="0.25">
      <c r="A556" s="585"/>
      <c r="B556" s="585"/>
      <c r="C556" s="585">
        <v>134</v>
      </c>
      <c r="D556" s="585"/>
      <c r="E556" s="585"/>
      <c r="F556" s="585"/>
      <c r="G556" s="585">
        <v>35</v>
      </c>
      <c r="H556" s="585"/>
      <c r="I556" s="585"/>
      <c r="J556" s="605">
        <v>46023</v>
      </c>
    </row>
    <row r="557" spans="1:10" ht="15" x14ac:dyDescent="0.25">
      <c r="A557" s="578"/>
      <c r="B557" s="616"/>
      <c r="C557" s="578">
        <v>132</v>
      </c>
      <c r="D557" s="578"/>
      <c r="E557" s="578" t="s">
        <v>622</v>
      </c>
      <c r="F557" s="578"/>
      <c r="G557" s="578">
        <v>35</v>
      </c>
      <c r="H557" s="578" t="s">
        <v>673</v>
      </c>
      <c r="I557" s="578" t="s">
        <v>674</v>
      </c>
      <c r="J557" s="604">
        <v>-3000</v>
      </c>
    </row>
    <row r="558" spans="1:10" ht="15" x14ac:dyDescent="0.25">
      <c r="A558" s="578"/>
      <c r="B558" s="616"/>
      <c r="C558" s="578">
        <v>132</v>
      </c>
      <c r="D558" s="578"/>
      <c r="E558" s="578" t="s">
        <v>621</v>
      </c>
      <c r="F558" s="578"/>
      <c r="G558" s="578">
        <v>35</v>
      </c>
      <c r="H558" s="578" t="s">
        <v>673</v>
      </c>
      <c r="I558" s="578" t="s">
        <v>675</v>
      </c>
      <c r="J558" s="604">
        <v>4000</v>
      </c>
    </row>
    <row r="559" spans="1:10" ht="15" x14ac:dyDescent="0.25">
      <c r="A559" s="578"/>
      <c r="B559" s="616"/>
      <c r="C559" s="578">
        <v>132</v>
      </c>
      <c r="D559" s="578"/>
      <c r="E559" s="578" t="s">
        <v>622</v>
      </c>
      <c r="F559" s="578"/>
      <c r="G559" s="578">
        <v>35</v>
      </c>
      <c r="H559" s="578" t="s">
        <v>540</v>
      </c>
      <c r="I559" s="578" t="s">
        <v>541</v>
      </c>
      <c r="J559" s="604">
        <v>-139000</v>
      </c>
    </row>
    <row r="560" spans="1:10" ht="15" x14ac:dyDescent="0.25">
      <c r="A560" s="578"/>
      <c r="B560" s="616"/>
      <c r="C560" s="578">
        <v>132</v>
      </c>
      <c r="D560" s="578"/>
      <c r="E560" s="578" t="s">
        <v>622</v>
      </c>
      <c r="F560" s="578"/>
      <c r="G560" s="578">
        <v>35</v>
      </c>
      <c r="H560" s="578" t="s">
        <v>542</v>
      </c>
      <c r="I560" s="578" t="s">
        <v>543</v>
      </c>
      <c r="J560" s="604">
        <v>-218360</v>
      </c>
    </row>
    <row r="561" spans="1:10" ht="15" x14ac:dyDescent="0.25">
      <c r="A561" s="578"/>
      <c r="B561" s="616"/>
      <c r="C561" s="578">
        <v>132</v>
      </c>
      <c r="D561" s="578"/>
      <c r="E561" s="578" t="s">
        <v>622</v>
      </c>
      <c r="F561" s="578"/>
      <c r="G561" s="578">
        <v>35</v>
      </c>
      <c r="H561" s="578" t="s">
        <v>544</v>
      </c>
      <c r="I561" s="578" t="s">
        <v>545</v>
      </c>
      <c r="J561" s="604">
        <v>-4800</v>
      </c>
    </row>
    <row r="562" spans="1:10" ht="15" x14ac:dyDescent="0.25">
      <c r="A562" s="578"/>
      <c r="B562" s="616"/>
      <c r="C562" s="578">
        <v>132</v>
      </c>
      <c r="D562" s="578"/>
      <c r="E562" s="578" t="s">
        <v>622</v>
      </c>
      <c r="F562" s="578"/>
      <c r="G562" s="578">
        <v>35</v>
      </c>
      <c r="H562" s="578" t="s">
        <v>544</v>
      </c>
      <c r="I562" s="578" t="s">
        <v>546</v>
      </c>
      <c r="J562" s="604">
        <v>-110000</v>
      </c>
    </row>
    <row r="563" spans="1:10" ht="15" x14ac:dyDescent="0.25">
      <c r="A563" s="578"/>
      <c r="B563" s="616"/>
      <c r="C563" s="578">
        <v>132</v>
      </c>
      <c r="D563" s="578"/>
      <c r="E563" s="578" t="s">
        <v>622</v>
      </c>
      <c r="F563" s="578"/>
      <c r="G563" s="578">
        <v>35</v>
      </c>
      <c r="H563" s="578" t="s">
        <v>544</v>
      </c>
      <c r="I563" s="578" t="s">
        <v>547</v>
      </c>
      <c r="J563" s="604">
        <v>-6280</v>
      </c>
    </row>
    <row r="564" spans="1:10" ht="15" x14ac:dyDescent="0.25">
      <c r="A564" s="578"/>
      <c r="B564" s="616"/>
      <c r="C564" s="578">
        <v>132</v>
      </c>
      <c r="D564" s="578"/>
      <c r="E564" s="578" t="s">
        <v>622</v>
      </c>
      <c r="F564" s="578"/>
      <c r="G564" s="578">
        <v>35</v>
      </c>
      <c r="H564" s="578" t="s">
        <v>544</v>
      </c>
      <c r="I564" s="578" t="s">
        <v>548</v>
      </c>
      <c r="J564" s="604">
        <v>-30850</v>
      </c>
    </row>
    <row r="565" spans="1:10" ht="15" x14ac:dyDescent="0.25">
      <c r="A565" s="578"/>
      <c r="B565" s="616"/>
      <c r="C565" s="578">
        <v>132</v>
      </c>
      <c r="D565" s="578"/>
      <c r="E565" s="578" t="s">
        <v>621</v>
      </c>
      <c r="F565" s="578"/>
      <c r="G565" s="578">
        <v>35</v>
      </c>
      <c r="H565" s="578" t="s">
        <v>544</v>
      </c>
      <c r="I565" s="578" t="s">
        <v>549</v>
      </c>
      <c r="J565" s="604">
        <v>600</v>
      </c>
    </row>
    <row r="566" spans="1:10" ht="15" x14ac:dyDescent="0.25">
      <c r="A566" s="578"/>
      <c r="B566" s="616"/>
      <c r="C566" s="578">
        <v>132</v>
      </c>
      <c r="D566" s="578"/>
      <c r="E566" s="578" t="s">
        <v>622</v>
      </c>
      <c r="F566" s="578"/>
      <c r="G566" s="578">
        <v>35</v>
      </c>
      <c r="H566" s="578" t="s">
        <v>544</v>
      </c>
      <c r="I566" s="578" t="s">
        <v>551</v>
      </c>
      <c r="J566" s="604">
        <v>-150</v>
      </c>
    </row>
    <row r="567" spans="1:10" ht="15" x14ac:dyDescent="0.25">
      <c r="A567" s="578"/>
      <c r="B567" s="616"/>
      <c r="C567" s="578">
        <v>132</v>
      </c>
      <c r="D567" s="578"/>
      <c r="E567" s="578" t="s">
        <v>622</v>
      </c>
      <c r="F567" s="578"/>
      <c r="G567" s="578">
        <v>35</v>
      </c>
      <c r="H567" s="578" t="s">
        <v>544</v>
      </c>
      <c r="I567" s="578" t="s">
        <v>552</v>
      </c>
      <c r="J567" s="604">
        <v>-260</v>
      </c>
    </row>
    <row r="568" spans="1:10" ht="15" x14ac:dyDescent="0.25">
      <c r="A568" s="578"/>
      <c r="B568" s="616"/>
      <c r="C568" s="578">
        <v>132</v>
      </c>
      <c r="D568" s="578"/>
      <c r="E568" s="578" t="s">
        <v>622</v>
      </c>
      <c r="F568" s="578"/>
      <c r="G568" s="578">
        <v>35</v>
      </c>
      <c r="H568" s="578" t="s">
        <v>554</v>
      </c>
      <c r="I568" s="578" t="s">
        <v>558</v>
      </c>
      <c r="J568" s="604">
        <v>-844875</v>
      </c>
    </row>
    <row r="569" spans="1:10" ht="15" x14ac:dyDescent="0.25">
      <c r="A569" s="578"/>
      <c r="B569" s="616"/>
      <c r="C569" s="578">
        <v>132</v>
      </c>
      <c r="D569" s="578"/>
      <c r="E569" s="578" t="s">
        <v>621</v>
      </c>
      <c r="F569" s="578"/>
      <c r="G569" s="578">
        <v>35</v>
      </c>
      <c r="H569" s="578" t="s">
        <v>554</v>
      </c>
      <c r="I569" s="578" t="s">
        <v>676</v>
      </c>
      <c r="J569" s="604">
        <v>1140</v>
      </c>
    </row>
    <row r="570" spans="1:10" ht="15" x14ac:dyDescent="0.25">
      <c r="A570" s="578"/>
      <c r="B570" s="616"/>
      <c r="C570" s="578">
        <v>132</v>
      </c>
      <c r="D570" s="578"/>
      <c r="E570" s="578" t="s">
        <v>622</v>
      </c>
      <c r="F570" s="578"/>
      <c r="G570" s="578">
        <v>35</v>
      </c>
      <c r="H570" s="578" t="s">
        <v>554</v>
      </c>
      <c r="I570" s="578" t="s">
        <v>560</v>
      </c>
      <c r="J570" s="604">
        <v>-150000</v>
      </c>
    </row>
    <row r="571" spans="1:10" ht="15" x14ac:dyDescent="0.25">
      <c r="A571" s="578"/>
      <c r="B571" s="616"/>
      <c r="C571" s="578">
        <v>132</v>
      </c>
      <c r="D571" s="578"/>
      <c r="E571" s="578" t="s">
        <v>621</v>
      </c>
      <c r="F571" s="578"/>
      <c r="G571" s="578">
        <v>35</v>
      </c>
      <c r="H571" s="578" t="s">
        <v>554</v>
      </c>
      <c r="I571" s="578" t="s">
        <v>561</v>
      </c>
      <c r="J571" s="604">
        <v>27376</v>
      </c>
    </row>
    <row r="572" spans="1:10" ht="15" x14ac:dyDescent="0.25">
      <c r="A572" s="578"/>
      <c r="B572" s="616"/>
      <c r="C572" s="578">
        <v>132</v>
      </c>
      <c r="D572" s="578"/>
      <c r="E572" s="578" t="s">
        <v>622</v>
      </c>
      <c r="F572" s="578"/>
      <c r="G572" s="578">
        <v>35</v>
      </c>
      <c r="H572" s="578" t="s">
        <v>554</v>
      </c>
      <c r="I572" s="578" t="s">
        <v>562</v>
      </c>
      <c r="J572" s="604">
        <v>-2431</v>
      </c>
    </row>
    <row r="573" spans="1:10" ht="15" x14ac:dyDescent="0.25">
      <c r="A573" s="578"/>
      <c r="B573" s="616"/>
      <c r="C573" s="578">
        <v>132</v>
      </c>
      <c r="D573" s="578"/>
      <c r="E573" s="578" t="s">
        <v>622</v>
      </c>
      <c r="F573" s="578"/>
      <c r="G573" s="578">
        <v>35</v>
      </c>
      <c r="H573" s="578" t="s">
        <v>554</v>
      </c>
      <c r="I573" s="578" t="s">
        <v>566</v>
      </c>
      <c r="J573" s="604">
        <v>-10500</v>
      </c>
    </row>
    <row r="574" spans="1:10" ht="15" x14ac:dyDescent="0.25">
      <c r="A574" s="578"/>
      <c r="B574" s="616"/>
      <c r="C574" s="578">
        <v>132</v>
      </c>
      <c r="D574" s="578"/>
      <c r="E574" s="578" t="s">
        <v>622</v>
      </c>
      <c r="F574" s="578"/>
      <c r="G574" s="578">
        <v>35</v>
      </c>
      <c r="H574" s="578" t="s">
        <v>554</v>
      </c>
      <c r="I574" s="578" t="s">
        <v>567</v>
      </c>
      <c r="J574" s="604">
        <v>-151000</v>
      </c>
    </row>
    <row r="575" spans="1:10" ht="15" x14ac:dyDescent="0.25">
      <c r="A575" s="578"/>
      <c r="B575" s="616"/>
      <c r="C575" s="578">
        <v>132</v>
      </c>
      <c r="D575" s="578"/>
      <c r="E575" s="578" t="s">
        <v>622</v>
      </c>
      <c r="F575" s="578"/>
      <c r="G575" s="578">
        <v>35</v>
      </c>
      <c r="H575" s="578" t="s">
        <v>554</v>
      </c>
      <c r="I575" s="578" t="s">
        <v>570</v>
      </c>
      <c r="J575" s="604">
        <v>-145000</v>
      </c>
    </row>
    <row r="576" spans="1:10" ht="15" x14ac:dyDescent="0.25">
      <c r="A576" s="578"/>
      <c r="B576" s="616"/>
      <c r="C576" s="578">
        <v>132</v>
      </c>
      <c r="D576" s="578"/>
      <c r="E576" s="578" t="s">
        <v>622</v>
      </c>
      <c r="F576" s="578"/>
      <c r="G576" s="578">
        <v>35</v>
      </c>
      <c r="H576" s="578" t="s">
        <v>554</v>
      </c>
      <c r="I576" s="578" t="s">
        <v>571</v>
      </c>
      <c r="J576" s="604">
        <v>-360000</v>
      </c>
    </row>
    <row r="577" spans="1:10" ht="15" x14ac:dyDescent="0.25">
      <c r="A577" s="578"/>
      <c r="B577" s="616"/>
      <c r="C577" s="578">
        <v>132</v>
      </c>
      <c r="D577" s="578"/>
      <c r="E577" s="578" t="s">
        <v>621</v>
      </c>
      <c r="F577" s="578"/>
      <c r="G577" s="578">
        <v>35</v>
      </c>
      <c r="H577" s="578" t="s">
        <v>554</v>
      </c>
      <c r="I577" s="578" t="s">
        <v>677</v>
      </c>
      <c r="J577" s="604">
        <v>49000</v>
      </c>
    </row>
    <row r="578" spans="1:10" ht="15" x14ac:dyDescent="0.25">
      <c r="A578" s="578"/>
      <c r="B578" s="616"/>
      <c r="C578" s="578">
        <v>132</v>
      </c>
      <c r="D578" s="578"/>
      <c r="E578" s="578" t="s">
        <v>621</v>
      </c>
      <c r="F578" s="578"/>
      <c r="G578" s="578">
        <v>35</v>
      </c>
      <c r="H578" s="578" t="s">
        <v>573</v>
      </c>
      <c r="I578" s="578" t="s">
        <v>574</v>
      </c>
      <c r="J578" s="604">
        <v>24510</v>
      </c>
    </row>
    <row r="579" spans="1:10" ht="15" x14ac:dyDescent="0.25">
      <c r="A579" s="578"/>
      <c r="B579" s="616"/>
      <c r="C579" s="578">
        <v>132</v>
      </c>
      <c r="D579" s="578"/>
      <c r="E579" s="578" t="s">
        <v>621</v>
      </c>
      <c r="F579" s="578"/>
      <c r="G579" s="578">
        <v>35</v>
      </c>
      <c r="H579" s="578" t="s">
        <v>678</v>
      </c>
      <c r="I579" s="578" t="s">
        <v>531</v>
      </c>
      <c r="J579" s="604">
        <v>100</v>
      </c>
    </row>
    <row r="580" spans="1:10" ht="15" x14ac:dyDescent="0.25">
      <c r="A580" s="578"/>
      <c r="B580" s="616"/>
      <c r="C580" s="578">
        <v>132</v>
      </c>
      <c r="D580" s="578"/>
      <c r="E580" s="578" t="s">
        <v>621</v>
      </c>
      <c r="F580" s="578"/>
      <c r="G580" s="578">
        <v>35</v>
      </c>
      <c r="H580" s="578" t="s">
        <v>584</v>
      </c>
      <c r="I580" s="578" t="s">
        <v>531</v>
      </c>
      <c r="J580" s="604">
        <v>2000</v>
      </c>
    </row>
    <row r="581" spans="1:10" ht="15" x14ac:dyDescent="0.25">
      <c r="A581" s="578"/>
      <c r="B581" s="616"/>
      <c r="C581" s="578">
        <v>132</v>
      </c>
      <c r="D581" s="578"/>
      <c r="E581" s="578" t="s">
        <v>621</v>
      </c>
      <c r="F581" s="578"/>
      <c r="G581" s="578">
        <v>35</v>
      </c>
      <c r="H581" s="578" t="s">
        <v>585</v>
      </c>
      <c r="I581" s="578" t="s">
        <v>531</v>
      </c>
      <c r="J581" s="604">
        <v>4000</v>
      </c>
    </row>
    <row r="582" spans="1:10" ht="15" x14ac:dyDescent="0.25">
      <c r="A582" s="578"/>
      <c r="B582" s="616"/>
      <c r="C582" s="578">
        <v>132</v>
      </c>
      <c r="D582" s="578"/>
      <c r="E582" s="578" t="s">
        <v>622</v>
      </c>
      <c r="F582" s="578"/>
      <c r="G582" s="578">
        <v>35</v>
      </c>
      <c r="H582" s="578" t="s">
        <v>652</v>
      </c>
      <c r="I582" s="578" t="s">
        <v>531</v>
      </c>
      <c r="J582" s="604">
        <v>-1500</v>
      </c>
    </row>
    <row r="583" spans="1:10" ht="15" x14ac:dyDescent="0.25">
      <c r="A583" s="578"/>
      <c r="B583" s="616"/>
      <c r="C583" s="578">
        <v>132</v>
      </c>
      <c r="D583" s="578"/>
      <c r="E583" s="578" t="s">
        <v>621</v>
      </c>
      <c r="F583" s="578"/>
      <c r="G583" s="578">
        <v>35</v>
      </c>
      <c r="H583" s="578" t="s">
        <v>594</v>
      </c>
      <c r="I583" s="578" t="s">
        <v>531</v>
      </c>
      <c r="J583" s="604">
        <v>15000</v>
      </c>
    </row>
    <row r="584" spans="1:10" ht="15" x14ac:dyDescent="0.25">
      <c r="A584" s="578"/>
      <c r="B584" s="616"/>
      <c r="C584" s="578">
        <v>132</v>
      </c>
      <c r="D584" s="578"/>
      <c r="E584" s="578" t="s">
        <v>622</v>
      </c>
      <c r="F584" s="578"/>
      <c r="G584" s="578">
        <v>35</v>
      </c>
      <c r="H584" s="578" t="s">
        <v>679</v>
      </c>
      <c r="I584" s="578" t="s">
        <v>531</v>
      </c>
      <c r="J584" s="604">
        <v>-1060</v>
      </c>
    </row>
    <row r="585" spans="1:10" s="586" customFormat="1" ht="15" x14ac:dyDescent="0.25">
      <c r="A585" s="585"/>
      <c r="B585" s="585"/>
      <c r="C585" s="585">
        <v>132</v>
      </c>
      <c r="D585" s="585"/>
      <c r="E585" s="585"/>
      <c r="F585" s="585"/>
      <c r="G585" s="585">
        <v>35</v>
      </c>
      <c r="H585" s="585"/>
      <c r="I585" s="585"/>
      <c r="J585" s="605">
        <v>-2051340</v>
      </c>
    </row>
    <row r="586" spans="1:10" ht="15" x14ac:dyDescent="0.25">
      <c r="A586" s="578"/>
      <c r="B586" s="616"/>
      <c r="C586" s="578">
        <v>132</v>
      </c>
      <c r="D586" s="578"/>
      <c r="E586" s="578" t="s">
        <v>621</v>
      </c>
      <c r="F586" s="578"/>
      <c r="G586" s="578">
        <v>340</v>
      </c>
      <c r="H586" s="578" t="s">
        <v>539</v>
      </c>
      <c r="I586" s="578" t="s">
        <v>531</v>
      </c>
      <c r="J586" s="604">
        <v>37000</v>
      </c>
    </row>
    <row r="587" spans="1:10" ht="15" x14ac:dyDescent="0.25">
      <c r="A587" s="578"/>
      <c r="B587" s="616"/>
      <c r="C587" s="578">
        <v>132</v>
      </c>
      <c r="D587" s="578"/>
      <c r="E587" s="578" t="s">
        <v>621</v>
      </c>
      <c r="F587" s="578"/>
      <c r="G587" s="578">
        <v>340</v>
      </c>
      <c r="H587" s="578" t="s">
        <v>597</v>
      </c>
      <c r="I587" s="578" t="s">
        <v>531</v>
      </c>
      <c r="J587" s="604">
        <v>2700</v>
      </c>
    </row>
    <row r="588" spans="1:10" s="586" customFormat="1" ht="15" x14ac:dyDescent="0.25">
      <c r="A588" s="585"/>
      <c r="B588" s="585"/>
      <c r="C588" s="585">
        <v>132</v>
      </c>
      <c r="D588" s="585"/>
      <c r="E588" s="585"/>
      <c r="F588" s="585"/>
      <c r="G588" s="585">
        <v>340</v>
      </c>
      <c r="H588" s="585"/>
      <c r="I588" s="585"/>
      <c r="J588" s="605">
        <v>39700</v>
      </c>
    </row>
    <row r="589" spans="1:10" ht="15" x14ac:dyDescent="0.25">
      <c r="A589" s="578"/>
      <c r="B589" s="616"/>
      <c r="C589" s="578">
        <v>132</v>
      </c>
      <c r="D589" s="578"/>
      <c r="E589" s="578" t="s">
        <v>621</v>
      </c>
      <c r="F589" s="578"/>
      <c r="G589" s="578">
        <v>330</v>
      </c>
      <c r="H589" s="578" t="s">
        <v>534</v>
      </c>
      <c r="I589" s="578" t="s">
        <v>531</v>
      </c>
      <c r="J589" s="604">
        <v>200</v>
      </c>
    </row>
    <row r="590" spans="1:10" ht="15" x14ac:dyDescent="0.25">
      <c r="A590" s="578"/>
      <c r="B590" s="616"/>
      <c r="C590" s="578">
        <v>132</v>
      </c>
      <c r="D590" s="578"/>
      <c r="E590" s="578" t="s">
        <v>621</v>
      </c>
      <c r="F590" s="578"/>
      <c r="G590" s="578">
        <v>330</v>
      </c>
      <c r="H590" s="578" t="s">
        <v>539</v>
      </c>
      <c r="I590" s="578" t="s">
        <v>531</v>
      </c>
      <c r="J590" s="604">
        <v>11398</v>
      </c>
    </row>
    <row r="591" spans="1:10" s="586" customFormat="1" ht="15" x14ac:dyDescent="0.25">
      <c r="A591" s="585"/>
      <c r="B591" s="585"/>
      <c r="C591" s="585">
        <v>132</v>
      </c>
      <c r="D591" s="585"/>
      <c r="E591" s="585"/>
      <c r="F591" s="585"/>
      <c r="G591" s="585">
        <v>330</v>
      </c>
      <c r="H591" s="585"/>
      <c r="I591" s="585"/>
      <c r="J591" s="605">
        <v>11598</v>
      </c>
    </row>
    <row r="592" spans="1:10" ht="15" x14ac:dyDescent="0.25">
      <c r="A592" s="578"/>
      <c r="B592" s="616"/>
      <c r="C592" s="578">
        <v>132</v>
      </c>
      <c r="D592" s="578"/>
      <c r="E592" s="578" t="s">
        <v>621</v>
      </c>
      <c r="F592" s="578"/>
      <c r="G592" s="578">
        <v>320</v>
      </c>
      <c r="H592" s="578" t="s">
        <v>539</v>
      </c>
      <c r="I592" s="578" t="s">
        <v>531</v>
      </c>
      <c r="J592" s="604">
        <v>5660</v>
      </c>
    </row>
    <row r="593" spans="1:10" s="586" customFormat="1" ht="15" x14ac:dyDescent="0.25">
      <c r="A593" s="585"/>
      <c r="B593" s="585"/>
      <c r="C593" s="585">
        <v>132</v>
      </c>
      <c r="D593" s="585"/>
      <c r="E593" s="585"/>
      <c r="F593" s="585"/>
      <c r="G593" s="585">
        <v>320</v>
      </c>
      <c r="H593" s="585"/>
      <c r="I593" s="585"/>
      <c r="J593" s="605">
        <v>5660</v>
      </c>
    </row>
    <row r="594" spans="1:10" ht="15" x14ac:dyDescent="0.25">
      <c r="A594" s="578"/>
      <c r="B594" s="616"/>
      <c r="C594" s="578">
        <v>132</v>
      </c>
      <c r="D594" s="578"/>
      <c r="E594" s="578" t="s">
        <v>622</v>
      </c>
      <c r="F594" s="578"/>
      <c r="G594" s="578">
        <v>31</v>
      </c>
      <c r="H594" s="578" t="s">
        <v>680</v>
      </c>
      <c r="I594" s="578" t="s">
        <v>531</v>
      </c>
      <c r="J594" s="604">
        <v>-500</v>
      </c>
    </row>
    <row r="595" spans="1:10" ht="15" x14ac:dyDescent="0.25">
      <c r="A595" s="578"/>
      <c r="B595" s="616"/>
      <c r="C595" s="578">
        <v>132</v>
      </c>
      <c r="D595" s="578"/>
      <c r="E595" s="578" t="s">
        <v>621</v>
      </c>
      <c r="F595" s="578"/>
      <c r="G595" s="578">
        <v>31</v>
      </c>
      <c r="H595" s="578" t="s">
        <v>681</v>
      </c>
      <c r="I595" s="578" t="s">
        <v>531</v>
      </c>
      <c r="J595" s="604">
        <v>13000</v>
      </c>
    </row>
    <row r="596" spans="1:10" ht="15" x14ac:dyDescent="0.25">
      <c r="A596" s="578"/>
      <c r="B596" s="616"/>
      <c r="C596" s="578">
        <v>132</v>
      </c>
      <c r="D596" s="578"/>
      <c r="E596" s="578" t="s">
        <v>622</v>
      </c>
      <c r="F596" s="578"/>
      <c r="G596" s="578">
        <v>31</v>
      </c>
      <c r="H596" s="578" t="s">
        <v>682</v>
      </c>
      <c r="I596" s="578" t="s">
        <v>531</v>
      </c>
      <c r="J596" s="604">
        <v>-2300</v>
      </c>
    </row>
    <row r="597" spans="1:10" ht="15" x14ac:dyDescent="0.25">
      <c r="A597" s="578"/>
      <c r="B597" s="616"/>
      <c r="C597" s="578">
        <v>132</v>
      </c>
      <c r="D597" s="578"/>
      <c r="E597" s="578" t="s">
        <v>621</v>
      </c>
      <c r="F597" s="578"/>
      <c r="G597" s="578">
        <v>31</v>
      </c>
      <c r="H597" s="578" t="s">
        <v>601</v>
      </c>
      <c r="I597" s="578" t="s">
        <v>531</v>
      </c>
      <c r="J597" s="604">
        <v>950000</v>
      </c>
    </row>
    <row r="598" spans="1:10" ht="15" x14ac:dyDescent="0.25">
      <c r="A598" s="578"/>
      <c r="B598" s="616"/>
      <c r="C598" s="578">
        <v>132</v>
      </c>
      <c r="D598" s="578"/>
      <c r="E598" s="578" t="s">
        <v>622</v>
      </c>
      <c r="F598" s="578"/>
      <c r="G598" s="578">
        <v>31</v>
      </c>
      <c r="H598" s="578" t="s">
        <v>641</v>
      </c>
      <c r="I598" s="578" t="s">
        <v>531</v>
      </c>
      <c r="J598" s="604">
        <v>-10000</v>
      </c>
    </row>
    <row r="599" spans="1:10" ht="15" x14ac:dyDescent="0.25">
      <c r="A599" s="578"/>
      <c r="B599" s="616"/>
      <c r="C599" s="578">
        <v>132</v>
      </c>
      <c r="D599" s="578"/>
      <c r="E599" s="578" t="s">
        <v>621</v>
      </c>
      <c r="F599" s="578"/>
      <c r="G599" s="578">
        <v>31</v>
      </c>
      <c r="H599" s="578" t="s">
        <v>539</v>
      </c>
      <c r="I599" s="578" t="s">
        <v>531</v>
      </c>
      <c r="J599" s="604">
        <v>578114</v>
      </c>
    </row>
    <row r="600" spans="1:10" ht="15" x14ac:dyDescent="0.25">
      <c r="A600" s="578"/>
      <c r="B600" s="616"/>
      <c r="C600" s="578">
        <v>132</v>
      </c>
      <c r="D600" s="578"/>
      <c r="E600" s="578" t="s">
        <v>622</v>
      </c>
      <c r="F600" s="578"/>
      <c r="G600" s="578">
        <v>31</v>
      </c>
      <c r="H600" s="578" t="s">
        <v>623</v>
      </c>
      <c r="I600" s="578" t="s">
        <v>531</v>
      </c>
      <c r="J600" s="604">
        <v>-2900</v>
      </c>
    </row>
    <row r="601" spans="1:10" ht="15" x14ac:dyDescent="0.25">
      <c r="A601" s="578"/>
      <c r="B601" s="616"/>
      <c r="C601" s="578">
        <v>132</v>
      </c>
      <c r="D601" s="578"/>
      <c r="E601" s="578" t="s">
        <v>621</v>
      </c>
      <c r="F601" s="578"/>
      <c r="G601" s="578">
        <v>31</v>
      </c>
      <c r="H601" s="578" t="s">
        <v>683</v>
      </c>
      <c r="I601" s="578" t="s">
        <v>531</v>
      </c>
      <c r="J601" s="604">
        <v>40000</v>
      </c>
    </row>
    <row r="602" spans="1:10" ht="15" x14ac:dyDescent="0.25">
      <c r="A602" s="578"/>
      <c r="B602" s="616"/>
      <c r="C602" s="578">
        <v>132</v>
      </c>
      <c r="D602" s="578"/>
      <c r="E602" s="578" t="s">
        <v>622</v>
      </c>
      <c r="F602" s="578"/>
      <c r="G602" s="578">
        <v>31</v>
      </c>
      <c r="H602" s="578" t="s">
        <v>684</v>
      </c>
      <c r="I602" s="578" t="s">
        <v>531</v>
      </c>
      <c r="J602" s="604">
        <v>-4000</v>
      </c>
    </row>
    <row r="603" spans="1:10" ht="15" x14ac:dyDescent="0.25">
      <c r="A603" s="578"/>
      <c r="B603" s="616"/>
      <c r="C603" s="578">
        <v>132</v>
      </c>
      <c r="D603" s="578"/>
      <c r="E603" s="578" t="s">
        <v>621</v>
      </c>
      <c r="F603" s="578"/>
      <c r="G603" s="578">
        <v>31</v>
      </c>
      <c r="H603" s="578" t="s">
        <v>603</v>
      </c>
      <c r="I603" s="578" t="s">
        <v>531</v>
      </c>
      <c r="J603" s="604">
        <v>103100</v>
      </c>
    </row>
    <row r="604" spans="1:10" ht="15" x14ac:dyDescent="0.25">
      <c r="A604" s="578"/>
      <c r="B604" s="616"/>
      <c r="C604" s="578">
        <v>132</v>
      </c>
      <c r="D604" s="578"/>
      <c r="E604" s="578" t="s">
        <v>621</v>
      </c>
      <c r="F604" s="578"/>
      <c r="G604" s="578">
        <v>31</v>
      </c>
      <c r="H604" s="578" t="s">
        <v>604</v>
      </c>
      <c r="I604" s="578" t="s">
        <v>531</v>
      </c>
      <c r="J604" s="604">
        <v>10000</v>
      </c>
    </row>
    <row r="605" spans="1:10" ht="15" x14ac:dyDescent="0.25">
      <c r="A605" s="578"/>
      <c r="B605" s="616"/>
      <c r="C605" s="578">
        <v>132</v>
      </c>
      <c r="D605" s="578"/>
      <c r="E605" s="578" t="s">
        <v>621</v>
      </c>
      <c r="F605" s="578"/>
      <c r="G605" s="578">
        <v>31</v>
      </c>
      <c r="H605" s="578" t="s">
        <v>628</v>
      </c>
      <c r="I605" s="578" t="s">
        <v>531</v>
      </c>
      <c r="J605" s="604">
        <v>30000</v>
      </c>
    </row>
    <row r="606" spans="1:10" ht="15" x14ac:dyDescent="0.25">
      <c r="A606" s="578"/>
      <c r="B606" s="616"/>
      <c r="C606" s="578">
        <v>132</v>
      </c>
      <c r="D606" s="578"/>
      <c r="E606" s="578" t="s">
        <v>622</v>
      </c>
      <c r="F606" s="578"/>
      <c r="G606" s="578">
        <v>31</v>
      </c>
      <c r="H606" s="578" t="s">
        <v>685</v>
      </c>
      <c r="I606" s="578" t="s">
        <v>531</v>
      </c>
      <c r="J606" s="604">
        <v>-1300</v>
      </c>
    </row>
    <row r="607" spans="1:10" ht="15" x14ac:dyDescent="0.25">
      <c r="A607" s="578"/>
      <c r="B607" s="616"/>
      <c r="C607" s="578">
        <v>132</v>
      </c>
      <c r="D607" s="578"/>
      <c r="E607" s="578" t="s">
        <v>622</v>
      </c>
      <c r="F607" s="578"/>
      <c r="G607" s="578">
        <v>31</v>
      </c>
      <c r="H607" s="578" t="s">
        <v>668</v>
      </c>
      <c r="I607" s="578" t="s">
        <v>531</v>
      </c>
      <c r="J607" s="604">
        <v>-27706</v>
      </c>
    </row>
    <row r="608" spans="1:10" ht="15" x14ac:dyDescent="0.25">
      <c r="A608" s="578"/>
      <c r="B608" s="616"/>
      <c r="C608" s="578">
        <v>132</v>
      </c>
      <c r="D608" s="578"/>
      <c r="E608" s="578" t="s">
        <v>621</v>
      </c>
      <c r="F608" s="578"/>
      <c r="G608" s="578">
        <v>31</v>
      </c>
      <c r="H608" s="578" t="s">
        <v>686</v>
      </c>
      <c r="I608" s="578" t="s">
        <v>531</v>
      </c>
      <c r="J608" s="604">
        <v>1800</v>
      </c>
    </row>
    <row r="609" spans="1:10" ht="15" x14ac:dyDescent="0.25">
      <c r="A609" s="578"/>
      <c r="B609" s="616"/>
      <c r="C609" s="578">
        <v>132</v>
      </c>
      <c r="D609" s="578"/>
      <c r="E609" s="578" t="s">
        <v>621</v>
      </c>
      <c r="F609" s="578"/>
      <c r="G609" s="578">
        <v>31</v>
      </c>
      <c r="H609" s="578" t="s">
        <v>605</v>
      </c>
      <c r="I609" s="578" t="s">
        <v>531</v>
      </c>
      <c r="J609" s="604">
        <v>70000</v>
      </c>
    </row>
    <row r="610" spans="1:10" ht="15" x14ac:dyDescent="0.25">
      <c r="A610" s="578"/>
      <c r="B610" s="616"/>
      <c r="C610" s="578">
        <v>132</v>
      </c>
      <c r="D610" s="578"/>
      <c r="E610" s="578" t="s">
        <v>621</v>
      </c>
      <c r="F610" s="578"/>
      <c r="G610" s="578">
        <v>31</v>
      </c>
      <c r="H610" s="578" t="s">
        <v>660</v>
      </c>
      <c r="I610" s="578" t="s">
        <v>531</v>
      </c>
      <c r="J610" s="604">
        <v>14000</v>
      </c>
    </row>
    <row r="611" spans="1:10" ht="15" x14ac:dyDescent="0.25">
      <c r="A611" s="578"/>
      <c r="B611" s="616"/>
      <c r="C611" s="578">
        <v>132</v>
      </c>
      <c r="D611" s="578"/>
      <c r="E611" s="578" t="s">
        <v>621</v>
      </c>
      <c r="F611" s="578"/>
      <c r="G611" s="578">
        <v>31</v>
      </c>
      <c r="H611" s="578" t="s">
        <v>606</v>
      </c>
      <c r="I611" s="578" t="s">
        <v>531</v>
      </c>
      <c r="J611" s="604">
        <v>856</v>
      </c>
    </row>
    <row r="612" spans="1:10" ht="15" x14ac:dyDescent="0.25">
      <c r="A612" s="578"/>
      <c r="B612" s="616"/>
      <c r="C612" s="578">
        <v>132</v>
      </c>
      <c r="D612" s="578"/>
      <c r="E612" s="578" t="s">
        <v>621</v>
      </c>
      <c r="F612" s="578"/>
      <c r="G612" s="578">
        <v>31</v>
      </c>
      <c r="H612" s="578" t="s">
        <v>609</v>
      </c>
      <c r="I612" s="578" t="s">
        <v>531</v>
      </c>
      <c r="J612" s="604">
        <v>90000</v>
      </c>
    </row>
    <row r="613" spans="1:10" ht="15" x14ac:dyDescent="0.25">
      <c r="A613" s="578"/>
      <c r="B613" s="616"/>
      <c r="C613" s="578">
        <v>132</v>
      </c>
      <c r="D613" s="578"/>
      <c r="E613" s="578" t="s">
        <v>622</v>
      </c>
      <c r="F613" s="578"/>
      <c r="G613" s="578">
        <v>31</v>
      </c>
      <c r="H613" s="578" t="s">
        <v>610</v>
      </c>
      <c r="I613" s="578" t="s">
        <v>531</v>
      </c>
      <c r="J613" s="604">
        <v>-90000</v>
      </c>
    </row>
    <row r="614" spans="1:10" ht="15" x14ac:dyDescent="0.25">
      <c r="A614" s="578"/>
      <c r="B614" s="616"/>
      <c r="C614" s="578">
        <v>132</v>
      </c>
      <c r="D614" s="578"/>
      <c r="E614" s="578" t="s">
        <v>621</v>
      </c>
      <c r="F614" s="578"/>
      <c r="G614" s="578">
        <v>31</v>
      </c>
      <c r="H614" s="578" t="s">
        <v>597</v>
      </c>
      <c r="I614" s="578" t="s">
        <v>531</v>
      </c>
      <c r="J614" s="604">
        <v>4900</v>
      </c>
    </row>
    <row r="615" spans="1:10" s="586" customFormat="1" ht="15" x14ac:dyDescent="0.25">
      <c r="A615" s="585"/>
      <c r="B615" s="585"/>
      <c r="C615" s="585">
        <v>132</v>
      </c>
      <c r="D615" s="585"/>
      <c r="E615" s="585"/>
      <c r="F615" s="585"/>
      <c r="G615" s="585">
        <v>31</v>
      </c>
      <c r="H615" s="585"/>
      <c r="I615" s="585"/>
      <c r="J615" s="605">
        <v>1767064</v>
      </c>
    </row>
    <row r="616" spans="1:10" ht="15" x14ac:dyDescent="0.25">
      <c r="A616" s="578"/>
      <c r="B616" s="616"/>
      <c r="C616" s="578">
        <v>132</v>
      </c>
      <c r="D616" s="578"/>
      <c r="E616" s="578" t="s">
        <v>621</v>
      </c>
      <c r="F616" s="578"/>
      <c r="G616" s="578">
        <v>300</v>
      </c>
      <c r="H616" s="578" t="s">
        <v>533</v>
      </c>
      <c r="I616" s="578" t="s">
        <v>531</v>
      </c>
      <c r="J616" s="604">
        <v>900</v>
      </c>
    </row>
    <row r="617" spans="1:10" ht="15" x14ac:dyDescent="0.25">
      <c r="A617" s="578"/>
      <c r="B617" s="616"/>
      <c r="C617" s="578">
        <v>132</v>
      </c>
      <c r="D617" s="578"/>
      <c r="E617" s="578" t="s">
        <v>621</v>
      </c>
      <c r="F617" s="578"/>
      <c r="G617" s="578">
        <v>300</v>
      </c>
      <c r="H617" s="578" t="s">
        <v>539</v>
      </c>
      <c r="I617" s="578" t="s">
        <v>531</v>
      </c>
      <c r="J617" s="604">
        <v>25000</v>
      </c>
    </row>
    <row r="618" spans="1:10" s="586" customFormat="1" ht="15" x14ac:dyDescent="0.25">
      <c r="A618" s="585"/>
      <c r="B618" s="585"/>
      <c r="C618" s="585">
        <v>132</v>
      </c>
      <c r="D618" s="585"/>
      <c r="E618" s="585"/>
      <c r="F618" s="585"/>
      <c r="G618" s="585">
        <v>300</v>
      </c>
      <c r="H618" s="585"/>
      <c r="I618" s="585"/>
      <c r="J618" s="605">
        <v>25900</v>
      </c>
    </row>
    <row r="619" spans="1:10" ht="15" x14ac:dyDescent="0.25">
      <c r="A619" s="578"/>
      <c r="B619" s="616"/>
      <c r="C619" s="578">
        <v>132</v>
      </c>
      <c r="D619" s="578"/>
      <c r="E619" s="578" t="s">
        <v>621</v>
      </c>
      <c r="F619" s="578"/>
      <c r="G619" s="578">
        <v>290</v>
      </c>
      <c r="H619" s="578" t="s">
        <v>539</v>
      </c>
      <c r="I619" s="578" t="s">
        <v>531</v>
      </c>
      <c r="J619" s="604">
        <v>32450</v>
      </c>
    </row>
    <row r="620" spans="1:10" s="586" customFormat="1" ht="15" x14ac:dyDescent="0.25">
      <c r="A620" s="585"/>
      <c r="B620" s="585"/>
      <c r="C620" s="585">
        <v>132</v>
      </c>
      <c r="D620" s="585"/>
      <c r="E620" s="585"/>
      <c r="F620" s="585"/>
      <c r="G620" s="585">
        <v>290</v>
      </c>
      <c r="H620" s="585"/>
      <c r="I620" s="585"/>
      <c r="J620" s="605">
        <v>32450</v>
      </c>
    </row>
    <row r="621" spans="1:10" ht="15" x14ac:dyDescent="0.25">
      <c r="A621" s="578"/>
      <c r="B621" s="616"/>
      <c r="C621" s="578">
        <v>132</v>
      </c>
      <c r="D621" s="578"/>
      <c r="E621" s="578" t="s">
        <v>622</v>
      </c>
      <c r="F621" s="578"/>
      <c r="G621" s="578">
        <v>280</v>
      </c>
      <c r="H621" s="578" t="s">
        <v>530</v>
      </c>
      <c r="I621" s="578" t="s">
        <v>531</v>
      </c>
      <c r="J621" s="604">
        <v>-600</v>
      </c>
    </row>
    <row r="622" spans="1:10" ht="15" x14ac:dyDescent="0.25">
      <c r="A622" s="578"/>
      <c r="B622" s="616"/>
      <c r="C622" s="578">
        <v>132</v>
      </c>
      <c r="D622" s="578"/>
      <c r="E622" s="578" t="s">
        <v>622</v>
      </c>
      <c r="F622" s="578"/>
      <c r="G622" s="578">
        <v>280</v>
      </c>
      <c r="H622" s="578" t="s">
        <v>533</v>
      </c>
      <c r="I622" s="578" t="s">
        <v>531</v>
      </c>
      <c r="J622" s="604">
        <v>-500</v>
      </c>
    </row>
    <row r="623" spans="1:10" ht="15" x14ac:dyDescent="0.25">
      <c r="A623" s="578"/>
      <c r="B623" s="616"/>
      <c r="C623" s="578">
        <v>132</v>
      </c>
      <c r="D623" s="578"/>
      <c r="E623" s="578" t="s">
        <v>621</v>
      </c>
      <c r="F623" s="578"/>
      <c r="G623" s="578">
        <v>280</v>
      </c>
      <c r="H623" s="578" t="s">
        <v>539</v>
      </c>
      <c r="I623" s="578" t="s">
        <v>531</v>
      </c>
      <c r="J623" s="604">
        <v>3810</v>
      </c>
    </row>
    <row r="624" spans="1:10" ht="15" x14ac:dyDescent="0.25">
      <c r="A624" s="578"/>
      <c r="B624" s="616"/>
      <c r="C624" s="578">
        <v>132</v>
      </c>
      <c r="D624" s="578"/>
      <c r="E624" s="578" t="s">
        <v>621</v>
      </c>
      <c r="F624" s="578"/>
      <c r="G624" s="578">
        <v>280</v>
      </c>
      <c r="H624" s="578" t="s">
        <v>623</v>
      </c>
      <c r="I624" s="578" t="s">
        <v>531</v>
      </c>
      <c r="J624" s="604">
        <v>3000</v>
      </c>
    </row>
    <row r="625" spans="1:10" s="586" customFormat="1" ht="15" x14ac:dyDescent="0.25">
      <c r="A625" s="585"/>
      <c r="B625" s="585"/>
      <c r="C625" s="585">
        <v>132</v>
      </c>
      <c r="D625" s="585"/>
      <c r="E625" s="585"/>
      <c r="F625" s="585"/>
      <c r="G625" s="585">
        <v>280</v>
      </c>
      <c r="H625" s="585"/>
      <c r="I625" s="585"/>
      <c r="J625" s="605">
        <v>5710</v>
      </c>
    </row>
    <row r="626" spans="1:10" ht="15" x14ac:dyDescent="0.25">
      <c r="A626" s="578"/>
      <c r="B626" s="616"/>
      <c r="C626" s="578">
        <v>132</v>
      </c>
      <c r="D626" s="578"/>
      <c r="E626" s="578" t="s">
        <v>621</v>
      </c>
      <c r="F626" s="578"/>
      <c r="G626" s="578">
        <v>270</v>
      </c>
      <c r="H626" s="578" t="s">
        <v>530</v>
      </c>
      <c r="I626" s="578" t="s">
        <v>531</v>
      </c>
      <c r="J626" s="604">
        <v>3500</v>
      </c>
    </row>
    <row r="627" spans="1:10" ht="15" x14ac:dyDescent="0.25">
      <c r="A627" s="578"/>
      <c r="B627" s="616"/>
      <c r="C627" s="578">
        <v>132</v>
      </c>
      <c r="D627" s="578"/>
      <c r="E627" s="578" t="s">
        <v>621</v>
      </c>
      <c r="F627" s="578"/>
      <c r="G627" s="578">
        <v>270</v>
      </c>
      <c r="H627" s="578" t="s">
        <v>533</v>
      </c>
      <c r="I627" s="578" t="s">
        <v>531</v>
      </c>
      <c r="J627" s="604">
        <v>1200</v>
      </c>
    </row>
    <row r="628" spans="1:10" ht="15" x14ac:dyDescent="0.25">
      <c r="A628" s="578"/>
      <c r="B628" s="616"/>
      <c r="C628" s="578">
        <v>132</v>
      </c>
      <c r="D628" s="578"/>
      <c r="E628" s="578" t="s">
        <v>621</v>
      </c>
      <c r="F628" s="578"/>
      <c r="G628" s="578">
        <v>270</v>
      </c>
      <c r="H628" s="578" t="s">
        <v>539</v>
      </c>
      <c r="I628" s="578" t="s">
        <v>531</v>
      </c>
      <c r="J628" s="604">
        <v>18000</v>
      </c>
    </row>
    <row r="629" spans="1:10" ht="15" x14ac:dyDescent="0.25">
      <c r="A629" s="578"/>
      <c r="B629" s="616"/>
      <c r="C629" s="578">
        <v>132</v>
      </c>
      <c r="D629" s="578"/>
      <c r="E629" s="578" t="s">
        <v>621</v>
      </c>
      <c r="F629" s="578"/>
      <c r="G629" s="578">
        <v>270</v>
      </c>
      <c r="H629" s="578" t="s">
        <v>597</v>
      </c>
      <c r="I629" s="578" t="s">
        <v>531</v>
      </c>
      <c r="J629" s="604">
        <v>2500</v>
      </c>
    </row>
    <row r="630" spans="1:10" s="586" customFormat="1" ht="15" x14ac:dyDescent="0.25">
      <c r="A630" s="585"/>
      <c r="B630" s="585"/>
      <c r="C630" s="585">
        <v>132</v>
      </c>
      <c r="D630" s="585"/>
      <c r="E630" s="585"/>
      <c r="F630" s="585"/>
      <c r="G630" s="585">
        <v>270</v>
      </c>
      <c r="H630" s="585"/>
      <c r="I630" s="585"/>
      <c r="J630" s="605">
        <v>25200</v>
      </c>
    </row>
    <row r="631" spans="1:10" ht="15" x14ac:dyDescent="0.25">
      <c r="A631" s="578"/>
      <c r="B631" s="616"/>
      <c r="C631" s="578">
        <v>132</v>
      </c>
      <c r="D631" s="578"/>
      <c r="E631" s="578" t="s">
        <v>621</v>
      </c>
      <c r="F631" s="578"/>
      <c r="G631" s="578">
        <v>260</v>
      </c>
      <c r="H631" s="578" t="s">
        <v>533</v>
      </c>
      <c r="I631" s="578" t="s">
        <v>531</v>
      </c>
      <c r="J631" s="604">
        <v>506</v>
      </c>
    </row>
    <row r="632" spans="1:10" ht="15" x14ac:dyDescent="0.25">
      <c r="A632" s="578"/>
      <c r="B632" s="616"/>
      <c r="C632" s="578">
        <v>132</v>
      </c>
      <c r="D632" s="578"/>
      <c r="E632" s="578" t="s">
        <v>621</v>
      </c>
      <c r="F632" s="578"/>
      <c r="G632" s="578">
        <v>260</v>
      </c>
      <c r="H632" s="578" t="s">
        <v>534</v>
      </c>
      <c r="I632" s="578" t="s">
        <v>531</v>
      </c>
      <c r="J632" s="604">
        <v>244</v>
      </c>
    </row>
    <row r="633" spans="1:10" ht="15" x14ac:dyDescent="0.25">
      <c r="A633" s="578"/>
      <c r="B633" s="616"/>
      <c r="C633" s="578">
        <v>132</v>
      </c>
      <c r="D633" s="578"/>
      <c r="E633" s="578" t="s">
        <v>622</v>
      </c>
      <c r="F633" s="578"/>
      <c r="G633" s="578">
        <v>260</v>
      </c>
      <c r="H633" s="578" t="s">
        <v>539</v>
      </c>
      <c r="I633" s="578" t="s">
        <v>531</v>
      </c>
      <c r="J633" s="604">
        <v>-6000</v>
      </c>
    </row>
    <row r="634" spans="1:10" s="586" customFormat="1" ht="15" x14ac:dyDescent="0.25">
      <c r="A634" s="585"/>
      <c r="B634" s="585"/>
      <c r="C634" s="585">
        <v>132</v>
      </c>
      <c r="D634" s="585"/>
      <c r="E634" s="585"/>
      <c r="F634" s="585"/>
      <c r="G634" s="585">
        <v>260</v>
      </c>
      <c r="H634" s="585"/>
      <c r="I634" s="585"/>
      <c r="J634" s="605">
        <v>-5250</v>
      </c>
    </row>
    <row r="635" spans="1:10" ht="15" x14ac:dyDescent="0.25">
      <c r="A635" s="578"/>
      <c r="B635" s="616"/>
      <c r="C635" s="578">
        <v>132</v>
      </c>
      <c r="D635" s="578"/>
      <c r="E635" s="578" t="s">
        <v>622</v>
      </c>
      <c r="F635" s="578"/>
      <c r="G635" s="578">
        <v>250</v>
      </c>
      <c r="H635" s="578" t="s">
        <v>539</v>
      </c>
      <c r="I635" s="578" t="s">
        <v>531</v>
      </c>
      <c r="J635" s="604">
        <v>-800</v>
      </c>
    </row>
    <row r="636" spans="1:10" ht="15" x14ac:dyDescent="0.25">
      <c r="A636" s="578"/>
      <c r="B636" s="616"/>
      <c r="C636" s="578">
        <v>132</v>
      </c>
      <c r="D636" s="578"/>
      <c r="E636" s="578" t="s">
        <v>621</v>
      </c>
      <c r="F636" s="578"/>
      <c r="G636" s="578">
        <v>250</v>
      </c>
      <c r="H636" s="578" t="s">
        <v>597</v>
      </c>
      <c r="I636" s="578" t="s">
        <v>531</v>
      </c>
      <c r="J636" s="604">
        <v>800</v>
      </c>
    </row>
    <row r="637" spans="1:10" s="586" customFormat="1" ht="15" x14ac:dyDescent="0.25">
      <c r="A637" s="585"/>
      <c r="B637" s="585"/>
      <c r="C637" s="585">
        <v>132</v>
      </c>
      <c r="D637" s="585"/>
      <c r="E637" s="585"/>
      <c r="F637" s="585"/>
      <c r="G637" s="585">
        <v>250</v>
      </c>
      <c r="H637" s="585"/>
      <c r="I637" s="585"/>
      <c r="J637" s="605">
        <v>0</v>
      </c>
    </row>
    <row r="638" spans="1:10" ht="15" x14ac:dyDescent="0.25">
      <c r="A638" s="578"/>
      <c r="B638" s="616"/>
      <c r="C638" s="578">
        <v>132</v>
      </c>
      <c r="D638" s="578"/>
      <c r="E638" s="578" t="s">
        <v>622</v>
      </c>
      <c r="F638" s="578"/>
      <c r="G638" s="578">
        <v>240</v>
      </c>
      <c r="H638" s="578" t="s">
        <v>533</v>
      </c>
      <c r="I638" s="578" t="s">
        <v>531</v>
      </c>
      <c r="J638" s="604">
        <v>-1700</v>
      </c>
    </row>
    <row r="639" spans="1:10" s="586" customFormat="1" ht="15" x14ac:dyDescent="0.25">
      <c r="A639" s="585"/>
      <c r="B639" s="585"/>
      <c r="C639" s="585">
        <v>132</v>
      </c>
      <c r="D639" s="585"/>
      <c r="E639" s="585"/>
      <c r="F639" s="585"/>
      <c r="G639" s="585">
        <v>240</v>
      </c>
      <c r="H639" s="585"/>
      <c r="I639" s="585"/>
      <c r="J639" s="605">
        <v>-1700</v>
      </c>
    </row>
    <row r="640" spans="1:10" ht="15" x14ac:dyDescent="0.25">
      <c r="A640" s="578"/>
      <c r="B640" s="616"/>
      <c r="C640" s="578">
        <v>132</v>
      </c>
      <c r="D640" s="578"/>
      <c r="E640" s="578" t="s">
        <v>621</v>
      </c>
      <c r="F640" s="578"/>
      <c r="G640" s="578">
        <v>230</v>
      </c>
      <c r="H640" s="578" t="s">
        <v>534</v>
      </c>
      <c r="I640" s="578" t="s">
        <v>531</v>
      </c>
      <c r="J640" s="604">
        <v>500</v>
      </c>
    </row>
    <row r="641" spans="1:10" ht="15" x14ac:dyDescent="0.25">
      <c r="A641" s="578"/>
      <c r="B641" s="616"/>
      <c r="C641" s="578">
        <v>132</v>
      </c>
      <c r="D641" s="578"/>
      <c r="E641" s="578" t="s">
        <v>622</v>
      </c>
      <c r="F641" s="578"/>
      <c r="G641" s="578">
        <v>230</v>
      </c>
      <c r="H641" s="578" t="s">
        <v>533</v>
      </c>
      <c r="I641" s="578" t="s">
        <v>531</v>
      </c>
      <c r="J641" s="604">
        <v>-500</v>
      </c>
    </row>
    <row r="642" spans="1:10" s="586" customFormat="1" ht="15" x14ac:dyDescent="0.25">
      <c r="A642" s="585"/>
      <c r="B642" s="585"/>
      <c r="C642" s="585">
        <v>132</v>
      </c>
      <c r="D642" s="585"/>
      <c r="E642" s="585"/>
      <c r="F642" s="585"/>
      <c r="G642" s="585">
        <v>230</v>
      </c>
      <c r="H642" s="585"/>
      <c r="I642" s="585"/>
      <c r="J642" s="605">
        <v>0</v>
      </c>
    </row>
    <row r="643" spans="1:10" ht="15" x14ac:dyDescent="0.25">
      <c r="A643" s="578"/>
      <c r="B643" s="616"/>
      <c r="C643" s="578">
        <v>132</v>
      </c>
      <c r="D643" s="578"/>
      <c r="E643" s="578" t="s">
        <v>621</v>
      </c>
      <c r="F643" s="578"/>
      <c r="G643" s="578">
        <v>220</v>
      </c>
      <c r="H643" s="578" t="s">
        <v>534</v>
      </c>
      <c r="I643" s="578" t="s">
        <v>531</v>
      </c>
      <c r="J643" s="604">
        <v>226</v>
      </c>
    </row>
    <row r="644" spans="1:10" ht="15" x14ac:dyDescent="0.25">
      <c r="A644" s="578"/>
      <c r="B644" s="616"/>
      <c r="C644" s="578">
        <v>132</v>
      </c>
      <c r="D644" s="578"/>
      <c r="E644" s="578" t="s">
        <v>621</v>
      </c>
      <c r="F644" s="578"/>
      <c r="G644" s="578">
        <v>220</v>
      </c>
      <c r="H644" s="578" t="s">
        <v>539</v>
      </c>
      <c r="I644" s="578" t="s">
        <v>531</v>
      </c>
      <c r="J644" s="604">
        <v>2488</v>
      </c>
    </row>
    <row r="645" spans="1:10" ht="15" x14ac:dyDescent="0.25">
      <c r="A645" s="578"/>
      <c r="B645" s="616"/>
      <c r="C645" s="578">
        <v>132</v>
      </c>
      <c r="D645" s="578"/>
      <c r="E645" s="578" t="s">
        <v>621</v>
      </c>
      <c r="F645" s="578"/>
      <c r="G645" s="578">
        <v>220</v>
      </c>
      <c r="H645" s="578" t="s">
        <v>597</v>
      </c>
      <c r="I645" s="578" t="s">
        <v>531</v>
      </c>
      <c r="J645" s="604">
        <v>800</v>
      </c>
    </row>
    <row r="646" spans="1:10" s="586" customFormat="1" ht="15" x14ac:dyDescent="0.25">
      <c r="A646" s="585"/>
      <c r="B646" s="585"/>
      <c r="C646" s="585">
        <v>132</v>
      </c>
      <c r="D646" s="585"/>
      <c r="E646" s="585"/>
      <c r="F646" s="585"/>
      <c r="G646" s="585">
        <v>220</v>
      </c>
      <c r="H646" s="585"/>
      <c r="I646" s="585"/>
      <c r="J646" s="605">
        <v>3514</v>
      </c>
    </row>
    <row r="647" spans="1:10" ht="15" x14ac:dyDescent="0.25">
      <c r="A647" s="578"/>
      <c r="B647" s="616"/>
      <c r="C647" s="578">
        <v>132</v>
      </c>
      <c r="D647" s="578"/>
      <c r="E647" s="578" t="s">
        <v>622</v>
      </c>
      <c r="F647" s="578"/>
      <c r="G647" s="578">
        <v>210</v>
      </c>
      <c r="H647" s="578" t="s">
        <v>534</v>
      </c>
      <c r="I647" s="578" t="s">
        <v>531</v>
      </c>
      <c r="J647" s="604">
        <v>-200</v>
      </c>
    </row>
    <row r="648" spans="1:10" ht="15" x14ac:dyDescent="0.25">
      <c r="A648" s="578"/>
      <c r="B648" s="616"/>
      <c r="C648" s="578">
        <v>132</v>
      </c>
      <c r="D648" s="578"/>
      <c r="E648" s="578" t="s">
        <v>621</v>
      </c>
      <c r="F648" s="578"/>
      <c r="G648" s="578">
        <v>210</v>
      </c>
      <c r="H648" s="578" t="s">
        <v>539</v>
      </c>
      <c r="I648" s="578" t="s">
        <v>531</v>
      </c>
      <c r="J648" s="604">
        <v>200</v>
      </c>
    </row>
    <row r="649" spans="1:10" ht="15" x14ac:dyDescent="0.25">
      <c r="A649" s="578"/>
      <c r="B649" s="616"/>
      <c r="C649" s="578">
        <v>132</v>
      </c>
      <c r="D649" s="578"/>
      <c r="E649" s="578" t="s">
        <v>621</v>
      </c>
      <c r="F649" s="578"/>
      <c r="G649" s="578">
        <v>210</v>
      </c>
      <c r="H649" s="578" t="s">
        <v>597</v>
      </c>
      <c r="I649" s="578" t="s">
        <v>531</v>
      </c>
      <c r="J649" s="604">
        <v>3000</v>
      </c>
    </row>
    <row r="650" spans="1:10" s="586" customFormat="1" ht="15" x14ac:dyDescent="0.25">
      <c r="A650" s="585"/>
      <c r="B650" s="585"/>
      <c r="C650" s="585">
        <v>132</v>
      </c>
      <c r="D650" s="585"/>
      <c r="E650" s="585"/>
      <c r="F650" s="585"/>
      <c r="G650" s="585">
        <v>210</v>
      </c>
      <c r="H650" s="585"/>
      <c r="I650" s="585"/>
      <c r="J650" s="605">
        <v>3000</v>
      </c>
    </row>
    <row r="651" spans="1:10" ht="15" x14ac:dyDescent="0.25">
      <c r="A651" s="578"/>
      <c r="B651" s="616"/>
      <c r="C651" s="578">
        <v>132</v>
      </c>
      <c r="D651" s="578"/>
      <c r="E651" s="578" t="s">
        <v>622</v>
      </c>
      <c r="F651" s="578"/>
      <c r="G651" s="578">
        <v>200</v>
      </c>
      <c r="H651" s="578" t="s">
        <v>533</v>
      </c>
      <c r="I651" s="578" t="s">
        <v>531</v>
      </c>
      <c r="J651" s="604">
        <v>-1000</v>
      </c>
    </row>
    <row r="652" spans="1:10" ht="15" x14ac:dyDescent="0.25">
      <c r="A652" s="578"/>
      <c r="B652" s="616"/>
      <c r="C652" s="578">
        <v>132</v>
      </c>
      <c r="D652" s="578"/>
      <c r="E652" s="578" t="s">
        <v>621</v>
      </c>
      <c r="F652" s="578"/>
      <c r="G652" s="578">
        <v>200</v>
      </c>
      <c r="H652" s="578" t="s">
        <v>539</v>
      </c>
      <c r="I652" s="578" t="s">
        <v>531</v>
      </c>
      <c r="J652" s="604">
        <v>5862</v>
      </c>
    </row>
    <row r="653" spans="1:10" s="586" customFormat="1" ht="15" x14ac:dyDescent="0.25">
      <c r="A653" s="585"/>
      <c r="B653" s="585"/>
      <c r="C653" s="585">
        <v>132</v>
      </c>
      <c r="D653" s="585"/>
      <c r="E653" s="585"/>
      <c r="F653" s="585"/>
      <c r="G653" s="585">
        <v>200</v>
      </c>
      <c r="H653" s="585"/>
      <c r="I653" s="585"/>
      <c r="J653" s="605">
        <v>4862</v>
      </c>
    </row>
    <row r="654" spans="1:10" ht="15" x14ac:dyDescent="0.25">
      <c r="A654" s="578"/>
      <c r="B654" s="616"/>
      <c r="C654" s="578">
        <v>132</v>
      </c>
      <c r="D654" s="578"/>
      <c r="E654" s="578" t="s">
        <v>622</v>
      </c>
      <c r="F654" s="578"/>
      <c r="G654" s="578">
        <v>190</v>
      </c>
      <c r="H654" s="578" t="s">
        <v>530</v>
      </c>
      <c r="I654" s="578" t="s">
        <v>531</v>
      </c>
      <c r="J654" s="604">
        <v>-35</v>
      </c>
    </row>
    <row r="655" spans="1:10" ht="15" x14ac:dyDescent="0.25">
      <c r="A655" s="578"/>
      <c r="B655" s="616"/>
      <c r="C655" s="578">
        <v>132</v>
      </c>
      <c r="D655" s="578"/>
      <c r="E655" s="578" t="s">
        <v>622</v>
      </c>
      <c r="F655" s="578"/>
      <c r="G655" s="578">
        <v>190</v>
      </c>
      <c r="H655" s="578" t="s">
        <v>539</v>
      </c>
      <c r="I655" s="578" t="s">
        <v>531</v>
      </c>
      <c r="J655" s="604">
        <v>-11965</v>
      </c>
    </row>
    <row r="656" spans="1:10" s="586" customFormat="1" ht="15" x14ac:dyDescent="0.25">
      <c r="A656" s="585"/>
      <c r="B656" s="585"/>
      <c r="C656" s="585">
        <v>132</v>
      </c>
      <c r="D656" s="585"/>
      <c r="E656" s="585"/>
      <c r="F656" s="585"/>
      <c r="G656" s="585">
        <v>190</v>
      </c>
      <c r="H656" s="585"/>
      <c r="I656" s="585"/>
      <c r="J656" s="605">
        <v>-12000</v>
      </c>
    </row>
    <row r="657" spans="1:10" ht="15" x14ac:dyDescent="0.25">
      <c r="A657" s="578"/>
      <c r="B657" s="616"/>
      <c r="C657" s="578">
        <v>132</v>
      </c>
      <c r="D657" s="578"/>
      <c r="E657" s="578" t="s">
        <v>621</v>
      </c>
      <c r="F657" s="578"/>
      <c r="G657" s="578">
        <v>170</v>
      </c>
      <c r="H657" s="578" t="s">
        <v>539</v>
      </c>
      <c r="I657" s="578" t="s">
        <v>531</v>
      </c>
      <c r="J657" s="604">
        <v>12541</v>
      </c>
    </row>
    <row r="658" spans="1:10" s="586" customFormat="1" ht="15" x14ac:dyDescent="0.25">
      <c r="A658" s="585"/>
      <c r="B658" s="585"/>
      <c r="C658" s="585">
        <v>132</v>
      </c>
      <c r="D658" s="585"/>
      <c r="E658" s="585"/>
      <c r="F658" s="585"/>
      <c r="G658" s="585">
        <v>170</v>
      </c>
      <c r="H658" s="585"/>
      <c r="I658" s="585"/>
      <c r="J658" s="605">
        <v>12541</v>
      </c>
    </row>
    <row r="659" spans="1:10" ht="15" x14ac:dyDescent="0.25">
      <c r="A659" s="578"/>
      <c r="B659" s="616"/>
      <c r="C659" s="578">
        <v>132</v>
      </c>
      <c r="D659" s="578"/>
      <c r="E659" s="578" t="s">
        <v>622</v>
      </c>
      <c r="F659" s="578"/>
      <c r="G659" s="578">
        <v>150</v>
      </c>
      <c r="H659" s="578" t="s">
        <v>534</v>
      </c>
      <c r="I659" s="578" t="s">
        <v>531</v>
      </c>
      <c r="J659" s="604">
        <v>-100</v>
      </c>
    </row>
    <row r="660" spans="1:10" ht="15" x14ac:dyDescent="0.25">
      <c r="A660" s="578"/>
      <c r="B660" s="616"/>
      <c r="C660" s="578">
        <v>132</v>
      </c>
      <c r="D660" s="578"/>
      <c r="E660" s="578" t="s">
        <v>621</v>
      </c>
      <c r="F660" s="578"/>
      <c r="G660" s="578">
        <v>150</v>
      </c>
      <c r="H660" s="578" t="s">
        <v>539</v>
      </c>
      <c r="I660" s="578" t="s">
        <v>531</v>
      </c>
      <c r="J660" s="604">
        <v>100</v>
      </c>
    </row>
    <row r="661" spans="1:10" ht="15" x14ac:dyDescent="0.25">
      <c r="A661" s="578"/>
      <c r="B661" s="616"/>
      <c r="C661" s="578">
        <v>132</v>
      </c>
      <c r="D661" s="578"/>
      <c r="E661" s="578" t="s">
        <v>621</v>
      </c>
      <c r="F661" s="578"/>
      <c r="G661" s="578">
        <v>150</v>
      </c>
      <c r="H661" s="578" t="s">
        <v>597</v>
      </c>
      <c r="I661" s="578" t="s">
        <v>531</v>
      </c>
      <c r="J661" s="604">
        <v>500</v>
      </c>
    </row>
    <row r="662" spans="1:10" s="586" customFormat="1" ht="15" x14ac:dyDescent="0.25">
      <c r="A662" s="585"/>
      <c r="B662" s="585"/>
      <c r="C662" s="585">
        <v>132</v>
      </c>
      <c r="D662" s="585"/>
      <c r="E662" s="585"/>
      <c r="F662" s="585"/>
      <c r="G662" s="585">
        <v>150</v>
      </c>
      <c r="H662" s="585"/>
      <c r="I662" s="585"/>
      <c r="J662" s="605">
        <v>500</v>
      </c>
    </row>
    <row r="663" spans="1:10" ht="15" x14ac:dyDescent="0.25">
      <c r="A663" s="578"/>
      <c r="B663" s="616"/>
      <c r="C663" s="578">
        <v>132</v>
      </c>
      <c r="D663" s="578"/>
      <c r="E663" s="578" t="s">
        <v>622</v>
      </c>
      <c r="F663" s="578"/>
      <c r="G663" s="578">
        <v>140</v>
      </c>
      <c r="H663" s="578" t="s">
        <v>530</v>
      </c>
      <c r="I663" s="578" t="s">
        <v>531</v>
      </c>
      <c r="J663" s="604">
        <v>-192</v>
      </c>
    </row>
    <row r="664" spans="1:10" ht="15" x14ac:dyDescent="0.25">
      <c r="A664" s="578"/>
      <c r="B664" s="616"/>
      <c r="C664" s="578">
        <v>132</v>
      </c>
      <c r="D664" s="578"/>
      <c r="E664" s="578" t="s">
        <v>621</v>
      </c>
      <c r="F664" s="578"/>
      <c r="G664" s="578">
        <v>140</v>
      </c>
      <c r="H664" s="578" t="s">
        <v>628</v>
      </c>
      <c r="I664" s="578" t="s">
        <v>531</v>
      </c>
      <c r="J664" s="604">
        <v>4376</v>
      </c>
    </row>
    <row r="665" spans="1:10" s="586" customFormat="1" ht="15" x14ac:dyDescent="0.25">
      <c r="A665" s="585"/>
      <c r="B665" s="585"/>
      <c r="C665" s="585">
        <v>132</v>
      </c>
      <c r="D665" s="585"/>
      <c r="E665" s="585"/>
      <c r="F665" s="585"/>
      <c r="G665" s="585">
        <v>140</v>
      </c>
      <c r="H665" s="585"/>
      <c r="I665" s="585"/>
      <c r="J665" s="605">
        <v>4184</v>
      </c>
    </row>
    <row r="666" spans="1:10" ht="15" x14ac:dyDescent="0.25">
      <c r="A666" s="578"/>
      <c r="B666" s="616"/>
      <c r="C666" s="578">
        <v>132</v>
      </c>
      <c r="D666" s="578"/>
      <c r="E666" s="578" t="s">
        <v>621</v>
      </c>
      <c r="F666" s="578"/>
      <c r="G666" s="578">
        <v>130</v>
      </c>
      <c r="H666" s="578" t="s">
        <v>530</v>
      </c>
      <c r="I666" s="578" t="s">
        <v>531</v>
      </c>
      <c r="J666" s="604">
        <v>1508</v>
      </c>
    </row>
    <row r="667" spans="1:10" ht="15" x14ac:dyDescent="0.25">
      <c r="A667" s="578"/>
      <c r="B667" s="616"/>
      <c r="C667" s="578">
        <v>132</v>
      </c>
      <c r="D667" s="578"/>
      <c r="E667" s="578" t="s">
        <v>622</v>
      </c>
      <c r="F667" s="578"/>
      <c r="G667" s="578">
        <v>130</v>
      </c>
      <c r="H667" s="578" t="s">
        <v>533</v>
      </c>
      <c r="I667" s="578" t="s">
        <v>531</v>
      </c>
      <c r="J667" s="604">
        <v>-1508</v>
      </c>
    </row>
    <row r="668" spans="1:10" ht="15" x14ac:dyDescent="0.25">
      <c r="A668" s="578"/>
      <c r="B668" s="616"/>
      <c r="C668" s="578">
        <v>132</v>
      </c>
      <c r="D668" s="578"/>
      <c r="E668" s="578" t="s">
        <v>622</v>
      </c>
      <c r="F668" s="578"/>
      <c r="G668" s="578">
        <v>130</v>
      </c>
      <c r="H668" s="578" t="s">
        <v>597</v>
      </c>
      <c r="I668" s="578" t="s">
        <v>531</v>
      </c>
      <c r="J668" s="604">
        <v>-1050</v>
      </c>
    </row>
    <row r="669" spans="1:10" s="586" customFormat="1" ht="15" x14ac:dyDescent="0.25">
      <c r="A669" s="585"/>
      <c r="B669" s="585"/>
      <c r="C669" s="585">
        <v>132</v>
      </c>
      <c r="D669" s="585"/>
      <c r="E669" s="585"/>
      <c r="F669" s="585"/>
      <c r="G669" s="585">
        <v>130</v>
      </c>
      <c r="H669" s="585"/>
      <c r="I669" s="585"/>
      <c r="J669" s="605">
        <v>-1050</v>
      </c>
    </row>
    <row r="670" spans="1:10" ht="15" x14ac:dyDescent="0.25">
      <c r="A670" s="578"/>
      <c r="B670" s="616"/>
      <c r="C670" s="578">
        <v>132</v>
      </c>
      <c r="D670" s="578"/>
      <c r="E670" s="578" t="s">
        <v>621</v>
      </c>
      <c r="F670" s="578"/>
      <c r="G670" s="578">
        <v>120</v>
      </c>
      <c r="H670" s="578" t="s">
        <v>530</v>
      </c>
      <c r="I670" s="578" t="s">
        <v>531</v>
      </c>
      <c r="J670" s="604">
        <v>1320</v>
      </c>
    </row>
    <row r="671" spans="1:10" ht="15" x14ac:dyDescent="0.25">
      <c r="A671" s="578"/>
      <c r="B671" s="616"/>
      <c r="C671" s="578">
        <v>132</v>
      </c>
      <c r="D671" s="578"/>
      <c r="E671" s="578" t="s">
        <v>622</v>
      </c>
      <c r="F671" s="578"/>
      <c r="G671" s="578">
        <v>120</v>
      </c>
      <c r="H671" s="578" t="s">
        <v>533</v>
      </c>
      <c r="I671" s="578" t="s">
        <v>531</v>
      </c>
      <c r="J671" s="604">
        <v>-1000</v>
      </c>
    </row>
    <row r="672" spans="1:10" ht="15" x14ac:dyDescent="0.25">
      <c r="A672" s="578"/>
      <c r="B672" s="616"/>
      <c r="C672" s="578">
        <v>132</v>
      </c>
      <c r="D672" s="578"/>
      <c r="E672" s="578" t="s">
        <v>622</v>
      </c>
      <c r="F672" s="578"/>
      <c r="G672" s="578">
        <v>120</v>
      </c>
      <c r="H672" s="578" t="s">
        <v>534</v>
      </c>
      <c r="I672" s="578" t="s">
        <v>531</v>
      </c>
      <c r="J672" s="604">
        <v>-320</v>
      </c>
    </row>
    <row r="673" spans="1:10" s="586" customFormat="1" ht="15" x14ac:dyDescent="0.25">
      <c r="A673" s="585"/>
      <c r="B673" s="585"/>
      <c r="C673" s="585">
        <v>132</v>
      </c>
      <c r="D673" s="585"/>
      <c r="E673" s="585"/>
      <c r="F673" s="585"/>
      <c r="G673" s="585">
        <v>120</v>
      </c>
      <c r="H673" s="585"/>
      <c r="I673" s="585"/>
      <c r="J673" s="605">
        <v>0</v>
      </c>
    </row>
    <row r="674" spans="1:10" ht="15" x14ac:dyDescent="0.25">
      <c r="A674" s="578"/>
      <c r="B674" s="616"/>
      <c r="C674" s="578">
        <v>132</v>
      </c>
      <c r="D674" s="578"/>
      <c r="E674" s="578" t="s">
        <v>622</v>
      </c>
      <c r="F674" s="578"/>
      <c r="G674" s="578">
        <v>110</v>
      </c>
      <c r="H674" s="578" t="s">
        <v>533</v>
      </c>
      <c r="I674" s="578" t="s">
        <v>531</v>
      </c>
      <c r="J674" s="604">
        <v>-2200</v>
      </c>
    </row>
    <row r="675" spans="1:10" ht="15" x14ac:dyDescent="0.25">
      <c r="A675" s="578"/>
      <c r="B675" s="616"/>
      <c r="C675" s="578">
        <v>132</v>
      </c>
      <c r="D675" s="578"/>
      <c r="E675" s="578" t="s">
        <v>622</v>
      </c>
      <c r="F675" s="578"/>
      <c r="G675" s="578">
        <v>110</v>
      </c>
      <c r="H675" s="578" t="s">
        <v>534</v>
      </c>
      <c r="I675" s="578" t="s">
        <v>531</v>
      </c>
      <c r="J675" s="604">
        <v>-300</v>
      </c>
    </row>
    <row r="676" spans="1:10" ht="15" x14ac:dyDescent="0.25">
      <c r="A676" s="578"/>
      <c r="B676" s="616"/>
      <c r="C676" s="578">
        <v>132</v>
      </c>
      <c r="D676" s="578"/>
      <c r="E676" s="578" t="s">
        <v>621</v>
      </c>
      <c r="F676" s="578"/>
      <c r="G676" s="578">
        <v>110</v>
      </c>
      <c r="H676" s="578" t="s">
        <v>597</v>
      </c>
      <c r="I676" s="578" t="s">
        <v>531</v>
      </c>
      <c r="J676" s="604">
        <v>300</v>
      </c>
    </row>
    <row r="677" spans="1:10" s="586" customFormat="1" ht="15" x14ac:dyDescent="0.25">
      <c r="A677" s="585"/>
      <c r="B677" s="585"/>
      <c r="C677" s="585">
        <v>132</v>
      </c>
      <c r="D677" s="585"/>
      <c r="E677" s="585"/>
      <c r="F677" s="585"/>
      <c r="G677" s="585">
        <v>110</v>
      </c>
      <c r="H677" s="585"/>
      <c r="I677" s="585"/>
      <c r="J677" s="605">
        <v>-2200</v>
      </c>
    </row>
    <row r="678" spans="1:10" ht="15" x14ac:dyDescent="0.25">
      <c r="A678" s="578"/>
      <c r="B678" s="616"/>
      <c r="C678" s="578">
        <v>132</v>
      </c>
      <c r="D678" s="578"/>
      <c r="E678" s="578" t="s">
        <v>622</v>
      </c>
      <c r="F678" s="578"/>
      <c r="G678" s="578">
        <v>100</v>
      </c>
      <c r="H678" s="578" t="s">
        <v>533</v>
      </c>
      <c r="I678" s="578" t="s">
        <v>531</v>
      </c>
      <c r="J678" s="604">
        <v>-4121</v>
      </c>
    </row>
    <row r="679" spans="1:10" ht="15" x14ac:dyDescent="0.25">
      <c r="A679" s="578"/>
      <c r="B679" s="616"/>
      <c r="C679" s="578">
        <v>132</v>
      </c>
      <c r="D679" s="578"/>
      <c r="E679" s="578" t="s">
        <v>622</v>
      </c>
      <c r="F679" s="578"/>
      <c r="G679" s="578">
        <v>100</v>
      </c>
      <c r="H679" s="578" t="s">
        <v>539</v>
      </c>
      <c r="I679" s="578" t="s">
        <v>531</v>
      </c>
      <c r="J679" s="604">
        <v>-979</v>
      </c>
    </row>
    <row r="680" spans="1:10" ht="15" x14ac:dyDescent="0.25">
      <c r="A680" s="578"/>
      <c r="B680" s="616"/>
      <c r="C680" s="578">
        <v>132</v>
      </c>
      <c r="D680" s="578"/>
      <c r="E680" s="578" t="s">
        <v>621</v>
      </c>
      <c r="F680" s="578"/>
      <c r="G680" s="578">
        <v>100</v>
      </c>
      <c r="H680" s="578" t="s">
        <v>597</v>
      </c>
      <c r="I680" s="578" t="s">
        <v>531</v>
      </c>
      <c r="J680" s="604">
        <v>1900</v>
      </c>
    </row>
    <row r="681" spans="1:10" s="586" customFormat="1" ht="15" x14ac:dyDescent="0.25">
      <c r="A681" s="585"/>
      <c r="B681" s="585"/>
      <c r="C681" s="585">
        <v>132</v>
      </c>
      <c r="D681" s="585"/>
      <c r="E681" s="585"/>
      <c r="F681" s="585"/>
      <c r="G681" s="585">
        <v>100</v>
      </c>
      <c r="H681" s="585"/>
      <c r="I681" s="585"/>
      <c r="J681" s="605">
        <v>-3200</v>
      </c>
    </row>
    <row r="682" spans="1:10" ht="15" x14ac:dyDescent="0.25">
      <c r="A682" s="578"/>
      <c r="B682" s="616"/>
      <c r="C682" s="578">
        <v>132</v>
      </c>
      <c r="D682" s="578"/>
      <c r="E682" s="578" t="s">
        <v>622</v>
      </c>
      <c r="F682" s="578"/>
      <c r="G682" s="578">
        <v>90</v>
      </c>
      <c r="H682" s="578" t="s">
        <v>530</v>
      </c>
      <c r="I682" s="578" t="s">
        <v>531</v>
      </c>
      <c r="J682" s="604">
        <v>-1000</v>
      </c>
    </row>
    <row r="683" spans="1:10" ht="15" x14ac:dyDescent="0.25">
      <c r="A683" s="578"/>
      <c r="B683" s="616"/>
      <c r="C683" s="578">
        <v>132</v>
      </c>
      <c r="D683" s="578"/>
      <c r="E683" s="578" t="s">
        <v>622</v>
      </c>
      <c r="F683" s="578"/>
      <c r="G683" s="578">
        <v>90</v>
      </c>
      <c r="H683" s="578" t="s">
        <v>533</v>
      </c>
      <c r="I683" s="578" t="s">
        <v>531</v>
      </c>
      <c r="J683" s="604">
        <v>-2000</v>
      </c>
    </row>
    <row r="684" spans="1:10" ht="15" x14ac:dyDescent="0.25">
      <c r="A684" s="578"/>
      <c r="B684" s="616"/>
      <c r="C684" s="578">
        <v>132</v>
      </c>
      <c r="D684" s="578"/>
      <c r="E684" s="578" t="s">
        <v>621</v>
      </c>
      <c r="F684" s="578"/>
      <c r="G684" s="578">
        <v>90</v>
      </c>
      <c r="H684" s="578" t="s">
        <v>539</v>
      </c>
      <c r="I684" s="578" t="s">
        <v>531</v>
      </c>
      <c r="J684" s="604">
        <v>4400</v>
      </c>
    </row>
    <row r="685" spans="1:10" s="586" customFormat="1" ht="15" x14ac:dyDescent="0.25">
      <c r="A685" s="585"/>
      <c r="B685" s="585"/>
      <c r="C685" s="585">
        <v>132</v>
      </c>
      <c r="D685" s="585"/>
      <c r="E685" s="585"/>
      <c r="F685" s="585"/>
      <c r="G685" s="585">
        <v>90</v>
      </c>
      <c r="H685" s="585"/>
      <c r="I685" s="585"/>
      <c r="J685" s="605">
        <v>1400</v>
      </c>
    </row>
    <row r="686" spans="1:10" s="587" customFormat="1" ht="15" x14ac:dyDescent="0.25">
      <c r="A686" s="578"/>
      <c r="B686" s="616"/>
      <c r="C686" s="578">
        <v>132</v>
      </c>
      <c r="D686" s="578"/>
      <c r="E686" s="578" t="s">
        <v>621</v>
      </c>
      <c r="F686" s="578"/>
      <c r="G686" s="578">
        <v>70</v>
      </c>
      <c r="H686" s="578" t="s">
        <v>530</v>
      </c>
      <c r="I686" s="578" t="s">
        <v>531</v>
      </c>
      <c r="J686" s="604">
        <v>2030</v>
      </c>
    </row>
    <row r="687" spans="1:10" ht="15" x14ac:dyDescent="0.25">
      <c r="A687" s="578"/>
      <c r="B687" s="616"/>
      <c r="C687" s="578">
        <v>132</v>
      </c>
      <c r="D687" s="578"/>
      <c r="E687" s="578" t="s">
        <v>622</v>
      </c>
      <c r="F687" s="578"/>
      <c r="G687" s="578">
        <v>70</v>
      </c>
      <c r="H687" s="578" t="s">
        <v>533</v>
      </c>
      <c r="I687" s="578" t="s">
        <v>531</v>
      </c>
      <c r="J687" s="604">
        <v>-122</v>
      </c>
    </row>
    <row r="688" spans="1:10" ht="15" x14ac:dyDescent="0.25">
      <c r="A688" s="578"/>
      <c r="B688" s="616"/>
      <c r="C688" s="578">
        <v>132</v>
      </c>
      <c r="D688" s="578"/>
      <c r="E688" s="578" t="s">
        <v>621</v>
      </c>
      <c r="F688" s="578"/>
      <c r="G688" s="578">
        <v>70</v>
      </c>
      <c r="H688" s="578" t="s">
        <v>539</v>
      </c>
      <c r="I688" s="578" t="s">
        <v>531</v>
      </c>
      <c r="J688" s="604">
        <v>25662</v>
      </c>
    </row>
    <row r="689" spans="1:10" s="586" customFormat="1" ht="15" x14ac:dyDescent="0.25">
      <c r="A689" s="585"/>
      <c r="B689" s="585"/>
      <c r="C689" s="585">
        <v>132</v>
      </c>
      <c r="D689" s="585"/>
      <c r="E689" s="585"/>
      <c r="F689" s="585"/>
      <c r="G689" s="585">
        <v>70</v>
      </c>
      <c r="H689" s="585"/>
      <c r="I689" s="585"/>
      <c r="J689" s="605">
        <v>27570</v>
      </c>
    </row>
    <row r="690" spans="1:10" ht="15" x14ac:dyDescent="0.25">
      <c r="A690" s="578"/>
      <c r="B690" s="616"/>
      <c r="C690" s="578">
        <v>132</v>
      </c>
      <c r="D690" s="578"/>
      <c r="E690" s="578" t="s">
        <v>622</v>
      </c>
      <c r="F690" s="578"/>
      <c r="G690" s="578">
        <v>50</v>
      </c>
      <c r="H690" s="578" t="s">
        <v>530</v>
      </c>
      <c r="I690" s="578" t="s">
        <v>531</v>
      </c>
      <c r="J690" s="604">
        <v>-55</v>
      </c>
    </row>
    <row r="691" spans="1:10" ht="15" x14ac:dyDescent="0.25">
      <c r="A691" s="578"/>
      <c r="B691" s="616"/>
      <c r="C691" s="578">
        <v>132</v>
      </c>
      <c r="D691" s="578"/>
      <c r="E691" s="578" t="s">
        <v>622</v>
      </c>
      <c r="F691" s="578"/>
      <c r="G691" s="578">
        <v>50</v>
      </c>
      <c r="H691" s="578" t="s">
        <v>533</v>
      </c>
      <c r="I691" s="578" t="s">
        <v>531</v>
      </c>
      <c r="J691" s="604">
        <v>-447</v>
      </c>
    </row>
    <row r="692" spans="1:10" ht="15" x14ac:dyDescent="0.25">
      <c r="A692" s="578"/>
      <c r="B692" s="616"/>
      <c r="C692" s="578">
        <v>132</v>
      </c>
      <c r="D692" s="578"/>
      <c r="E692" s="578" t="s">
        <v>621</v>
      </c>
      <c r="F692" s="578"/>
      <c r="G692" s="578">
        <v>50</v>
      </c>
      <c r="H692" s="578" t="s">
        <v>534</v>
      </c>
      <c r="I692" s="578" t="s">
        <v>531</v>
      </c>
      <c r="J692" s="604">
        <v>62</v>
      </c>
    </row>
    <row r="693" spans="1:10" s="586" customFormat="1" ht="15" x14ac:dyDescent="0.25">
      <c r="A693" s="585"/>
      <c r="B693" s="585"/>
      <c r="C693" s="585">
        <v>132</v>
      </c>
      <c r="D693" s="585"/>
      <c r="E693" s="585"/>
      <c r="F693" s="585"/>
      <c r="G693" s="585">
        <v>50</v>
      </c>
      <c r="H693" s="585"/>
      <c r="I693" s="585"/>
      <c r="J693" s="605">
        <v>-440</v>
      </c>
    </row>
    <row r="694" spans="1:10" ht="15" x14ac:dyDescent="0.25">
      <c r="A694" s="578"/>
      <c r="B694" s="616"/>
      <c r="C694" s="578">
        <v>132</v>
      </c>
      <c r="D694" s="578"/>
      <c r="E694" s="578" t="s">
        <v>622</v>
      </c>
      <c r="F694" s="578"/>
      <c r="G694" s="578">
        <v>40</v>
      </c>
      <c r="H694" s="578" t="s">
        <v>539</v>
      </c>
      <c r="I694" s="578" t="s">
        <v>531</v>
      </c>
      <c r="J694" s="604">
        <v>-447</v>
      </c>
    </row>
    <row r="695" spans="1:10" s="586" customFormat="1" ht="15" x14ac:dyDescent="0.25">
      <c r="A695" s="585"/>
      <c r="B695" s="585"/>
      <c r="C695" s="585">
        <v>132</v>
      </c>
      <c r="D695" s="585"/>
      <c r="E695" s="585"/>
      <c r="F695" s="585"/>
      <c r="G695" s="585">
        <v>40</v>
      </c>
      <c r="H695" s="585"/>
      <c r="I695" s="585"/>
      <c r="J695" s="605">
        <v>-447</v>
      </c>
    </row>
    <row r="696" spans="1:10" ht="15" x14ac:dyDescent="0.25">
      <c r="A696" s="578"/>
      <c r="B696" s="616"/>
      <c r="C696" s="578">
        <v>132</v>
      </c>
      <c r="D696" s="578"/>
      <c r="E696" s="578" t="s">
        <v>621</v>
      </c>
      <c r="F696" s="578"/>
      <c r="G696" s="578">
        <v>20</v>
      </c>
      <c r="H696" s="578" t="s">
        <v>534</v>
      </c>
      <c r="I696" s="578" t="s">
        <v>531</v>
      </c>
      <c r="J696" s="604">
        <v>3910</v>
      </c>
    </row>
    <row r="697" spans="1:10" ht="15" x14ac:dyDescent="0.25">
      <c r="A697" s="578"/>
      <c r="B697" s="616"/>
      <c r="C697" s="578">
        <v>132</v>
      </c>
      <c r="D697" s="578"/>
      <c r="E697" s="578" t="s">
        <v>621</v>
      </c>
      <c r="F697" s="578"/>
      <c r="G697" s="578">
        <v>20</v>
      </c>
      <c r="H697" s="578" t="s">
        <v>539</v>
      </c>
      <c r="I697" s="578" t="s">
        <v>531</v>
      </c>
      <c r="J697" s="604">
        <v>21000</v>
      </c>
    </row>
    <row r="698" spans="1:10" ht="15" x14ac:dyDescent="0.25">
      <c r="A698" s="578"/>
      <c r="B698" s="616"/>
      <c r="C698" s="578">
        <v>132</v>
      </c>
      <c r="D698" s="578"/>
      <c r="E698" s="578" t="s">
        <v>621</v>
      </c>
      <c r="F698" s="578"/>
      <c r="G698" s="578">
        <v>20</v>
      </c>
      <c r="H698" s="578" t="s">
        <v>597</v>
      </c>
      <c r="I698" s="578" t="s">
        <v>531</v>
      </c>
      <c r="J698" s="604">
        <v>5900</v>
      </c>
    </row>
    <row r="699" spans="1:10" ht="15" x14ac:dyDescent="0.25">
      <c r="A699" s="606" t="s">
        <v>687</v>
      </c>
      <c r="B699" s="623"/>
      <c r="C699" s="608">
        <v>132</v>
      </c>
      <c r="D699" s="608"/>
      <c r="E699" s="608"/>
      <c r="F699" s="608"/>
      <c r="G699" s="608">
        <v>20</v>
      </c>
      <c r="H699" s="608"/>
      <c r="I699" s="608"/>
      <c r="J699" s="609">
        <v>30810</v>
      </c>
    </row>
    <row r="700" spans="1:10" x14ac:dyDescent="0.2">
      <c r="A700" s="610"/>
      <c r="B700" s="610"/>
      <c r="C700" s="610"/>
      <c r="D700" s="610"/>
      <c r="E700" s="610"/>
      <c r="F700" s="610"/>
      <c r="G700" s="610"/>
      <c r="H700" s="610"/>
      <c r="I700" s="610"/>
      <c r="J700" s="612"/>
    </row>
    <row r="701" spans="1:10" ht="15" x14ac:dyDescent="0.25">
      <c r="A701" s="578">
        <v>530</v>
      </c>
      <c r="B701" s="616">
        <v>42664</v>
      </c>
      <c r="C701" s="578">
        <v>132</v>
      </c>
      <c r="D701" s="578" t="s">
        <v>688</v>
      </c>
      <c r="E701" s="578" t="s">
        <v>622</v>
      </c>
      <c r="F701" s="581" t="s">
        <v>523</v>
      </c>
      <c r="G701" s="578">
        <v>31</v>
      </c>
      <c r="H701" s="578" t="s">
        <v>539</v>
      </c>
      <c r="I701" s="578" t="s">
        <v>531</v>
      </c>
      <c r="J701" s="604">
        <v>-25413</v>
      </c>
    </row>
    <row r="702" spans="1:10" ht="15" x14ac:dyDescent="0.25">
      <c r="A702" s="578"/>
      <c r="B702" s="616"/>
      <c r="C702" s="578">
        <v>132</v>
      </c>
      <c r="D702" s="578"/>
      <c r="E702" s="578" t="s">
        <v>621</v>
      </c>
      <c r="F702" s="581" t="s">
        <v>526</v>
      </c>
      <c r="G702" s="578">
        <v>31</v>
      </c>
      <c r="H702" s="578" t="s">
        <v>606</v>
      </c>
      <c r="I702" s="578" t="s">
        <v>531</v>
      </c>
      <c r="J702" s="604">
        <v>4413</v>
      </c>
    </row>
    <row r="703" spans="1:10" ht="15" x14ac:dyDescent="0.25">
      <c r="A703" s="578"/>
      <c r="B703" s="616"/>
      <c r="C703" s="578">
        <v>132</v>
      </c>
      <c r="D703" s="578"/>
      <c r="E703" s="578" t="s">
        <v>621</v>
      </c>
      <c r="F703" s="578"/>
      <c r="G703" s="578">
        <v>31</v>
      </c>
      <c r="H703" s="578" t="s">
        <v>689</v>
      </c>
      <c r="I703" s="578" t="s">
        <v>531</v>
      </c>
      <c r="J703" s="604">
        <v>10000</v>
      </c>
    </row>
    <row r="704" spans="1:10" ht="15" x14ac:dyDescent="0.25">
      <c r="A704" s="578"/>
      <c r="B704" s="616"/>
      <c r="C704" s="578">
        <v>132</v>
      </c>
      <c r="D704" s="578"/>
      <c r="E704" s="578" t="s">
        <v>621</v>
      </c>
      <c r="F704" s="578"/>
      <c r="G704" s="578">
        <v>31</v>
      </c>
      <c r="H704" s="578" t="s">
        <v>642</v>
      </c>
      <c r="I704" s="578" t="s">
        <v>531</v>
      </c>
      <c r="J704" s="604">
        <v>10000</v>
      </c>
    </row>
    <row r="705" spans="1:10" ht="15" x14ac:dyDescent="0.25">
      <c r="A705" s="578"/>
      <c r="B705" s="616"/>
      <c r="C705" s="578">
        <v>132</v>
      </c>
      <c r="D705" s="578"/>
      <c r="E705" s="578" t="s">
        <v>621</v>
      </c>
      <c r="F705" s="578"/>
      <c r="G705" s="578">
        <v>31</v>
      </c>
      <c r="H705" s="578" t="s">
        <v>608</v>
      </c>
      <c r="I705" s="578" t="s">
        <v>531</v>
      </c>
      <c r="J705" s="604">
        <v>1000</v>
      </c>
    </row>
    <row r="706" spans="1:10" ht="15.75" thickBot="1" x14ac:dyDescent="0.3">
      <c r="A706" s="584" t="s">
        <v>690</v>
      </c>
      <c r="B706" s="578"/>
      <c r="C706" s="591">
        <v>132</v>
      </c>
      <c r="D706" s="591"/>
      <c r="E706" s="591"/>
      <c r="F706" s="591"/>
      <c r="G706" s="591">
        <v>31</v>
      </c>
      <c r="H706" s="591"/>
      <c r="I706" s="591"/>
      <c r="J706" s="622">
        <v>0</v>
      </c>
    </row>
    <row r="707" spans="1:10" ht="13.5" thickTop="1" x14ac:dyDescent="0.2">
      <c r="A707" s="613"/>
      <c r="B707" s="613"/>
      <c r="C707" s="613"/>
      <c r="D707" s="613"/>
      <c r="E707" s="613"/>
      <c r="F707" s="613"/>
      <c r="G707" s="613"/>
      <c r="H707" s="613"/>
      <c r="I707" s="613"/>
      <c r="J707" s="615"/>
    </row>
    <row r="708" spans="1:10" ht="15" x14ac:dyDescent="0.25">
      <c r="A708" s="578">
        <v>597</v>
      </c>
      <c r="B708" s="616">
        <v>42690</v>
      </c>
      <c r="C708" s="578">
        <v>132</v>
      </c>
      <c r="D708" s="578" t="s">
        <v>691</v>
      </c>
      <c r="E708" s="578" t="s">
        <v>622</v>
      </c>
      <c r="F708" s="581" t="s">
        <v>523</v>
      </c>
      <c r="G708" s="578">
        <v>35</v>
      </c>
      <c r="H708" s="578" t="s">
        <v>554</v>
      </c>
      <c r="I708" s="578" t="s">
        <v>558</v>
      </c>
      <c r="J708" s="604">
        <v>-45995</v>
      </c>
    </row>
    <row r="709" spans="1:10" ht="15" x14ac:dyDescent="0.25">
      <c r="A709" s="578"/>
      <c r="B709" s="578"/>
      <c r="C709" s="585">
        <v>132</v>
      </c>
      <c r="D709" s="578"/>
      <c r="E709" s="578"/>
      <c r="F709" s="581" t="s">
        <v>526</v>
      </c>
      <c r="G709" s="585">
        <v>35</v>
      </c>
      <c r="H709" s="585"/>
      <c r="I709" s="585"/>
      <c r="J709" s="605">
        <v>-45995</v>
      </c>
    </row>
    <row r="710" spans="1:10" ht="15" x14ac:dyDescent="0.25">
      <c r="A710" s="578"/>
      <c r="B710" s="616"/>
      <c r="C710" s="578">
        <v>132</v>
      </c>
      <c r="D710" s="578"/>
      <c r="E710" s="578" t="s">
        <v>621</v>
      </c>
      <c r="F710" s="578"/>
      <c r="G710" s="578">
        <v>340</v>
      </c>
      <c r="H710" s="578" t="s">
        <v>586</v>
      </c>
      <c r="I710" s="578" t="s">
        <v>531</v>
      </c>
      <c r="J710" s="604">
        <v>9848</v>
      </c>
    </row>
    <row r="711" spans="1:10" ht="15" x14ac:dyDescent="0.25">
      <c r="A711" s="578"/>
      <c r="B711" s="616"/>
      <c r="C711" s="578">
        <v>132</v>
      </c>
      <c r="D711" s="578"/>
      <c r="E711" s="578" t="s">
        <v>621</v>
      </c>
      <c r="F711" s="578"/>
      <c r="G711" s="578">
        <v>340</v>
      </c>
      <c r="H711" s="578" t="s">
        <v>589</v>
      </c>
      <c r="I711" s="578" t="s">
        <v>531</v>
      </c>
      <c r="J711" s="604">
        <v>3000</v>
      </c>
    </row>
    <row r="712" spans="1:10" s="586" customFormat="1" ht="15" x14ac:dyDescent="0.25">
      <c r="A712" s="585"/>
      <c r="B712" s="585"/>
      <c r="C712" s="585">
        <v>132</v>
      </c>
      <c r="D712" s="585"/>
      <c r="E712" s="585"/>
      <c r="F712" s="585"/>
      <c r="G712" s="585">
        <v>340</v>
      </c>
      <c r="H712" s="585"/>
      <c r="I712" s="585"/>
      <c r="J712" s="605">
        <v>12848</v>
      </c>
    </row>
    <row r="713" spans="1:10" ht="15" x14ac:dyDescent="0.25">
      <c r="A713" s="578"/>
      <c r="B713" s="616"/>
      <c r="C713" s="578">
        <v>132</v>
      </c>
      <c r="D713" s="578"/>
      <c r="E713" s="578" t="s">
        <v>622</v>
      </c>
      <c r="F713" s="578"/>
      <c r="G713" s="578">
        <v>31</v>
      </c>
      <c r="H713" s="578" t="s">
        <v>611</v>
      </c>
      <c r="I713" s="578" t="s">
        <v>531</v>
      </c>
      <c r="J713" s="604">
        <v>-8153</v>
      </c>
    </row>
    <row r="714" spans="1:10" ht="15" x14ac:dyDescent="0.25">
      <c r="A714" s="578"/>
      <c r="B714" s="616"/>
      <c r="C714" s="578">
        <v>132</v>
      </c>
      <c r="D714" s="578"/>
      <c r="E714" s="578" t="s">
        <v>622</v>
      </c>
      <c r="F714" s="578"/>
      <c r="G714" s="578">
        <v>31</v>
      </c>
      <c r="H714" s="578" t="s">
        <v>612</v>
      </c>
      <c r="I714" s="578" t="s">
        <v>531</v>
      </c>
      <c r="J714" s="604">
        <v>-9461</v>
      </c>
    </row>
    <row r="715" spans="1:10" s="586" customFormat="1" ht="15" x14ac:dyDescent="0.25">
      <c r="A715" s="585"/>
      <c r="B715" s="585"/>
      <c r="C715" s="585">
        <v>132</v>
      </c>
      <c r="D715" s="585"/>
      <c r="E715" s="585"/>
      <c r="F715" s="585"/>
      <c r="G715" s="585">
        <v>31</v>
      </c>
      <c r="H715" s="585"/>
      <c r="I715" s="585"/>
      <c r="J715" s="605">
        <v>-17614</v>
      </c>
    </row>
    <row r="716" spans="1:10" ht="15" x14ac:dyDescent="0.25">
      <c r="A716" s="578"/>
      <c r="B716" s="616"/>
      <c r="C716" s="578">
        <v>132</v>
      </c>
      <c r="D716" s="578"/>
      <c r="E716" s="578" t="s">
        <v>621</v>
      </c>
      <c r="F716" s="578"/>
      <c r="G716" s="578">
        <v>230</v>
      </c>
      <c r="H716" s="578" t="s">
        <v>624</v>
      </c>
      <c r="I716" s="578" t="s">
        <v>531</v>
      </c>
      <c r="J716" s="604">
        <v>3422</v>
      </c>
    </row>
    <row r="717" spans="1:10" s="586" customFormat="1" ht="15" x14ac:dyDescent="0.25">
      <c r="A717" s="585"/>
      <c r="B717" s="585"/>
      <c r="C717" s="585">
        <v>132</v>
      </c>
      <c r="D717" s="585"/>
      <c r="E717" s="585"/>
      <c r="F717" s="585"/>
      <c r="G717" s="585">
        <v>230</v>
      </c>
      <c r="H717" s="585"/>
      <c r="I717" s="585"/>
      <c r="J717" s="605">
        <v>3422</v>
      </c>
    </row>
    <row r="718" spans="1:10" ht="15" x14ac:dyDescent="0.25">
      <c r="A718" s="578"/>
      <c r="B718" s="616"/>
      <c r="C718" s="578">
        <v>132</v>
      </c>
      <c r="D718" s="578"/>
      <c r="E718" s="578" t="s">
        <v>621</v>
      </c>
      <c r="F718" s="578"/>
      <c r="G718" s="578">
        <v>190</v>
      </c>
      <c r="H718" s="578" t="s">
        <v>611</v>
      </c>
      <c r="I718" s="578" t="s">
        <v>531</v>
      </c>
      <c r="J718" s="604">
        <v>846</v>
      </c>
    </row>
    <row r="719" spans="1:10" ht="15" x14ac:dyDescent="0.25">
      <c r="A719" s="578"/>
      <c r="B719" s="616"/>
      <c r="C719" s="578">
        <v>132</v>
      </c>
      <c r="D719" s="578"/>
      <c r="E719" s="578" t="s">
        <v>621</v>
      </c>
      <c r="F719" s="578"/>
      <c r="G719" s="578">
        <v>190</v>
      </c>
      <c r="H719" s="578" t="s">
        <v>612</v>
      </c>
      <c r="I719" s="578" t="s">
        <v>531</v>
      </c>
      <c r="J719" s="604">
        <v>1692</v>
      </c>
    </row>
    <row r="720" spans="1:10" s="586" customFormat="1" ht="15" x14ac:dyDescent="0.25">
      <c r="A720" s="585"/>
      <c r="B720" s="585"/>
      <c r="C720" s="585">
        <v>132</v>
      </c>
      <c r="D720" s="585"/>
      <c r="E720" s="585"/>
      <c r="F720" s="585"/>
      <c r="G720" s="585">
        <v>190</v>
      </c>
      <c r="H720" s="585"/>
      <c r="I720" s="585"/>
      <c r="J720" s="605">
        <v>2538</v>
      </c>
    </row>
    <row r="721" spans="1:10" ht="15" x14ac:dyDescent="0.25">
      <c r="A721" s="578"/>
      <c r="B721" s="616"/>
      <c r="C721" s="578">
        <v>132</v>
      </c>
      <c r="D721" s="578"/>
      <c r="E721" s="578" t="s">
        <v>621</v>
      </c>
      <c r="F721" s="578"/>
      <c r="G721" s="578">
        <v>160</v>
      </c>
      <c r="H721" s="578" t="s">
        <v>663</v>
      </c>
      <c r="I721" s="578" t="s">
        <v>531</v>
      </c>
      <c r="J721" s="604">
        <v>1956</v>
      </c>
    </row>
    <row r="722" spans="1:10" ht="15" x14ac:dyDescent="0.25">
      <c r="A722" s="578"/>
      <c r="B722" s="616"/>
      <c r="C722" s="578">
        <v>132</v>
      </c>
      <c r="D722" s="578"/>
      <c r="E722" s="578" t="s">
        <v>622</v>
      </c>
      <c r="F722" s="578"/>
      <c r="G722" s="578">
        <v>160</v>
      </c>
      <c r="H722" s="578" t="s">
        <v>533</v>
      </c>
      <c r="I722" s="578" t="s">
        <v>531</v>
      </c>
      <c r="J722" s="604">
        <v>-1956</v>
      </c>
    </row>
    <row r="723" spans="1:10" s="586" customFormat="1" ht="15" x14ac:dyDescent="0.25">
      <c r="A723" s="585"/>
      <c r="B723" s="585"/>
      <c r="C723" s="585">
        <v>132</v>
      </c>
      <c r="D723" s="585"/>
      <c r="E723" s="585"/>
      <c r="F723" s="585"/>
      <c r="G723" s="585">
        <v>160</v>
      </c>
      <c r="H723" s="585"/>
      <c r="I723" s="585"/>
      <c r="J723" s="605">
        <v>0</v>
      </c>
    </row>
    <row r="724" spans="1:10" ht="15" x14ac:dyDescent="0.25">
      <c r="A724" s="578"/>
      <c r="B724" s="616"/>
      <c r="C724" s="578">
        <v>132</v>
      </c>
      <c r="D724" s="578"/>
      <c r="E724" s="578" t="s">
        <v>621</v>
      </c>
      <c r="F724" s="578"/>
      <c r="G724" s="578">
        <v>130</v>
      </c>
      <c r="H724" s="578" t="s">
        <v>611</v>
      </c>
      <c r="I724" s="578" t="s">
        <v>531</v>
      </c>
      <c r="J724" s="604">
        <v>834</v>
      </c>
    </row>
    <row r="725" spans="1:10" ht="15" x14ac:dyDescent="0.25">
      <c r="A725" s="578"/>
      <c r="B725" s="616"/>
      <c r="C725" s="578">
        <v>132</v>
      </c>
      <c r="D725" s="578"/>
      <c r="E725" s="578" t="s">
        <v>621</v>
      </c>
      <c r="F725" s="578"/>
      <c r="G725" s="578">
        <v>130</v>
      </c>
      <c r="H725" s="578" t="s">
        <v>612</v>
      </c>
      <c r="I725" s="578" t="s">
        <v>531</v>
      </c>
      <c r="J725" s="604">
        <v>1668</v>
      </c>
    </row>
    <row r="726" spans="1:10" s="586" customFormat="1" ht="15" x14ac:dyDescent="0.25">
      <c r="A726" s="585"/>
      <c r="B726" s="585"/>
      <c r="C726" s="585">
        <v>132</v>
      </c>
      <c r="D726" s="585"/>
      <c r="E726" s="585"/>
      <c r="F726" s="585"/>
      <c r="G726" s="585">
        <v>130</v>
      </c>
      <c r="H726" s="585"/>
      <c r="I726" s="585"/>
      <c r="J726" s="605">
        <v>2502</v>
      </c>
    </row>
    <row r="727" spans="1:10" ht="15" x14ac:dyDescent="0.25">
      <c r="A727" s="578"/>
      <c r="B727" s="616"/>
      <c r="C727" s="578">
        <v>132</v>
      </c>
      <c r="D727" s="578"/>
      <c r="E727" s="578" t="s">
        <v>621</v>
      </c>
      <c r="F727" s="578"/>
      <c r="G727" s="578">
        <v>120</v>
      </c>
      <c r="H727" s="578" t="s">
        <v>611</v>
      </c>
      <c r="I727" s="578" t="s">
        <v>531</v>
      </c>
      <c r="J727" s="604">
        <v>861</v>
      </c>
    </row>
    <row r="728" spans="1:10" ht="15" x14ac:dyDescent="0.25">
      <c r="A728" s="578"/>
      <c r="B728" s="616"/>
      <c r="C728" s="578">
        <v>132</v>
      </c>
      <c r="D728" s="578"/>
      <c r="E728" s="578" t="s">
        <v>621</v>
      </c>
      <c r="F728" s="578"/>
      <c r="G728" s="578">
        <v>120</v>
      </c>
      <c r="H728" s="578" t="s">
        <v>612</v>
      </c>
      <c r="I728" s="578" t="s">
        <v>531</v>
      </c>
      <c r="J728" s="604">
        <v>1722</v>
      </c>
    </row>
    <row r="729" spans="1:10" ht="15" x14ac:dyDescent="0.25">
      <c r="A729" s="578"/>
      <c r="B729" s="616"/>
      <c r="C729" s="578">
        <v>132</v>
      </c>
      <c r="D729" s="578"/>
      <c r="E729" s="578" t="s">
        <v>621</v>
      </c>
      <c r="F729" s="578"/>
      <c r="G729" s="578">
        <v>120</v>
      </c>
      <c r="H729" s="578" t="s">
        <v>533</v>
      </c>
      <c r="I729" s="578" t="s">
        <v>531</v>
      </c>
      <c r="J729" s="604">
        <v>414</v>
      </c>
    </row>
    <row r="730" spans="1:10" ht="15" x14ac:dyDescent="0.25">
      <c r="A730" s="578"/>
      <c r="B730" s="616"/>
      <c r="C730" s="578">
        <v>132</v>
      </c>
      <c r="D730" s="578"/>
      <c r="E730" s="578" t="s">
        <v>622</v>
      </c>
      <c r="F730" s="578"/>
      <c r="G730" s="578">
        <v>120</v>
      </c>
      <c r="H730" s="578" t="s">
        <v>595</v>
      </c>
      <c r="I730" s="578" t="s">
        <v>531</v>
      </c>
      <c r="J730" s="604">
        <v>-414</v>
      </c>
    </row>
    <row r="731" spans="1:10" s="586" customFormat="1" ht="15" x14ac:dyDescent="0.25">
      <c r="A731" s="585"/>
      <c r="B731" s="585"/>
      <c r="C731" s="585">
        <v>132</v>
      </c>
      <c r="D731" s="585"/>
      <c r="E731" s="585"/>
      <c r="F731" s="585"/>
      <c r="G731" s="585">
        <v>120</v>
      </c>
      <c r="H731" s="585"/>
      <c r="I731" s="585"/>
      <c r="J731" s="605">
        <v>2583</v>
      </c>
    </row>
    <row r="732" spans="1:10" ht="15" x14ac:dyDescent="0.25">
      <c r="A732" s="578"/>
      <c r="B732" s="616"/>
      <c r="C732" s="578">
        <v>132</v>
      </c>
      <c r="D732" s="578"/>
      <c r="E732" s="578" t="s">
        <v>621</v>
      </c>
      <c r="F732" s="578"/>
      <c r="G732" s="578">
        <v>90</v>
      </c>
      <c r="H732" s="578" t="s">
        <v>611</v>
      </c>
      <c r="I732" s="578" t="s">
        <v>531</v>
      </c>
      <c r="J732" s="604">
        <v>1455</v>
      </c>
    </row>
    <row r="733" spans="1:10" ht="15" x14ac:dyDescent="0.25">
      <c r="A733" s="578"/>
      <c r="B733" s="616"/>
      <c r="C733" s="578">
        <v>132</v>
      </c>
      <c r="D733" s="578"/>
      <c r="E733" s="578" t="s">
        <v>621</v>
      </c>
      <c r="F733" s="578"/>
      <c r="G733" s="578">
        <v>90</v>
      </c>
      <c r="H733" s="578" t="s">
        <v>612</v>
      </c>
      <c r="I733" s="578" t="s">
        <v>531</v>
      </c>
      <c r="J733" s="604">
        <v>2910</v>
      </c>
    </row>
    <row r="734" spans="1:10" s="586" customFormat="1" ht="15" x14ac:dyDescent="0.25">
      <c r="A734" s="585"/>
      <c r="B734" s="585"/>
      <c r="C734" s="585">
        <v>132</v>
      </c>
      <c r="D734" s="585"/>
      <c r="E734" s="585"/>
      <c r="F734" s="585"/>
      <c r="G734" s="585">
        <v>90</v>
      </c>
      <c r="H734" s="585"/>
      <c r="I734" s="585"/>
      <c r="J734" s="605">
        <v>4365</v>
      </c>
    </row>
    <row r="735" spans="1:10" ht="15" x14ac:dyDescent="0.25">
      <c r="A735" s="578"/>
      <c r="B735" s="616"/>
      <c r="C735" s="578">
        <v>132</v>
      </c>
      <c r="D735" s="578"/>
      <c r="E735" s="578" t="s">
        <v>621</v>
      </c>
      <c r="F735" s="578"/>
      <c r="G735" s="578">
        <v>50</v>
      </c>
      <c r="H735" s="578" t="s">
        <v>611</v>
      </c>
      <c r="I735" s="578" t="s">
        <v>531</v>
      </c>
      <c r="J735" s="604">
        <v>735</v>
      </c>
    </row>
    <row r="736" spans="1:10" ht="15" x14ac:dyDescent="0.25">
      <c r="A736" s="578"/>
      <c r="B736" s="616"/>
      <c r="C736" s="578">
        <v>132</v>
      </c>
      <c r="D736" s="578"/>
      <c r="E736" s="578" t="s">
        <v>621</v>
      </c>
      <c r="F736" s="578"/>
      <c r="G736" s="578">
        <v>50</v>
      </c>
      <c r="H736" s="578" t="s">
        <v>612</v>
      </c>
      <c r="I736" s="578" t="s">
        <v>531</v>
      </c>
      <c r="J736" s="604">
        <v>1469</v>
      </c>
    </row>
    <row r="737" spans="1:10" s="586" customFormat="1" ht="15" x14ac:dyDescent="0.25">
      <c r="A737" s="585"/>
      <c r="B737" s="585"/>
      <c r="C737" s="585">
        <v>132</v>
      </c>
      <c r="D737" s="585"/>
      <c r="E737" s="585"/>
      <c r="F737" s="585"/>
      <c r="G737" s="585">
        <v>50</v>
      </c>
      <c r="H737" s="585"/>
      <c r="I737" s="585"/>
      <c r="J737" s="605">
        <v>2204</v>
      </c>
    </row>
    <row r="738" spans="1:10" ht="15" x14ac:dyDescent="0.25">
      <c r="A738" s="578"/>
      <c r="B738" s="616"/>
      <c r="C738" s="578">
        <v>132</v>
      </c>
      <c r="D738" s="578"/>
      <c r="E738" s="578" t="s">
        <v>621</v>
      </c>
      <c r="F738" s="578"/>
      <c r="G738" s="578">
        <v>20</v>
      </c>
      <c r="H738" s="578" t="s">
        <v>586</v>
      </c>
      <c r="I738" s="578" t="s">
        <v>531</v>
      </c>
      <c r="J738" s="604">
        <v>15804</v>
      </c>
    </row>
    <row r="739" spans="1:10" ht="15" x14ac:dyDescent="0.25">
      <c r="A739" s="578"/>
      <c r="B739" s="616"/>
      <c r="C739" s="578">
        <v>132</v>
      </c>
      <c r="D739" s="578"/>
      <c r="E739" s="578" t="s">
        <v>621</v>
      </c>
      <c r="F739" s="578"/>
      <c r="G739" s="578">
        <v>20</v>
      </c>
      <c r="H739" s="578" t="s">
        <v>582</v>
      </c>
      <c r="I739" s="578" t="s">
        <v>531</v>
      </c>
      <c r="J739" s="604">
        <v>17343</v>
      </c>
    </row>
    <row r="740" spans="1:10" ht="15" x14ac:dyDescent="0.25">
      <c r="A740" s="606" t="s">
        <v>692</v>
      </c>
      <c r="B740" s="623"/>
      <c r="C740" s="608">
        <v>132</v>
      </c>
      <c r="D740" s="608"/>
      <c r="E740" s="608"/>
      <c r="F740" s="608"/>
      <c r="G740" s="608">
        <v>20</v>
      </c>
      <c r="H740" s="608"/>
      <c r="I740" s="608"/>
      <c r="J740" s="609">
        <v>33147</v>
      </c>
    </row>
    <row r="741" spans="1:10" x14ac:dyDescent="0.2">
      <c r="A741" s="610"/>
      <c r="B741" s="610"/>
      <c r="C741" s="610"/>
      <c r="D741" s="610"/>
      <c r="E741" s="610"/>
      <c r="F741" s="610"/>
      <c r="G741" s="610"/>
      <c r="H741" s="610"/>
      <c r="I741" s="610"/>
      <c r="J741" s="610"/>
    </row>
    <row r="742" spans="1:10" ht="15" x14ac:dyDescent="0.25">
      <c r="A742" s="578">
        <v>625</v>
      </c>
      <c r="B742" s="616">
        <v>42698</v>
      </c>
      <c r="C742" s="578">
        <v>132</v>
      </c>
      <c r="D742" s="578" t="s">
        <v>693</v>
      </c>
      <c r="E742" s="578" t="s">
        <v>622</v>
      </c>
      <c r="F742" s="581" t="s">
        <v>523</v>
      </c>
      <c r="G742" s="578">
        <v>31</v>
      </c>
      <c r="H742" s="578" t="s">
        <v>539</v>
      </c>
      <c r="I742" s="578" t="s">
        <v>531</v>
      </c>
      <c r="J742" s="604">
        <v>-10304</v>
      </c>
    </row>
    <row r="743" spans="1:10" ht="15" x14ac:dyDescent="0.25">
      <c r="A743" s="578"/>
      <c r="B743" s="616"/>
      <c r="C743" s="578">
        <v>132</v>
      </c>
      <c r="D743" s="578"/>
      <c r="E743" s="578" t="s">
        <v>621</v>
      </c>
      <c r="F743" s="581" t="s">
        <v>526</v>
      </c>
      <c r="G743" s="578">
        <v>31</v>
      </c>
      <c r="H743" s="578" t="s">
        <v>606</v>
      </c>
      <c r="I743" s="578" t="s">
        <v>531</v>
      </c>
      <c r="J743" s="604">
        <v>1204</v>
      </c>
    </row>
    <row r="744" spans="1:10" ht="15" x14ac:dyDescent="0.25">
      <c r="A744" s="578"/>
      <c r="B744" s="616"/>
      <c r="C744" s="578">
        <v>132</v>
      </c>
      <c r="D744" s="578"/>
      <c r="E744" s="578" t="s">
        <v>621</v>
      </c>
      <c r="F744" s="578"/>
      <c r="G744" s="578">
        <v>31</v>
      </c>
      <c r="H744" s="578" t="s">
        <v>681</v>
      </c>
      <c r="I744" s="578" t="s">
        <v>531</v>
      </c>
      <c r="J744" s="604">
        <v>7000</v>
      </c>
    </row>
    <row r="745" spans="1:10" ht="15" x14ac:dyDescent="0.25">
      <c r="A745" s="578"/>
      <c r="B745" s="616"/>
      <c r="C745" s="578">
        <v>132</v>
      </c>
      <c r="D745" s="578"/>
      <c r="E745" s="578" t="s">
        <v>621</v>
      </c>
      <c r="F745" s="578"/>
      <c r="G745" s="578">
        <v>31</v>
      </c>
      <c r="H745" s="578" t="s">
        <v>686</v>
      </c>
      <c r="I745" s="578" t="s">
        <v>531</v>
      </c>
      <c r="J745" s="604">
        <v>2100</v>
      </c>
    </row>
    <row r="746" spans="1:10" ht="15" x14ac:dyDescent="0.25">
      <c r="A746" s="578"/>
      <c r="B746" s="616"/>
      <c r="C746" s="578">
        <v>132</v>
      </c>
      <c r="D746" s="578"/>
      <c r="E746" s="578" t="s">
        <v>622</v>
      </c>
      <c r="F746" s="578"/>
      <c r="G746" s="578">
        <v>31</v>
      </c>
      <c r="H746" s="578" t="s">
        <v>694</v>
      </c>
      <c r="I746" s="578" t="s">
        <v>531</v>
      </c>
      <c r="J746" s="604">
        <v>-250</v>
      </c>
    </row>
    <row r="747" spans="1:10" ht="15" x14ac:dyDescent="0.25">
      <c r="A747" s="578"/>
      <c r="B747" s="616"/>
      <c r="C747" s="578">
        <v>132</v>
      </c>
      <c r="D747" s="578"/>
      <c r="E747" s="578" t="s">
        <v>621</v>
      </c>
      <c r="F747" s="578"/>
      <c r="G747" s="578">
        <v>31</v>
      </c>
      <c r="H747" s="578" t="s">
        <v>695</v>
      </c>
      <c r="I747" s="578" t="s">
        <v>531</v>
      </c>
      <c r="J747" s="604">
        <v>250</v>
      </c>
    </row>
    <row r="748" spans="1:10" ht="15" x14ac:dyDescent="0.25">
      <c r="A748" s="606" t="s">
        <v>696</v>
      </c>
      <c r="B748" s="623"/>
      <c r="C748" s="617">
        <v>132</v>
      </c>
      <c r="D748" s="617"/>
      <c r="E748" s="617"/>
      <c r="F748" s="617"/>
      <c r="G748" s="617">
        <v>31</v>
      </c>
      <c r="H748" s="617"/>
      <c r="I748" s="617"/>
      <c r="J748" s="618">
        <v>0</v>
      </c>
    </row>
    <row r="749" spans="1:10" x14ac:dyDescent="0.2">
      <c r="A749" s="610"/>
      <c r="B749" s="610"/>
      <c r="C749" s="610"/>
      <c r="D749" s="610"/>
      <c r="E749" s="610"/>
      <c r="F749" s="610"/>
      <c r="G749" s="610"/>
      <c r="H749" s="610"/>
      <c r="I749" s="610"/>
      <c r="J749" s="610"/>
    </row>
    <row r="750" spans="1:10" ht="15" x14ac:dyDescent="0.25">
      <c r="A750" s="578">
        <v>630</v>
      </c>
      <c r="B750" s="616">
        <v>42704</v>
      </c>
      <c r="C750" s="578">
        <v>132</v>
      </c>
      <c r="D750" s="578" t="s">
        <v>697</v>
      </c>
      <c r="E750" s="578" t="s">
        <v>622</v>
      </c>
      <c r="F750" s="581" t="s">
        <v>523</v>
      </c>
      <c r="G750" s="578">
        <v>35</v>
      </c>
      <c r="H750" s="578" t="s">
        <v>554</v>
      </c>
      <c r="I750" s="578" t="s">
        <v>558</v>
      </c>
      <c r="J750" s="604">
        <v>-4560</v>
      </c>
    </row>
    <row r="751" spans="1:10" ht="15" x14ac:dyDescent="0.25">
      <c r="A751" s="578"/>
      <c r="B751" s="578"/>
      <c r="C751" s="585">
        <v>132</v>
      </c>
      <c r="D751" s="578"/>
      <c r="E751" s="578"/>
      <c r="F751" s="581" t="s">
        <v>526</v>
      </c>
      <c r="G751" s="585">
        <v>35</v>
      </c>
      <c r="H751" s="585"/>
      <c r="I751" s="585"/>
      <c r="J751" s="605">
        <v>-4560</v>
      </c>
    </row>
    <row r="752" spans="1:10" ht="15" x14ac:dyDescent="0.25">
      <c r="A752" s="578"/>
      <c r="B752" s="616"/>
      <c r="C752" s="578">
        <v>132</v>
      </c>
      <c r="D752" s="578"/>
      <c r="E752" s="578" t="s">
        <v>622</v>
      </c>
      <c r="F752" s="578"/>
      <c r="G752" s="578">
        <v>31</v>
      </c>
      <c r="H752" s="578" t="s">
        <v>611</v>
      </c>
      <c r="I752" s="578" t="s">
        <v>531</v>
      </c>
      <c r="J752" s="604">
        <v>-9991</v>
      </c>
    </row>
    <row r="753" spans="1:10" ht="15" x14ac:dyDescent="0.25">
      <c r="A753" s="578"/>
      <c r="B753" s="616"/>
      <c r="C753" s="578">
        <v>132</v>
      </c>
      <c r="D753" s="578"/>
      <c r="E753" s="578" t="s">
        <v>622</v>
      </c>
      <c r="F753" s="578"/>
      <c r="G753" s="578">
        <v>31</v>
      </c>
      <c r="H753" s="578" t="s">
        <v>612</v>
      </c>
      <c r="I753" s="578" t="s">
        <v>531</v>
      </c>
      <c r="J753" s="604">
        <v>-9990</v>
      </c>
    </row>
    <row r="754" spans="1:10" s="586" customFormat="1" ht="15" x14ac:dyDescent="0.25">
      <c r="A754" s="585"/>
      <c r="B754" s="585"/>
      <c r="C754" s="585">
        <v>132</v>
      </c>
      <c r="D754" s="585"/>
      <c r="E754" s="585"/>
      <c r="F754" s="585"/>
      <c r="G754" s="585">
        <v>31</v>
      </c>
      <c r="H754" s="585"/>
      <c r="I754" s="585"/>
      <c r="J754" s="605">
        <v>-19981</v>
      </c>
    </row>
    <row r="755" spans="1:10" ht="15" x14ac:dyDescent="0.25">
      <c r="A755" s="578"/>
      <c r="B755" s="616"/>
      <c r="C755" s="578">
        <v>132</v>
      </c>
      <c r="D755" s="578"/>
      <c r="E755" s="578" t="s">
        <v>621</v>
      </c>
      <c r="F755" s="578"/>
      <c r="G755" s="578">
        <v>170</v>
      </c>
      <c r="H755" s="578" t="s">
        <v>586</v>
      </c>
      <c r="I755" s="578" t="s">
        <v>531</v>
      </c>
      <c r="J755" s="604">
        <v>2220</v>
      </c>
    </row>
    <row r="756" spans="1:10" ht="15" x14ac:dyDescent="0.25">
      <c r="A756" s="578"/>
      <c r="B756" s="616"/>
      <c r="C756" s="578">
        <v>132</v>
      </c>
      <c r="D756" s="578"/>
      <c r="E756" s="578" t="s">
        <v>621</v>
      </c>
      <c r="F756" s="578"/>
      <c r="G756" s="578">
        <v>170</v>
      </c>
      <c r="H756" s="578" t="s">
        <v>589</v>
      </c>
      <c r="I756" s="578" t="s">
        <v>531</v>
      </c>
      <c r="J756" s="604">
        <v>1980</v>
      </c>
    </row>
    <row r="757" spans="1:10" ht="15" x14ac:dyDescent="0.25">
      <c r="A757" s="578"/>
      <c r="B757" s="616"/>
      <c r="C757" s="578">
        <v>132</v>
      </c>
      <c r="D757" s="578"/>
      <c r="E757" s="578" t="s">
        <v>621</v>
      </c>
      <c r="F757" s="578"/>
      <c r="G757" s="578">
        <v>170</v>
      </c>
      <c r="H757" s="578" t="s">
        <v>579</v>
      </c>
      <c r="I757" s="578" t="s">
        <v>531</v>
      </c>
      <c r="J757" s="604">
        <v>360</v>
      </c>
    </row>
    <row r="758" spans="1:10" s="586" customFormat="1" ht="15" x14ac:dyDescent="0.25">
      <c r="A758" s="585"/>
      <c r="B758" s="585"/>
      <c r="C758" s="585">
        <v>132</v>
      </c>
      <c r="D758" s="585"/>
      <c r="E758" s="585"/>
      <c r="F758" s="585"/>
      <c r="G758" s="585">
        <v>170</v>
      </c>
      <c r="H758" s="585"/>
      <c r="I758" s="585"/>
      <c r="J758" s="605">
        <v>4560</v>
      </c>
    </row>
    <row r="759" spans="1:10" ht="15" x14ac:dyDescent="0.25">
      <c r="A759" s="578"/>
      <c r="B759" s="616"/>
      <c r="C759" s="578">
        <v>132</v>
      </c>
      <c r="D759" s="578"/>
      <c r="E759" s="578" t="s">
        <v>621</v>
      </c>
      <c r="F759" s="578"/>
      <c r="G759" s="578">
        <v>150</v>
      </c>
      <c r="H759" s="578" t="s">
        <v>611</v>
      </c>
      <c r="I759" s="578" t="s">
        <v>531</v>
      </c>
      <c r="J759" s="604">
        <v>970</v>
      </c>
    </row>
    <row r="760" spans="1:10" ht="15" x14ac:dyDescent="0.25">
      <c r="A760" s="578"/>
      <c r="B760" s="616"/>
      <c r="C760" s="578">
        <v>132</v>
      </c>
      <c r="D760" s="578"/>
      <c r="E760" s="578" t="s">
        <v>621</v>
      </c>
      <c r="F760" s="578"/>
      <c r="G760" s="578">
        <v>150</v>
      </c>
      <c r="H760" s="578" t="s">
        <v>612</v>
      </c>
      <c r="I760" s="578" t="s">
        <v>531</v>
      </c>
      <c r="J760" s="604">
        <v>1940</v>
      </c>
    </row>
    <row r="761" spans="1:10" s="586" customFormat="1" ht="15" x14ac:dyDescent="0.25">
      <c r="A761" s="585"/>
      <c r="B761" s="585"/>
      <c r="C761" s="585">
        <v>132</v>
      </c>
      <c r="D761" s="585"/>
      <c r="E761" s="585"/>
      <c r="F761" s="585"/>
      <c r="G761" s="585">
        <v>150</v>
      </c>
      <c r="H761" s="585"/>
      <c r="I761" s="585"/>
      <c r="J761" s="605">
        <v>2910</v>
      </c>
    </row>
    <row r="762" spans="1:10" ht="15" x14ac:dyDescent="0.25">
      <c r="A762" s="578"/>
      <c r="B762" s="616"/>
      <c r="C762" s="578">
        <v>132</v>
      </c>
      <c r="D762" s="578"/>
      <c r="E762" s="578" t="s">
        <v>621</v>
      </c>
      <c r="F762" s="578"/>
      <c r="G762" s="578">
        <v>130</v>
      </c>
      <c r="H762" s="578" t="s">
        <v>624</v>
      </c>
      <c r="I762" s="578" t="s">
        <v>531</v>
      </c>
      <c r="J762" s="604">
        <v>4779</v>
      </c>
    </row>
    <row r="763" spans="1:10" ht="15" x14ac:dyDescent="0.25">
      <c r="A763" s="578"/>
      <c r="B763" s="616"/>
      <c r="C763" s="578">
        <v>132</v>
      </c>
      <c r="D763" s="578"/>
      <c r="E763" s="578" t="s">
        <v>621</v>
      </c>
      <c r="F763" s="578"/>
      <c r="G763" s="578">
        <v>130</v>
      </c>
      <c r="H763" s="578" t="s">
        <v>625</v>
      </c>
      <c r="I763" s="578" t="s">
        <v>531</v>
      </c>
      <c r="J763" s="604">
        <v>2390</v>
      </c>
    </row>
    <row r="764" spans="1:10" ht="15" x14ac:dyDescent="0.25">
      <c r="A764" s="578"/>
      <c r="B764" s="616"/>
      <c r="C764" s="578">
        <v>132</v>
      </c>
      <c r="D764" s="578"/>
      <c r="E764" s="578" t="s">
        <v>621</v>
      </c>
      <c r="F764" s="578"/>
      <c r="G764" s="578">
        <v>130</v>
      </c>
      <c r="H764" s="578" t="s">
        <v>611</v>
      </c>
      <c r="I764" s="578" t="s">
        <v>531</v>
      </c>
      <c r="J764" s="604">
        <v>1195</v>
      </c>
    </row>
    <row r="765" spans="1:10" ht="15" x14ac:dyDescent="0.25">
      <c r="A765" s="578"/>
      <c r="B765" s="616"/>
      <c r="C765" s="578">
        <v>132</v>
      </c>
      <c r="D765" s="578"/>
      <c r="E765" s="578" t="s">
        <v>621</v>
      </c>
      <c r="F765" s="578"/>
      <c r="G765" s="578">
        <v>130</v>
      </c>
      <c r="H765" s="578" t="s">
        <v>612</v>
      </c>
      <c r="I765" s="578" t="s">
        <v>531</v>
      </c>
      <c r="J765" s="604">
        <v>2390</v>
      </c>
    </row>
    <row r="766" spans="1:10" s="586" customFormat="1" ht="15" x14ac:dyDescent="0.25">
      <c r="A766" s="585"/>
      <c r="B766" s="585"/>
      <c r="C766" s="585">
        <v>132</v>
      </c>
      <c r="D766" s="585"/>
      <c r="E766" s="585"/>
      <c r="F766" s="585"/>
      <c r="G766" s="585">
        <v>130</v>
      </c>
      <c r="H766" s="585"/>
      <c r="I766" s="585"/>
      <c r="J766" s="605">
        <v>10754</v>
      </c>
    </row>
    <row r="767" spans="1:10" ht="15" x14ac:dyDescent="0.25">
      <c r="A767" s="578"/>
      <c r="B767" s="616"/>
      <c r="C767" s="578">
        <v>132</v>
      </c>
      <c r="D767" s="578"/>
      <c r="E767" s="578" t="s">
        <v>621</v>
      </c>
      <c r="F767" s="578"/>
      <c r="G767" s="578">
        <v>110</v>
      </c>
      <c r="H767" s="578" t="s">
        <v>611</v>
      </c>
      <c r="I767" s="578" t="s">
        <v>531</v>
      </c>
      <c r="J767" s="604">
        <v>848</v>
      </c>
    </row>
    <row r="768" spans="1:10" ht="15" x14ac:dyDescent="0.25">
      <c r="A768" s="578"/>
      <c r="B768" s="616"/>
      <c r="C768" s="578">
        <v>132</v>
      </c>
      <c r="D768" s="578"/>
      <c r="E768" s="578" t="s">
        <v>621</v>
      </c>
      <c r="F768" s="578"/>
      <c r="G768" s="578">
        <v>110</v>
      </c>
      <c r="H768" s="578" t="s">
        <v>612</v>
      </c>
      <c r="I768" s="578" t="s">
        <v>531</v>
      </c>
      <c r="J768" s="604">
        <v>1696</v>
      </c>
    </row>
    <row r="769" spans="1:10" s="586" customFormat="1" ht="15" x14ac:dyDescent="0.25">
      <c r="A769" s="585"/>
      <c r="B769" s="585"/>
      <c r="C769" s="585">
        <v>132</v>
      </c>
      <c r="D769" s="585"/>
      <c r="E769" s="585"/>
      <c r="F769" s="585"/>
      <c r="G769" s="585">
        <v>110</v>
      </c>
      <c r="H769" s="585"/>
      <c r="I769" s="585"/>
      <c r="J769" s="605">
        <v>2544</v>
      </c>
    </row>
    <row r="770" spans="1:10" ht="15" x14ac:dyDescent="0.25">
      <c r="A770" s="578"/>
      <c r="B770" s="616"/>
      <c r="C770" s="578">
        <v>132</v>
      </c>
      <c r="D770" s="578"/>
      <c r="E770" s="578" t="s">
        <v>621</v>
      </c>
      <c r="F770" s="578"/>
      <c r="G770" s="578">
        <v>20</v>
      </c>
      <c r="H770" s="578" t="s">
        <v>611</v>
      </c>
      <c r="I770" s="578" t="s">
        <v>531</v>
      </c>
      <c r="J770" s="604">
        <v>1258</v>
      </c>
    </row>
    <row r="771" spans="1:10" ht="15" x14ac:dyDescent="0.25">
      <c r="A771" s="578"/>
      <c r="B771" s="616"/>
      <c r="C771" s="578">
        <v>132</v>
      </c>
      <c r="D771" s="578"/>
      <c r="E771" s="578" t="s">
        <v>621</v>
      </c>
      <c r="F771" s="578"/>
      <c r="G771" s="578">
        <v>20</v>
      </c>
      <c r="H771" s="578" t="s">
        <v>612</v>
      </c>
      <c r="I771" s="578" t="s">
        <v>531</v>
      </c>
      <c r="J771" s="604">
        <v>2515</v>
      </c>
    </row>
    <row r="772" spans="1:10" s="586" customFormat="1" ht="15.75" thickBot="1" x14ac:dyDescent="0.3">
      <c r="A772" s="584" t="s">
        <v>698</v>
      </c>
      <c r="B772" s="585"/>
      <c r="C772" s="585">
        <v>132</v>
      </c>
      <c r="D772" s="585"/>
      <c r="E772" s="585"/>
      <c r="F772" s="585"/>
      <c r="G772" s="585">
        <v>20</v>
      </c>
      <c r="H772" s="585"/>
      <c r="I772" s="585"/>
      <c r="J772" s="605">
        <v>3773</v>
      </c>
    </row>
    <row r="773" spans="1:10" ht="13.5" thickTop="1" x14ac:dyDescent="0.2">
      <c r="A773" s="613"/>
      <c r="B773" s="613"/>
      <c r="C773" s="613"/>
      <c r="D773" s="613"/>
      <c r="E773" s="613"/>
      <c r="F773" s="613"/>
      <c r="G773" s="613"/>
      <c r="H773" s="613"/>
      <c r="I773" s="613"/>
      <c r="J773" s="615"/>
    </row>
    <row r="774" spans="1:10" ht="15" x14ac:dyDescent="0.25">
      <c r="A774" s="578" t="s">
        <v>699</v>
      </c>
      <c r="B774" s="616">
        <v>42705</v>
      </c>
      <c r="C774" s="578" t="s">
        <v>700</v>
      </c>
      <c r="D774" s="578" t="s">
        <v>701</v>
      </c>
      <c r="E774" s="578" t="s">
        <v>622</v>
      </c>
      <c r="F774" s="581" t="s">
        <v>523</v>
      </c>
      <c r="G774" s="578" t="s">
        <v>702</v>
      </c>
      <c r="H774" s="578" t="s">
        <v>594</v>
      </c>
      <c r="I774" s="578" t="s">
        <v>531</v>
      </c>
      <c r="J774" s="624">
        <v>-400</v>
      </c>
    </row>
    <row r="775" spans="1:10" ht="15" x14ac:dyDescent="0.25">
      <c r="A775" s="578"/>
      <c r="B775" s="616"/>
      <c r="C775" s="578" t="s">
        <v>700</v>
      </c>
      <c r="D775" s="578"/>
      <c r="E775" s="578" t="s">
        <v>621</v>
      </c>
      <c r="F775" s="581" t="s">
        <v>526</v>
      </c>
      <c r="G775" s="578" t="s">
        <v>702</v>
      </c>
      <c r="H775" s="578" t="s">
        <v>593</v>
      </c>
      <c r="I775" s="578" t="s">
        <v>531</v>
      </c>
      <c r="J775" s="624">
        <v>400</v>
      </c>
    </row>
    <row r="776" spans="1:10" s="628" customFormat="1" ht="15" x14ac:dyDescent="0.25">
      <c r="A776" s="625"/>
      <c r="B776" s="626"/>
      <c r="C776" s="625" t="s">
        <v>700</v>
      </c>
      <c r="D776" s="625"/>
      <c r="E776" s="625"/>
      <c r="F776" s="625"/>
      <c r="G776" s="625" t="s">
        <v>702</v>
      </c>
      <c r="H776" s="625"/>
      <c r="I776" s="625"/>
      <c r="J776" s="627">
        <v>0</v>
      </c>
    </row>
    <row r="777" spans="1:10" s="632" customFormat="1" ht="15" x14ac:dyDescent="0.25">
      <c r="A777" s="629"/>
      <c r="B777" s="630"/>
      <c r="C777" s="629" t="s">
        <v>703</v>
      </c>
      <c r="D777" s="629"/>
      <c r="E777" s="629" t="s">
        <v>622</v>
      </c>
      <c r="F777" s="629"/>
      <c r="G777" s="629" t="s">
        <v>702</v>
      </c>
      <c r="H777" s="629" t="s">
        <v>595</v>
      </c>
      <c r="I777" s="629" t="s">
        <v>531</v>
      </c>
      <c r="J777" s="631">
        <v>-18250</v>
      </c>
    </row>
    <row r="778" spans="1:10" s="632" customFormat="1" ht="15" x14ac:dyDescent="0.25">
      <c r="A778" s="629"/>
      <c r="B778" s="630"/>
      <c r="C778" s="629" t="s">
        <v>703</v>
      </c>
      <c r="D778" s="629"/>
      <c r="E778" s="629" t="s">
        <v>621</v>
      </c>
      <c r="F778" s="629"/>
      <c r="G778" s="629" t="s">
        <v>702</v>
      </c>
      <c r="H778" s="629" t="s">
        <v>593</v>
      </c>
      <c r="I778" s="629" t="s">
        <v>531</v>
      </c>
      <c r="J778" s="631">
        <v>10000</v>
      </c>
    </row>
    <row r="779" spans="1:10" s="632" customFormat="1" ht="15" x14ac:dyDescent="0.25">
      <c r="A779" s="629"/>
      <c r="B779" s="630"/>
      <c r="C779" s="629" t="s">
        <v>703</v>
      </c>
      <c r="D779" s="629"/>
      <c r="E779" s="629" t="s">
        <v>621</v>
      </c>
      <c r="F779" s="629"/>
      <c r="G779" s="629" t="s">
        <v>702</v>
      </c>
      <c r="H779" s="629" t="s">
        <v>589</v>
      </c>
      <c r="I779" s="629" t="s">
        <v>531</v>
      </c>
      <c r="J779" s="631">
        <v>2000</v>
      </c>
    </row>
    <row r="780" spans="1:10" s="632" customFormat="1" ht="15" x14ac:dyDescent="0.25">
      <c r="A780" s="629"/>
      <c r="B780" s="630"/>
      <c r="C780" s="629" t="s">
        <v>703</v>
      </c>
      <c r="D780" s="629"/>
      <c r="E780" s="629" t="s">
        <v>621</v>
      </c>
      <c r="F780" s="629"/>
      <c r="G780" s="629" t="s">
        <v>702</v>
      </c>
      <c r="H780" s="629" t="s">
        <v>678</v>
      </c>
      <c r="I780" s="629" t="s">
        <v>531</v>
      </c>
      <c r="J780" s="631">
        <v>250</v>
      </c>
    </row>
    <row r="781" spans="1:10" s="632" customFormat="1" ht="15" x14ac:dyDescent="0.25">
      <c r="A781" s="629"/>
      <c r="B781" s="630"/>
      <c r="C781" s="629" t="s">
        <v>703</v>
      </c>
      <c r="D781" s="629"/>
      <c r="E781" s="629" t="s">
        <v>621</v>
      </c>
      <c r="F781" s="629"/>
      <c r="G781" s="629" t="s">
        <v>702</v>
      </c>
      <c r="H781" s="629" t="s">
        <v>579</v>
      </c>
      <c r="I781" s="629" t="s">
        <v>531</v>
      </c>
      <c r="J781" s="631">
        <v>6000</v>
      </c>
    </row>
    <row r="782" spans="1:10" s="632" customFormat="1" ht="15" x14ac:dyDescent="0.25">
      <c r="A782" s="606" t="s">
        <v>704</v>
      </c>
      <c r="B782" s="633"/>
      <c r="C782" s="634" t="s">
        <v>703</v>
      </c>
      <c r="D782" s="634"/>
      <c r="E782" s="634"/>
      <c r="F782" s="634"/>
      <c r="G782" s="634" t="s">
        <v>702</v>
      </c>
      <c r="H782" s="634"/>
      <c r="I782" s="634"/>
      <c r="J782" s="635">
        <v>0</v>
      </c>
    </row>
    <row r="783" spans="1:10" s="632" customFormat="1" x14ac:dyDescent="0.2">
      <c r="A783" s="636"/>
      <c r="B783" s="636"/>
      <c r="C783" s="636"/>
      <c r="D783" s="636"/>
      <c r="E783" s="636"/>
      <c r="F783" s="636"/>
      <c r="G783" s="636"/>
      <c r="H783" s="636"/>
      <c r="I783" s="636"/>
      <c r="J783" s="636"/>
    </row>
    <row r="784" spans="1:10" s="632" customFormat="1" ht="15" x14ac:dyDescent="0.25">
      <c r="A784" s="578" t="s">
        <v>705</v>
      </c>
      <c r="B784" s="616">
        <v>42719</v>
      </c>
      <c r="C784" s="578" t="s">
        <v>703</v>
      </c>
      <c r="D784" s="578" t="s">
        <v>706</v>
      </c>
      <c r="E784" s="578" t="s">
        <v>621</v>
      </c>
      <c r="F784" s="581" t="s">
        <v>523</v>
      </c>
      <c r="G784" s="578" t="s">
        <v>707</v>
      </c>
      <c r="H784" s="578" t="s">
        <v>597</v>
      </c>
      <c r="I784" s="578" t="s">
        <v>531</v>
      </c>
      <c r="J784" s="624">
        <v>1600</v>
      </c>
    </row>
    <row r="785" spans="1:10" ht="15" x14ac:dyDescent="0.25">
      <c r="A785" s="578"/>
      <c r="B785" s="616"/>
      <c r="C785" s="578" t="s">
        <v>703</v>
      </c>
      <c r="D785" s="578"/>
      <c r="E785" s="578" t="s">
        <v>622</v>
      </c>
      <c r="F785" s="581" t="s">
        <v>526</v>
      </c>
      <c r="G785" s="578" t="s">
        <v>707</v>
      </c>
      <c r="H785" s="578" t="s">
        <v>601</v>
      </c>
      <c r="I785" s="578" t="s">
        <v>531</v>
      </c>
      <c r="J785" s="624">
        <v>-1600</v>
      </c>
    </row>
    <row r="786" spans="1:10" s="632" customFormat="1" ht="15" x14ac:dyDescent="0.25">
      <c r="A786" s="606" t="s">
        <v>708</v>
      </c>
      <c r="B786" s="633"/>
      <c r="C786" s="634" t="s">
        <v>703</v>
      </c>
      <c r="D786" s="634"/>
      <c r="E786" s="634"/>
      <c r="F786" s="634"/>
      <c r="G786" s="634" t="s">
        <v>707</v>
      </c>
      <c r="H786" s="634"/>
      <c r="I786" s="634"/>
      <c r="J786" s="635">
        <v>0</v>
      </c>
    </row>
    <row r="787" spans="1:10" s="632" customFormat="1" ht="15" x14ac:dyDescent="0.25">
      <c r="A787" s="637"/>
      <c r="B787" s="638"/>
      <c r="C787" s="637"/>
      <c r="D787" s="637"/>
      <c r="E787" s="637"/>
      <c r="F787" s="637"/>
      <c r="G787" s="637"/>
      <c r="H787" s="637"/>
      <c r="I787" s="637"/>
      <c r="J787" s="639"/>
    </row>
    <row r="788" spans="1:10" ht="15" x14ac:dyDescent="0.25">
      <c r="A788" s="578" t="s">
        <v>709</v>
      </c>
      <c r="B788" s="616">
        <v>42713</v>
      </c>
      <c r="C788" s="578" t="s">
        <v>703</v>
      </c>
      <c r="D788" s="578" t="s">
        <v>710</v>
      </c>
      <c r="E788" s="578" t="s">
        <v>621</v>
      </c>
      <c r="F788" s="581" t="s">
        <v>523</v>
      </c>
      <c r="G788" s="578" t="s">
        <v>711</v>
      </c>
      <c r="H788" s="578" t="s">
        <v>597</v>
      </c>
      <c r="I788" s="578" t="s">
        <v>531</v>
      </c>
      <c r="J788" s="624">
        <v>600</v>
      </c>
    </row>
    <row r="789" spans="1:10" ht="15" x14ac:dyDescent="0.25">
      <c r="A789" s="578"/>
      <c r="B789" s="616"/>
      <c r="C789" s="578" t="s">
        <v>703</v>
      </c>
      <c r="D789" s="578"/>
      <c r="E789" s="578" t="s">
        <v>622</v>
      </c>
      <c r="F789" s="581" t="s">
        <v>526</v>
      </c>
      <c r="G789" s="578" t="s">
        <v>711</v>
      </c>
      <c r="H789" s="578" t="s">
        <v>601</v>
      </c>
      <c r="I789" s="578" t="s">
        <v>531</v>
      </c>
      <c r="J789" s="624">
        <v>-600</v>
      </c>
    </row>
    <row r="790" spans="1:10" s="632" customFormat="1" ht="15" x14ac:dyDescent="0.25">
      <c r="A790" s="606" t="s">
        <v>712</v>
      </c>
      <c r="B790" s="633"/>
      <c r="C790" s="634" t="s">
        <v>703</v>
      </c>
      <c r="D790" s="634"/>
      <c r="E790" s="634"/>
      <c r="F790" s="634"/>
      <c r="G790" s="634" t="s">
        <v>711</v>
      </c>
      <c r="H790" s="634"/>
      <c r="I790" s="634"/>
      <c r="J790" s="635">
        <v>0</v>
      </c>
    </row>
    <row r="791" spans="1:10" s="632" customFormat="1" ht="15" x14ac:dyDescent="0.25">
      <c r="A791" s="637"/>
      <c r="B791" s="638"/>
      <c r="C791" s="637"/>
      <c r="D791" s="637"/>
      <c r="E791" s="637"/>
      <c r="F791" s="637"/>
      <c r="G791" s="637"/>
      <c r="H791" s="637"/>
      <c r="I791" s="637"/>
      <c r="J791" s="639"/>
    </row>
    <row r="792" spans="1:10" s="632" customFormat="1" ht="15" x14ac:dyDescent="0.25">
      <c r="A792" s="629" t="s">
        <v>713</v>
      </c>
      <c r="B792" s="630">
        <v>42710</v>
      </c>
      <c r="C792" s="629" t="s">
        <v>703</v>
      </c>
      <c r="D792" s="629" t="s">
        <v>714</v>
      </c>
      <c r="E792" s="629" t="s">
        <v>621</v>
      </c>
      <c r="F792" s="640" t="s">
        <v>523</v>
      </c>
      <c r="G792" s="629" t="s">
        <v>715</v>
      </c>
      <c r="H792" s="629" t="s">
        <v>597</v>
      </c>
      <c r="I792" s="629" t="s">
        <v>531</v>
      </c>
      <c r="J792" s="631">
        <v>1000</v>
      </c>
    </row>
    <row r="793" spans="1:10" s="632" customFormat="1" ht="15" x14ac:dyDescent="0.25">
      <c r="A793" s="629"/>
      <c r="B793" s="630"/>
      <c r="C793" s="629" t="s">
        <v>703</v>
      </c>
      <c r="D793" s="629"/>
      <c r="E793" s="629" t="s">
        <v>622</v>
      </c>
      <c r="F793" s="640" t="s">
        <v>526</v>
      </c>
      <c r="G793" s="629" t="s">
        <v>715</v>
      </c>
      <c r="H793" s="629" t="s">
        <v>594</v>
      </c>
      <c r="I793" s="629" t="s">
        <v>531</v>
      </c>
      <c r="J793" s="631">
        <v>-1000</v>
      </c>
    </row>
    <row r="794" spans="1:10" s="632" customFormat="1" ht="15" x14ac:dyDescent="0.25">
      <c r="A794" s="606" t="s">
        <v>716</v>
      </c>
      <c r="B794" s="633"/>
      <c r="C794" s="634" t="s">
        <v>703</v>
      </c>
      <c r="D794" s="634"/>
      <c r="E794" s="634"/>
      <c r="F794" s="634"/>
      <c r="G794" s="634" t="s">
        <v>715</v>
      </c>
      <c r="H794" s="634"/>
      <c r="I794" s="634"/>
      <c r="J794" s="635">
        <v>0</v>
      </c>
    </row>
    <row r="795" spans="1:10" x14ac:dyDescent="0.2">
      <c r="A795" s="610"/>
      <c r="B795" s="610"/>
      <c r="C795" s="610"/>
      <c r="D795" s="610"/>
      <c r="E795" s="610"/>
      <c r="F795" s="610"/>
      <c r="G795" s="610"/>
      <c r="H795" s="610"/>
      <c r="I795" s="610"/>
      <c r="J795" s="610"/>
    </row>
    <row r="796" spans="1:10" ht="15" x14ac:dyDescent="0.25">
      <c r="A796" s="578" t="s">
        <v>717</v>
      </c>
      <c r="B796" s="616">
        <v>42733</v>
      </c>
      <c r="C796" s="578" t="s">
        <v>703</v>
      </c>
      <c r="D796" s="578" t="s">
        <v>718</v>
      </c>
      <c r="E796" s="578" t="s">
        <v>621</v>
      </c>
      <c r="F796" s="640" t="s">
        <v>523</v>
      </c>
      <c r="G796" s="578" t="s">
        <v>719</v>
      </c>
      <c r="H796" s="578" t="s">
        <v>597</v>
      </c>
      <c r="I796" s="578" t="s">
        <v>531</v>
      </c>
      <c r="J796" s="624">
        <v>200</v>
      </c>
    </row>
    <row r="797" spans="1:10" ht="15" x14ac:dyDescent="0.25">
      <c r="A797" s="578"/>
      <c r="B797" s="616"/>
      <c r="C797" s="578" t="s">
        <v>703</v>
      </c>
      <c r="D797" s="578"/>
      <c r="E797" s="578" t="s">
        <v>622</v>
      </c>
      <c r="F797" s="640" t="s">
        <v>526</v>
      </c>
      <c r="G797" s="578" t="s">
        <v>719</v>
      </c>
      <c r="H797" s="578" t="s">
        <v>582</v>
      </c>
      <c r="I797" s="578" t="s">
        <v>531</v>
      </c>
      <c r="J797" s="624">
        <v>-200</v>
      </c>
    </row>
    <row r="798" spans="1:10" s="628" customFormat="1" ht="15" x14ac:dyDescent="0.25">
      <c r="A798" s="625"/>
      <c r="B798" s="626"/>
      <c r="C798" s="625" t="s">
        <v>703</v>
      </c>
      <c r="D798" s="625"/>
      <c r="E798" s="625"/>
      <c r="F798" s="625"/>
      <c r="G798" s="625" t="s">
        <v>719</v>
      </c>
      <c r="H798" s="625"/>
      <c r="I798" s="625"/>
      <c r="J798" s="627">
        <v>0</v>
      </c>
    </row>
    <row r="799" spans="1:10" ht="15" x14ac:dyDescent="0.25">
      <c r="A799" s="578"/>
      <c r="B799" s="616"/>
      <c r="C799" s="578" t="s">
        <v>703</v>
      </c>
      <c r="D799" s="578"/>
      <c r="E799" s="578" t="s">
        <v>621</v>
      </c>
      <c r="F799" s="578"/>
      <c r="G799" s="578" t="s">
        <v>720</v>
      </c>
      <c r="H799" s="578" t="s">
        <v>597</v>
      </c>
      <c r="I799" s="578" t="s">
        <v>531</v>
      </c>
      <c r="J799" s="624">
        <v>800</v>
      </c>
    </row>
    <row r="800" spans="1:10" ht="15" x14ac:dyDescent="0.25">
      <c r="A800" s="578"/>
      <c r="B800" s="616"/>
      <c r="C800" s="578" t="s">
        <v>703</v>
      </c>
      <c r="D800" s="578"/>
      <c r="E800" s="578" t="s">
        <v>622</v>
      </c>
      <c r="F800" s="578"/>
      <c r="G800" s="578" t="s">
        <v>720</v>
      </c>
      <c r="H800" s="578" t="s">
        <v>585</v>
      </c>
      <c r="I800" s="578" t="s">
        <v>531</v>
      </c>
      <c r="J800" s="624">
        <v>-800</v>
      </c>
    </row>
    <row r="801" spans="1:10" s="628" customFormat="1" ht="15" x14ac:dyDescent="0.25">
      <c r="A801" s="625"/>
      <c r="B801" s="626"/>
      <c r="C801" s="625" t="s">
        <v>703</v>
      </c>
      <c r="D801" s="625"/>
      <c r="E801" s="625"/>
      <c r="F801" s="625"/>
      <c r="G801" s="625" t="s">
        <v>720</v>
      </c>
      <c r="H801" s="625"/>
      <c r="I801" s="625"/>
      <c r="J801" s="627">
        <v>0</v>
      </c>
    </row>
    <row r="802" spans="1:10" ht="15" x14ac:dyDescent="0.25">
      <c r="A802" s="578"/>
      <c r="B802" s="616"/>
      <c r="C802" s="578" t="s">
        <v>703</v>
      </c>
      <c r="D802" s="578"/>
      <c r="E802" s="578" t="s">
        <v>621</v>
      </c>
      <c r="F802" s="578"/>
      <c r="G802" s="578" t="s">
        <v>721</v>
      </c>
      <c r="H802" s="578" t="s">
        <v>597</v>
      </c>
      <c r="I802" s="578" t="s">
        <v>531</v>
      </c>
      <c r="J802" s="624">
        <v>500</v>
      </c>
    </row>
    <row r="803" spans="1:10" ht="15" x14ac:dyDescent="0.25">
      <c r="A803" s="578"/>
      <c r="B803" s="616"/>
      <c r="C803" s="578" t="s">
        <v>703</v>
      </c>
      <c r="D803" s="578"/>
      <c r="E803" s="578" t="s">
        <v>622</v>
      </c>
      <c r="F803" s="578"/>
      <c r="G803" s="578" t="s">
        <v>721</v>
      </c>
      <c r="H803" s="578" t="s">
        <v>601</v>
      </c>
      <c r="I803" s="578" t="s">
        <v>531</v>
      </c>
      <c r="J803" s="624">
        <v>-500</v>
      </c>
    </row>
    <row r="804" spans="1:10" s="628" customFormat="1" ht="15" x14ac:dyDescent="0.25">
      <c r="A804" s="625"/>
      <c r="B804" s="626"/>
      <c r="C804" s="625" t="s">
        <v>703</v>
      </c>
      <c r="D804" s="625"/>
      <c r="E804" s="625"/>
      <c r="F804" s="625"/>
      <c r="G804" s="625" t="s">
        <v>721</v>
      </c>
      <c r="H804" s="625"/>
      <c r="I804" s="625"/>
      <c r="J804" s="627">
        <v>0</v>
      </c>
    </row>
    <row r="805" spans="1:10" ht="15" x14ac:dyDescent="0.25">
      <c r="A805" s="578"/>
      <c r="B805" s="616"/>
      <c r="C805" s="578" t="s">
        <v>703</v>
      </c>
      <c r="D805" s="578"/>
      <c r="E805" s="578" t="s">
        <v>621</v>
      </c>
      <c r="F805" s="578"/>
      <c r="G805" s="578" t="s">
        <v>722</v>
      </c>
      <c r="H805" s="578" t="s">
        <v>597</v>
      </c>
      <c r="I805" s="578" t="s">
        <v>531</v>
      </c>
      <c r="J805" s="624">
        <v>500</v>
      </c>
    </row>
    <row r="806" spans="1:10" ht="15" x14ac:dyDescent="0.25">
      <c r="A806" s="578"/>
      <c r="B806" s="616"/>
      <c r="C806" s="578" t="s">
        <v>703</v>
      </c>
      <c r="D806" s="578"/>
      <c r="E806" s="578" t="s">
        <v>621</v>
      </c>
      <c r="F806" s="578"/>
      <c r="G806" s="578" t="s">
        <v>722</v>
      </c>
      <c r="H806" s="578" t="s">
        <v>611</v>
      </c>
      <c r="I806" s="578" t="s">
        <v>531</v>
      </c>
      <c r="J806" s="624">
        <v>684</v>
      </c>
    </row>
    <row r="807" spans="1:10" ht="15" x14ac:dyDescent="0.25">
      <c r="A807" s="578"/>
      <c r="B807" s="616"/>
      <c r="C807" s="578" t="s">
        <v>703</v>
      </c>
      <c r="D807" s="578"/>
      <c r="E807" s="578" t="s">
        <v>621</v>
      </c>
      <c r="F807" s="578"/>
      <c r="G807" s="578" t="s">
        <v>722</v>
      </c>
      <c r="H807" s="578" t="s">
        <v>612</v>
      </c>
      <c r="I807" s="578" t="s">
        <v>531</v>
      </c>
      <c r="J807" s="624">
        <v>1368</v>
      </c>
    </row>
    <row r="808" spans="1:10" ht="15" x14ac:dyDescent="0.25">
      <c r="A808" s="578"/>
      <c r="B808" s="616"/>
      <c r="C808" s="578" t="s">
        <v>703</v>
      </c>
      <c r="D808" s="578"/>
      <c r="E808" s="578" t="s">
        <v>622</v>
      </c>
      <c r="F808" s="578"/>
      <c r="G808" s="578" t="s">
        <v>722</v>
      </c>
      <c r="H808" s="578" t="s">
        <v>601</v>
      </c>
      <c r="I808" s="578" t="s">
        <v>531</v>
      </c>
      <c r="J808" s="624">
        <v>-2552</v>
      </c>
    </row>
    <row r="809" spans="1:10" s="628" customFormat="1" ht="15" x14ac:dyDescent="0.25">
      <c r="A809" s="625"/>
      <c r="B809" s="626"/>
      <c r="C809" s="625" t="s">
        <v>703</v>
      </c>
      <c r="D809" s="625"/>
      <c r="E809" s="625"/>
      <c r="F809" s="625"/>
      <c r="G809" s="625" t="s">
        <v>722</v>
      </c>
      <c r="H809" s="625"/>
      <c r="I809" s="625"/>
      <c r="J809" s="627">
        <v>0</v>
      </c>
    </row>
    <row r="810" spans="1:10" ht="15" x14ac:dyDescent="0.25">
      <c r="A810" s="578"/>
      <c r="B810" s="616"/>
      <c r="C810" s="578" t="s">
        <v>703</v>
      </c>
      <c r="D810" s="578"/>
      <c r="E810" s="578" t="s">
        <v>621</v>
      </c>
      <c r="F810" s="578"/>
      <c r="G810" s="578" t="s">
        <v>723</v>
      </c>
      <c r="H810" s="578" t="s">
        <v>597</v>
      </c>
      <c r="I810" s="578" t="s">
        <v>531</v>
      </c>
      <c r="J810" s="624">
        <v>300</v>
      </c>
    </row>
    <row r="811" spans="1:10" ht="15" x14ac:dyDescent="0.25">
      <c r="A811" s="578"/>
      <c r="B811" s="616"/>
      <c r="C811" s="578" t="s">
        <v>703</v>
      </c>
      <c r="D811" s="578"/>
      <c r="E811" s="578" t="s">
        <v>622</v>
      </c>
      <c r="F811" s="578"/>
      <c r="G811" s="578" t="s">
        <v>723</v>
      </c>
      <c r="H811" s="578" t="s">
        <v>623</v>
      </c>
      <c r="I811" s="578" t="s">
        <v>531</v>
      </c>
      <c r="J811" s="624">
        <v>-300</v>
      </c>
    </row>
    <row r="812" spans="1:10" s="632" customFormat="1" ht="15" x14ac:dyDescent="0.25">
      <c r="A812" s="641" t="s">
        <v>724</v>
      </c>
      <c r="B812" s="633"/>
      <c r="C812" s="634" t="s">
        <v>703</v>
      </c>
      <c r="D812" s="634"/>
      <c r="E812" s="634"/>
      <c r="F812" s="634"/>
      <c r="G812" s="634" t="s">
        <v>723</v>
      </c>
      <c r="H812" s="634"/>
      <c r="I812" s="634"/>
      <c r="J812" s="635">
        <v>0</v>
      </c>
    </row>
    <row r="813" spans="1:10" x14ac:dyDescent="0.2">
      <c r="A813" s="610"/>
      <c r="B813" s="610"/>
      <c r="C813" s="610"/>
      <c r="D813" s="610"/>
      <c r="E813" s="610"/>
      <c r="F813" s="610"/>
      <c r="G813" s="610"/>
      <c r="H813" s="610"/>
      <c r="I813" s="610"/>
      <c r="J813" s="610"/>
    </row>
    <row r="814" spans="1:10" ht="15" x14ac:dyDescent="0.25">
      <c r="A814" s="578" t="s">
        <v>725</v>
      </c>
      <c r="B814" s="616">
        <v>42726</v>
      </c>
      <c r="C814" s="578" t="s">
        <v>703</v>
      </c>
      <c r="D814" s="578" t="s">
        <v>726</v>
      </c>
      <c r="E814" s="578" t="s">
        <v>621</v>
      </c>
      <c r="F814" s="640" t="s">
        <v>523</v>
      </c>
      <c r="G814" s="578" t="s">
        <v>702</v>
      </c>
      <c r="H814" s="578" t="s">
        <v>727</v>
      </c>
      <c r="I814" s="578" t="s">
        <v>728</v>
      </c>
      <c r="J814" s="624">
        <v>74430</v>
      </c>
    </row>
    <row r="815" spans="1:10" ht="15" x14ac:dyDescent="0.25">
      <c r="A815" s="578"/>
      <c r="B815" s="616"/>
      <c r="C815" s="578" t="s">
        <v>703</v>
      </c>
      <c r="D815" s="578"/>
      <c r="E815" s="578" t="s">
        <v>621</v>
      </c>
      <c r="F815" s="640" t="s">
        <v>526</v>
      </c>
      <c r="G815" s="578" t="s">
        <v>702</v>
      </c>
      <c r="H815" s="578" t="s">
        <v>729</v>
      </c>
      <c r="I815" s="578" t="s">
        <v>730</v>
      </c>
      <c r="J815" s="624">
        <v>723930</v>
      </c>
    </row>
    <row r="816" spans="1:10" ht="15" x14ac:dyDescent="0.25">
      <c r="A816" s="578"/>
      <c r="B816" s="616"/>
      <c r="C816" s="578" t="s">
        <v>703</v>
      </c>
      <c r="D816" s="578"/>
      <c r="E816" s="578" t="s">
        <v>622</v>
      </c>
      <c r="F816" s="578"/>
      <c r="G816" s="578" t="s">
        <v>702</v>
      </c>
      <c r="H816" s="578" t="s">
        <v>544</v>
      </c>
      <c r="I816" s="578" t="s">
        <v>645</v>
      </c>
      <c r="J816" s="624">
        <v>-4960</v>
      </c>
    </row>
    <row r="817" spans="1:10" ht="15" x14ac:dyDescent="0.25">
      <c r="A817" s="578"/>
      <c r="B817" s="616"/>
      <c r="C817" s="578" t="s">
        <v>703</v>
      </c>
      <c r="D817" s="578"/>
      <c r="E817" s="578" t="s">
        <v>621</v>
      </c>
      <c r="F817" s="578"/>
      <c r="G817" s="578" t="s">
        <v>702</v>
      </c>
      <c r="H817" s="578" t="s">
        <v>544</v>
      </c>
      <c r="I817" s="578" t="s">
        <v>731</v>
      </c>
      <c r="J817" s="624">
        <v>4420</v>
      </c>
    </row>
    <row r="818" spans="1:10" ht="15" x14ac:dyDescent="0.25">
      <c r="A818" s="578"/>
      <c r="B818" s="616"/>
      <c r="C818" s="578" t="s">
        <v>703</v>
      </c>
      <c r="D818" s="578"/>
      <c r="E818" s="578" t="s">
        <v>621</v>
      </c>
      <c r="F818" s="578"/>
      <c r="G818" s="578" t="s">
        <v>702</v>
      </c>
      <c r="H818" s="578" t="s">
        <v>544</v>
      </c>
      <c r="I818" s="578" t="s">
        <v>732</v>
      </c>
      <c r="J818" s="624">
        <v>540</v>
      </c>
    </row>
    <row r="819" spans="1:10" ht="15" x14ac:dyDescent="0.25">
      <c r="A819" s="578"/>
      <c r="B819" s="616"/>
      <c r="C819" s="578" t="s">
        <v>703</v>
      </c>
      <c r="D819" s="578"/>
      <c r="E819" s="578" t="s">
        <v>622</v>
      </c>
      <c r="F819" s="578"/>
      <c r="G819" s="578" t="s">
        <v>702</v>
      </c>
      <c r="H819" s="578" t="s">
        <v>554</v>
      </c>
      <c r="I819" s="578" t="s">
        <v>558</v>
      </c>
      <c r="J819" s="624">
        <v>-843360</v>
      </c>
    </row>
    <row r="820" spans="1:10" ht="15" x14ac:dyDescent="0.25">
      <c r="A820" s="578"/>
      <c r="B820" s="616"/>
      <c r="C820" s="578" t="s">
        <v>703</v>
      </c>
      <c r="D820" s="578"/>
      <c r="E820" s="578" t="s">
        <v>622</v>
      </c>
      <c r="F820" s="578"/>
      <c r="G820" s="578" t="s">
        <v>702</v>
      </c>
      <c r="H820" s="578" t="s">
        <v>554</v>
      </c>
      <c r="I820" s="578" t="s">
        <v>677</v>
      </c>
      <c r="J820" s="624">
        <v>-41400</v>
      </c>
    </row>
    <row r="821" spans="1:10" ht="15" x14ac:dyDescent="0.25">
      <c r="A821" s="578"/>
      <c r="B821" s="616"/>
      <c r="C821" s="578" t="s">
        <v>703</v>
      </c>
      <c r="D821" s="578"/>
      <c r="E821" s="578" t="s">
        <v>621</v>
      </c>
      <c r="F821" s="578"/>
      <c r="G821" s="578" t="s">
        <v>702</v>
      </c>
      <c r="H821" s="578" t="s">
        <v>554</v>
      </c>
      <c r="I821" s="578" t="s">
        <v>733</v>
      </c>
      <c r="J821" s="624">
        <v>4950</v>
      </c>
    </row>
    <row r="822" spans="1:10" ht="15" x14ac:dyDescent="0.25">
      <c r="A822" s="578"/>
      <c r="B822" s="616"/>
      <c r="C822" s="578" t="s">
        <v>703</v>
      </c>
      <c r="D822" s="578"/>
      <c r="E822" s="578" t="s">
        <v>621</v>
      </c>
      <c r="F822" s="578"/>
      <c r="G822" s="578" t="s">
        <v>702</v>
      </c>
      <c r="H822" s="578" t="s">
        <v>554</v>
      </c>
      <c r="I822" s="578" t="s">
        <v>570</v>
      </c>
      <c r="J822" s="624">
        <v>950</v>
      </c>
    </row>
    <row r="823" spans="1:10" ht="15" x14ac:dyDescent="0.25">
      <c r="A823" s="578"/>
      <c r="B823" s="616"/>
      <c r="C823" s="578" t="s">
        <v>703</v>
      </c>
      <c r="D823" s="578"/>
      <c r="E823" s="578" t="s">
        <v>622</v>
      </c>
      <c r="F823" s="578"/>
      <c r="G823" s="578" t="s">
        <v>702</v>
      </c>
      <c r="H823" s="578" t="s">
        <v>554</v>
      </c>
      <c r="I823" s="578" t="s">
        <v>566</v>
      </c>
      <c r="J823" s="624">
        <v>-39500</v>
      </c>
    </row>
    <row r="824" spans="1:10" ht="15" x14ac:dyDescent="0.25">
      <c r="A824" s="578"/>
      <c r="B824" s="616"/>
      <c r="C824" s="578" t="s">
        <v>703</v>
      </c>
      <c r="D824" s="578"/>
      <c r="E824" s="578" t="s">
        <v>621</v>
      </c>
      <c r="F824" s="578"/>
      <c r="G824" s="578" t="s">
        <v>702</v>
      </c>
      <c r="H824" s="578" t="s">
        <v>573</v>
      </c>
      <c r="I824" s="578" t="s">
        <v>566</v>
      </c>
      <c r="J824" s="624">
        <v>39500</v>
      </c>
    </row>
    <row r="825" spans="1:10" ht="15" x14ac:dyDescent="0.25">
      <c r="A825" s="578"/>
      <c r="B825" s="616"/>
      <c r="C825" s="578" t="s">
        <v>703</v>
      </c>
      <c r="D825" s="578"/>
      <c r="E825" s="578" t="s">
        <v>621</v>
      </c>
      <c r="F825" s="578"/>
      <c r="G825" s="578" t="s">
        <v>702</v>
      </c>
      <c r="H825" s="578" t="s">
        <v>734</v>
      </c>
      <c r="I825" s="578" t="s">
        <v>735</v>
      </c>
      <c r="J825" s="624">
        <v>45000</v>
      </c>
    </row>
    <row r="826" spans="1:10" ht="15" x14ac:dyDescent="0.25">
      <c r="A826" s="578"/>
      <c r="B826" s="616"/>
      <c r="C826" s="578" t="s">
        <v>703</v>
      </c>
      <c r="D826" s="578"/>
      <c r="E826" s="578" t="s">
        <v>621</v>
      </c>
      <c r="F826" s="578"/>
      <c r="G826" s="578" t="s">
        <v>702</v>
      </c>
      <c r="H826" s="578" t="s">
        <v>542</v>
      </c>
      <c r="I826" s="578" t="s">
        <v>543</v>
      </c>
      <c r="J826" s="624">
        <v>35500</v>
      </c>
    </row>
    <row r="827" spans="1:10" s="628" customFormat="1" ht="15" x14ac:dyDescent="0.25">
      <c r="A827" s="641" t="s">
        <v>736</v>
      </c>
      <c r="B827" s="642"/>
      <c r="C827" s="634" t="s">
        <v>703</v>
      </c>
      <c r="D827" s="634"/>
      <c r="E827" s="634"/>
      <c r="F827" s="634"/>
      <c r="G827" s="634" t="s">
        <v>702</v>
      </c>
      <c r="H827" s="634"/>
      <c r="I827" s="634"/>
      <c r="J827" s="635">
        <v>0</v>
      </c>
    </row>
    <row r="828" spans="1:10" x14ac:dyDescent="0.2">
      <c r="A828" s="610"/>
      <c r="B828" s="610"/>
      <c r="C828" s="610"/>
      <c r="D828" s="610"/>
      <c r="E828" s="610"/>
      <c r="F828" s="610"/>
      <c r="G828" s="610"/>
      <c r="H828" s="610"/>
      <c r="I828" s="610"/>
      <c r="J828" s="610"/>
    </row>
    <row r="829" spans="1:10" ht="15" x14ac:dyDescent="0.25">
      <c r="A829" s="578" t="s">
        <v>737</v>
      </c>
      <c r="B829" s="616">
        <v>42734</v>
      </c>
      <c r="C829" s="578" t="s">
        <v>703</v>
      </c>
      <c r="D829" s="578" t="s">
        <v>738</v>
      </c>
      <c r="E829" s="578" t="s">
        <v>621</v>
      </c>
      <c r="F829" s="640" t="s">
        <v>523</v>
      </c>
      <c r="G829" s="578" t="s">
        <v>739</v>
      </c>
      <c r="H829" s="578" t="s">
        <v>597</v>
      </c>
      <c r="I829" s="578" t="s">
        <v>531</v>
      </c>
      <c r="J829" s="624">
        <v>352</v>
      </c>
    </row>
    <row r="830" spans="1:10" ht="15" x14ac:dyDescent="0.25">
      <c r="A830" s="578"/>
      <c r="B830" s="616"/>
      <c r="C830" s="578" t="s">
        <v>703</v>
      </c>
      <c r="D830" s="578"/>
      <c r="E830" s="578" t="s">
        <v>622</v>
      </c>
      <c r="F830" s="640" t="s">
        <v>526</v>
      </c>
      <c r="G830" s="578" t="s">
        <v>739</v>
      </c>
      <c r="H830" s="578" t="s">
        <v>681</v>
      </c>
      <c r="I830" s="578" t="s">
        <v>531</v>
      </c>
      <c r="J830" s="624">
        <v>-352</v>
      </c>
    </row>
    <row r="831" spans="1:10" s="628" customFormat="1" ht="15" x14ac:dyDescent="0.25">
      <c r="A831" s="625"/>
      <c r="B831" s="626"/>
      <c r="C831" s="625" t="s">
        <v>703</v>
      </c>
      <c r="D831" s="625"/>
      <c r="E831" s="625"/>
      <c r="F831" s="625"/>
      <c r="G831" s="625" t="s">
        <v>739</v>
      </c>
      <c r="H831" s="625"/>
      <c r="I831" s="625"/>
      <c r="J831" s="627">
        <v>0</v>
      </c>
    </row>
    <row r="832" spans="1:10" ht="15" x14ac:dyDescent="0.25">
      <c r="A832" s="578"/>
      <c r="B832" s="616"/>
      <c r="C832" s="578" t="s">
        <v>703</v>
      </c>
      <c r="D832" s="578"/>
      <c r="E832" s="578" t="s">
        <v>621</v>
      </c>
      <c r="F832" s="578"/>
      <c r="G832" s="578" t="s">
        <v>740</v>
      </c>
      <c r="H832" s="578" t="s">
        <v>597</v>
      </c>
      <c r="I832" s="578" t="s">
        <v>531</v>
      </c>
      <c r="J832" s="624">
        <v>672</v>
      </c>
    </row>
    <row r="833" spans="1:10" ht="15" x14ac:dyDescent="0.25">
      <c r="A833" s="578"/>
      <c r="B833" s="616"/>
      <c r="C833" s="578" t="s">
        <v>703</v>
      </c>
      <c r="D833" s="578"/>
      <c r="E833" s="578" t="s">
        <v>622</v>
      </c>
      <c r="F833" s="578"/>
      <c r="G833" s="578" t="s">
        <v>740</v>
      </c>
      <c r="H833" s="578" t="s">
        <v>604</v>
      </c>
      <c r="I833" s="578" t="s">
        <v>531</v>
      </c>
      <c r="J833" s="624">
        <v>-672</v>
      </c>
    </row>
    <row r="834" spans="1:10" s="628" customFormat="1" ht="15" x14ac:dyDescent="0.25">
      <c r="A834" s="625"/>
      <c r="B834" s="626"/>
      <c r="C834" s="625" t="s">
        <v>703</v>
      </c>
      <c r="D834" s="625"/>
      <c r="E834" s="625"/>
      <c r="F834" s="625"/>
      <c r="G834" s="625" t="s">
        <v>740</v>
      </c>
      <c r="H834" s="625"/>
      <c r="I834" s="625"/>
      <c r="J834" s="627">
        <v>0</v>
      </c>
    </row>
    <row r="835" spans="1:10" ht="15" x14ac:dyDescent="0.25">
      <c r="A835" s="578"/>
      <c r="B835" s="616"/>
      <c r="C835" s="578" t="s">
        <v>703</v>
      </c>
      <c r="D835" s="578"/>
      <c r="E835" s="578" t="s">
        <v>621</v>
      </c>
      <c r="F835" s="578"/>
      <c r="G835" s="578" t="s">
        <v>741</v>
      </c>
      <c r="H835" s="578" t="s">
        <v>597</v>
      </c>
      <c r="I835" s="578" t="s">
        <v>531</v>
      </c>
      <c r="J835" s="624">
        <v>190</v>
      </c>
    </row>
    <row r="836" spans="1:10" ht="15" x14ac:dyDescent="0.25">
      <c r="A836" s="578"/>
      <c r="B836" s="616"/>
      <c r="C836" s="578" t="s">
        <v>703</v>
      </c>
      <c r="D836" s="578"/>
      <c r="E836" s="578" t="s">
        <v>622</v>
      </c>
      <c r="F836" s="578"/>
      <c r="G836" s="578" t="s">
        <v>741</v>
      </c>
      <c r="H836" s="578" t="s">
        <v>628</v>
      </c>
      <c r="I836" s="578" t="s">
        <v>531</v>
      </c>
      <c r="J836" s="624">
        <v>-190</v>
      </c>
    </row>
    <row r="837" spans="1:10" s="628" customFormat="1" ht="15" x14ac:dyDescent="0.25">
      <c r="A837" s="625"/>
      <c r="B837" s="626"/>
      <c r="C837" s="625" t="s">
        <v>703</v>
      </c>
      <c r="D837" s="625"/>
      <c r="E837" s="625"/>
      <c r="F837" s="625"/>
      <c r="G837" s="625" t="s">
        <v>741</v>
      </c>
      <c r="H837" s="625"/>
      <c r="I837" s="625"/>
      <c r="J837" s="627">
        <v>0</v>
      </c>
    </row>
    <row r="838" spans="1:10" ht="15" x14ac:dyDescent="0.25">
      <c r="A838" s="578"/>
      <c r="B838" s="616"/>
      <c r="C838" s="578" t="s">
        <v>703</v>
      </c>
      <c r="D838" s="578"/>
      <c r="E838" s="578" t="s">
        <v>621</v>
      </c>
      <c r="F838" s="578"/>
      <c r="G838" s="578" t="s">
        <v>715</v>
      </c>
      <c r="H838" s="578" t="s">
        <v>597</v>
      </c>
      <c r="I838" s="578" t="s">
        <v>531</v>
      </c>
      <c r="J838" s="624">
        <v>290</v>
      </c>
    </row>
    <row r="839" spans="1:10" ht="15" x14ac:dyDescent="0.25">
      <c r="A839" s="578"/>
      <c r="B839" s="616"/>
      <c r="C839" s="578" t="s">
        <v>703</v>
      </c>
      <c r="D839" s="578"/>
      <c r="E839" s="578" t="s">
        <v>622</v>
      </c>
      <c r="F839" s="578"/>
      <c r="G839" s="578" t="s">
        <v>715</v>
      </c>
      <c r="H839" s="578" t="s">
        <v>623</v>
      </c>
      <c r="I839" s="578" t="s">
        <v>531</v>
      </c>
      <c r="J839" s="624">
        <v>-290</v>
      </c>
    </row>
    <row r="840" spans="1:10" s="628" customFormat="1" ht="15" x14ac:dyDescent="0.25">
      <c r="A840" s="625"/>
      <c r="B840" s="626"/>
      <c r="C840" s="625" t="s">
        <v>703</v>
      </c>
      <c r="D840" s="625"/>
      <c r="E840" s="625"/>
      <c r="F840" s="625"/>
      <c r="G840" s="625" t="s">
        <v>715</v>
      </c>
      <c r="H840" s="625"/>
      <c r="I840" s="625"/>
      <c r="J840" s="627">
        <v>0</v>
      </c>
    </row>
    <row r="841" spans="1:10" ht="15" x14ac:dyDescent="0.25">
      <c r="A841" s="578"/>
      <c r="B841" s="616"/>
      <c r="C841" s="578" t="s">
        <v>703</v>
      </c>
      <c r="D841" s="578"/>
      <c r="E841" s="578" t="s">
        <v>621</v>
      </c>
      <c r="F841" s="578"/>
      <c r="G841" s="578" t="s">
        <v>742</v>
      </c>
      <c r="H841" s="578" t="s">
        <v>597</v>
      </c>
      <c r="I841" s="578" t="s">
        <v>531</v>
      </c>
      <c r="J841" s="624">
        <v>122</v>
      </c>
    </row>
    <row r="842" spans="1:10" ht="15" x14ac:dyDescent="0.25">
      <c r="A842" s="578"/>
      <c r="B842" s="616"/>
      <c r="C842" s="578" t="s">
        <v>703</v>
      </c>
      <c r="D842" s="578"/>
      <c r="E842" s="578" t="s">
        <v>621</v>
      </c>
      <c r="F842" s="578"/>
      <c r="G842" s="578" t="s">
        <v>742</v>
      </c>
      <c r="H842" s="578" t="s">
        <v>743</v>
      </c>
      <c r="I842" s="578" t="s">
        <v>531</v>
      </c>
      <c r="J842" s="624">
        <v>15</v>
      </c>
    </row>
    <row r="843" spans="1:10" ht="15" x14ac:dyDescent="0.25">
      <c r="A843" s="578"/>
      <c r="B843" s="616"/>
      <c r="C843" s="578" t="s">
        <v>703</v>
      </c>
      <c r="D843" s="578"/>
      <c r="E843" s="578" t="s">
        <v>622</v>
      </c>
      <c r="F843" s="578"/>
      <c r="G843" s="578" t="s">
        <v>742</v>
      </c>
      <c r="H843" s="578" t="s">
        <v>536</v>
      </c>
      <c r="I843" s="578" t="s">
        <v>531</v>
      </c>
      <c r="J843" s="624">
        <v>-137</v>
      </c>
    </row>
    <row r="844" spans="1:10" s="628" customFormat="1" ht="15" x14ac:dyDescent="0.25">
      <c r="A844" s="641" t="s">
        <v>744</v>
      </c>
      <c r="B844" s="642"/>
      <c r="C844" s="634" t="s">
        <v>703</v>
      </c>
      <c r="D844" s="634"/>
      <c r="E844" s="634"/>
      <c r="F844" s="634"/>
      <c r="G844" s="634" t="s">
        <v>742</v>
      </c>
      <c r="H844" s="634"/>
      <c r="I844" s="634"/>
      <c r="J844" s="635">
        <v>0</v>
      </c>
    </row>
    <row r="845" spans="1:10" x14ac:dyDescent="0.2">
      <c r="A845" s="610"/>
      <c r="B845" s="610"/>
      <c r="C845" s="610"/>
      <c r="D845" s="610"/>
      <c r="E845" s="610"/>
      <c r="F845" s="610"/>
      <c r="G845" s="610"/>
      <c r="H845" s="610"/>
      <c r="I845" s="610"/>
      <c r="J845" s="610"/>
    </row>
    <row r="846" spans="1:10" ht="15" x14ac:dyDescent="0.25">
      <c r="A846" s="578" t="s">
        <v>745</v>
      </c>
      <c r="B846" s="616">
        <v>42734</v>
      </c>
      <c r="C846" s="578" t="s">
        <v>703</v>
      </c>
      <c r="D846" s="578" t="s">
        <v>746</v>
      </c>
      <c r="E846" s="578" t="s">
        <v>621</v>
      </c>
      <c r="F846" s="640" t="s">
        <v>523</v>
      </c>
      <c r="G846" s="578" t="s">
        <v>747</v>
      </c>
      <c r="H846" s="578" t="s">
        <v>524</v>
      </c>
      <c r="I846" s="578" t="s">
        <v>525</v>
      </c>
      <c r="J846" s="624">
        <v>219828</v>
      </c>
    </row>
    <row r="847" spans="1:10" ht="15" x14ac:dyDescent="0.25">
      <c r="A847" s="578"/>
      <c r="B847" s="616"/>
      <c r="C847" s="578" t="s">
        <v>703</v>
      </c>
      <c r="D847" s="578"/>
      <c r="E847" s="578" t="s">
        <v>622</v>
      </c>
      <c r="F847" s="640" t="s">
        <v>526</v>
      </c>
      <c r="G847" s="578" t="s">
        <v>747</v>
      </c>
      <c r="H847" s="578" t="s">
        <v>527</v>
      </c>
      <c r="I847" s="578" t="s">
        <v>525</v>
      </c>
      <c r="J847" s="624">
        <v>-219828</v>
      </c>
    </row>
    <row r="848" spans="1:10" ht="15" x14ac:dyDescent="0.25">
      <c r="A848" s="578"/>
      <c r="B848" s="616"/>
      <c r="C848" s="578" t="s">
        <v>703</v>
      </c>
      <c r="D848" s="578"/>
      <c r="E848" s="578" t="s">
        <v>622</v>
      </c>
      <c r="F848" s="578"/>
      <c r="G848" s="578" t="s">
        <v>747</v>
      </c>
      <c r="H848" s="578" t="s">
        <v>536</v>
      </c>
      <c r="I848" s="578" t="s">
        <v>531</v>
      </c>
      <c r="J848" s="624">
        <v>-52559</v>
      </c>
    </row>
    <row r="849" spans="1:10" ht="15" x14ac:dyDescent="0.25">
      <c r="A849" s="578"/>
      <c r="B849" s="616"/>
      <c r="C849" s="578" t="s">
        <v>703</v>
      </c>
      <c r="D849" s="578"/>
      <c r="E849" s="578" t="s">
        <v>621</v>
      </c>
      <c r="F849" s="578"/>
      <c r="G849" s="578" t="s">
        <v>747</v>
      </c>
      <c r="H849" s="578" t="s">
        <v>537</v>
      </c>
      <c r="I849" s="578" t="s">
        <v>531</v>
      </c>
      <c r="J849" s="624">
        <v>30027</v>
      </c>
    </row>
    <row r="850" spans="1:10" ht="15" x14ac:dyDescent="0.25">
      <c r="A850" s="578"/>
      <c r="B850" s="616"/>
      <c r="C850" s="578" t="s">
        <v>703</v>
      </c>
      <c r="D850" s="578"/>
      <c r="E850" s="578" t="s">
        <v>621</v>
      </c>
      <c r="F850" s="578"/>
      <c r="G850" s="578" t="s">
        <v>747</v>
      </c>
      <c r="H850" s="578" t="s">
        <v>635</v>
      </c>
      <c r="I850" s="578" t="s">
        <v>531</v>
      </c>
      <c r="J850" s="624">
        <v>56340</v>
      </c>
    </row>
    <row r="851" spans="1:10" ht="15" x14ac:dyDescent="0.25">
      <c r="A851" s="578"/>
      <c r="B851" s="616"/>
      <c r="C851" s="578" t="s">
        <v>703</v>
      </c>
      <c r="D851" s="578"/>
      <c r="E851" s="578" t="s">
        <v>621</v>
      </c>
      <c r="F851" s="578"/>
      <c r="G851" s="578" t="s">
        <v>747</v>
      </c>
      <c r="H851" s="578" t="s">
        <v>532</v>
      </c>
      <c r="I851" s="578" t="s">
        <v>531</v>
      </c>
      <c r="J851" s="624">
        <v>2559</v>
      </c>
    </row>
    <row r="852" spans="1:10" ht="15" x14ac:dyDescent="0.25">
      <c r="A852" s="578"/>
      <c r="B852" s="616"/>
      <c r="C852" s="578" t="s">
        <v>703</v>
      </c>
      <c r="D852" s="578"/>
      <c r="E852" s="578" t="s">
        <v>621</v>
      </c>
      <c r="F852" s="578"/>
      <c r="G852" s="578" t="s">
        <v>747</v>
      </c>
      <c r="H852" s="578" t="s">
        <v>530</v>
      </c>
      <c r="I852" s="578" t="s">
        <v>531</v>
      </c>
      <c r="J852" s="624">
        <v>555820</v>
      </c>
    </row>
    <row r="853" spans="1:10" ht="15" x14ac:dyDescent="0.25">
      <c r="A853" s="578"/>
      <c r="B853" s="616"/>
      <c r="C853" s="578" t="s">
        <v>703</v>
      </c>
      <c r="D853" s="578"/>
      <c r="E853" s="578" t="s">
        <v>621</v>
      </c>
      <c r="F853" s="578"/>
      <c r="G853" s="578" t="s">
        <v>747</v>
      </c>
      <c r="H853" s="578" t="s">
        <v>748</v>
      </c>
      <c r="I853" s="578" t="s">
        <v>531</v>
      </c>
      <c r="J853" s="624">
        <v>48514</v>
      </c>
    </row>
    <row r="854" spans="1:10" ht="15" x14ac:dyDescent="0.25">
      <c r="A854" s="578"/>
      <c r="B854" s="616"/>
      <c r="C854" s="578" t="s">
        <v>703</v>
      </c>
      <c r="D854" s="578"/>
      <c r="E854" s="578" t="s">
        <v>621</v>
      </c>
      <c r="F854" s="578"/>
      <c r="G854" s="578" t="s">
        <v>747</v>
      </c>
      <c r="H854" s="578" t="s">
        <v>533</v>
      </c>
      <c r="I854" s="578" t="s">
        <v>531</v>
      </c>
      <c r="J854" s="624">
        <v>306317</v>
      </c>
    </row>
    <row r="855" spans="1:10" ht="15" x14ac:dyDescent="0.25">
      <c r="A855" s="578"/>
      <c r="B855" s="616"/>
      <c r="C855" s="578" t="s">
        <v>703</v>
      </c>
      <c r="D855" s="578"/>
      <c r="E855" s="578" t="s">
        <v>622</v>
      </c>
      <c r="F855" s="578"/>
      <c r="G855" s="578" t="s">
        <v>747</v>
      </c>
      <c r="H855" s="578" t="s">
        <v>538</v>
      </c>
      <c r="I855" s="578" t="s">
        <v>531</v>
      </c>
      <c r="J855" s="624">
        <v>-947991</v>
      </c>
    </row>
    <row r="856" spans="1:10" ht="15" x14ac:dyDescent="0.25">
      <c r="A856" s="578"/>
      <c r="B856" s="616"/>
      <c r="C856" s="578" t="s">
        <v>703</v>
      </c>
      <c r="D856" s="578"/>
      <c r="E856" s="578" t="s">
        <v>622</v>
      </c>
      <c r="F856" s="578"/>
      <c r="G856" s="578" t="s">
        <v>747</v>
      </c>
      <c r="H856" s="578" t="s">
        <v>535</v>
      </c>
      <c r="I856" s="578" t="s">
        <v>531</v>
      </c>
      <c r="J856" s="624">
        <v>-1027</v>
      </c>
    </row>
    <row r="857" spans="1:10" ht="15" x14ac:dyDescent="0.25">
      <c r="A857" s="578"/>
      <c r="B857" s="616"/>
      <c r="C857" s="578" t="s">
        <v>703</v>
      </c>
      <c r="D857" s="578"/>
      <c r="E857" s="578" t="s">
        <v>621</v>
      </c>
      <c r="F857" s="578"/>
      <c r="G857" s="578" t="s">
        <v>747</v>
      </c>
      <c r="H857" s="578" t="s">
        <v>534</v>
      </c>
      <c r="I857" s="578" t="s">
        <v>531</v>
      </c>
      <c r="J857" s="624">
        <v>2000</v>
      </c>
    </row>
    <row r="858" spans="1:10" s="628" customFormat="1" ht="15" x14ac:dyDescent="0.25">
      <c r="A858" s="641" t="s">
        <v>749</v>
      </c>
      <c r="B858" s="642"/>
      <c r="C858" s="634" t="s">
        <v>703</v>
      </c>
      <c r="D858" s="634"/>
      <c r="E858" s="634"/>
      <c r="F858" s="634"/>
      <c r="G858" s="634" t="s">
        <v>747</v>
      </c>
      <c r="H858" s="634"/>
      <c r="I858" s="634"/>
      <c r="J858" s="635">
        <v>0</v>
      </c>
    </row>
    <row r="859" spans="1:10" x14ac:dyDescent="0.2">
      <c r="A859" s="610"/>
      <c r="B859" s="610"/>
      <c r="C859" s="610"/>
      <c r="D859" s="610"/>
      <c r="E859" s="610"/>
      <c r="F859" s="610"/>
      <c r="G859" s="610"/>
      <c r="H859" s="610"/>
      <c r="I859" s="610"/>
      <c r="J859" s="610"/>
    </row>
    <row r="860" spans="1:10" ht="15" x14ac:dyDescent="0.25">
      <c r="A860" s="578" t="s">
        <v>750</v>
      </c>
      <c r="B860" s="616">
        <v>42734</v>
      </c>
      <c r="C860" s="578" t="s">
        <v>703</v>
      </c>
      <c r="D860" s="578" t="s">
        <v>751</v>
      </c>
      <c r="E860" s="578" t="s">
        <v>622</v>
      </c>
      <c r="F860" s="640" t="s">
        <v>523</v>
      </c>
      <c r="G860" s="578" t="s">
        <v>752</v>
      </c>
      <c r="H860" s="578" t="s">
        <v>611</v>
      </c>
      <c r="I860" s="578" t="s">
        <v>531</v>
      </c>
      <c r="J860" s="624">
        <v>-33826</v>
      </c>
    </row>
    <row r="861" spans="1:10" ht="15" x14ac:dyDescent="0.25">
      <c r="A861" s="578"/>
      <c r="B861" s="616"/>
      <c r="C861" s="578" t="s">
        <v>703</v>
      </c>
      <c r="D861" s="578"/>
      <c r="E861" s="578" t="s">
        <v>621</v>
      </c>
      <c r="F861" s="640" t="s">
        <v>526</v>
      </c>
      <c r="G861" s="578" t="s">
        <v>752</v>
      </c>
      <c r="H861" s="578" t="s">
        <v>624</v>
      </c>
      <c r="I861" s="578" t="s">
        <v>531</v>
      </c>
      <c r="J861" s="624">
        <v>13360</v>
      </c>
    </row>
    <row r="862" spans="1:10" ht="15" x14ac:dyDescent="0.25">
      <c r="A862" s="578"/>
      <c r="B862" s="616"/>
      <c r="C862" s="578" t="s">
        <v>703</v>
      </c>
      <c r="D862" s="578"/>
      <c r="E862" s="578" t="s">
        <v>621</v>
      </c>
      <c r="F862" s="578"/>
      <c r="G862" s="578" t="s">
        <v>752</v>
      </c>
      <c r="H862" s="578" t="s">
        <v>625</v>
      </c>
      <c r="I862" s="578" t="s">
        <v>531</v>
      </c>
      <c r="J862" s="624">
        <v>4866</v>
      </c>
    </row>
    <row r="863" spans="1:10" ht="15" x14ac:dyDescent="0.25">
      <c r="A863" s="578"/>
      <c r="B863" s="616"/>
      <c r="C863" s="578" t="s">
        <v>703</v>
      </c>
      <c r="D863" s="578"/>
      <c r="E863" s="578" t="s">
        <v>621</v>
      </c>
      <c r="F863" s="578"/>
      <c r="G863" s="578" t="s">
        <v>752</v>
      </c>
      <c r="H863" s="578" t="s">
        <v>597</v>
      </c>
      <c r="I863" s="578" t="s">
        <v>531</v>
      </c>
      <c r="J863" s="624">
        <v>15600</v>
      </c>
    </row>
    <row r="864" spans="1:10" ht="15" x14ac:dyDescent="0.25">
      <c r="A864" s="578"/>
      <c r="B864" s="616"/>
      <c r="C864" s="578" t="s">
        <v>703</v>
      </c>
      <c r="D864" s="578"/>
      <c r="E864" s="578" t="s">
        <v>622</v>
      </c>
      <c r="F864" s="578"/>
      <c r="G864" s="578" t="s">
        <v>752</v>
      </c>
      <c r="H864" s="578" t="s">
        <v>539</v>
      </c>
      <c r="I864" s="578" t="s">
        <v>531</v>
      </c>
      <c r="J864" s="624">
        <v>-96800</v>
      </c>
    </row>
    <row r="865" spans="1:10" ht="15" x14ac:dyDescent="0.25">
      <c r="A865" s="578"/>
      <c r="B865" s="616"/>
      <c r="C865" s="578" t="s">
        <v>703</v>
      </c>
      <c r="D865" s="578"/>
      <c r="E865" s="578" t="s">
        <v>621</v>
      </c>
      <c r="F865" s="578"/>
      <c r="G865" s="578" t="s">
        <v>752</v>
      </c>
      <c r="H865" s="578" t="s">
        <v>680</v>
      </c>
      <c r="I865" s="578" t="s">
        <v>531</v>
      </c>
      <c r="J865" s="624">
        <v>1000</v>
      </c>
    </row>
    <row r="866" spans="1:10" ht="15" x14ac:dyDescent="0.25">
      <c r="A866" s="578"/>
      <c r="B866" s="616"/>
      <c r="C866" s="578" t="s">
        <v>703</v>
      </c>
      <c r="D866" s="578"/>
      <c r="E866" s="578" t="s">
        <v>621</v>
      </c>
      <c r="F866" s="578"/>
      <c r="G866" s="578" t="s">
        <v>752</v>
      </c>
      <c r="H866" s="578" t="s">
        <v>642</v>
      </c>
      <c r="I866" s="578" t="s">
        <v>531</v>
      </c>
      <c r="J866" s="624">
        <v>100</v>
      </c>
    </row>
    <row r="867" spans="1:10" ht="15" x14ac:dyDescent="0.25">
      <c r="A867" s="578"/>
      <c r="B867" s="616"/>
      <c r="C867" s="578" t="s">
        <v>703</v>
      </c>
      <c r="D867" s="578"/>
      <c r="E867" s="578" t="s">
        <v>621</v>
      </c>
      <c r="F867" s="578"/>
      <c r="G867" s="578" t="s">
        <v>752</v>
      </c>
      <c r="H867" s="578" t="s">
        <v>602</v>
      </c>
      <c r="I867" s="578" t="s">
        <v>531</v>
      </c>
      <c r="J867" s="624">
        <v>15000</v>
      </c>
    </row>
    <row r="868" spans="1:10" ht="15" x14ac:dyDescent="0.25">
      <c r="A868" s="578"/>
      <c r="B868" s="616"/>
      <c r="C868" s="578" t="s">
        <v>703</v>
      </c>
      <c r="D868" s="578"/>
      <c r="E868" s="578" t="s">
        <v>621</v>
      </c>
      <c r="F868" s="578"/>
      <c r="G868" s="578" t="s">
        <v>752</v>
      </c>
      <c r="H868" s="578" t="s">
        <v>683</v>
      </c>
      <c r="I868" s="578" t="s">
        <v>531</v>
      </c>
      <c r="J868" s="624">
        <v>4000</v>
      </c>
    </row>
    <row r="869" spans="1:10" ht="15" x14ac:dyDescent="0.25">
      <c r="A869" s="578"/>
      <c r="B869" s="616"/>
      <c r="C869" s="578" t="s">
        <v>703</v>
      </c>
      <c r="D869" s="578"/>
      <c r="E869" s="578" t="s">
        <v>621</v>
      </c>
      <c r="F869" s="578"/>
      <c r="G869" s="578" t="s">
        <v>752</v>
      </c>
      <c r="H869" s="578" t="s">
        <v>684</v>
      </c>
      <c r="I869" s="578" t="s">
        <v>531</v>
      </c>
      <c r="J869" s="624">
        <v>400</v>
      </c>
    </row>
    <row r="870" spans="1:10" ht="15" x14ac:dyDescent="0.25">
      <c r="A870" s="578"/>
      <c r="B870" s="616"/>
      <c r="C870" s="578" t="s">
        <v>703</v>
      </c>
      <c r="D870" s="578"/>
      <c r="E870" s="578" t="s">
        <v>621</v>
      </c>
      <c r="F870" s="578"/>
      <c r="G870" s="578" t="s">
        <v>752</v>
      </c>
      <c r="H870" s="578" t="s">
        <v>605</v>
      </c>
      <c r="I870" s="578" t="s">
        <v>531</v>
      </c>
      <c r="J870" s="624">
        <v>10000</v>
      </c>
    </row>
    <row r="871" spans="1:10" ht="15" x14ac:dyDescent="0.25">
      <c r="A871" s="578"/>
      <c r="B871" s="616"/>
      <c r="C871" s="578" t="s">
        <v>703</v>
      </c>
      <c r="D871" s="578"/>
      <c r="E871" s="578" t="s">
        <v>621</v>
      </c>
      <c r="F871" s="578"/>
      <c r="G871" s="578" t="s">
        <v>752</v>
      </c>
      <c r="H871" s="578" t="s">
        <v>660</v>
      </c>
      <c r="I871" s="578" t="s">
        <v>531</v>
      </c>
      <c r="J871" s="624">
        <v>6000</v>
      </c>
    </row>
    <row r="872" spans="1:10" ht="15" x14ac:dyDescent="0.25">
      <c r="A872" s="578"/>
      <c r="B872" s="616"/>
      <c r="C872" s="578" t="s">
        <v>703</v>
      </c>
      <c r="D872" s="578"/>
      <c r="E872" s="578" t="s">
        <v>621</v>
      </c>
      <c r="F872" s="578"/>
      <c r="G872" s="578" t="s">
        <v>752</v>
      </c>
      <c r="H872" s="578" t="s">
        <v>686</v>
      </c>
      <c r="I872" s="578" t="s">
        <v>531</v>
      </c>
      <c r="J872" s="624">
        <v>300</v>
      </c>
    </row>
    <row r="873" spans="1:10" ht="15" x14ac:dyDescent="0.25">
      <c r="A873" s="578"/>
      <c r="B873" s="616"/>
      <c r="C873" s="578" t="s">
        <v>703</v>
      </c>
      <c r="D873" s="578"/>
      <c r="E873" s="578" t="s">
        <v>621</v>
      </c>
      <c r="F873" s="578"/>
      <c r="G873" s="578" t="s">
        <v>752</v>
      </c>
      <c r="H873" s="578" t="s">
        <v>604</v>
      </c>
      <c r="I873" s="578" t="s">
        <v>531</v>
      </c>
      <c r="J873" s="624">
        <v>60000</v>
      </c>
    </row>
    <row r="874" spans="1:10" s="628" customFormat="1" ht="15" x14ac:dyDescent="0.25">
      <c r="A874" s="641" t="s">
        <v>753</v>
      </c>
      <c r="B874" s="642"/>
      <c r="C874" s="634" t="s">
        <v>703</v>
      </c>
      <c r="D874" s="634"/>
      <c r="E874" s="634"/>
      <c r="F874" s="634"/>
      <c r="G874" s="634" t="s">
        <v>752</v>
      </c>
      <c r="H874" s="634"/>
      <c r="I874" s="634"/>
      <c r="J874" s="635">
        <v>0</v>
      </c>
    </row>
    <row r="875" spans="1:10" x14ac:dyDescent="0.2">
      <c r="A875" s="610"/>
      <c r="B875" s="610"/>
      <c r="C875" s="610"/>
      <c r="D875" s="610"/>
      <c r="E875" s="610"/>
      <c r="F875" s="610"/>
      <c r="G875" s="610"/>
      <c r="H875" s="610"/>
      <c r="I875" s="610"/>
      <c r="J875" s="610"/>
    </row>
    <row r="876" spans="1:10" ht="15" x14ac:dyDescent="0.25">
      <c r="A876" s="578" t="s">
        <v>754</v>
      </c>
      <c r="B876" s="616">
        <v>42734</v>
      </c>
      <c r="C876" s="578" t="s">
        <v>755</v>
      </c>
      <c r="D876" s="578" t="s">
        <v>756</v>
      </c>
      <c r="E876" s="578" t="s">
        <v>622</v>
      </c>
      <c r="F876" s="640" t="s">
        <v>523</v>
      </c>
      <c r="G876" s="578" t="s">
        <v>702</v>
      </c>
      <c r="H876" s="578" t="s">
        <v>582</v>
      </c>
      <c r="I876" s="578" t="s">
        <v>531</v>
      </c>
      <c r="J876" s="624">
        <v>-102</v>
      </c>
    </row>
    <row r="877" spans="1:10" ht="15" x14ac:dyDescent="0.25">
      <c r="A877" s="578"/>
      <c r="B877" s="616"/>
      <c r="C877" s="578" t="s">
        <v>755</v>
      </c>
      <c r="D877" s="578"/>
      <c r="E877" s="578" t="s">
        <v>621</v>
      </c>
      <c r="F877" s="640" t="s">
        <v>526</v>
      </c>
      <c r="G877" s="578" t="s">
        <v>702</v>
      </c>
      <c r="H877" s="578" t="s">
        <v>594</v>
      </c>
      <c r="I877" s="578" t="s">
        <v>531</v>
      </c>
      <c r="J877" s="624">
        <v>100</v>
      </c>
    </row>
    <row r="878" spans="1:10" ht="15" x14ac:dyDescent="0.25">
      <c r="A878" s="578"/>
      <c r="B878" s="616"/>
      <c r="C878" s="578" t="s">
        <v>755</v>
      </c>
      <c r="D878" s="578"/>
      <c r="E878" s="578" t="s">
        <v>621</v>
      </c>
      <c r="F878" s="578"/>
      <c r="G878" s="578" t="s">
        <v>702</v>
      </c>
      <c r="H878" s="578" t="s">
        <v>671</v>
      </c>
      <c r="I878" s="578" t="s">
        <v>531</v>
      </c>
      <c r="J878" s="624">
        <v>1</v>
      </c>
    </row>
    <row r="879" spans="1:10" ht="15" x14ac:dyDescent="0.25">
      <c r="A879" s="578"/>
      <c r="B879" s="616"/>
      <c r="C879" s="578" t="s">
        <v>755</v>
      </c>
      <c r="D879" s="578"/>
      <c r="E879" s="578" t="s">
        <v>621</v>
      </c>
      <c r="F879" s="578"/>
      <c r="G879" s="578" t="s">
        <v>702</v>
      </c>
      <c r="H879" s="578" t="s">
        <v>672</v>
      </c>
      <c r="I879" s="578" t="s">
        <v>531</v>
      </c>
      <c r="J879" s="624">
        <v>1</v>
      </c>
    </row>
    <row r="880" spans="1:10" s="628" customFormat="1" ht="15" x14ac:dyDescent="0.25">
      <c r="A880" s="625"/>
      <c r="B880" s="626"/>
      <c r="C880" s="625" t="s">
        <v>755</v>
      </c>
      <c r="D880" s="625"/>
      <c r="E880" s="625"/>
      <c r="F880" s="625"/>
      <c r="G880" s="625" t="s">
        <v>702</v>
      </c>
      <c r="H880" s="625"/>
      <c r="I880" s="625"/>
      <c r="J880" s="627">
        <v>0</v>
      </c>
    </row>
    <row r="881" spans="1:10" ht="15" x14ac:dyDescent="0.25">
      <c r="A881" s="578"/>
      <c r="B881" s="616"/>
      <c r="C881" s="578" t="s">
        <v>703</v>
      </c>
      <c r="D881" s="578"/>
      <c r="E881" s="578" t="s">
        <v>622</v>
      </c>
      <c r="F881" s="578"/>
      <c r="G881" s="578" t="s">
        <v>702</v>
      </c>
      <c r="H881" s="578" t="s">
        <v>595</v>
      </c>
      <c r="I881" s="578" t="s">
        <v>531</v>
      </c>
      <c r="J881" s="624">
        <v>-27001</v>
      </c>
    </row>
    <row r="882" spans="1:10" ht="15" x14ac:dyDescent="0.25">
      <c r="A882" s="578"/>
      <c r="B882" s="616"/>
      <c r="C882" s="578" t="s">
        <v>703</v>
      </c>
      <c r="D882" s="578"/>
      <c r="E882" s="578" t="s">
        <v>621</v>
      </c>
      <c r="F882" s="578"/>
      <c r="G882" s="578" t="s">
        <v>702</v>
      </c>
      <c r="H882" s="578" t="s">
        <v>593</v>
      </c>
      <c r="I882" s="578" t="s">
        <v>531</v>
      </c>
      <c r="J882" s="624">
        <v>2000</v>
      </c>
    </row>
    <row r="883" spans="1:10" ht="15" x14ac:dyDescent="0.25">
      <c r="A883" s="578"/>
      <c r="B883" s="616"/>
      <c r="C883" s="578" t="s">
        <v>703</v>
      </c>
      <c r="D883" s="578"/>
      <c r="E883" s="578" t="s">
        <v>621</v>
      </c>
      <c r="F883" s="578"/>
      <c r="G883" s="578" t="s">
        <v>702</v>
      </c>
      <c r="H883" s="578" t="s">
        <v>589</v>
      </c>
      <c r="I883" s="578" t="s">
        <v>531</v>
      </c>
      <c r="J883" s="624">
        <v>3000</v>
      </c>
    </row>
    <row r="884" spans="1:10" ht="15" x14ac:dyDescent="0.25">
      <c r="A884" s="578"/>
      <c r="B884" s="616"/>
      <c r="C884" s="578" t="s">
        <v>703</v>
      </c>
      <c r="D884" s="578"/>
      <c r="E884" s="578" t="s">
        <v>621</v>
      </c>
      <c r="F884" s="578"/>
      <c r="G884" s="578" t="s">
        <v>702</v>
      </c>
      <c r="H884" s="578" t="s">
        <v>591</v>
      </c>
      <c r="I884" s="578" t="s">
        <v>531</v>
      </c>
      <c r="J884" s="624">
        <v>20000</v>
      </c>
    </row>
    <row r="885" spans="1:10" ht="15" x14ac:dyDescent="0.25">
      <c r="A885" s="578"/>
      <c r="B885" s="616"/>
      <c r="C885" s="578" t="s">
        <v>703</v>
      </c>
      <c r="D885" s="578"/>
      <c r="E885" s="578" t="s">
        <v>621</v>
      </c>
      <c r="F885" s="578"/>
      <c r="G885" s="578" t="s">
        <v>702</v>
      </c>
      <c r="H885" s="578" t="s">
        <v>671</v>
      </c>
      <c r="I885" s="578" t="s">
        <v>531</v>
      </c>
      <c r="J885" s="624">
        <v>1</v>
      </c>
    </row>
    <row r="886" spans="1:10" ht="15" x14ac:dyDescent="0.25">
      <c r="A886" s="578"/>
      <c r="B886" s="616"/>
      <c r="C886" s="578" t="s">
        <v>703</v>
      </c>
      <c r="D886" s="578"/>
      <c r="E886" s="578" t="s">
        <v>621</v>
      </c>
      <c r="F886" s="578"/>
      <c r="G886" s="578" t="s">
        <v>702</v>
      </c>
      <c r="H886" s="578" t="s">
        <v>743</v>
      </c>
      <c r="I886" s="578" t="s">
        <v>531</v>
      </c>
      <c r="J886" s="624">
        <v>2000</v>
      </c>
    </row>
    <row r="887" spans="1:10" s="628" customFormat="1" ht="15" x14ac:dyDescent="0.25">
      <c r="A887" s="625"/>
      <c r="B887" s="626"/>
      <c r="C887" s="625" t="s">
        <v>703</v>
      </c>
      <c r="D887" s="625"/>
      <c r="E887" s="625"/>
      <c r="F887" s="625"/>
      <c r="G887" s="625" t="s">
        <v>702</v>
      </c>
      <c r="H887" s="625"/>
      <c r="I887" s="625"/>
      <c r="J887" s="627">
        <v>0</v>
      </c>
    </row>
    <row r="888" spans="1:10" ht="15" x14ac:dyDescent="0.25">
      <c r="A888" s="578"/>
      <c r="B888" s="616"/>
      <c r="C888" s="578" t="s">
        <v>703</v>
      </c>
      <c r="D888" s="578"/>
      <c r="E888" s="578" t="s">
        <v>622</v>
      </c>
      <c r="F888" s="578"/>
      <c r="G888" s="578" t="s">
        <v>752</v>
      </c>
      <c r="H888" s="578" t="s">
        <v>610</v>
      </c>
      <c r="I888" s="578" t="s">
        <v>531</v>
      </c>
      <c r="J888" s="624">
        <v>-35000</v>
      </c>
    </row>
    <row r="889" spans="1:10" ht="15" x14ac:dyDescent="0.25">
      <c r="A889" s="578"/>
      <c r="B889" s="616"/>
      <c r="C889" s="578" t="s">
        <v>703</v>
      </c>
      <c r="D889" s="578"/>
      <c r="E889" s="578" t="s">
        <v>621</v>
      </c>
      <c r="F889" s="578"/>
      <c r="G889" s="578" t="s">
        <v>752</v>
      </c>
      <c r="H889" s="578" t="s">
        <v>605</v>
      </c>
      <c r="I889" s="578" t="s">
        <v>531</v>
      </c>
      <c r="J889" s="624">
        <v>35000</v>
      </c>
    </row>
    <row r="890" spans="1:10" s="628" customFormat="1" ht="15" x14ac:dyDescent="0.25">
      <c r="A890" s="625"/>
      <c r="B890" s="626"/>
      <c r="C890" s="625" t="s">
        <v>703</v>
      </c>
      <c r="D890" s="625"/>
      <c r="E890" s="625"/>
      <c r="F890" s="625"/>
      <c r="G890" s="625" t="s">
        <v>752</v>
      </c>
      <c r="H890" s="625"/>
      <c r="I890" s="625"/>
      <c r="J890" s="627">
        <v>0</v>
      </c>
    </row>
    <row r="891" spans="1:10" ht="15" x14ac:dyDescent="0.25">
      <c r="A891" s="578"/>
      <c r="B891" s="616"/>
      <c r="C891" s="578" t="s">
        <v>703</v>
      </c>
      <c r="D891" s="578"/>
      <c r="E891" s="578" t="s">
        <v>622</v>
      </c>
      <c r="F891" s="578"/>
      <c r="G891" s="578" t="s">
        <v>757</v>
      </c>
      <c r="H891" s="578" t="s">
        <v>539</v>
      </c>
      <c r="I891" s="578" t="s">
        <v>531</v>
      </c>
      <c r="J891" s="624">
        <v>-670</v>
      </c>
    </row>
    <row r="892" spans="1:10" ht="15" x14ac:dyDescent="0.25">
      <c r="A892" s="578"/>
      <c r="B892" s="616"/>
      <c r="C892" s="578" t="s">
        <v>703</v>
      </c>
      <c r="D892" s="578"/>
      <c r="E892" s="578" t="s">
        <v>621</v>
      </c>
      <c r="F892" s="578"/>
      <c r="G892" s="578" t="s">
        <v>757</v>
      </c>
      <c r="H892" s="578" t="s">
        <v>597</v>
      </c>
      <c r="I892" s="578" t="s">
        <v>531</v>
      </c>
      <c r="J892" s="624">
        <v>670</v>
      </c>
    </row>
    <row r="893" spans="1:10" s="628" customFormat="1" ht="15" x14ac:dyDescent="0.25">
      <c r="A893" s="641" t="s">
        <v>758</v>
      </c>
      <c r="B893" s="642"/>
      <c r="C893" s="634" t="s">
        <v>703</v>
      </c>
      <c r="D893" s="634"/>
      <c r="E893" s="634"/>
      <c r="F893" s="634"/>
      <c r="G893" s="634" t="s">
        <v>757</v>
      </c>
      <c r="H893" s="634"/>
      <c r="I893" s="634"/>
      <c r="J893" s="635">
        <v>0</v>
      </c>
    </row>
    <row r="894" spans="1:10" x14ac:dyDescent="0.2">
      <c r="A894" s="610"/>
      <c r="B894" s="610"/>
      <c r="C894" s="610"/>
      <c r="D894" s="610"/>
      <c r="E894" s="610"/>
      <c r="F894" s="610"/>
      <c r="G894" s="610"/>
      <c r="H894" s="610"/>
      <c r="I894" s="610"/>
      <c r="J894" s="610"/>
    </row>
    <row r="895" spans="1:10" ht="15" x14ac:dyDescent="0.25">
      <c r="A895" s="578" t="s">
        <v>759</v>
      </c>
      <c r="B895" s="616">
        <v>42734</v>
      </c>
      <c r="C895" s="578" t="s">
        <v>703</v>
      </c>
      <c r="D895" s="578" t="s">
        <v>738</v>
      </c>
      <c r="E895" s="578" t="s">
        <v>622</v>
      </c>
      <c r="F895" s="640" t="s">
        <v>523</v>
      </c>
      <c r="G895" s="578" t="s">
        <v>747</v>
      </c>
      <c r="H895" s="578" t="s">
        <v>538</v>
      </c>
      <c r="I895" s="578" t="s">
        <v>531</v>
      </c>
      <c r="J895" s="624">
        <v>-785</v>
      </c>
    </row>
    <row r="896" spans="1:10" s="632" customFormat="1" ht="15" x14ac:dyDescent="0.25">
      <c r="A896" s="629"/>
      <c r="B896" s="630"/>
      <c r="C896" s="625" t="s">
        <v>703</v>
      </c>
      <c r="D896" s="629"/>
      <c r="E896" s="629"/>
      <c r="F896" s="640" t="s">
        <v>526</v>
      </c>
      <c r="G896" s="625" t="s">
        <v>747</v>
      </c>
      <c r="H896" s="625"/>
      <c r="I896" s="625"/>
      <c r="J896" s="627">
        <v>-785</v>
      </c>
    </row>
    <row r="897" spans="1:10" ht="15" x14ac:dyDescent="0.25">
      <c r="A897" s="578"/>
      <c r="B897" s="616"/>
      <c r="C897" s="578" t="s">
        <v>703</v>
      </c>
      <c r="D897" s="578"/>
      <c r="E897" s="578" t="s">
        <v>621</v>
      </c>
      <c r="F897" s="578"/>
      <c r="G897" s="578" t="s">
        <v>739</v>
      </c>
      <c r="H897" s="578" t="s">
        <v>530</v>
      </c>
      <c r="I897" s="578" t="s">
        <v>531</v>
      </c>
      <c r="J897" s="624">
        <v>126</v>
      </c>
    </row>
    <row r="898" spans="1:10" s="628" customFormat="1" ht="15" x14ac:dyDescent="0.25">
      <c r="A898" s="625"/>
      <c r="B898" s="626"/>
      <c r="C898" s="625" t="s">
        <v>703</v>
      </c>
      <c r="D898" s="625"/>
      <c r="E898" s="625"/>
      <c r="F898" s="625"/>
      <c r="G898" s="625" t="s">
        <v>739</v>
      </c>
      <c r="H898" s="625"/>
      <c r="I898" s="625"/>
      <c r="J898" s="627">
        <v>126</v>
      </c>
    </row>
    <row r="899" spans="1:10" ht="15" x14ac:dyDescent="0.25">
      <c r="A899" s="578"/>
      <c r="B899" s="616"/>
      <c r="C899" s="578" t="s">
        <v>703</v>
      </c>
      <c r="D899" s="578"/>
      <c r="E899" s="578" t="s">
        <v>621</v>
      </c>
      <c r="F899" s="578"/>
      <c r="G899" s="578" t="s">
        <v>760</v>
      </c>
      <c r="H899" s="578" t="s">
        <v>533</v>
      </c>
      <c r="I899" s="578" t="s">
        <v>531</v>
      </c>
      <c r="J899" s="624">
        <v>596</v>
      </c>
    </row>
    <row r="900" spans="1:10" ht="15" x14ac:dyDescent="0.25">
      <c r="A900" s="578"/>
      <c r="B900" s="616"/>
      <c r="C900" s="578" t="s">
        <v>703</v>
      </c>
      <c r="D900" s="578"/>
      <c r="E900" s="578" t="s">
        <v>622</v>
      </c>
      <c r="F900" s="578"/>
      <c r="G900" s="578" t="s">
        <v>760</v>
      </c>
      <c r="H900" s="578" t="s">
        <v>587</v>
      </c>
      <c r="I900" s="578" t="s">
        <v>531</v>
      </c>
      <c r="J900" s="624">
        <v>-596</v>
      </c>
    </row>
    <row r="901" spans="1:10" s="628" customFormat="1" ht="15" x14ac:dyDescent="0.25">
      <c r="A901" s="625"/>
      <c r="B901" s="626"/>
      <c r="C901" s="625" t="s">
        <v>703</v>
      </c>
      <c r="D901" s="625"/>
      <c r="E901" s="625"/>
      <c r="F901" s="625"/>
      <c r="G901" s="625" t="s">
        <v>760</v>
      </c>
      <c r="H901" s="625"/>
      <c r="I901" s="625"/>
      <c r="J901" s="627">
        <v>0</v>
      </c>
    </row>
    <row r="902" spans="1:10" ht="15" x14ac:dyDescent="0.25">
      <c r="A902" s="578"/>
      <c r="B902" s="616"/>
      <c r="C902" s="578" t="s">
        <v>703</v>
      </c>
      <c r="D902" s="578"/>
      <c r="E902" s="578" t="s">
        <v>622</v>
      </c>
      <c r="F902" s="578"/>
      <c r="G902" s="578" t="s">
        <v>740</v>
      </c>
      <c r="H902" s="578" t="s">
        <v>533</v>
      </c>
      <c r="I902" s="578" t="s">
        <v>531</v>
      </c>
      <c r="J902" s="624">
        <v>-12</v>
      </c>
    </row>
    <row r="903" spans="1:10" ht="15" x14ac:dyDescent="0.25">
      <c r="A903" s="578"/>
      <c r="B903" s="616"/>
      <c r="C903" s="578" t="s">
        <v>703</v>
      </c>
      <c r="D903" s="578"/>
      <c r="E903" s="578" t="s">
        <v>621</v>
      </c>
      <c r="F903" s="578"/>
      <c r="G903" s="578" t="s">
        <v>740</v>
      </c>
      <c r="H903" s="578" t="s">
        <v>530</v>
      </c>
      <c r="I903" s="578" t="s">
        <v>531</v>
      </c>
      <c r="J903" s="624">
        <v>12</v>
      </c>
    </row>
    <row r="904" spans="1:10" ht="15" x14ac:dyDescent="0.25">
      <c r="A904" s="578"/>
      <c r="B904" s="616"/>
      <c r="C904" s="578" t="s">
        <v>703</v>
      </c>
      <c r="D904" s="578"/>
      <c r="E904" s="578" t="s">
        <v>621</v>
      </c>
      <c r="F904" s="578"/>
      <c r="G904" s="578" t="s">
        <v>740</v>
      </c>
      <c r="H904" s="578" t="s">
        <v>611</v>
      </c>
      <c r="I904" s="578" t="s">
        <v>531</v>
      </c>
      <c r="J904" s="624">
        <v>785</v>
      </c>
    </row>
    <row r="905" spans="1:10" ht="15" x14ac:dyDescent="0.25">
      <c r="A905" s="578"/>
      <c r="B905" s="616"/>
      <c r="C905" s="578" t="s">
        <v>703</v>
      </c>
      <c r="D905" s="578"/>
      <c r="E905" s="578" t="s">
        <v>621</v>
      </c>
      <c r="F905" s="578"/>
      <c r="G905" s="578" t="s">
        <v>740</v>
      </c>
      <c r="H905" s="578" t="s">
        <v>612</v>
      </c>
      <c r="I905" s="578" t="s">
        <v>531</v>
      </c>
      <c r="J905" s="624">
        <v>1570</v>
      </c>
    </row>
    <row r="906" spans="1:10" s="628" customFormat="1" ht="15" x14ac:dyDescent="0.25">
      <c r="A906" s="625"/>
      <c r="B906" s="626"/>
      <c r="C906" s="625" t="s">
        <v>703</v>
      </c>
      <c r="D906" s="625"/>
      <c r="E906" s="625"/>
      <c r="F906" s="625"/>
      <c r="G906" s="625" t="s">
        <v>740</v>
      </c>
      <c r="H906" s="625"/>
      <c r="I906" s="625"/>
      <c r="J906" s="627">
        <v>2355</v>
      </c>
    </row>
    <row r="907" spans="1:10" ht="15" x14ac:dyDescent="0.25">
      <c r="A907" s="578"/>
      <c r="B907" s="616"/>
      <c r="C907" s="578" t="s">
        <v>703</v>
      </c>
      <c r="D907" s="578"/>
      <c r="E907" s="578" t="s">
        <v>621</v>
      </c>
      <c r="F907" s="578"/>
      <c r="G907" s="578" t="s">
        <v>741</v>
      </c>
      <c r="H907" s="578" t="s">
        <v>611</v>
      </c>
      <c r="I907" s="578" t="s">
        <v>531</v>
      </c>
      <c r="J907" s="624">
        <v>980</v>
      </c>
    </row>
    <row r="908" spans="1:10" ht="15" x14ac:dyDescent="0.25">
      <c r="A908" s="578"/>
      <c r="B908" s="616"/>
      <c r="C908" s="578" t="s">
        <v>703</v>
      </c>
      <c r="D908" s="578"/>
      <c r="E908" s="578" t="s">
        <v>621</v>
      </c>
      <c r="F908" s="578"/>
      <c r="G908" s="578" t="s">
        <v>741</v>
      </c>
      <c r="H908" s="578" t="s">
        <v>612</v>
      </c>
      <c r="I908" s="578" t="s">
        <v>531</v>
      </c>
      <c r="J908" s="624">
        <v>1960</v>
      </c>
    </row>
    <row r="909" spans="1:10" s="628" customFormat="1" ht="15" x14ac:dyDescent="0.25">
      <c r="A909" s="625"/>
      <c r="B909" s="626"/>
      <c r="C909" s="625" t="s">
        <v>703</v>
      </c>
      <c r="D909" s="625"/>
      <c r="E909" s="625"/>
      <c r="F909" s="625"/>
      <c r="G909" s="625" t="s">
        <v>741</v>
      </c>
      <c r="H909" s="625"/>
      <c r="I909" s="625"/>
      <c r="J909" s="627">
        <v>2940</v>
      </c>
    </row>
    <row r="910" spans="1:10" ht="15" x14ac:dyDescent="0.25">
      <c r="A910" s="578"/>
      <c r="B910" s="616"/>
      <c r="C910" s="578" t="s">
        <v>703</v>
      </c>
      <c r="D910" s="578"/>
      <c r="E910" s="578" t="s">
        <v>621</v>
      </c>
      <c r="F910" s="578"/>
      <c r="G910" s="578" t="s">
        <v>761</v>
      </c>
      <c r="H910" s="578" t="s">
        <v>628</v>
      </c>
      <c r="I910" s="578" t="s">
        <v>531</v>
      </c>
      <c r="J910" s="624">
        <v>7652</v>
      </c>
    </row>
    <row r="911" spans="1:10" ht="15" x14ac:dyDescent="0.25">
      <c r="A911" s="578"/>
      <c r="B911" s="616"/>
      <c r="C911" s="578" t="s">
        <v>703</v>
      </c>
      <c r="D911" s="578"/>
      <c r="E911" s="578" t="s">
        <v>621</v>
      </c>
      <c r="F911" s="578"/>
      <c r="G911" s="578" t="s">
        <v>761</v>
      </c>
      <c r="H911" s="578" t="s">
        <v>608</v>
      </c>
      <c r="I911" s="578" t="s">
        <v>531</v>
      </c>
      <c r="J911" s="624">
        <v>57560</v>
      </c>
    </row>
    <row r="912" spans="1:10" s="628" customFormat="1" ht="15" x14ac:dyDescent="0.25">
      <c r="A912" s="625"/>
      <c r="B912" s="626"/>
      <c r="C912" s="625" t="s">
        <v>703</v>
      </c>
      <c r="D912" s="625"/>
      <c r="E912" s="625"/>
      <c r="F912" s="625"/>
      <c r="G912" s="625" t="s">
        <v>761</v>
      </c>
      <c r="H912" s="625"/>
      <c r="I912" s="625"/>
      <c r="J912" s="627">
        <v>65212</v>
      </c>
    </row>
    <row r="913" spans="1:10" ht="15" x14ac:dyDescent="0.25">
      <c r="A913" s="578"/>
      <c r="B913" s="616"/>
      <c r="C913" s="578" t="s">
        <v>703</v>
      </c>
      <c r="D913" s="578"/>
      <c r="E913" s="578" t="s">
        <v>622</v>
      </c>
      <c r="F913" s="578"/>
      <c r="G913" s="578" t="s">
        <v>752</v>
      </c>
      <c r="H913" s="578" t="s">
        <v>539</v>
      </c>
      <c r="I913" s="578" t="s">
        <v>531</v>
      </c>
      <c r="J913" s="624">
        <v>-125669</v>
      </c>
    </row>
    <row r="914" spans="1:10" s="628" customFormat="1" ht="15" x14ac:dyDescent="0.25">
      <c r="A914" s="625"/>
      <c r="B914" s="626"/>
      <c r="C914" s="625" t="s">
        <v>703</v>
      </c>
      <c r="D914" s="625"/>
      <c r="E914" s="625"/>
      <c r="F914" s="625"/>
      <c r="G914" s="625" t="s">
        <v>752</v>
      </c>
      <c r="H914" s="625"/>
      <c r="I914" s="625"/>
      <c r="J914" s="627">
        <v>-125669</v>
      </c>
    </row>
    <row r="915" spans="1:10" ht="15" x14ac:dyDescent="0.25">
      <c r="A915" s="578"/>
      <c r="B915" s="616"/>
      <c r="C915" s="578" t="s">
        <v>703</v>
      </c>
      <c r="D915" s="578"/>
      <c r="E915" s="578" t="s">
        <v>621</v>
      </c>
      <c r="F915" s="578"/>
      <c r="G915" s="578" t="s">
        <v>762</v>
      </c>
      <c r="H915" s="578" t="s">
        <v>584</v>
      </c>
      <c r="I915" s="578" t="s">
        <v>531</v>
      </c>
      <c r="J915" s="624">
        <v>1200</v>
      </c>
    </row>
    <row r="916" spans="1:10" ht="15" x14ac:dyDescent="0.25">
      <c r="A916" s="578"/>
      <c r="B916" s="616"/>
      <c r="C916" s="578" t="s">
        <v>703</v>
      </c>
      <c r="D916" s="578"/>
      <c r="E916" s="578" t="s">
        <v>621</v>
      </c>
      <c r="F916" s="578"/>
      <c r="G916" s="578" t="s">
        <v>762</v>
      </c>
      <c r="H916" s="578" t="s">
        <v>585</v>
      </c>
      <c r="I916" s="578" t="s">
        <v>531</v>
      </c>
      <c r="J916" s="624">
        <v>4500</v>
      </c>
    </row>
    <row r="917" spans="1:10" ht="15" x14ac:dyDescent="0.25">
      <c r="A917" s="578"/>
      <c r="B917" s="616"/>
      <c r="C917" s="578" t="s">
        <v>703</v>
      </c>
      <c r="D917" s="578"/>
      <c r="E917" s="578" t="s">
        <v>621</v>
      </c>
      <c r="F917" s="578"/>
      <c r="G917" s="578" t="s">
        <v>762</v>
      </c>
      <c r="H917" s="578" t="s">
        <v>601</v>
      </c>
      <c r="I917" s="578" t="s">
        <v>531</v>
      </c>
      <c r="J917" s="624">
        <v>3000</v>
      </c>
    </row>
    <row r="918" spans="1:10" ht="15" x14ac:dyDescent="0.25">
      <c r="A918" s="578"/>
      <c r="B918" s="616"/>
      <c r="C918" s="578" t="s">
        <v>703</v>
      </c>
      <c r="D918" s="578"/>
      <c r="E918" s="578" t="s">
        <v>621</v>
      </c>
      <c r="F918" s="578"/>
      <c r="G918" s="578" t="s">
        <v>762</v>
      </c>
      <c r="H918" s="578" t="s">
        <v>604</v>
      </c>
      <c r="I918" s="578" t="s">
        <v>531</v>
      </c>
      <c r="J918" s="624">
        <v>1000</v>
      </c>
    </row>
    <row r="919" spans="1:10" ht="15" x14ac:dyDescent="0.25">
      <c r="A919" s="578"/>
      <c r="B919" s="616"/>
      <c r="C919" s="578" t="s">
        <v>703</v>
      </c>
      <c r="D919" s="578"/>
      <c r="E919" s="578" t="s">
        <v>621</v>
      </c>
      <c r="F919" s="578"/>
      <c r="G919" s="578" t="s">
        <v>762</v>
      </c>
      <c r="H919" s="578" t="s">
        <v>533</v>
      </c>
      <c r="I919" s="578" t="s">
        <v>531</v>
      </c>
      <c r="J919" s="624">
        <v>623</v>
      </c>
    </row>
    <row r="920" spans="1:10" s="628" customFormat="1" ht="15" x14ac:dyDescent="0.25">
      <c r="A920" s="625"/>
      <c r="B920" s="626"/>
      <c r="C920" s="625" t="s">
        <v>703</v>
      </c>
      <c r="D920" s="625"/>
      <c r="E920" s="625"/>
      <c r="F920" s="625"/>
      <c r="G920" s="625" t="s">
        <v>762</v>
      </c>
      <c r="H920" s="625"/>
      <c r="I920" s="625"/>
      <c r="J920" s="627">
        <v>10323</v>
      </c>
    </row>
    <row r="921" spans="1:10" ht="15" x14ac:dyDescent="0.25">
      <c r="A921" s="578"/>
      <c r="B921" s="616"/>
      <c r="C921" s="578" t="s">
        <v>703</v>
      </c>
      <c r="D921" s="578"/>
      <c r="E921" s="578" t="s">
        <v>621</v>
      </c>
      <c r="F921" s="578"/>
      <c r="G921" s="578" t="s">
        <v>763</v>
      </c>
      <c r="H921" s="578" t="s">
        <v>530</v>
      </c>
      <c r="I921" s="578" t="s">
        <v>531</v>
      </c>
      <c r="J921" s="624">
        <v>900</v>
      </c>
    </row>
    <row r="922" spans="1:10" ht="15" x14ac:dyDescent="0.25">
      <c r="A922" s="578"/>
      <c r="B922" s="616"/>
      <c r="C922" s="578" t="s">
        <v>703</v>
      </c>
      <c r="D922" s="578"/>
      <c r="E922" s="578" t="s">
        <v>622</v>
      </c>
      <c r="F922" s="578"/>
      <c r="G922" s="578" t="s">
        <v>763</v>
      </c>
      <c r="H922" s="578" t="s">
        <v>584</v>
      </c>
      <c r="I922" s="578" t="s">
        <v>531</v>
      </c>
      <c r="J922" s="624">
        <v>-400</v>
      </c>
    </row>
    <row r="923" spans="1:10" ht="15" x14ac:dyDescent="0.25">
      <c r="A923" s="578"/>
      <c r="B923" s="616"/>
      <c r="C923" s="578" t="s">
        <v>703</v>
      </c>
      <c r="D923" s="578"/>
      <c r="E923" s="578" t="s">
        <v>622</v>
      </c>
      <c r="F923" s="578"/>
      <c r="G923" s="578" t="s">
        <v>763</v>
      </c>
      <c r="H923" s="578" t="s">
        <v>623</v>
      </c>
      <c r="I923" s="578" t="s">
        <v>531</v>
      </c>
      <c r="J923" s="624">
        <v>-500</v>
      </c>
    </row>
    <row r="924" spans="1:10" s="628" customFormat="1" ht="15" x14ac:dyDescent="0.25">
      <c r="A924" s="625"/>
      <c r="B924" s="626"/>
      <c r="C924" s="625" t="s">
        <v>703</v>
      </c>
      <c r="D924" s="625"/>
      <c r="E924" s="625"/>
      <c r="F924" s="625"/>
      <c r="G924" s="625" t="s">
        <v>763</v>
      </c>
      <c r="H924" s="625"/>
      <c r="I924" s="625"/>
      <c r="J924" s="627">
        <v>0</v>
      </c>
    </row>
    <row r="925" spans="1:10" ht="15" x14ac:dyDescent="0.25">
      <c r="A925" s="578"/>
      <c r="B925" s="616"/>
      <c r="C925" s="578" t="s">
        <v>703</v>
      </c>
      <c r="D925" s="578"/>
      <c r="E925" s="578" t="s">
        <v>621</v>
      </c>
      <c r="F925" s="578"/>
      <c r="G925" s="578" t="s">
        <v>757</v>
      </c>
      <c r="H925" s="578" t="s">
        <v>533</v>
      </c>
      <c r="I925" s="578" t="s">
        <v>531</v>
      </c>
      <c r="J925" s="624">
        <v>1282</v>
      </c>
    </row>
    <row r="926" spans="1:10" ht="15" x14ac:dyDescent="0.25">
      <c r="A926" s="578"/>
      <c r="B926" s="616"/>
      <c r="C926" s="578" t="s">
        <v>703</v>
      </c>
      <c r="D926" s="578"/>
      <c r="E926" s="578" t="s">
        <v>621</v>
      </c>
      <c r="F926" s="578"/>
      <c r="G926" s="578" t="s">
        <v>757</v>
      </c>
      <c r="H926" s="578" t="s">
        <v>530</v>
      </c>
      <c r="I926" s="578" t="s">
        <v>531</v>
      </c>
      <c r="J926" s="624">
        <v>651</v>
      </c>
    </row>
    <row r="927" spans="1:10" ht="15" x14ac:dyDescent="0.25">
      <c r="A927" s="578"/>
      <c r="B927" s="616"/>
      <c r="C927" s="578" t="s">
        <v>703</v>
      </c>
      <c r="D927" s="578"/>
      <c r="E927" s="578" t="s">
        <v>622</v>
      </c>
      <c r="F927" s="578"/>
      <c r="G927" s="578" t="s">
        <v>757</v>
      </c>
      <c r="H927" s="578" t="s">
        <v>582</v>
      </c>
      <c r="I927" s="578" t="s">
        <v>531</v>
      </c>
      <c r="J927" s="624">
        <v>-1933</v>
      </c>
    </row>
    <row r="928" spans="1:10" s="628" customFormat="1" ht="15" x14ac:dyDescent="0.25">
      <c r="A928" s="625"/>
      <c r="B928" s="626"/>
      <c r="C928" s="625" t="s">
        <v>703</v>
      </c>
      <c r="D928" s="625"/>
      <c r="E928" s="625"/>
      <c r="F928" s="625"/>
      <c r="G928" s="625" t="s">
        <v>757</v>
      </c>
      <c r="H928" s="625"/>
      <c r="I928" s="625"/>
      <c r="J928" s="627">
        <v>0</v>
      </c>
    </row>
    <row r="929" spans="1:10" ht="15" x14ac:dyDescent="0.25">
      <c r="A929" s="578"/>
      <c r="B929" s="616"/>
      <c r="C929" s="578" t="s">
        <v>703</v>
      </c>
      <c r="D929" s="578"/>
      <c r="E929" s="578" t="s">
        <v>621</v>
      </c>
      <c r="F929" s="578"/>
      <c r="G929" s="578" t="s">
        <v>707</v>
      </c>
      <c r="H929" s="578" t="s">
        <v>611</v>
      </c>
      <c r="I929" s="578" t="s">
        <v>531</v>
      </c>
      <c r="J929" s="624">
        <v>2759</v>
      </c>
    </row>
    <row r="930" spans="1:10" ht="15" x14ac:dyDescent="0.25">
      <c r="A930" s="578"/>
      <c r="B930" s="616"/>
      <c r="C930" s="578" t="s">
        <v>703</v>
      </c>
      <c r="D930" s="578"/>
      <c r="E930" s="578" t="s">
        <v>621</v>
      </c>
      <c r="F930" s="578"/>
      <c r="G930" s="578" t="s">
        <v>707</v>
      </c>
      <c r="H930" s="578" t="s">
        <v>612</v>
      </c>
      <c r="I930" s="578" t="s">
        <v>531</v>
      </c>
      <c r="J930" s="624">
        <v>5518</v>
      </c>
    </row>
    <row r="931" spans="1:10" s="628" customFormat="1" ht="15" x14ac:dyDescent="0.25">
      <c r="A931" s="625"/>
      <c r="B931" s="626"/>
      <c r="C931" s="625" t="s">
        <v>703</v>
      </c>
      <c r="D931" s="625"/>
      <c r="E931" s="625"/>
      <c r="F931" s="625"/>
      <c r="G931" s="625" t="s">
        <v>707</v>
      </c>
      <c r="H931" s="625"/>
      <c r="I931" s="625"/>
      <c r="J931" s="627">
        <v>8277</v>
      </c>
    </row>
    <row r="932" spans="1:10" ht="15" x14ac:dyDescent="0.25">
      <c r="A932" s="578"/>
      <c r="B932" s="616"/>
      <c r="C932" s="578" t="s">
        <v>703</v>
      </c>
      <c r="D932" s="578"/>
      <c r="E932" s="578" t="s">
        <v>622</v>
      </c>
      <c r="F932" s="578"/>
      <c r="G932" s="578" t="s">
        <v>719</v>
      </c>
      <c r="H932" s="578" t="s">
        <v>533</v>
      </c>
      <c r="I932" s="578" t="s">
        <v>531</v>
      </c>
      <c r="J932" s="624">
        <v>-170</v>
      </c>
    </row>
    <row r="933" spans="1:10" ht="15" x14ac:dyDescent="0.25">
      <c r="A933" s="578"/>
      <c r="B933" s="616"/>
      <c r="C933" s="578" t="s">
        <v>703</v>
      </c>
      <c r="D933" s="578"/>
      <c r="E933" s="578" t="s">
        <v>621</v>
      </c>
      <c r="F933" s="578"/>
      <c r="G933" s="578" t="s">
        <v>719</v>
      </c>
      <c r="H933" s="578" t="s">
        <v>530</v>
      </c>
      <c r="I933" s="578" t="s">
        <v>531</v>
      </c>
      <c r="J933" s="624">
        <v>170</v>
      </c>
    </row>
    <row r="934" spans="1:10" s="628" customFormat="1" ht="15" x14ac:dyDescent="0.25">
      <c r="A934" s="625"/>
      <c r="B934" s="626"/>
      <c r="C934" s="625" t="s">
        <v>703</v>
      </c>
      <c r="D934" s="625"/>
      <c r="E934" s="625"/>
      <c r="F934" s="625"/>
      <c r="G934" s="625" t="s">
        <v>719</v>
      </c>
      <c r="H934" s="625"/>
      <c r="I934" s="625"/>
      <c r="J934" s="627">
        <v>0</v>
      </c>
    </row>
    <row r="935" spans="1:10" ht="15" x14ac:dyDescent="0.25">
      <c r="A935" s="578"/>
      <c r="B935" s="616"/>
      <c r="C935" s="578" t="s">
        <v>703</v>
      </c>
      <c r="D935" s="578"/>
      <c r="E935" s="578" t="s">
        <v>621</v>
      </c>
      <c r="F935" s="578"/>
      <c r="G935" s="578" t="s">
        <v>764</v>
      </c>
      <c r="H935" s="578" t="s">
        <v>591</v>
      </c>
      <c r="I935" s="578" t="s">
        <v>531</v>
      </c>
      <c r="J935" s="624">
        <v>6085</v>
      </c>
    </row>
    <row r="936" spans="1:10" ht="15" x14ac:dyDescent="0.25">
      <c r="A936" s="578"/>
      <c r="B936" s="616"/>
      <c r="C936" s="578" t="s">
        <v>703</v>
      </c>
      <c r="D936" s="578"/>
      <c r="E936" s="578" t="s">
        <v>621</v>
      </c>
      <c r="F936" s="578"/>
      <c r="G936" s="578" t="s">
        <v>764</v>
      </c>
      <c r="H936" s="578" t="s">
        <v>638</v>
      </c>
      <c r="I936" s="578" t="s">
        <v>531</v>
      </c>
      <c r="J936" s="624">
        <v>2500</v>
      </c>
    </row>
    <row r="937" spans="1:10" ht="15" x14ac:dyDescent="0.25">
      <c r="A937" s="578"/>
      <c r="B937" s="616"/>
      <c r="C937" s="578" t="s">
        <v>703</v>
      </c>
      <c r="D937" s="578"/>
      <c r="E937" s="578" t="s">
        <v>621</v>
      </c>
      <c r="F937" s="578"/>
      <c r="G937" s="578" t="s">
        <v>764</v>
      </c>
      <c r="H937" s="578" t="s">
        <v>628</v>
      </c>
      <c r="I937" s="578" t="s">
        <v>531</v>
      </c>
      <c r="J937" s="624">
        <v>1060</v>
      </c>
    </row>
    <row r="938" spans="1:10" ht="15" x14ac:dyDescent="0.25">
      <c r="A938" s="578"/>
      <c r="B938" s="616"/>
      <c r="C938" s="578" t="s">
        <v>703</v>
      </c>
      <c r="D938" s="578"/>
      <c r="E938" s="578" t="s">
        <v>621</v>
      </c>
      <c r="F938" s="578"/>
      <c r="G938" s="578" t="s">
        <v>764</v>
      </c>
      <c r="H938" s="578" t="s">
        <v>584</v>
      </c>
      <c r="I938" s="578" t="s">
        <v>531</v>
      </c>
      <c r="J938" s="624">
        <v>595</v>
      </c>
    </row>
    <row r="939" spans="1:10" ht="15" x14ac:dyDescent="0.25">
      <c r="A939" s="578"/>
      <c r="B939" s="616"/>
      <c r="C939" s="578" t="s">
        <v>703</v>
      </c>
      <c r="D939" s="578"/>
      <c r="E939" s="578" t="s">
        <v>621</v>
      </c>
      <c r="F939" s="578"/>
      <c r="G939" s="578" t="s">
        <v>764</v>
      </c>
      <c r="H939" s="578" t="s">
        <v>596</v>
      </c>
      <c r="I939" s="578" t="s">
        <v>531</v>
      </c>
      <c r="J939" s="624">
        <v>1090</v>
      </c>
    </row>
    <row r="940" spans="1:10" ht="15" x14ac:dyDescent="0.25">
      <c r="A940" s="578"/>
      <c r="B940" s="616"/>
      <c r="C940" s="578" t="s">
        <v>703</v>
      </c>
      <c r="D940" s="578"/>
      <c r="E940" s="578" t="s">
        <v>621</v>
      </c>
      <c r="F940" s="578"/>
      <c r="G940" s="578" t="s">
        <v>764</v>
      </c>
      <c r="H940" s="578" t="s">
        <v>597</v>
      </c>
      <c r="I940" s="578" t="s">
        <v>531</v>
      </c>
      <c r="J940" s="624">
        <v>1700</v>
      </c>
    </row>
    <row r="941" spans="1:10" ht="15" x14ac:dyDescent="0.25">
      <c r="A941" s="578"/>
      <c r="B941" s="616"/>
      <c r="C941" s="578" t="s">
        <v>703</v>
      </c>
      <c r="D941" s="578"/>
      <c r="E941" s="578" t="s">
        <v>621</v>
      </c>
      <c r="F941" s="578"/>
      <c r="G941" s="578" t="s">
        <v>764</v>
      </c>
      <c r="H941" s="578" t="s">
        <v>611</v>
      </c>
      <c r="I941" s="578" t="s">
        <v>531</v>
      </c>
      <c r="J941" s="624">
        <v>1693</v>
      </c>
    </row>
    <row r="942" spans="1:10" ht="15" x14ac:dyDescent="0.25">
      <c r="A942" s="578"/>
      <c r="B942" s="616"/>
      <c r="C942" s="578" t="s">
        <v>703</v>
      </c>
      <c r="D942" s="578"/>
      <c r="E942" s="578" t="s">
        <v>621</v>
      </c>
      <c r="F942" s="578"/>
      <c r="G942" s="578" t="s">
        <v>764</v>
      </c>
      <c r="H942" s="578" t="s">
        <v>612</v>
      </c>
      <c r="I942" s="578" t="s">
        <v>531</v>
      </c>
      <c r="J942" s="624">
        <v>3386</v>
      </c>
    </row>
    <row r="943" spans="1:10" s="628" customFormat="1" ht="15" x14ac:dyDescent="0.25">
      <c r="A943" s="625"/>
      <c r="B943" s="626"/>
      <c r="C943" s="625" t="s">
        <v>703</v>
      </c>
      <c r="D943" s="625"/>
      <c r="E943" s="625"/>
      <c r="F943" s="625"/>
      <c r="G943" s="625" t="s">
        <v>764</v>
      </c>
      <c r="H943" s="625"/>
      <c r="I943" s="625"/>
      <c r="J943" s="627">
        <v>18109</v>
      </c>
    </row>
    <row r="944" spans="1:10" ht="15" x14ac:dyDescent="0.25">
      <c r="A944" s="578"/>
      <c r="B944" s="616"/>
      <c r="C944" s="578" t="s">
        <v>703</v>
      </c>
      <c r="D944" s="578"/>
      <c r="E944" s="578" t="s">
        <v>621</v>
      </c>
      <c r="F944" s="578"/>
      <c r="G944" s="578" t="s">
        <v>742</v>
      </c>
      <c r="H944" s="578" t="s">
        <v>533</v>
      </c>
      <c r="I944" s="578" t="s">
        <v>531</v>
      </c>
      <c r="J944" s="624">
        <v>214</v>
      </c>
    </row>
    <row r="945" spans="1:10" ht="15" x14ac:dyDescent="0.25">
      <c r="A945" s="578"/>
      <c r="B945" s="616"/>
      <c r="C945" s="578" t="s">
        <v>703</v>
      </c>
      <c r="D945" s="578"/>
      <c r="E945" s="578" t="s">
        <v>622</v>
      </c>
      <c r="F945" s="578"/>
      <c r="G945" s="578" t="s">
        <v>742</v>
      </c>
      <c r="H945" s="578" t="s">
        <v>660</v>
      </c>
      <c r="I945" s="578" t="s">
        <v>531</v>
      </c>
      <c r="J945" s="624">
        <v>-214</v>
      </c>
    </row>
    <row r="946" spans="1:10" s="628" customFormat="1" ht="15" x14ac:dyDescent="0.25">
      <c r="A946" s="625"/>
      <c r="B946" s="626"/>
      <c r="C946" s="625" t="s">
        <v>703</v>
      </c>
      <c r="D946" s="625"/>
      <c r="E946" s="625"/>
      <c r="F946" s="625"/>
      <c r="G946" s="625" t="s">
        <v>742</v>
      </c>
      <c r="H946" s="625"/>
      <c r="I946" s="625"/>
      <c r="J946" s="627">
        <v>0</v>
      </c>
    </row>
    <row r="947" spans="1:10" ht="15" x14ac:dyDescent="0.25">
      <c r="A947" s="578"/>
      <c r="B947" s="616"/>
      <c r="C947" s="578" t="s">
        <v>703</v>
      </c>
      <c r="D947" s="578"/>
      <c r="E947" s="578" t="s">
        <v>621</v>
      </c>
      <c r="F947" s="578"/>
      <c r="G947" s="578" t="s">
        <v>765</v>
      </c>
      <c r="H947" s="578" t="s">
        <v>611</v>
      </c>
      <c r="I947" s="578" t="s">
        <v>531</v>
      </c>
      <c r="J947" s="624">
        <v>908</v>
      </c>
    </row>
    <row r="948" spans="1:10" ht="15" x14ac:dyDescent="0.25">
      <c r="A948" s="578"/>
      <c r="B948" s="616"/>
      <c r="C948" s="578" t="s">
        <v>703</v>
      </c>
      <c r="D948" s="578"/>
      <c r="E948" s="578" t="s">
        <v>621</v>
      </c>
      <c r="F948" s="578"/>
      <c r="G948" s="578" t="s">
        <v>765</v>
      </c>
      <c r="H948" s="578" t="s">
        <v>612</v>
      </c>
      <c r="I948" s="578" t="s">
        <v>531</v>
      </c>
      <c r="J948" s="624">
        <v>1815</v>
      </c>
    </row>
    <row r="949" spans="1:10" s="628" customFormat="1" ht="15" x14ac:dyDescent="0.25">
      <c r="A949" s="625"/>
      <c r="B949" s="626"/>
      <c r="C949" s="625" t="s">
        <v>703</v>
      </c>
      <c r="D949" s="625"/>
      <c r="E949" s="625"/>
      <c r="F949" s="625"/>
      <c r="G949" s="625" t="s">
        <v>765</v>
      </c>
      <c r="H949" s="625"/>
      <c r="I949" s="625"/>
      <c r="J949" s="627">
        <v>2723</v>
      </c>
    </row>
    <row r="950" spans="1:10" ht="15" x14ac:dyDescent="0.25">
      <c r="A950" s="578"/>
      <c r="B950" s="616"/>
      <c r="C950" s="578" t="s">
        <v>703</v>
      </c>
      <c r="D950" s="578"/>
      <c r="E950" s="578" t="s">
        <v>621</v>
      </c>
      <c r="F950" s="578"/>
      <c r="G950" s="578" t="s">
        <v>766</v>
      </c>
      <c r="H950" s="578" t="s">
        <v>611</v>
      </c>
      <c r="I950" s="578" t="s">
        <v>531</v>
      </c>
      <c r="J950" s="624">
        <v>2460</v>
      </c>
    </row>
    <row r="951" spans="1:10" ht="15" x14ac:dyDescent="0.25">
      <c r="A951" s="578"/>
      <c r="B951" s="616"/>
      <c r="C951" s="578" t="s">
        <v>703</v>
      </c>
      <c r="D951" s="578"/>
      <c r="E951" s="578" t="s">
        <v>621</v>
      </c>
      <c r="F951" s="578"/>
      <c r="G951" s="578" t="s">
        <v>766</v>
      </c>
      <c r="H951" s="578" t="s">
        <v>612</v>
      </c>
      <c r="I951" s="578" t="s">
        <v>531</v>
      </c>
      <c r="J951" s="624">
        <v>4950</v>
      </c>
    </row>
    <row r="952" spans="1:10" s="628" customFormat="1" ht="15" x14ac:dyDescent="0.25">
      <c r="A952" s="625"/>
      <c r="B952" s="626"/>
      <c r="C952" s="625" t="s">
        <v>703</v>
      </c>
      <c r="D952" s="625"/>
      <c r="E952" s="625"/>
      <c r="F952" s="625"/>
      <c r="G952" s="625" t="s">
        <v>766</v>
      </c>
      <c r="H952" s="625"/>
      <c r="I952" s="625"/>
      <c r="J952" s="627">
        <v>7410</v>
      </c>
    </row>
    <row r="953" spans="1:10" ht="15" x14ac:dyDescent="0.25">
      <c r="A953" s="578"/>
      <c r="B953" s="616"/>
      <c r="C953" s="578" t="s">
        <v>703</v>
      </c>
      <c r="D953" s="578"/>
      <c r="E953" s="578" t="s">
        <v>621</v>
      </c>
      <c r="F953" s="578"/>
      <c r="G953" s="578" t="s">
        <v>616</v>
      </c>
      <c r="H953" s="578" t="s">
        <v>533</v>
      </c>
      <c r="I953" s="578" t="s">
        <v>531</v>
      </c>
      <c r="J953" s="624">
        <v>36</v>
      </c>
    </row>
    <row r="954" spans="1:10" s="628" customFormat="1" ht="15" x14ac:dyDescent="0.25">
      <c r="A954" s="625"/>
      <c r="B954" s="626"/>
      <c r="C954" s="625" t="s">
        <v>703</v>
      </c>
      <c r="D954" s="625"/>
      <c r="E954" s="625"/>
      <c r="F954" s="625"/>
      <c r="G954" s="625" t="s">
        <v>616</v>
      </c>
      <c r="H954" s="625"/>
      <c r="I954" s="625"/>
      <c r="J954" s="627">
        <v>36</v>
      </c>
    </row>
    <row r="955" spans="1:10" ht="15" x14ac:dyDescent="0.25">
      <c r="A955" s="578"/>
      <c r="B955" s="616"/>
      <c r="C955" s="578" t="s">
        <v>703</v>
      </c>
      <c r="D955" s="578"/>
      <c r="E955" s="578" t="s">
        <v>621</v>
      </c>
      <c r="F955" s="578"/>
      <c r="G955" s="578" t="s">
        <v>617</v>
      </c>
      <c r="H955" s="578" t="s">
        <v>601</v>
      </c>
      <c r="I955" s="578" t="s">
        <v>531</v>
      </c>
      <c r="J955" s="624">
        <v>4350</v>
      </c>
    </row>
    <row r="956" spans="1:10" ht="15" x14ac:dyDescent="0.25">
      <c r="A956" s="578"/>
      <c r="B956" s="616"/>
      <c r="C956" s="578" t="s">
        <v>703</v>
      </c>
      <c r="D956" s="578"/>
      <c r="E956" s="578" t="s">
        <v>621</v>
      </c>
      <c r="F956" s="578"/>
      <c r="G956" s="578" t="s">
        <v>617</v>
      </c>
      <c r="H956" s="578" t="s">
        <v>767</v>
      </c>
      <c r="I956" s="578" t="s">
        <v>531</v>
      </c>
      <c r="J956" s="624">
        <v>250</v>
      </c>
    </row>
    <row r="957" spans="1:10" ht="15" x14ac:dyDescent="0.25">
      <c r="A957" s="578"/>
      <c r="B957" s="616"/>
      <c r="C957" s="578" t="s">
        <v>703</v>
      </c>
      <c r="D957" s="578"/>
      <c r="E957" s="578" t="s">
        <v>622</v>
      </c>
      <c r="F957" s="578"/>
      <c r="G957" s="578" t="s">
        <v>617</v>
      </c>
      <c r="H957" s="578" t="s">
        <v>597</v>
      </c>
      <c r="I957" s="578" t="s">
        <v>531</v>
      </c>
      <c r="J957" s="624">
        <v>-900</v>
      </c>
    </row>
    <row r="958" spans="1:10" ht="15" x14ac:dyDescent="0.25">
      <c r="A958" s="578"/>
      <c r="B958" s="616"/>
      <c r="C958" s="578" t="s">
        <v>703</v>
      </c>
      <c r="D958" s="578"/>
      <c r="E958" s="578" t="s">
        <v>622</v>
      </c>
      <c r="F958" s="578"/>
      <c r="G958" s="578" t="s">
        <v>617</v>
      </c>
      <c r="H958" s="578" t="s">
        <v>743</v>
      </c>
      <c r="I958" s="578" t="s">
        <v>531</v>
      </c>
      <c r="J958" s="624">
        <v>-360</v>
      </c>
    </row>
    <row r="959" spans="1:10" s="628" customFormat="1" ht="15" x14ac:dyDescent="0.25">
      <c r="A959" s="625"/>
      <c r="B959" s="626"/>
      <c r="C959" s="625" t="s">
        <v>703</v>
      </c>
      <c r="D959" s="625"/>
      <c r="E959" s="625"/>
      <c r="F959" s="625"/>
      <c r="G959" s="625" t="s">
        <v>617</v>
      </c>
      <c r="H959" s="625"/>
      <c r="I959" s="625"/>
      <c r="J959" s="627">
        <v>3340</v>
      </c>
    </row>
    <row r="960" spans="1:10" ht="15" x14ac:dyDescent="0.25">
      <c r="A960" s="578"/>
      <c r="B960" s="616"/>
      <c r="C960" s="578" t="s">
        <v>703</v>
      </c>
      <c r="D960" s="578"/>
      <c r="E960" s="578" t="s">
        <v>621</v>
      </c>
      <c r="F960" s="578"/>
      <c r="G960" s="578" t="s">
        <v>618</v>
      </c>
      <c r="H960" s="578" t="s">
        <v>601</v>
      </c>
      <c r="I960" s="578" t="s">
        <v>531</v>
      </c>
      <c r="J960" s="624">
        <v>5274</v>
      </c>
    </row>
    <row r="961" spans="1:10" ht="15" x14ac:dyDescent="0.25">
      <c r="A961" s="578"/>
      <c r="B961" s="616"/>
      <c r="C961" s="578" t="s">
        <v>703</v>
      </c>
      <c r="D961" s="578"/>
      <c r="E961" s="578" t="s">
        <v>622</v>
      </c>
      <c r="F961" s="578"/>
      <c r="G961" s="578" t="s">
        <v>618</v>
      </c>
      <c r="H961" s="578" t="s">
        <v>533</v>
      </c>
      <c r="I961" s="578" t="s">
        <v>531</v>
      </c>
      <c r="J961" s="624">
        <v>-2479</v>
      </c>
    </row>
    <row r="962" spans="1:10" ht="15" x14ac:dyDescent="0.25">
      <c r="A962" s="578"/>
      <c r="B962" s="616"/>
      <c r="C962" s="578" t="s">
        <v>703</v>
      </c>
      <c r="D962" s="578"/>
      <c r="E962" s="578" t="s">
        <v>622</v>
      </c>
      <c r="F962" s="578"/>
      <c r="G962" s="578" t="s">
        <v>618</v>
      </c>
      <c r="H962" s="578" t="s">
        <v>534</v>
      </c>
      <c r="I962" s="578" t="s">
        <v>531</v>
      </c>
      <c r="J962" s="624">
        <v>-2795</v>
      </c>
    </row>
    <row r="963" spans="1:10" ht="15" x14ac:dyDescent="0.25">
      <c r="A963" s="578"/>
      <c r="B963" s="616"/>
      <c r="C963" s="578" t="s">
        <v>703</v>
      </c>
      <c r="D963" s="578"/>
      <c r="E963" s="578" t="s">
        <v>621</v>
      </c>
      <c r="F963" s="578"/>
      <c r="G963" s="578" t="s">
        <v>618</v>
      </c>
      <c r="H963" s="578" t="s">
        <v>611</v>
      </c>
      <c r="I963" s="578" t="s">
        <v>531</v>
      </c>
      <c r="J963" s="624">
        <v>1868</v>
      </c>
    </row>
    <row r="964" spans="1:10" ht="15" x14ac:dyDescent="0.25">
      <c r="A964" s="578"/>
      <c r="B964" s="616"/>
      <c r="C964" s="578" t="s">
        <v>703</v>
      </c>
      <c r="D964" s="578"/>
      <c r="E964" s="578" t="s">
        <v>621</v>
      </c>
      <c r="F964" s="578"/>
      <c r="G964" s="578" t="s">
        <v>618</v>
      </c>
      <c r="H964" s="578" t="s">
        <v>612</v>
      </c>
      <c r="I964" s="578" t="s">
        <v>531</v>
      </c>
      <c r="J964" s="624">
        <v>3735</v>
      </c>
    </row>
    <row r="965" spans="1:10" s="628" customFormat="1" ht="15" x14ac:dyDescent="0.25">
      <c r="A965" s="641" t="s">
        <v>768</v>
      </c>
      <c r="B965" s="642"/>
      <c r="C965" s="634" t="s">
        <v>703</v>
      </c>
      <c r="D965" s="634"/>
      <c r="E965" s="634"/>
      <c r="F965" s="634"/>
      <c r="G965" s="634" t="s">
        <v>618</v>
      </c>
      <c r="H965" s="634"/>
      <c r="I965" s="634"/>
      <c r="J965" s="635">
        <v>5603</v>
      </c>
    </row>
    <row r="966" spans="1:10" x14ac:dyDescent="0.2">
      <c r="A966" s="610"/>
      <c r="B966" s="610"/>
      <c r="C966" s="610"/>
      <c r="D966" s="610"/>
      <c r="E966" s="610"/>
      <c r="F966" s="610"/>
      <c r="G966" s="610"/>
      <c r="H966" s="610"/>
      <c r="I966" s="610"/>
      <c r="J966" s="612"/>
    </row>
    <row r="967" spans="1:10" ht="15" x14ac:dyDescent="0.25">
      <c r="A967" s="578" t="s">
        <v>769</v>
      </c>
      <c r="B967" s="616">
        <v>42734</v>
      </c>
      <c r="C967" s="578" t="s">
        <v>703</v>
      </c>
      <c r="D967" s="578" t="s">
        <v>770</v>
      </c>
      <c r="E967" s="578" t="s">
        <v>621</v>
      </c>
      <c r="F967" s="640" t="s">
        <v>523</v>
      </c>
      <c r="G967" s="578" t="s">
        <v>771</v>
      </c>
      <c r="H967" s="578" t="s">
        <v>599</v>
      </c>
      <c r="I967" s="578" t="s">
        <v>531</v>
      </c>
      <c r="J967" s="624">
        <v>6252</v>
      </c>
    </row>
    <row r="968" spans="1:10" ht="15" x14ac:dyDescent="0.25">
      <c r="A968" s="578"/>
      <c r="B968" s="616"/>
      <c r="C968" s="578" t="s">
        <v>703</v>
      </c>
      <c r="D968" s="578"/>
      <c r="E968" s="578" t="s">
        <v>621</v>
      </c>
      <c r="F968" s="640" t="s">
        <v>526</v>
      </c>
      <c r="G968" s="578" t="s">
        <v>771</v>
      </c>
      <c r="H968" s="578" t="s">
        <v>600</v>
      </c>
      <c r="I968" s="578" t="s">
        <v>531</v>
      </c>
      <c r="J968" s="624">
        <v>3679</v>
      </c>
    </row>
    <row r="969" spans="1:10" s="628" customFormat="1" ht="15" x14ac:dyDescent="0.25">
      <c r="A969" s="625"/>
      <c r="B969" s="626"/>
      <c r="C969" s="625" t="s">
        <v>703</v>
      </c>
      <c r="D969" s="625"/>
      <c r="E969" s="625"/>
      <c r="F969" s="625"/>
      <c r="G969" s="625" t="s">
        <v>771</v>
      </c>
      <c r="H969" s="625"/>
      <c r="I969" s="625"/>
      <c r="J969" s="627">
        <v>9931</v>
      </c>
    </row>
    <row r="970" spans="1:10" ht="15" x14ac:dyDescent="0.25">
      <c r="A970" s="578"/>
      <c r="B970" s="616"/>
      <c r="C970" s="578" t="s">
        <v>703</v>
      </c>
      <c r="D970" s="578"/>
      <c r="E970" s="578" t="s">
        <v>621</v>
      </c>
      <c r="F970" s="578"/>
      <c r="G970" s="578" t="s">
        <v>739</v>
      </c>
      <c r="H970" s="578" t="s">
        <v>599</v>
      </c>
      <c r="I970" s="578" t="s">
        <v>531</v>
      </c>
      <c r="J970" s="624">
        <v>21591</v>
      </c>
    </row>
    <row r="971" spans="1:10" ht="15" x14ac:dyDescent="0.25">
      <c r="A971" s="578"/>
      <c r="B971" s="616"/>
      <c r="C971" s="578" t="s">
        <v>703</v>
      </c>
      <c r="D971" s="578"/>
      <c r="E971" s="578" t="s">
        <v>621</v>
      </c>
      <c r="F971" s="578"/>
      <c r="G971" s="578" t="s">
        <v>739</v>
      </c>
      <c r="H971" s="578" t="s">
        <v>600</v>
      </c>
      <c r="I971" s="578" t="s">
        <v>531</v>
      </c>
      <c r="J971" s="624">
        <v>13692</v>
      </c>
    </row>
    <row r="972" spans="1:10" s="628" customFormat="1" ht="15" x14ac:dyDescent="0.25">
      <c r="A972" s="625"/>
      <c r="B972" s="626"/>
      <c r="C972" s="625" t="s">
        <v>703</v>
      </c>
      <c r="D972" s="625"/>
      <c r="E972" s="625"/>
      <c r="F972" s="625"/>
      <c r="G972" s="625" t="s">
        <v>739</v>
      </c>
      <c r="H972" s="625"/>
      <c r="I972" s="625"/>
      <c r="J972" s="627">
        <v>35283</v>
      </c>
    </row>
    <row r="973" spans="1:10" ht="15" x14ac:dyDescent="0.25">
      <c r="A973" s="578"/>
      <c r="B973" s="616"/>
      <c r="C973" s="578" t="s">
        <v>703</v>
      </c>
      <c r="D973" s="578"/>
      <c r="E973" s="578" t="s">
        <v>621</v>
      </c>
      <c r="F973" s="578"/>
      <c r="G973" s="578" t="s">
        <v>772</v>
      </c>
      <c r="H973" s="578" t="s">
        <v>599</v>
      </c>
      <c r="I973" s="578" t="s">
        <v>531</v>
      </c>
      <c r="J973" s="624">
        <v>16436</v>
      </c>
    </row>
    <row r="974" spans="1:10" ht="15" x14ac:dyDescent="0.25">
      <c r="A974" s="578"/>
      <c r="B974" s="616"/>
      <c r="C974" s="578" t="s">
        <v>703</v>
      </c>
      <c r="D974" s="578"/>
      <c r="E974" s="578" t="s">
        <v>621</v>
      </c>
      <c r="F974" s="578"/>
      <c r="G974" s="578" t="s">
        <v>772</v>
      </c>
      <c r="H974" s="578" t="s">
        <v>600</v>
      </c>
      <c r="I974" s="578" t="s">
        <v>531</v>
      </c>
      <c r="J974" s="624">
        <v>13261</v>
      </c>
    </row>
    <row r="975" spans="1:10" s="628" customFormat="1" ht="15" x14ac:dyDescent="0.25">
      <c r="A975" s="625"/>
      <c r="B975" s="626"/>
      <c r="C975" s="625" t="s">
        <v>703</v>
      </c>
      <c r="D975" s="625"/>
      <c r="E975" s="625"/>
      <c r="F975" s="625"/>
      <c r="G975" s="625" t="s">
        <v>772</v>
      </c>
      <c r="H975" s="625"/>
      <c r="I975" s="625"/>
      <c r="J975" s="627">
        <v>29697</v>
      </c>
    </row>
    <row r="976" spans="1:10" ht="15" x14ac:dyDescent="0.25">
      <c r="A976" s="578"/>
      <c r="B976" s="616"/>
      <c r="C976" s="578" t="s">
        <v>703</v>
      </c>
      <c r="D976" s="578"/>
      <c r="E976" s="578" t="s">
        <v>621</v>
      </c>
      <c r="F976" s="578"/>
      <c r="G976" s="578" t="s">
        <v>760</v>
      </c>
      <c r="H976" s="578" t="s">
        <v>599</v>
      </c>
      <c r="I976" s="578" t="s">
        <v>531</v>
      </c>
      <c r="J976" s="624">
        <v>16961</v>
      </c>
    </row>
    <row r="977" spans="1:10" ht="15" x14ac:dyDescent="0.25">
      <c r="A977" s="578"/>
      <c r="B977" s="616"/>
      <c r="C977" s="578" t="s">
        <v>703</v>
      </c>
      <c r="D977" s="578"/>
      <c r="E977" s="578" t="s">
        <v>621</v>
      </c>
      <c r="F977" s="578"/>
      <c r="G977" s="578" t="s">
        <v>760</v>
      </c>
      <c r="H977" s="578" t="s">
        <v>600</v>
      </c>
      <c r="I977" s="578" t="s">
        <v>531</v>
      </c>
      <c r="J977" s="624">
        <v>7815</v>
      </c>
    </row>
    <row r="978" spans="1:10" s="628" customFormat="1" ht="15" x14ac:dyDescent="0.25">
      <c r="A978" s="625"/>
      <c r="B978" s="626"/>
      <c r="C978" s="625" t="s">
        <v>703</v>
      </c>
      <c r="D978" s="625"/>
      <c r="E978" s="625"/>
      <c r="F978" s="625"/>
      <c r="G978" s="625" t="s">
        <v>760</v>
      </c>
      <c r="H978" s="625"/>
      <c r="I978" s="625"/>
      <c r="J978" s="627">
        <v>24776</v>
      </c>
    </row>
    <row r="979" spans="1:10" ht="15" x14ac:dyDescent="0.25">
      <c r="A979" s="578"/>
      <c r="B979" s="616"/>
      <c r="C979" s="578" t="s">
        <v>703</v>
      </c>
      <c r="D979" s="578"/>
      <c r="E979" s="578" t="s">
        <v>621</v>
      </c>
      <c r="F979" s="578"/>
      <c r="G979" s="578" t="s">
        <v>740</v>
      </c>
      <c r="H979" s="578" t="s">
        <v>599</v>
      </c>
      <c r="I979" s="578" t="s">
        <v>531</v>
      </c>
      <c r="J979" s="624">
        <v>32669</v>
      </c>
    </row>
    <row r="980" spans="1:10" ht="15" x14ac:dyDescent="0.25">
      <c r="A980" s="578"/>
      <c r="B980" s="616"/>
      <c r="C980" s="578" t="s">
        <v>703</v>
      </c>
      <c r="D980" s="578"/>
      <c r="E980" s="578" t="s">
        <v>621</v>
      </c>
      <c r="F980" s="578"/>
      <c r="G980" s="578" t="s">
        <v>740</v>
      </c>
      <c r="H980" s="578" t="s">
        <v>600</v>
      </c>
      <c r="I980" s="578" t="s">
        <v>531</v>
      </c>
      <c r="J980" s="624">
        <v>15497</v>
      </c>
    </row>
    <row r="981" spans="1:10" s="628" customFormat="1" ht="15" x14ac:dyDescent="0.25">
      <c r="A981" s="625"/>
      <c r="B981" s="626"/>
      <c r="C981" s="625" t="s">
        <v>703</v>
      </c>
      <c r="D981" s="625"/>
      <c r="E981" s="625"/>
      <c r="F981" s="625"/>
      <c r="G981" s="625" t="s">
        <v>740</v>
      </c>
      <c r="H981" s="625"/>
      <c r="I981" s="625"/>
      <c r="J981" s="627">
        <v>48166</v>
      </c>
    </row>
    <row r="982" spans="1:10" ht="15" x14ac:dyDescent="0.25">
      <c r="A982" s="578"/>
      <c r="B982" s="616"/>
      <c r="C982" s="578" t="s">
        <v>703</v>
      </c>
      <c r="D982" s="578"/>
      <c r="E982" s="578" t="s">
        <v>622</v>
      </c>
      <c r="F982" s="578"/>
      <c r="G982" s="578" t="s">
        <v>741</v>
      </c>
      <c r="H982" s="578" t="s">
        <v>598</v>
      </c>
      <c r="I982" s="578" t="s">
        <v>531</v>
      </c>
      <c r="J982" s="624">
        <v>-2399</v>
      </c>
    </row>
    <row r="983" spans="1:10" ht="15" x14ac:dyDescent="0.25">
      <c r="A983" s="578"/>
      <c r="B983" s="616"/>
      <c r="C983" s="578" t="s">
        <v>703</v>
      </c>
      <c r="D983" s="578"/>
      <c r="E983" s="578" t="s">
        <v>622</v>
      </c>
      <c r="F983" s="578"/>
      <c r="G983" s="578" t="s">
        <v>741</v>
      </c>
      <c r="H983" s="578" t="s">
        <v>600</v>
      </c>
      <c r="I983" s="578" t="s">
        <v>531</v>
      </c>
      <c r="J983" s="624">
        <v>-4388</v>
      </c>
    </row>
    <row r="984" spans="1:10" s="628" customFormat="1" ht="15" x14ac:dyDescent="0.25">
      <c r="A984" s="625"/>
      <c r="B984" s="626"/>
      <c r="C984" s="625" t="s">
        <v>703</v>
      </c>
      <c r="D984" s="625"/>
      <c r="E984" s="625"/>
      <c r="F984" s="625"/>
      <c r="G984" s="625" t="s">
        <v>741</v>
      </c>
      <c r="H984" s="625"/>
      <c r="I984" s="625"/>
      <c r="J984" s="627">
        <v>-6787</v>
      </c>
    </row>
    <row r="985" spans="1:10" ht="15" x14ac:dyDescent="0.25">
      <c r="A985" s="578"/>
      <c r="B985" s="616"/>
      <c r="C985" s="578" t="s">
        <v>703</v>
      </c>
      <c r="D985" s="578"/>
      <c r="E985" s="578" t="s">
        <v>621</v>
      </c>
      <c r="F985" s="578"/>
      <c r="G985" s="578" t="s">
        <v>761</v>
      </c>
      <c r="H985" s="578" t="s">
        <v>599</v>
      </c>
      <c r="I985" s="578" t="s">
        <v>531</v>
      </c>
      <c r="J985" s="624">
        <v>10102</v>
      </c>
    </row>
    <row r="986" spans="1:10" ht="15" x14ac:dyDescent="0.25">
      <c r="A986" s="578"/>
      <c r="B986" s="616"/>
      <c r="C986" s="578" t="s">
        <v>703</v>
      </c>
      <c r="D986" s="578"/>
      <c r="E986" s="578" t="s">
        <v>621</v>
      </c>
      <c r="F986" s="578"/>
      <c r="G986" s="578" t="s">
        <v>761</v>
      </c>
      <c r="H986" s="578" t="s">
        <v>600</v>
      </c>
      <c r="I986" s="578" t="s">
        <v>531</v>
      </c>
      <c r="J986" s="624">
        <v>3488</v>
      </c>
    </row>
    <row r="987" spans="1:10" s="628" customFormat="1" ht="15" x14ac:dyDescent="0.25">
      <c r="A987" s="625"/>
      <c r="B987" s="626"/>
      <c r="C987" s="625" t="s">
        <v>703</v>
      </c>
      <c r="D987" s="625"/>
      <c r="E987" s="625"/>
      <c r="F987" s="625"/>
      <c r="G987" s="625" t="s">
        <v>761</v>
      </c>
      <c r="H987" s="625"/>
      <c r="I987" s="625"/>
      <c r="J987" s="627">
        <v>13590</v>
      </c>
    </row>
    <row r="988" spans="1:10" ht="15" x14ac:dyDescent="0.25">
      <c r="A988" s="578"/>
      <c r="B988" s="616"/>
      <c r="C988" s="578" t="s">
        <v>703</v>
      </c>
      <c r="D988" s="578"/>
      <c r="E988" s="578" t="s">
        <v>621</v>
      </c>
      <c r="F988" s="578"/>
      <c r="G988" s="578" t="s">
        <v>715</v>
      </c>
      <c r="H988" s="578" t="s">
        <v>599</v>
      </c>
      <c r="I988" s="578" t="s">
        <v>531</v>
      </c>
      <c r="J988" s="624">
        <v>21741</v>
      </c>
    </row>
    <row r="989" spans="1:10" ht="15" x14ac:dyDescent="0.25">
      <c r="A989" s="578"/>
      <c r="B989" s="616"/>
      <c r="C989" s="578" t="s">
        <v>703</v>
      </c>
      <c r="D989" s="578"/>
      <c r="E989" s="578" t="s">
        <v>621</v>
      </c>
      <c r="F989" s="578"/>
      <c r="G989" s="578" t="s">
        <v>715</v>
      </c>
      <c r="H989" s="578" t="s">
        <v>600</v>
      </c>
      <c r="I989" s="578" t="s">
        <v>531</v>
      </c>
      <c r="J989" s="624">
        <v>10796</v>
      </c>
    </row>
    <row r="990" spans="1:10" s="628" customFormat="1" ht="15" x14ac:dyDescent="0.25">
      <c r="A990" s="625"/>
      <c r="B990" s="626"/>
      <c r="C990" s="625" t="s">
        <v>703</v>
      </c>
      <c r="D990" s="625"/>
      <c r="E990" s="625"/>
      <c r="F990" s="625"/>
      <c r="G990" s="625" t="s">
        <v>715</v>
      </c>
      <c r="H990" s="625"/>
      <c r="I990" s="625"/>
      <c r="J990" s="627">
        <v>32537</v>
      </c>
    </row>
    <row r="991" spans="1:10" ht="15" x14ac:dyDescent="0.25">
      <c r="A991" s="578"/>
      <c r="B991" s="616"/>
      <c r="C991" s="578" t="s">
        <v>703</v>
      </c>
      <c r="D991" s="578"/>
      <c r="E991" s="578" t="s">
        <v>622</v>
      </c>
      <c r="F991" s="578"/>
      <c r="G991" s="578" t="s">
        <v>752</v>
      </c>
      <c r="H991" s="578" t="s">
        <v>598</v>
      </c>
      <c r="I991" s="578" t="s">
        <v>531</v>
      </c>
      <c r="J991" s="624">
        <v>-874803</v>
      </c>
    </row>
    <row r="992" spans="1:10" ht="15" x14ac:dyDescent="0.25">
      <c r="A992" s="578"/>
      <c r="B992" s="616"/>
      <c r="C992" s="578" t="s">
        <v>703</v>
      </c>
      <c r="D992" s="578"/>
      <c r="E992" s="578" t="s">
        <v>622</v>
      </c>
      <c r="F992" s="578"/>
      <c r="G992" s="578" t="s">
        <v>752</v>
      </c>
      <c r="H992" s="578" t="s">
        <v>773</v>
      </c>
      <c r="I992" s="578" t="s">
        <v>531</v>
      </c>
      <c r="J992" s="624">
        <v>-8557</v>
      </c>
    </row>
    <row r="993" spans="1:10" ht="15" x14ac:dyDescent="0.25">
      <c r="A993" s="578"/>
      <c r="B993" s="616"/>
      <c r="C993" s="578" t="s">
        <v>703</v>
      </c>
      <c r="D993" s="578"/>
      <c r="E993" s="578" t="s">
        <v>622</v>
      </c>
      <c r="F993" s="578"/>
      <c r="G993" s="578" t="s">
        <v>752</v>
      </c>
      <c r="H993" s="578" t="s">
        <v>774</v>
      </c>
      <c r="I993" s="578" t="s">
        <v>531</v>
      </c>
      <c r="J993" s="624">
        <v>-1561</v>
      </c>
    </row>
    <row r="994" spans="1:10" ht="15" x14ac:dyDescent="0.25">
      <c r="A994" s="578"/>
      <c r="B994" s="616"/>
      <c r="C994" s="578" t="s">
        <v>703</v>
      </c>
      <c r="D994" s="578"/>
      <c r="E994" s="578" t="s">
        <v>621</v>
      </c>
      <c r="F994" s="578"/>
      <c r="G994" s="578" t="s">
        <v>752</v>
      </c>
      <c r="H994" s="578" t="s">
        <v>599</v>
      </c>
      <c r="I994" s="578" t="s">
        <v>531</v>
      </c>
      <c r="J994" s="624">
        <v>941423</v>
      </c>
    </row>
    <row r="995" spans="1:10" ht="15" x14ac:dyDescent="0.25">
      <c r="A995" s="578"/>
      <c r="B995" s="616"/>
      <c r="C995" s="578" t="s">
        <v>703</v>
      </c>
      <c r="D995" s="578"/>
      <c r="E995" s="578" t="s">
        <v>621</v>
      </c>
      <c r="F995" s="578"/>
      <c r="G995" s="578" t="s">
        <v>752</v>
      </c>
      <c r="H995" s="578" t="s">
        <v>775</v>
      </c>
      <c r="I995" s="578" t="s">
        <v>531</v>
      </c>
      <c r="J995" s="624">
        <v>200040</v>
      </c>
    </row>
    <row r="996" spans="1:10" ht="15" x14ac:dyDescent="0.25">
      <c r="A996" s="578"/>
      <c r="B996" s="616"/>
      <c r="C996" s="578" t="s">
        <v>703</v>
      </c>
      <c r="D996" s="578"/>
      <c r="E996" s="578" t="s">
        <v>621</v>
      </c>
      <c r="F996" s="578"/>
      <c r="G996" s="578" t="s">
        <v>752</v>
      </c>
      <c r="H996" s="578" t="s">
        <v>776</v>
      </c>
      <c r="I996" s="578" t="s">
        <v>531</v>
      </c>
      <c r="J996" s="624">
        <v>55062</v>
      </c>
    </row>
    <row r="997" spans="1:10" ht="15" x14ac:dyDescent="0.25">
      <c r="A997" s="578"/>
      <c r="B997" s="616"/>
      <c r="C997" s="578" t="s">
        <v>703</v>
      </c>
      <c r="D997" s="578"/>
      <c r="E997" s="578" t="s">
        <v>621</v>
      </c>
      <c r="F997" s="578"/>
      <c r="G997" s="578" t="s">
        <v>752</v>
      </c>
      <c r="H997" s="578" t="s">
        <v>777</v>
      </c>
      <c r="I997" s="578" t="s">
        <v>531</v>
      </c>
      <c r="J997" s="624">
        <v>40900</v>
      </c>
    </row>
    <row r="998" spans="1:10" ht="15" x14ac:dyDescent="0.25">
      <c r="A998" s="578"/>
      <c r="B998" s="616"/>
      <c r="C998" s="578" t="s">
        <v>703</v>
      </c>
      <c r="D998" s="578"/>
      <c r="E998" s="578" t="s">
        <v>622</v>
      </c>
      <c r="F998" s="578"/>
      <c r="G998" s="578" t="s">
        <v>752</v>
      </c>
      <c r="H998" s="578" t="s">
        <v>600</v>
      </c>
      <c r="I998" s="578" t="s">
        <v>531</v>
      </c>
      <c r="J998" s="624">
        <v>-1206338</v>
      </c>
    </row>
    <row r="999" spans="1:10" ht="15" x14ac:dyDescent="0.25">
      <c r="A999" s="578"/>
      <c r="B999" s="616"/>
      <c r="C999" s="578" t="s">
        <v>703</v>
      </c>
      <c r="D999" s="578"/>
      <c r="E999" s="578" t="s">
        <v>621</v>
      </c>
      <c r="F999" s="578"/>
      <c r="G999" s="578" t="s">
        <v>752</v>
      </c>
      <c r="H999" s="578" t="s">
        <v>778</v>
      </c>
      <c r="I999" s="578" t="s">
        <v>531</v>
      </c>
      <c r="J999" s="624">
        <v>26029</v>
      </c>
    </row>
    <row r="1000" spans="1:10" ht="15" x14ac:dyDescent="0.25">
      <c r="A1000" s="578"/>
      <c r="B1000" s="616"/>
      <c r="C1000" s="578" t="s">
        <v>703</v>
      </c>
      <c r="D1000" s="578"/>
      <c r="E1000" s="578" t="s">
        <v>621</v>
      </c>
      <c r="F1000" s="578"/>
      <c r="G1000" s="578" t="s">
        <v>752</v>
      </c>
      <c r="H1000" s="578" t="s">
        <v>779</v>
      </c>
      <c r="I1000" s="578" t="s">
        <v>531</v>
      </c>
      <c r="J1000" s="624">
        <v>40506</v>
      </c>
    </row>
    <row r="1001" spans="1:10" ht="15" x14ac:dyDescent="0.25">
      <c r="A1001" s="578"/>
      <c r="B1001" s="616"/>
      <c r="C1001" s="578" t="s">
        <v>703</v>
      </c>
      <c r="D1001" s="578"/>
      <c r="E1001" s="578" t="s">
        <v>621</v>
      </c>
      <c r="F1001" s="578"/>
      <c r="G1001" s="578" t="s">
        <v>752</v>
      </c>
      <c r="H1001" s="578" t="s">
        <v>780</v>
      </c>
      <c r="I1001" s="578" t="s">
        <v>531</v>
      </c>
      <c r="J1001" s="624">
        <v>14597</v>
      </c>
    </row>
    <row r="1002" spans="1:10" ht="15" x14ac:dyDescent="0.25">
      <c r="A1002" s="578"/>
      <c r="B1002" s="616"/>
      <c r="C1002" s="578" t="s">
        <v>703</v>
      </c>
      <c r="D1002" s="578"/>
      <c r="E1002" s="578" t="s">
        <v>621</v>
      </c>
      <c r="F1002" s="578"/>
      <c r="G1002" s="578" t="s">
        <v>752</v>
      </c>
      <c r="H1002" s="578" t="s">
        <v>781</v>
      </c>
      <c r="I1002" s="578" t="s">
        <v>531</v>
      </c>
      <c r="J1002" s="624">
        <v>7410</v>
      </c>
    </row>
    <row r="1003" spans="1:10" ht="15" x14ac:dyDescent="0.25">
      <c r="A1003" s="578"/>
      <c r="B1003" s="616"/>
      <c r="C1003" s="578" t="s">
        <v>703</v>
      </c>
      <c r="D1003" s="578"/>
      <c r="E1003" s="578" t="s">
        <v>621</v>
      </c>
      <c r="F1003" s="578"/>
      <c r="G1003" s="578" t="s">
        <v>752</v>
      </c>
      <c r="H1003" s="578" t="s">
        <v>782</v>
      </c>
      <c r="I1003" s="578" t="s">
        <v>531</v>
      </c>
      <c r="J1003" s="624">
        <v>178595</v>
      </c>
    </row>
    <row r="1004" spans="1:10" ht="15" x14ac:dyDescent="0.25">
      <c r="A1004" s="578"/>
      <c r="B1004" s="616"/>
      <c r="C1004" s="578" t="s">
        <v>703</v>
      </c>
      <c r="D1004" s="578"/>
      <c r="E1004" s="578" t="s">
        <v>622</v>
      </c>
      <c r="F1004" s="578"/>
      <c r="G1004" s="578" t="s">
        <v>752</v>
      </c>
      <c r="H1004" s="578" t="s">
        <v>783</v>
      </c>
      <c r="I1004" s="578" t="s">
        <v>531</v>
      </c>
      <c r="J1004" s="624">
        <v>-76082</v>
      </c>
    </row>
    <row r="1005" spans="1:10" s="628" customFormat="1" ht="15" x14ac:dyDescent="0.25">
      <c r="A1005" s="625"/>
      <c r="B1005" s="626"/>
      <c r="C1005" s="625" t="s">
        <v>703</v>
      </c>
      <c r="D1005" s="625"/>
      <c r="E1005" s="625"/>
      <c r="F1005" s="625"/>
      <c r="G1005" s="625" t="s">
        <v>752</v>
      </c>
      <c r="H1005" s="625"/>
      <c r="I1005" s="625"/>
      <c r="J1005" s="627">
        <v>-662779</v>
      </c>
    </row>
    <row r="1006" spans="1:10" ht="15" x14ac:dyDescent="0.25">
      <c r="A1006" s="578"/>
      <c r="B1006" s="616"/>
      <c r="C1006" s="578" t="s">
        <v>703</v>
      </c>
      <c r="D1006" s="578"/>
      <c r="E1006" s="578" t="s">
        <v>621</v>
      </c>
      <c r="F1006" s="578"/>
      <c r="G1006" s="578" t="s">
        <v>762</v>
      </c>
      <c r="H1006" s="578" t="s">
        <v>599</v>
      </c>
      <c r="I1006" s="578" t="s">
        <v>531</v>
      </c>
      <c r="J1006" s="624">
        <v>32662</v>
      </c>
    </row>
    <row r="1007" spans="1:10" ht="15" x14ac:dyDescent="0.25">
      <c r="A1007" s="578"/>
      <c r="B1007" s="616"/>
      <c r="C1007" s="578" t="s">
        <v>703</v>
      </c>
      <c r="D1007" s="578"/>
      <c r="E1007" s="578" t="s">
        <v>621</v>
      </c>
      <c r="F1007" s="578"/>
      <c r="G1007" s="578" t="s">
        <v>762</v>
      </c>
      <c r="H1007" s="578" t="s">
        <v>600</v>
      </c>
      <c r="I1007" s="578" t="s">
        <v>531</v>
      </c>
      <c r="J1007" s="624">
        <v>16301</v>
      </c>
    </row>
    <row r="1008" spans="1:10" s="628" customFormat="1" ht="15" x14ac:dyDescent="0.25">
      <c r="A1008" s="625"/>
      <c r="B1008" s="626"/>
      <c r="C1008" s="625" t="s">
        <v>703</v>
      </c>
      <c r="D1008" s="625"/>
      <c r="E1008" s="625"/>
      <c r="F1008" s="625"/>
      <c r="G1008" s="625" t="s">
        <v>762</v>
      </c>
      <c r="H1008" s="625"/>
      <c r="I1008" s="625"/>
      <c r="J1008" s="627">
        <v>48963</v>
      </c>
    </row>
    <row r="1009" spans="1:10" ht="15" x14ac:dyDescent="0.25">
      <c r="A1009" s="578"/>
      <c r="B1009" s="616"/>
      <c r="C1009" s="578" t="s">
        <v>703</v>
      </c>
      <c r="D1009" s="578"/>
      <c r="E1009" s="578" t="s">
        <v>621</v>
      </c>
      <c r="F1009" s="578"/>
      <c r="G1009" s="578" t="s">
        <v>784</v>
      </c>
      <c r="H1009" s="578" t="s">
        <v>599</v>
      </c>
      <c r="I1009" s="578" t="s">
        <v>531</v>
      </c>
      <c r="J1009" s="624">
        <v>29663</v>
      </c>
    </row>
    <row r="1010" spans="1:10" ht="15" x14ac:dyDescent="0.25">
      <c r="A1010" s="578"/>
      <c r="B1010" s="616"/>
      <c r="C1010" s="578" t="s">
        <v>703</v>
      </c>
      <c r="D1010" s="578"/>
      <c r="E1010" s="578" t="s">
        <v>621</v>
      </c>
      <c r="F1010" s="578"/>
      <c r="G1010" s="578" t="s">
        <v>784</v>
      </c>
      <c r="H1010" s="578" t="s">
        <v>600</v>
      </c>
      <c r="I1010" s="578" t="s">
        <v>531</v>
      </c>
      <c r="J1010" s="624">
        <v>13176</v>
      </c>
    </row>
    <row r="1011" spans="1:10" s="628" customFormat="1" ht="15" x14ac:dyDescent="0.25">
      <c r="A1011" s="625"/>
      <c r="B1011" s="626"/>
      <c r="C1011" s="625" t="s">
        <v>703</v>
      </c>
      <c r="D1011" s="625"/>
      <c r="E1011" s="625"/>
      <c r="F1011" s="625"/>
      <c r="G1011" s="625" t="s">
        <v>784</v>
      </c>
      <c r="H1011" s="625"/>
      <c r="I1011" s="625"/>
      <c r="J1011" s="627">
        <v>42839</v>
      </c>
    </row>
    <row r="1012" spans="1:10" ht="15" x14ac:dyDescent="0.25">
      <c r="A1012" s="578"/>
      <c r="B1012" s="616"/>
      <c r="C1012" s="578" t="s">
        <v>703</v>
      </c>
      <c r="D1012" s="578"/>
      <c r="E1012" s="578" t="s">
        <v>621</v>
      </c>
      <c r="F1012" s="578"/>
      <c r="G1012" s="578" t="s">
        <v>763</v>
      </c>
      <c r="H1012" s="578" t="s">
        <v>599</v>
      </c>
      <c r="I1012" s="578" t="s">
        <v>531</v>
      </c>
      <c r="J1012" s="624">
        <v>14522</v>
      </c>
    </row>
    <row r="1013" spans="1:10" ht="15" x14ac:dyDescent="0.25">
      <c r="A1013" s="578"/>
      <c r="B1013" s="616"/>
      <c r="C1013" s="578" t="s">
        <v>703</v>
      </c>
      <c r="D1013" s="578"/>
      <c r="E1013" s="578" t="s">
        <v>621</v>
      </c>
      <c r="F1013" s="578"/>
      <c r="G1013" s="578" t="s">
        <v>763</v>
      </c>
      <c r="H1013" s="578" t="s">
        <v>600</v>
      </c>
      <c r="I1013" s="578" t="s">
        <v>531</v>
      </c>
      <c r="J1013" s="624">
        <v>32</v>
      </c>
    </row>
    <row r="1014" spans="1:10" s="628" customFormat="1" ht="15" x14ac:dyDescent="0.25">
      <c r="A1014" s="625"/>
      <c r="B1014" s="626"/>
      <c r="C1014" s="625" t="s">
        <v>703</v>
      </c>
      <c r="D1014" s="625"/>
      <c r="E1014" s="625"/>
      <c r="F1014" s="625"/>
      <c r="G1014" s="625" t="s">
        <v>763</v>
      </c>
      <c r="H1014" s="625"/>
      <c r="I1014" s="625"/>
      <c r="J1014" s="627">
        <v>14554</v>
      </c>
    </row>
    <row r="1015" spans="1:10" ht="15" x14ac:dyDescent="0.25">
      <c r="A1015" s="578"/>
      <c r="B1015" s="616"/>
      <c r="C1015" s="578" t="s">
        <v>703</v>
      </c>
      <c r="D1015" s="578"/>
      <c r="E1015" s="578" t="s">
        <v>621</v>
      </c>
      <c r="F1015" s="578"/>
      <c r="G1015" s="578" t="s">
        <v>757</v>
      </c>
      <c r="H1015" s="578" t="s">
        <v>599</v>
      </c>
      <c r="I1015" s="578" t="s">
        <v>531</v>
      </c>
      <c r="J1015" s="624">
        <v>32239</v>
      </c>
    </row>
    <row r="1016" spans="1:10" ht="15" x14ac:dyDescent="0.25">
      <c r="A1016" s="578"/>
      <c r="B1016" s="616"/>
      <c r="C1016" s="578" t="s">
        <v>703</v>
      </c>
      <c r="D1016" s="578"/>
      <c r="E1016" s="578" t="s">
        <v>621</v>
      </c>
      <c r="F1016" s="578"/>
      <c r="G1016" s="578" t="s">
        <v>757</v>
      </c>
      <c r="H1016" s="578" t="s">
        <v>600</v>
      </c>
      <c r="I1016" s="578" t="s">
        <v>531</v>
      </c>
      <c r="J1016" s="624">
        <v>8971</v>
      </c>
    </row>
    <row r="1017" spans="1:10" s="628" customFormat="1" ht="15" x14ac:dyDescent="0.25">
      <c r="A1017" s="625"/>
      <c r="B1017" s="626"/>
      <c r="C1017" s="625" t="s">
        <v>703</v>
      </c>
      <c r="D1017" s="625"/>
      <c r="E1017" s="625"/>
      <c r="F1017" s="625"/>
      <c r="G1017" s="625" t="s">
        <v>757</v>
      </c>
      <c r="H1017" s="625"/>
      <c r="I1017" s="625"/>
      <c r="J1017" s="627">
        <v>41210</v>
      </c>
    </row>
    <row r="1018" spans="1:10" ht="15" x14ac:dyDescent="0.25">
      <c r="A1018" s="578"/>
      <c r="B1018" s="616"/>
      <c r="C1018" s="578" t="s">
        <v>703</v>
      </c>
      <c r="D1018" s="578"/>
      <c r="E1018" s="578" t="s">
        <v>621</v>
      </c>
      <c r="F1018" s="578"/>
      <c r="G1018" s="578" t="s">
        <v>785</v>
      </c>
      <c r="H1018" s="578" t="s">
        <v>599</v>
      </c>
      <c r="I1018" s="578" t="s">
        <v>531</v>
      </c>
      <c r="J1018" s="624">
        <v>11945</v>
      </c>
    </row>
    <row r="1019" spans="1:10" ht="15" x14ac:dyDescent="0.25">
      <c r="A1019" s="578"/>
      <c r="B1019" s="616"/>
      <c r="C1019" s="578" t="s">
        <v>703</v>
      </c>
      <c r="D1019" s="578"/>
      <c r="E1019" s="578" t="s">
        <v>621</v>
      </c>
      <c r="F1019" s="578"/>
      <c r="G1019" s="578" t="s">
        <v>785</v>
      </c>
      <c r="H1019" s="578" t="s">
        <v>600</v>
      </c>
      <c r="I1019" s="578" t="s">
        <v>531</v>
      </c>
      <c r="J1019" s="624">
        <v>8191</v>
      </c>
    </row>
    <row r="1020" spans="1:10" s="628" customFormat="1" ht="15" x14ac:dyDescent="0.25">
      <c r="A1020" s="625"/>
      <c r="B1020" s="626"/>
      <c r="C1020" s="625" t="s">
        <v>703</v>
      </c>
      <c r="D1020" s="625"/>
      <c r="E1020" s="625"/>
      <c r="F1020" s="625"/>
      <c r="G1020" s="625" t="s">
        <v>785</v>
      </c>
      <c r="H1020" s="625"/>
      <c r="I1020" s="625"/>
      <c r="J1020" s="627">
        <v>20136</v>
      </c>
    </row>
    <row r="1021" spans="1:10" ht="15" x14ac:dyDescent="0.25">
      <c r="A1021" s="578"/>
      <c r="B1021" s="616"/>
      <c r="C1021" s="578" t="s">
        <v>703</v>
      </c>
      <c r="D1021" s="578"/>
      <c r="E1021" s="578" t="s">
        <v>621</v>
      </c>
      <c r="F1021" s="578"/>
      <c r="G1021" s="578" t="s">
        <v>707</v>
      </c>
      <c r="H1021" s="578" t="s">
        <v>599</v>
      </c>
      <c r="I1021" s="578" t="s">
        <v>531</v>
      </c>
      <c r="J1021" s="624">
        <v>11746</v>
      </c>
    </row>
    <row r="1022" spans="1:10" ht="15" x14ac:dyDescent="0.25">
      <c r="A1022" s="578"/>
      <c r="B1022" s="616"/>
      <c r="C1022" s="578" t="s">
        <v>703</v>
      </c>
      <c r="D1022" s="578"/>
      <c r="E1022" s="578" t="s">
        <v>621</v>
      </c>
      <c r="F1022" s="578"/>
      <c r="G1022" s="578" t="s">
        <v>707</v>
      </c>
      <c r="H1022" s="578" t="s">
        <v>600</v>
      </c>
      <c r="I1022" s="578" t="s">
        <v>531</v>
      </c>
      <c r="J1022" s="624">
        <v>8282</v>
      </c>
    </row>
    <row r="1023" spans="1:10" s="628" customFormat="1" ht="15" x14ac:dyDescent="0.25">
      <c r="A1023" s="625"/>
      <c r="B1023" s="626"/>
      <c r="C1023" s="625" t="s">
        <v>703</v>
      </c>
      <c r="D1023" s="625"/>
      <c r="E1023" s="625"/>
      <c r="F1023" s="625"/>
      <c r="G1023" s="625" t="s">
        <v>707</v>
      </c>
      <c r="H1023" s="625"/>
      <c r="I1023" s="625"/>
      <c r="J1023" s="627">
        <v>20028</v>
      </c>
    </row>
    <row r="1024" spans="1:10" ht="15" x14ac:dyDescent="0.25">
      <c r="A1024" s="578"/>
      <c r="B1024" s="616"/>
      <c r="C1024" s="578" t="s">
        <v>703</v>
      </c>
      <c r="D1024" s="578"/>
      <c r="E1024" s="578" t="s">
        <v>621</v>
      </c>
      <c r="F1024" s="578"/>
      <c r="G1024" s="578" t="s">
        <v>719</v>
      </c>
      <c r="H1024" s="578" t="s">
        <v>599</v>
      </c>
      <c r="I1024" s="578" t="s">
        <v>531</v>
      </c>
      <c r="J1024" s="624">
        <v>12682</v>
      </c>
    </row>
    <row r="1025" spans="1:10" ht="15" x14ac:dyDescent="0.25">
      <c r="A1025" s="578"/>
      <c r="B1025" s="616"/>
      <c r="C1025" s="578" t="s">
        <v>703</v>
      </c>
      <c r="D1025" s="578"/>
      <c r="E1025" s="578" t="s">
        <v>621</v>
      </c>
      <c r="F1025" s="578"/>
      <c r="G1025" s="578" t="s">
        <v>719</v>
      </c>
      <c r="H1025" s="578" t="s">
        <v>600</v>
      </c>
      <c r="I1025" s="578" t="s">
        <v>531</v>
      </c>
      <c r="J1025" s="624">
        <v>9233</v>
      </c>
    </row>
    <row r="1026" spans="1:10" s="628" customFormat="1" ht="15" x14ac:dyDescent="0.25">
      <c r="A1026" s="625"/>
      <c r="B1026" s="626"/>
      <c r="C1026" s="625" t="s">
        <v>703</v>
      </c>
      <c r="D1026" s="625"/>
      <c r="E1026" s="625"/>
      <c r="F1026" s="625"/>
      <c r="G1026" s="625" t="s">
        <v>719</v>
      </c>
      <c r="H1026" s="625"/>
      <c r="I1026" s="625"/>
      <c r="J1026" s="627">
        <v>21915</v>
      </c>
    </row>
    <row r="1027" spans="1:10" ht="15" x14ac:dyDescent="0.25">
      <c r="A1027" s="578"/>
      <c r="B1027" s="616"/>
      <c r="C1027" s="578" t="s">
        <v>703</v>
      </c>
      <c r="D1027" s="578"/>
      <c r="E1027" s="578" t="s">
        <v>621</v>
      </c>
      <c r="F1027" s="578"/>
      <c r="G1027" s="578" t="s">
        <v>786</v>
      </c>
      <c r="H1027" s="578" t="s">
        <v>599</v>
      </c>
      <c r="I1027" s="578" t="s">
        <v>531</v>
      </c>
      <c r="J1027" s="624">
        <v>11590</v>
      </c>
    </row>
    <row r="1028" spans="1:10" ht="15" x14ac:dyDescent="0.25">
      <c r="A1028" s="578"/>
      <c r="B1028" s="616"/>
      <c r="C1028" s="578" t="s">
        <v>703</v>
      </c>
      <c r="D1028" s="578"/>
      <c r="E1028" s="578" t="s">
        <v>621</v>
      </c>
      <c r="F1028" s="578"/>
      <c r="G1028" s="578" t="s">
        <v>786</v>
      </c>
      <c r="H1028" s="578" t="s">
        <v>600</v>
      </c>
      <c r="I1028" s="578" t="s">
        <v>531</v>
      </c>
      <c r="J1028" s="624">
        <v>12395</v>
      </c>
    </row>
    <row r="1029" spans="1:10" s="628" customFormat="1" ht="15" x14ac:dyDescent="0.25">
      <c r="A1029" s="625"/>
      <c r="B1029" s="626"/>
      <c r="C1029" s="625" t="s">
        <v>703</v>
      </c>
      <c r="D1029" s="625"/>
      <c r="E1029" s="625"/>
      <c r="F1029" s="625"/>
      <c r="G1029" s="625" t="s">
        <v>786</v>
      </c>
      <c r="H1029" s="625"/>
      <c r="I1029" s="625"/>
      <c r="J1029" s="627">
        <v>23985</v>
      </c>
    </row>
    <row r="1030" spans="1:10" ht="15" x14ac:dyDescent="0.25">
      <c r="A1030" s="578"/>
      <c r="B1030" s="616"/>
      <c r="C1030" s="578" t="s">
        <v>703</v>
      </c>
      <c r="D1030" s="578"/>
      <c r="E1030" s="578" t="s">
        <v>622</v>
      </c>
      <c r="F1030" s="578"/>
      <c r="G1030" s="578" t="s">
        <v>720</v>
      </c>
      <c r="H1030" s="578" t="s">
        <v>598</v>
      </c>
      <c r="I1030" s="578" t="s">
        <v>531</v>
      </c>
      <c r="J1030" s="624">
        <v>-28865</v>
      </c>
    </row>
    <row r="1031" spans="1:10" ht="15" x14ac:dyDescent="0.25">
      <c r="A1031" s="578"/>
      <c r="B1031" s="616"/>
      <c r="C1031" s="578" t="s">
        <v>703</v>
      </c>
      <c r="D1031" s="578"/>
      <c r="E1031" s="578" t="s">
        <v>622</v>
      </c>
      <c r="F1031" s="578"/>
      <c r="G1031" s="578" t="s">
        <v>720</v>
      </c>
      <c r="H1031" s="578" t="s">
        <v>600</v>
      </c>
      <c r="I1031" s="578" t="s">
        <v>531</v>
      </c>
      <c r="J1031" s="624">
        <v>-7724</v>
      </c>
    </row>
    <row r="1032" spans="1:10" s="628" customFormat="1" ht="15" x14ac:dyDescent="0.25">
      <c r="A1032" s="625"/>
      <c r="B1032" s="626"/>
      <c r="C1032" s="625" t="s">
        <v>703</v>
      </c>
      <c r="D1032" s="625"/>
      <c r="E1032" s="625"/>
      <c r="F1032" s="625"/>
      <c r="G1032" s="625" t="s">
        <v>720</v>
      </c>
      <c r="H1032" s="625"/>
      <c r="I1032" s="625"/>
      <c r="J1032" s="627">
        <v>-36589</v>
      </c>
    </row>
    <row r="1033" spans="1:10" ht="15" x14ac:dyDescent="0.25">
      <c r="A1033" s="578"/>
      <c r="B1033" s="616"/>
      <c r="C1033" s="578" t="s">
        <v>703</v>
      </c>
      <c r="D1033" s="578"/>
      <c r="E1033" s="578" t="s">
        <v>621</v>
      </c>
      <c r="F1033" s="578"/>
      <c r="G1033" s="578" t="s">
        <v>787</v>
      </c>
      <c r="H1033" s="578" t="s">
        <v>599</v>
      </c>
      <c r="I1033" s="578" t="s">
        <v>531</v>
      </c>
      <c r="J1033" s="624">
        <v>13008</v>
      </c>
    </row>
    <row r="1034" spans="1:10" ht="15" x14ac:dyDescent="0.25">
      <c r="A1034" s="578"/>
      <c r="B1034" s="616"/>
      <c r="C1034" s="578" t="s">
        <v>703</v>
      </c>
      <c r="D1034" s="578"/>
      <c r="E1034" s="578" t="s">
        <v>621</v>
      </c>
      <c r="F1034" s="578"/>
      <c r="G1034" s="578" t="s">
        <v>787</v>
      </c>
      <c r="H1034" s="578" t="s">
        <v>600</v>
      </c>
      <c r="I1034" s="578" t="s">
        <v>531</v>
      </c>
      <c r="J1034" s="624">
        <v>2034</v>
      </c>
    </row>
    <row r="1035" spans="1:10" s="628" customFormat="1" ht="15" x14ac:dyDescent="0.25">
      <c r="A1035" s="625"/>
      <c r="B1035" s="626"/>
      <c r="C1035" s="625" t="s">
        <v>703</v>
      </c>
      <c r="D1035" s="625"/>
      <c r="E1035" s="625"/>
      <c r="F1035" s="625"/>
      <c r="G1035" s="625" t="s">
        <v>787</v>
      </c>
      <c r="H1035" s="625"/>
      <c r="I1035" s="625"/>
      <c r="J1035" s="627">
        <v>15042</v>
      </c>
    </row>
    <row r="1036" spans="1:10" ht="15" x14ac:dyDescent="0.25">
      <c r="A1036" s="578"/>
      <c r="B1036" s="616"/>
      <c r="C1036" s="578" t="s">
        <v>703</v>
      </c>
      <c r="D1036" s="578"/>
      <c r="E1036" s="578" t="s">
        <v>622</v>
      </c>
      <c r="F1036" s="578"/>
      <c r="G1036" s="578" t="s">
        <v>788</v>
      </c>
      <c r="H1036" s="578" t="s">
        <v>598</v>
      </c>
      <c r="I1036" s="578" t="s">
        <v>531</v>
      </c>
      <c r="J1036" s="624">
        <v>-683</v>
      </c>
    </row>
    <row r="1037" spans="1:10" ht="15" x14ac:dyDescent="0.25">
      <c r="A1037" s="578"/>
      <c r="B1037" s="616"/>
      <c r="C1037" s="578" t="s">
        <v>703</v>
      </c>
      <c r="D1037" s="578"/>
      <c r="E1037" s="578" t="s">
        <v>622</v>
      </c>
      <c r="F1037" s="578"/>
      <c r="G1037" s="578" t="s">
        <v>788</v>
      </c>
      <c r="H1037" s="578" t="s">
        <v>600</v>
      </c>
      <c r="I1037" s="578" t="s">
        <v>531</v>
      </c>
      <c r="J1037" s="624">
        <v>-991</v>
      </c>
    </row>
    <row r="1038" spans="1:10" s="628" customFormat="1" ht="15" x14ac:dyDescent="0.25">
      <c r="A1038" s="625"/>
      <c r="B1038" s="626"/>
      <c r="C1038" s="625" t="s">
        <v>703</v>
      </c>
      <c r="D1038" s="625"/>
      <c r="E1038" s="625"/>
      <c r="F1038" s="625"/>
      <c r="G1038" s="625" t="s">
        <v>788</v>
      </c>
      <c r="H1038" s="625"/>
      <c r="I1038" s="625"/>
      <c r="J1038" s="627">
        <v>-1674</v>
      </c>
    </row>
    <row r="1039" spans="1:10" ht="15" x14ac:dyDescent="0.25">
      <c r="A1039" s="578"/>
      <c r="B1039" s="616"/>
      <c r="C1039" s="578" t="s">
        <v>703</v>
      </c>
      <c r="D1039" s="578"/>
      <c r="E1039" s="578" t="s">
        <v>622</v>
      </c>
      <c r="F1039" s="578"/>
      <c r="G1039" s="578" t="s">
        <v>764</v>
      </c>
      <c r="H1039" s="578" t="s">
        <v>598</v>
      </c>
      <c r="I1039" s="578" t="s">
        <v>531</v>
      </c>
      <c r="J1039" s="624">
        <v>-5199</v>
      </c>
    </row>
    <row r="1040" spans="1:10" ht="15" x14ac:dyDescent="0.25">
      <c r="A1040" s="578"/>
      <c r="B1040" s="616"/>
      <c r="C1040" s="578" t="s">
        <v>703</v>
      </c>
      <c r="D1040" s="578"/>
      <c r="E1040" s="578" t="s">
        <v>621</v>
      </c>
      <c r="F1040" s="578"/>
      <c r="G1040" s="578" t="s">
        <v>764</v>
      </c>
      <c r="H1040" s="578" t="s">
        <v>600</v>
      </c>
      <c r="I1040" s="578" t="s">
        <v>531</v>
      </c>
      <c r="J1040" s="624">
        <v>3625</v>
      </c>
    </row>
    <row r="1041" spans="1:10" s="628" customFormat="1" ht="15" x14ac:dyDescent="0.25">
      <c r="A1041" s="625"/>
      <c r="B1041" s="626"/>
      <c r="C1041" s="625" t="s">
        <v>703</v>
      </c>
      <c r="D1041" s="625"/>
      <c r="E1041" s="625"/>
      <c r="F1041" s="625"/>
      <c r="G1041" s="625" t="s">
        <v>764</v>
      </c>
      <c r="H1041" s="625"/>
      <c r="I1041" s="625"/>
      <c r="J1041" s="627">
        <v>-1574</v>
      </c>
    </row>
    <row r="1042" spans="1:10" ht="15" x14ac:dyDescent="0.25">
      <c r="A1042" s="578"/>
      <c r="B1042" s="616"/>
      <c r="C1042" s="578" t="s">
        <v>703</v>
      </c>
      <c r="D1042" s="578"/>
      <c r="E1042" s="578" t="s">
        <v>621</v>
      </c>
      <c r="F1042" s="578"/>
      <c r="G1042" s="578" t="s">
        <v>711</v>
      </c>
      <c r="H1042" s="578" t="s">
        <v>599</v>
      </c>
      <c r="I1042" s="578" t="s">
        <v>531</v>
      </c>
      <c r="J1042" s="624">
        <v>29475</v>
      </c>
    </row>
    <row r="1043" spans="1:10" ht="15" x14ac:dyDescent="0.25">
      <c r="A1043" s="578"/>
      <c r="B1043" s="616"/>
      <c r="C1043" s="578" t="s">
        <v>703</v>
      </c>
      <c r="D1043" s="578"/>
      <c r="E1043" s="578" t="s">
        <v>621</v>
      </c>
      <c r="F1043" s="578"/>
      <c r="G1043" s="578" t="s">
        <v>711</v>
      </c>
      <c r="H1043" s="578" t="s">
        <v>600</v>
      </c>
      <c r="I1043" s="578" t="s">
        <v>531</v>
      </c>
      <c r="J1043" s="624">
        <v>9071</v>
      </c>
    </row>
    <row r="1044" spans="1:10" s="628" customFormat="1" ht="15" x14ac:dyDescent="0.25">
      <c r="A1044" s="625"/>
      <c r="B1044" s="626"/>
      <c r="C1044" s="625" t="s">
        <v>703</v>
      </c>
      <c r="D1044" s="625"/>
      <c r="E1044" s="625"/>
      <c r="F1044" s="625"/>
      <c r="G1044" s="625" t="s">
        <v>711</v>
      </c>
      <c r="H1044" s="625"/>
      <c r="I1044" s="625"/>
      <c r="J1044" s="627">
        <v>38546</v>
      </c>
    </row>
    <row r="1045" spans="1:10" ht="15" x14ac:dyDescent="0.25">
      <c r="A1045" s="578"/>
      <c r="B1045" s="616"/>
      <c r="C1045" s="578" t="s">
        <v>703</v>
      </c>
      <c r="D1045" s="578"/>
      <c r="E1045" s="578" t="s">
        <v>621</v>
      </c>
      <c r="F1045" s="578"/>
      <c r="G1045" s="578" t="s">
        <v>742</v>
      </c>
      <c r="H1045" s="578" t="s">
        <v>599</v>
      </c>
      <c r="I1045" s="578" t="s">
        <v>531</v>
      </c>
      <c r="J1045" s="624">
        <v>33858</v>
      </c>
    </row>
    <row r="1046" spans="1:10" ht="15" x14ac:dyDescent="0.25">
      <c r="A1046" s="578"/>
      <c r="B1046" s="616"/>
      <c r="C1046" s="578" t="s">
        <v>703</v>
      </c>
      <c r="D1046" s="578"/>
      <c r="E1046" s="578" t="s">
        <v>621</v>
      </c>
      <c r="F1046" s="578"/>
      <c r="G1046" s="578" t="s">
        <v>742</v>
      </c>
      <c r="H1046" s="578" t="s">
        <v>600</v>
      </c>
      <c r="I1046" s="578" t="s">
        <v>531</v>
      </c>
      <c r="J1046" s="624">
        <v>13828</v>
      </c>
    </row>
    <row r="1047" spans="1:10" s="628" customFormat="1" ht="15" x14ac:dyDescent="0.25">
      <c r="A1047" s="625"/>
      <c r="B1047" s="626"/>
      <c r="C1047" s="625" t="s">
        <v>703</v>
      </c>
      <c r="D1047" s="625"/>
      <c r="E1047" s="625"/>
      <c r="F1047" s="625"/>
      <c r="G1047" s="625" t="s">
        <v>742</v>
      </c>
      <c r="H1047" s="625"/>
      <c r="I1047" s="625"/>
      <c r="J1047" s="627">
        <v>47686</v>
      </c>
    </row>
    <row r="1048" spans="1:10" ht="15" x14ac:dyDescent="0.25">
      <c r="A1048" s="578"/>
      <c r="B1048" s="616"/>
      <c r="C1048" s="578" t="s">
        <v>703</v>
      </c>
      <c r="D1048" s="578"/>
      <c r="E1048" s="578" t="s">
        <v>621</v>
      </c>
      <c r="F1048" s="578"/>
      <c r="G1048" s="578" t="s">
        <v>765</v>
      </c>
      <c r="H1048" s="578" t="s">
        <v>599</v>
      </c>
      <c r="I1048" s="578" t="s">
        <v>531</v>
      </c>
      <c r="J1048" s="624">
        <v>7111</v>
      </c>
    </row>
    <row r="1049" spans="1:10" ht="15" x14ac:dyDescent="0.25">
      <c r="A1049" s="578"/>
      <c r="B1049" s="616"/>
      <c r="C1049" s="578" t="s">
        <v>703</v>
      </c>
      <c r="D1049" s="578"/>
      <c r="E1049" s="578" t="s">
        <v>621</v>
      </c>
      <c r="F1049" s="578"/>
      <c r="G1049" s="578" t="s">
        <v>765</v>
      </c>
      <c r="H1049" s="578" t="s">
        <v>600</v>
      </c>
      <c r="I1049" s="578" t="s">
        <v>531</v>
      </c>
      <c r="J1049" s="624">
        <v>1148</v>
      </c>
    </row>
    <row r="1050" spans="1:10" s="628" customFormat="1" ht="15" x14ac:dyDescent="0.25">
      <c r="A1050" s="625"/>
      <c r="B1050" s="626"/>
      <c r="C1050" s="625" t="s">
        <v>703</v>
      </c>
      <c r="D1050" s="625"/>
      <c r="E1050" s="625"/>
      <c r="F1050" s="625"/>
      <c r="G1050" s="625" t="s">
        <v>765</v>
      </c>
      <c r="H1050" s="625"/>
      <c r="I1050" s="625"/>
      <c r="J1050" s="627">
        <v>8259</v>
      </c>
    </row>
    <row r="1051" spans="1:10" ht="15" x14ac:dyDescent="0.25">
      <c r="A1051" s="578"/>
      <c r="B1051" s="616"/>
      <c r="C1051" s="578" t="s">
        <v>703</v>
      </c>
      <c r="D1051" s="578"/>
      <c r="E1051" s="578" t="s">
        <v>621</v>
      </c>
      <c r="F1051" s="578"/>
      <c r="G1051" s="578" t="s">
        <v>721</v>
      </c>
      <c r="H1051" s="578" t="s">
        <v>599</v>
      </c>
      <c r="I1051" s="578" t="s">
        <v>531</v>
      </c>
      <c r="J1051" s="624">
        <v>23110</v>
      </c>
    </row>
    <row r="1052" spans="1:10" ht="15" x14ac:dyDescent="0.25">
      <c r="A1052" s="578"/>
      <c r="B1052" s="616"/>
      <c r="C1052" s="578" t="s">
        <v>703</v>
      </c>
      <c r="D1052" s="578"/>
      <c r="E1052" s="578" t="s">
        <v>621</v>
      </c>
      <c r="F1052" s="578"/>
      <c r="G1052" s="578" t="s">
        <v>721</v>
      </c>
      <c r="H1052" s="578" t="s">
        <v>600</v>
      </c>
      <c r="I1052" s="578" t="s">
        <v>531</v>
      </c>
      <c r="J1052" s="624">
        <v>11185</v>
      </c>
    </row>
    <row r="1053" spans="1:10" s="628" customFormat="1" ht="15" x14ac:dyDescent="0.25">
      <c r="A1053" s="625"/>
      <c r="B1053" s="626"/>
      <c r="C1053" s="625" t="s">
        <v>703</v>
      </c>
      <c r="D1053" s="625"/>
      <c r="E1053" s="625"/>
      <c r="F1053" s="625"/>
      <c r="G1053" s="625" t="s">
        <v>721</v>
      </c>
      <c r="H1053" s="625"/>
      <c r="I1053" s="625"/>
      <c r="J1053" s="627">
        <v>34295</v>
      </c>
    </row>
    <row r="1054" spans="1:10" ht="15" x14ac:dyDescent="0.25">
      <c r="A1054" s="578"/>
      <c r="B1054" s="616"/>
      <c r="C1054" s="578" t="s">
        <v>703</v>
      </c>
      <c r="D1054" s="578"/>
      <c r="E1054" s="578" t="s">
        <v>621</v>
      </c>
      <c r="F1054" s="578"/>
      <c r="G1054" s="578" t="s">
        <v>722</v>
      </c>
      <c r="H1054" s="578" t="s">
        <v>599</v>
      </c>
      <c r="I1054" s="578" t="s">
        <v>531</v>
      </c>
      <c r="J1054" s="624">
        <v>11411</v>
      </c>
    </row>
    <row r="1055" spans="1:10" ht="15" x14ac:dyDescent="0.25">
      <c r="A1055" s="578"/>
      <c r="B1055" s="616"/>
      <c r="C1055" s="578" t="s">
        <v>703</v>
      </c>
      <c r="D1055" s="578"/>
      <c r="E1055" s="578" t="s">
        <v>621</v>
      </c>
      <c r="F1055" s="578"/>
      <c r="G1055" s="578" t="s">
        <v>722</v>
      </c>
      <c r="H1055" s="578" t="s">
        <v>600</v>
      </c>
      <c r="I1055" s="578" t="s">
        <v>531</v>
      </c>
      <c r="J1055" s="624">
        <v>3562</v>
      </c>
    </row>
    <row r="1056" spans="1:10" s="628" customFormat="1" ht="15" x14ac:dyDescent="0.25">
      <c r="A1056" s="625"/>
      <c r="B1056" s="626"/>
      <c r="C1056" s="625" t="s">
        <v>703</v>
      </c>
      <c r="D1056" s="625"/>
      <c r="E1056" s="625"/>
      <c r="F1056" s="625"/>
      <c r="G1056" s="625" t="s">
        <v>722</v>
      </c>
      <c r="H1056" s="625"/>
      <c r="I1056" s="625"/>
      <c r="J1056" s="627">
        <v>14973</v>
      </c>
    </row>
    <row r="1057" spans="1:10" ht="15" x14ac:dyDescent="0.25">
      <c r="A1057" s="578"/>
      <c r="B1057" s="616"/>
      <c r="C1057" s="578" t="s">
        <v>703</v>
      </c>
      <c r="D1057" s="578"/>
      <c r="E1057" s="578" t="s">
        <v>621</v>
      </c>
      <c r="F1057" s="578"/>
      <c r="G1057" s="578" t="s">
        <v>789</v>
      </c>
      <c r="H1057" s="578" t="s">
        <v>599</v>
      </c>
      <c r="I1057" s="578" t="s">
        <v>531</v>
      </c>
      <c r="J1057" s="624">
        <v>5008</v>
      </c>
    </row>
    <row r="1058" spans="1:10" ht="15" x14ac:dyDescent="0.25">
      <c r="A1058" s="578"/>
      <c r="B1058" s="616"/>
      <c r="C1058" s="578" t="s">
        <v>703</v>
      </c>
      <c r="D1058" s="578"/>
      <c r="E1058" s="578" t="s">
        <v>621</v>
      </c>
      <c r="F1058" s="578"/>
      <c r="G1058" s="578" t="s">
        <v>789</v>
      </c>
      <c r="H1058" s="578" t="s">
        <v>600</v>
      </c>
      <c r="I1058" s="578" t="s">
        <v>531</v>
      </c>
      <c r="J1058" s="624">
        <v>2607</v>
      </c>
    </row>
    <row r="1059" spans="1:10" s="628" customFormat="1" ht="15" x14ac:dyDescent="0.25">
      <c r="A1059" s="625"/>
      <c r="B1059" s="626"/>
      <c r="C1059" s="625" t="s">
        <v>703</v>
      </c>
      <c r="D1059" s="625"/>
      <c r="E1059" s="625"/>
      <c r="F1059" s="625"/>
      <c r="G1059" s="625" t="s">
        <v>789</v>
      </c>
      <c r="H1059" s="625"/>
      <c r="I1059" s="625"/>
      <c r="J1059" s="627">
        <v>7615</v>
      </c>
    </row>
    <row r="1060" spans="1:10" ht="15" x14ac:dyDescent="0.25">
      <c r="A1060" s="578"/>
      <c r="B1060" s="616"/>
      <c r="C1060" s="578" t="s">
        <v>703</v>
      </c>
      <c r="D1060" s="578"/>
      <c r="E1060" s="578" t="s">
        <v>621</v>
      </c>
      <c r="F1060" s="578"/>
      <c r="G1060" s="578" t="s">
        <v>790</v>
      </c>
      <c r="H1060" s="578" t="s">
        <v>599</v>
      </c>
      <c r="I1060" s="578" t="s">
        <v>531</v>
      </c>
      <c r="J1060" s="624">
        <v>21626</v>
      </c>
    </row>
    <row r="1061" spans="1:10" ht="15" x14ac:dyDescent="0.25">
      <c r="A1061" s="578"/>
      <c r="B1061" s="616"/>
      <c r="C1061" s="578" t="s">
        <v>703</v>
      </c>
      <c r="D1061" s="578"/>
      <c r="E1061" s="578" t="s">
        <v>621</v>
      </c>
      <c r="F1061" s="578"/>
      <c r="G1061" s="578" t="s">
        <v>790</v>
      </c>
      <c r="H1061" s="578" t="s">
        <v>600</v>
      </c>
      <c r="I1061" s="578" t="s">
        <v>531</v>
      </c>
      <c r="J1061" s="624">
        <v>2743</v>
      </c>
    </row>
    <row r="1062" spans="1:10" s="628" customFormat="1" ht="15" x14ac:dyDescent="0.25">
      <c r="A1062" s="625"/>
      <c r="B1062" s="626"/>
      <c r="C1062" s="625" t="s">
        <v>703</v>
      </c>
      <c r="D1062" s="625"/>
      <c r="E1062" s="625"/>
      <c r="F1062" s="625"/>
      <c r="G1062" s="625" t="s">
        <v>790</v>
      </c>
      <c r="H1062" s="625"/>
      <c r="I1062" s="625"/>
      <c r="J1062" s="627">
        <v>24369</v>
      </c>
    </row>
    <row r="1063" spans="1:10" ht="15" x14ac:dyDescent="0.25">
      <c r="A1063" s="578"/>
      <c r="B1063" s="616"/>
      <c r="C1063" s="578" t="s">
        <v>703</v>
      </c>
      <c r="D1063" s="578"/>
      <c r="E1063" s="578" t="s">
        <v>621</v>
      </c>
      <c r="F1063" s="578"/>
      <c r="G1063" s="578" t="s">
        <v>723</v>
      </c>
      <c r="H1063" s="578" t="s">
        <v>599</v>
      </c>
      <c r="I1063" s="578" t="s">
        <v>531</v>
      </c>
      <c r="J1063" s="624">
        <v>816</v>
      </c>
    </row>
    <row r="1064" spans="1:10" ht="15" x14ac:dyDescent="0.25">
      <c r="A1064" s="578"/>
      <c r="B1064" s="616"/>
      <c r="C1064" s="578" t="s">
        <v>703</v>
      </c>
      <c r="D1064" s="578"/>
      <c r="E1064" s="578" t="s">
        <v>622</v>
      </c>
      <c r="F1064" s="578"/>
      <c r="G1064" s="578" t="s">
        <v>723</v>
      </c>
      <c r="H1064" s="578" t="s">
        <v>600</v>
      </c>
      <c r="I1064" s="578" t="s">
        <v>531</v>
      </c>
      <c r="J1064" s="624">
        <v>-3025</v>
      </c>
    </row>
    <row r="1065" spans="1:10" s="628" customFormat="1" ht="15" x14ac:dyDescent="0.25">
      <c r="A1065" s="625"/>
      <c r="B1065" s="626"/>
      <c r="C1065" s="625" t="s">
        <v>703</v>
      </c>
      <c r="D1065" s="625"/>
      <c r="E1065" s="625"/>
      <c r="F1065" s="625"/>
      <c r="G1065" s="625" t="s">
        <v>723</v>
      </c>
      <c r="H1065" s="625"/>
      <c r="I1065" s="625"/>
      <c r="J1065" s="627">
        <v>-2209</v>
      </c>
    </row>
    <row r="1066" spans="1:10" ht="15" x14ac:dyDescent="0.25">
      <c r="A1066" s="578"/>
      <c r="B1066" s="616"/>
      <c r="C1066" s="578" t="s">
        <v>703</v>
      </c>
      <c r="D1066" s="578"/>
      <c r="E1066" s="578" t="s">
        <v>621</v>
      </c>
      <c r="F1066" s="578"/>
      <c r="G1066" s="578" t="s">
        <v>791</v>
      </c>
      <c r="H1066" s="578" t="s">
        <v>599</v>
      </c>
      <c r="I1066" s="578" t="s">
        <v>531</v>
      </c>
      <c r="J1066" s="624">
        <v>25979</v>
      </c>
    </row>
    <row r="1067" spans="1:10" ht="15" x14ac:dyDescent="0.25">
      <c r="A1067" s="578"/>
      <c r="B1067" s="616"/>
      <c r="C1067" s="578" t="s">
        <v>703</v>
      </c>
      <c r="D1067" s="578"/>
      <c r="E1067" s="578" t="s">
        <v>621</v>
      </c>
      <c r="F1067" s="578"/>
      <c r="G1067" s="578" t="s">
        <v>791</v>
      </c>
      <c r="H1067" s="578" t="s">
        <v>600</v>
      </c>
      <c r="I1067" s="578" t="s">
        <v>531</v>
      </c>
      <c r="J1067" s="624">
        <v>3974</v>
      </c>
    </row>
    <row r="1068" spans="1:10" s="628" customFormat="1" ht="15" x14ac:dyDescent="0.25">
      <c r="A1068" s="625"/>
      <c r="B1068" s="626"/>
      <c r="C1068" s="625" t="s">
        <v>703</v>
      </c>
      <c r="D1068" s="625"/>
      <c r="E1068" s="625"/>
      <c r="F1068" s="625"/>
      <c r="G1068" s="625" t="s">
        <v>791</v>
      </c>
      <c r="H1068" s="625"/>
      <c r="I1068" s="625"/>
      <c r="J1068" s="627">
        <v>29953</v>
      </c>
    </row>
    <row r="1069" spans="1:10" ht="15" x14ac:dyDescent="0.25">
      <c r="A1069" s="578"/>
      <c r="B1069" s="616"/>
      <c r="C1069" s="578" t="s">
        <v>703</v>
      </c>
      <c r="D1069" s="578"/>
      <c r="E1069" s="578" t="s">
        <v>621</v>
      </c>
      <c r="F1069" s="578"/>
      <c r="G1069" s="578" t="s">
        <v>613</v>
      </c>
      <c r="H1069" s="578" t="s">
        <v>599</v>
      </c>
      <c r="I1069" s="578" t="s">
        <v>531</v>
      </c>
      <c r="J1069" s="624">
        <v>26594</v>
      </c>
    </row>
    <row r="1070" spans="1:10" ht="15" x14ac:dyDescent="0.25">
      <c r="A1070" s="578"/>
      <c r="B1070" s="616"/>
      <c r="C1070" s="578" t="s">
        <v>703</v>
      </c>
      <c r="D1070" s="578"/>
      <c r="E1070" s="578" t="s">
        <v>621</v>
      </c>
      <c r="F1070" s="578"/>
      <c r="G1070" s="578" t="s">
        <v>613</v>
      </c>
      <c r="H1070" s="578" t="s">
        <v>600</v>
      </c>
      <c r="I1070" s="578" t="s">
        <v>531</v>
      </c>
      <c r="J1070" s="624">
        <v>8451</v>
      </c>
    </row>
    <row r="1071" spans="1:10" s="628" customFormat="1" ht="15" x14ac:dyDescent="0.25">
      <c r="A1071" s="625"/>
      <c r="B1071" s="626"/>
      <c r="C1071" s="625" t="s">
        <v>703</v>
      </c>
      <c r="D1071" s="625"/>
      <c r="E1071" s="625"/>
      <c r="F1071" s="625"/>
      <c r="G1071" s="625" t="s">
        <v>613</v>
      </c>
      <c r="H1071" s="625"/>
      <c r="I1071" s="625"/>
      <c r="J1071" s="627">
        <v>35045</v>
      </c>
    </row>
    <row r="1072" spans="1:10" ht="15" x14ac:dyDescent="0.25">
      <c r="A1072" s="578"/>
      <c r="B1072" s="616"/>
      <c r="C1072" s="578" t="s">
        <v>703</v>
      </c>
      <c r="D1072" s="578"/>
      <c r="E1072" s="578" t="s">
        <v>621</v>
      </c>
      <c r="F1072" s="578"/>
      <c r="G1072" s="578" t="s">
        <v>614</v>
      </c>
      <c r="H1072" s="578" t="s">
        <v>599</v>
      </c>
      <c r="I1072" s="578" t="s">
        <v>531</v>
      </c>
      <c r="J1072" s="624">
        <v>12214</v>
      </c>
    </row>
    <row r="1073" spans="1:10" ht="15" x14ac:dyDescent="0.25">
      <c r="A1073" s="578"/>
      <c r="B1073" s="616"/>
      <c r="C1073" s="578" t="s">
        <v>703</v>
      </c>
      <c r="D1073" s="578"/>
      <c r="E1073" s="578" t="s">
        <v>621</v>
      </c>
      <c r="F1073" s="578"/>
      <c r="G1073" s="578" t="s">
        <v>614</v>
      </c>
      <c r="H1073" s="578" t="s">
        <v>600</v>
      </c>
      <c r="I1073" s="578" t="s">
        <v>531</v>
      </c>
      <c r="J1073" s="624">
        <v>2112</v>
      </c>
    </row>
    <row r="1074" spans="1:10" s="628" customFormat="1" ht="15" x14ac:dyDescent="0.25">
      <c r="A1074" s="625"/>
      <c r="B1074" s="626"/>
      <c r="C1074" s="625" t="s">
        <v>703</v>
      </c>
      <c r="D1074" s="625"/>
      <c r="E1074" s="625"/>
      <c r="F1074" s="625"/>
      <c r="G1074" s="625" t="s">
        <v>614</v>
      </c>
      <c r="H1074" s="625"/>
      <c r="I1074" s="625"/>
      <c r="J1074" s="627">
        <v>14326</v>
      </c>
    </row>
    <row r="1075" spans="1:10" ht="15" x14ac:dyDescent="0.25">
      <c r="A1075" s="578"/>
      <c r="B1075" s="616"/>
      <c r="C1075" s="578" t="s">
        <v>703</v>
      </c>
      <c r="D1075" s="578"/>
      <c r="E1075" s="578" t="s">
        <v>621</v>
      </c>
      <c r="F1075" s="578"/>
      <c r="G1075" s="578" t="s">
        <v>766</v>
      </c>
      <c r="H1075" s="578" t="s">
        <v>599</v>
      </c>
      <c r="I1075" s="578" t="s">
        <v>531</v>
      </c>
      <c r="J1075" s="624">
        <v>4087</v>
      </c>
    </row>
    <row r="1076" spans="1:10" ht="15" x14ac:dyDescent="0.25">
      <c r="A1076" s="578"/>
      <c r="B1076" s="616"/>
      <c r="C1076" s="578" t="s">
        <v>703</v>
      </c>
      <c r="D1076" s="578"/>
      <c r="E1076" s="578" t="s">
        <v>621</v>
      </c>
      <c r="F1076" s="578"/>
      <c r="G1076" s="578" t="s">
        <v>766</v>
      </c>
      <c r="H1076" s="578" t="s">
        <v>600</v>
      </c>
      <c r="I1076" s="578" t="s">
        <v>531</v>
      </c>
      <c r="J1076" s="624">
        <v>445</v>
      </c>
    </row>
    <row r="1077" spans="1:10" s="628" customFormat="1" ht="15" x14ac:dyDescent="0.25">
      <c r="A1077" s="625"/>
      <c r="B1077" s="626"/>
      <c r="C1077" s="625" t="s">
        <v>703</v>
      </c>
      <c r="D1077" s="625"/>
      <c r="E1077" s="625"/>
      <c r="F1077" s="625"/>
      <c r="G1077" s="625" t="s">
        <v>766</v>
      </c>
      <c r="H1077" s="625"/>
      <c r="I1077" s="625"/>
      <c r="J1077" s="627">
        <v>4532</v>
      </c>
    </row>
    <row r="1078" spans="1:10" ht="15" x14ac:dyDescent="0.25">
      <c r="A1078" s="578"/>
      <c r="B1078" s="616"/>
      <c r="C1078" s="578" t="s">
        <v>703</v>
      </c>
      <c r="D1078" s="578"/>
      <c r="E1078" s="578" t="s">
        <v>621</v>
      </c>
      <c r="F1078" s="578"/>
      <c r="G1078" s="578" t="s">
        <v>615</v>
      </c>
      <c r="H1078" s="578" t="s">
        <v>599</v>
      </c>
      <c r="I1078" s="578" t="s">
        <v>531</v>
      </c>
      <c r="J1078" s="624">
        <v>19390</v>
      </c>
    </row>
    <row r="1079" spans="1:10" ht="15" x14ac:dyDescent="0.25">
      <c r="A1079" s="578"/>
      <c r="B1079" s="616"/>
      <c r="C1079" s="578" t="s">
        <v>703</v>
      </c>
      <c r="D1079" s="578"/>
      <c r="E1079" s="578" t="s">
        <v>621</v>
      </c>
      <c r="F1079" s="578"/>
      <c r="G1079" s="578" t="s">
        <v>615</v>
      </c>
      <c r="H1079" s="578" t="s">
        <v>600</v>
      </c>
      <c r="I1079" s="578" t="s">
        <v>531</v>
      </c>
      <c r="J1079" s="624">
        <v>7192</v>
      </c>
    </row>
    <row r="1080" spans="1:10" s="628" customFormat="1" ht="15" x14ac:dyDescent="0.25">
      <c r="A1080" s="625"/>
      <c r="B1080" s="626"/>
      <c r="C1080" s="625" t="s">
        <v>703</v>
      </c>
      <c r="D1080" s="625"/>
      <c r="E1080" s="625"/>
      <c r="F1080" s="625"/>
      <c r="G1080" s="625" t="s">
        <v>615</v>
      </c>
      <c r="H1080" s="625"/>
      <c r="I1080" s="625"/>
      <c r="J1080" s="627">
        <v>26582</v>
      </c>
    </row>
    <row r="1081" spans="1:10" ht="15" x14ac:dyDescent="0.25">
      <c r="A1081" s="578"/>
      <c r="B1081" s="616"/>
      <c r="C1081" s="578" t="s">
        <v>703</v>
      </c>
      <c r="D1081" s="578"/>
      <c r="E1081" s="578" t="s">
        <v>621</v>
      </c>
      <c r="F1081" s="578"/>
      <c r="G1081" s="578" t="s">
        <v>616</v>
      </c>
      <c r="H1081" s="578" t="s">
        <v>599</v>
      </c>
      <c r="I1081" s="578" t="s">
        <v>531</v>
      </c>
      <c r="J1081" s="624">
        <v>19224</v>
      </c>
    </row>
    <row r="1082" spans="1:10" ht="15" x14ac:dyDescent="0.25">
      <c r="A1082" s="578"/>
      <c r="B1082" s="616"/>
      <c r="C1082" s="578" t="s">
        <v>703</v>
      </c>
      <c r="D1082" s="578"/>
      <c r="E1082" s="578" t="s">
        <v>621</v>
      </c>
      <c r="F1082" s="578"/>
      <c r="G1082" s="578" t="s">
        <v>616</v>
      </c>
      <c r="H1082" s="578" t="s">
        <v>600</v>
      </c>
      <c r="I1082" s="578" t="s">
        <v>531</v>
      </c>
      <c r="J1082" s="624">
        <v>4820</v>
      </c>
    </row>
    <row r="1083" spans="1:10" s="628" customFormat="1" ht="15" x14ac:dyDescent="0.25">
      <c r="A1083" s="625"/>
      <c r="B1083" s="626"/>
      <c r="C1083" s="625" t="s">
        <v>703</v>
      </c>
      <c r="D1083" s="625"/>
      <c r="E1083" s="625"/>
      <c r="F1083" s="625"/>
      <c r="G1083" s="625" t="s">
        <v>616</v>
      </c>
      <c r="H1083" s="625"/>
      <c r="I1083" s="625"/>
      <c r="J1083" s="627">
        <v>24044</v>
      </c>
    </row>
    <row r="1084" spans="1:10" ht="15" x14ac:dyDescent="0.25">
      <c r="A1084" s="578"/>
      <c r="B1084" s="616"/>
      <c r="C1084" s="578" t="s">
        <v>703</v>
      </c>
      <c r="D1084" s="578"/>
      <c r="E1084" s="578" t="s">
        <v>621</v>
      </c>
      <c r="F1084" s="578"/>
      <c r="G1084" s="578" t="s">
        <v>617</v>
      </c>
      <c r="H1084" s="578" t="s">
        <v>599</v>
      </c>
      <c r="I1084" s="578" t="s">
        <v>531</v>
      </c>
      <c r="J1084" s="624">
        <v>43134</v>
      </c>
    </row>
    <row r="1085" spans="1:10" ht="15" x14ac:dyDescent="0.25">
      <c r="A1085" s="578"/>
      <c r="B1085" s="616"/>
      <c r="C1085" s="578" t="s">
        <v>703</v>
      </c>
      <c r="D1085" s="578"/>
      <c r="E1085" s="578" t="s">
        <v>621</v>
      </c>
      <c r="F1085" s="578"/>
      <c r="G1085" s="578" t="s">
        <v>617</v>
      </c>
      <c r="H1085" s="578" t="s">
        <v>600</v>
      </c>
      <c r="I1085" s="578" t="s">
        <v>531</v>
      </c>
      <c r="J1085" s="624">
        <v>22460</v>
      </c>
    </row>
    <row r="1086" spans="1:10" s="628" customFormat="1" ht="15" x14ac:dyDescent="0.25">
      <c r="A1086" s="625"/>
      <c r="B1086" s="626"/>
      <c r="C1086" s="625" t="s">
        <v>703</v>
      </c>
      <c r="D1086" s="625"/>
      <c r="E1086" s="625"/>
      <c r="F1086" s="625"/>
      <c r="G1086" s="625" t="s">
        <v>617</v>
      </c>
      <c r="H1086" s="625"/>
      <c r="I1086" s="625"/>
      <c r="J1086" s="627">
        <v>65594</v>
      </c>
    </row>
    <row r="1087" spans="1:10" ht="15" x14ac:dyDescent="0.25">
      <c r="A1087" s="578"/>
      <c r="B1087" s="616"/>
      <c r="C1087" s="578" t="s">
        <v>703</v>
      </c>
      <c r="D1087" s="578"/>
      <c r="E1087" s="578" t="s">
        <v>622</v>
      </c>
      <c r="F1087" s="578"/>
      <c r="G1087" s="578" t="s">
        <v>618</v>
      </c>
      <c r="H1087" s="578" t="s">
        <v>598</v>
      </c>
      <c r="I1087" s="578" t="s">
        <v>531</v>
      </c>
      <c r="J1087" s="624">
        <v>-40194</v>
      </c>
    </row>
    <row r="1088" spans="1:10" ht="15" x14ac:dyDescent="0.25">
      <c r="A1088" s="578"/>
      <c r="B1088" s="616"/>
      <c r="C1088" s="578" t="s">
        <v>703</v>
      </c>
      <c r="D1088" s="578"/>
      <c r="E1088" s="578" t="s">
        <v>622</v>
      </c>
      <c r="F1088" s="578"/>
      <c r="G1088" s="578" t="s">
        <v>618</v>
      </c>
      <c r="H1088" s="578" t="s">
        <v>600</v>
      </c>
      <c r="I1088" s="578" t="s">
        <v>531</v>
      </c>
      <c r="J1088" s="624">
        <v>-66665</v>
      </c>
    </row>
    <row r="1089" spans="1:10" s="628" customFormat="1" ht="15" x14ac:dyDescent="0.25">
      <c r="A1089" s="641" t="s">
        <v>792</v>
      </c>
      <c r="B1089" s="642"/>
      <c r="C1089" s="634" t="s">
        <v>703</v>
      </c>
      <c r="D1089" s="634"/>
      <c r="E1089" s="634"/>
      <c r="F1089" s="634"/>
      <c r="G1089" s="634" t="s">
        <v>618</v>
      </c>
      <c r="H1089" s="634"/>
      <c r="I1089" s="634"/>
      <c r="J1089" s="635">
        <v>-106859</v>
      </c>
    </row>
    <row r="1090" spans="1:10" x14ac:dyDescent="0.2">
      <c r="A1090" s="610"/>
      <c r="B1090" s="610"/>
      <c r="C1090" s="610"/>
      <c r="D1090" s="610"/>
      <c r="E1090" s="610"/>
      <c r="F1090" s="610"/>
      <c r="G1090" s="610"/>
      <c r="H1090" s="610"/>
      <c r="I1090" s="610"/>
      <c r="J1090" s="612"/>
    </row>
    <row r="1091" spans="1:10" ht="15" x14ac:dyDescent="0.25">
      <c r="A1091" s="578" t="s">
        <v>793</v>
      </c>
      <c r="B1091" s="616">
        <v>42734</v>
      </c>
      <c r="C1091" s="578" t="s">
        <v>703</v>
      </c>
      <c r="D1091" s="578" t="s">
        <v>738</v>
      </c>
      <c r="E1091" s="578" t="s">
        <v>622</v>
      </c>
      <c r="F1091" s="640" t="s">
        <v>523</v>
      </c>
      <c r="G1091" s="578" t="s">
        <v>789</v>
      </c>
      <c r="H1091" s="578" t="s">
        <v>597</v>
      </c>
      <c r="I1091" s="578" t="s">
        <v>531</v>
      </c>
      <c r="J1091" s="624">
        <v>-215</v>
      </c>
    </row>
    <row r="1092" spans="1:10" ht="15" x14ac:dyDescent="0.25">
      <c r="A1092" s="578"/>
      <c r="B1092" s="616"/>
      <c r="C1092" s="578" t="s">
        <v>703</v>
      </c>
      <c r="D1092" s="578"/>
      <c r="E1092" s="578" t="s">
        <v>621</v>
      </c>
      <c r="F1092" s="640" t="s">
        <v>526</v>
      </c>
      <c r="G1092" s="578" t="s">
        <v>789</v>
      </c>
      <c r="H1092" s="578" t="s">
        <v>601</v>
      </c>
      <c r="I1092" s="578" t="s">
        <v>531</v>
      </c>
      <c r="J1092" s="624">
        <v>215</v>
      </c>
    </row>
    <row r="1093" spans="1:10" s="628" customFormat="1" ht="15.75" thickBot="1" x14ac:dyDescent="0.3">
      <c r="A1093" s="643" t="s">
        <v>794</v>
      </c>
      <c r="B1093" s="644"/>
      <c r="C1093" s="645" t="s">
        <v>703</v>
      </c>
      <c r="D1093" s="645"/>
      <c r="E1093" s="645"/>
      <c r="F1093" s="645"/>
      <c r="G1093" s="645" t="s">
        <v>789</v>
      </c>
      <c r="H1093" s="645"/>
      <c r="I1093" s="645"/>
      <c r="J1093" s="646">
        <v>0</v>
      </c>
    </row>
    <row r="1094" spans="1:10" x14ac:dyDescent="0.2">
      <c r="A1094" s="570"/>
      <c r="B1094" s="570"/>
      <c r="C1094" s="570"/>
      <c r="D1094" s="570"/>
      <c r="E1094" s="570"/>
      <c r="F1094" s="570"/>
      <c r="G1094" s="570"/>
      <c r="H1094" s="570"/>
      <c r="I1094" s="570"/>
      <c r="J1094" s="647"/>
    </row>
    <row r="1095" spans="1:10" x14ac:dyDescent="0.2">
      <c r="A1095" s="570"/>
      <c r="B1095" s="570"/>
      <c r="C1095" s="570"/>
      <c r="D1095" s="570"/>
      <c r="E1095" s="570"/>
      <c r="F1095" s="570"/>
      <c r="G1095" s="570"/>
      <c r="H1095" s="570"/>
      <c r="I1095" s="570"/>
      <c r="J1095" s="647"/>
    </row>
    <row r="1096" spans="1:10" x14ac:dyDescent="0.2">
      <c r="A1096" s="570"/>
      <c r="B1096" s="570"/>
      <c r="C1096" s="570"/>
      <c r="D1096" s="570"/>
      <c r="E1096" s="570"/>
      <c r="F1096" s="570"/>
      <c r="G1096" s="570"/>
      <c r="H1096" s="570"/>
      <c r="I1096" s="570"/>
      <c r="J1096" s="570"/>
    </row>
    <row r="1097" spans="1:10" x14ac:dyDescent="0.2">
      <c r="A1097" s="570"/>
      <c r="B1097" s="570"/>
      <c r="C1097" s="570"/>
      <c r="D1097" s="570"/>
      <c r="E1097" s="570"/>
      <c r="F1097" s="570"/>
      <c r="G1097" s="570"/>
      <c r="H1097" s="570"/>
      <c r="I1097" s="570"/>
      <c r="J1097" s="570"/>
    </row>
    <row r="1098" spans="1:10" x14ac:dyDescent="0.2">
      <c r="A1098" s="570"/>
      <c r="B1098" s="570"/>
      <c r="C1098" s="570"/>
      <c r="D1098" s="570"/>
      <c r="E1098" s="570"/>
      <c r="F1098" s="570"/>
      <c r="G1098" s="570"/>
      <c r="H1098" s="570"/>
      <c r="I1098" s="570"/>
      <c r="J1098" s="570"/>
    </row>
    <row r="1099" spans="1:10" x14ac:dyDescent="0.2">
      <c r="A1099" s="570"/>
      <c r="B1099" s="570"/>
      <c r="C1099" s="570"/>
      <c r="D1099" s="570"/>
      <c r="E1099" s="570"/>
      <c r="F1099" s="570"/>
      <c r="G1099" s="570"/>
      <c r="H1099" s="570"/>
      <c r="I1099" s="570"/>
      <c r="J1099" s="570"/>
    </row>
    <row r="1100" spans="1:10" x14ac:dyDescent="0.2">
      <c r="A1100" s="570"/>
      <c r="B1100" s="570"/>
      <c r="C1100" s="570"/>
      <c r="D1100" s="570"/>
      <c r="E1100" s="570"/>
      <c r="F1100" s="570"/>
      <c r="G1100" s="570"/>
      <c r="H1100" s="570"/>
      <c r="I1100" s="570"/>
      <c r="J1100" s="570"/>
    </row>
    <row r="1101" spans="1:10" x14ac:dyDescent="0.2">
      <c r="A1101" s="570"/>
      <c r="B1101" s="570"/>
      <c r="C1101" s="570"/>
      <c r="D1101" s="570"/>
      <c r="E1101" s="570"/>
      <c r="F1101" s="570"/>
      <c r="G1101" s="570"/>
      <c r="H1101" s="570"/>
      <c r="I1101" s="570"/>
      <c r="J1101" s="570"/>
    </row>
    <row r="1102" spans="1:10" x14ac:dyDescent="0.2">
      <c r="A1102" s="570"/>
      <c r="B1102" s="570"/>
      <c r="C1102" s="570"/>
      <c r="D1102" s="570"/>
      <c r="E1102" s="570"/>
      <c r="F1102" s="570"/>
      <c r="G1102" s="570"/>
      <c r="H1102" s="570"/>
      <c r="I1102" s="570"/>
      <c r="J1102" s="570"/>
    </row>
    <row r="1103" spans="1:10" x14ac:dyDescent="0.2">
      <c r="A1103" s="570"/>
      <c r="B1103" s="570"/>
      <c r="C1103" s="570"/>
      <c r="D1103" s="570"/>
      <c r="E1103" s="570"/>
      <c r="F1103" s="570"/>
      <c r="G1103" s="570"/>
      <c r="H1103" s="570"/>
      <c r="I1103" s="570"/>
      <c r="J1103" s="570"/>
    </row>
    <row r="1104" spans="1:10" x14ac:dyDescent="0.2">
      <c r="A1104" s="570"/>
      <c r="B1104" s="570"/>
      <c r="C1104" s="570"/>
      <c r="D1104" s="570"/>
      <c r="E1104" s="570"/>
      <c r="F1104" s="570"/>
      <c r="G1104" s="570"/>
      <c r="H1104" s="570"/>
      <c r="I1104" s="570"/>
      <c r="J1104" s="570"/>
    </row>
    <row r="1105" spans="1:10" x14ac:dyDescent="0.2">
      <c r="A1105" s="570"/>
      <c r="B1105" s="570"/>
      <c r="C1105" s="570"/>
      <c r="D1105" s="570"/>
      <c r="E1105" s="570"/>
      <c r="F1105" s="570"/>
      <c r="G1105" s="570"/>
      <c r="H1105" s="570"/>
      <c r="I1105" s="570"/>
      <c r="J1105" s="570"/>
    </row>
    <row r="1106" spans="1:10" x14ac:dyDescent="0.2">
      <c r="A1106" s="570"/>
      <c r="B1106" s="570"/>
      <c r="C1106" s="570"/>
      <c r="D1106" s="570"/>
      <c r="E1106" s="570"/>
      <c r="F1106" s="570"/>
      <c r="G1106" s="570"/>
      <c r="H1106" s="570"/>
      <c r="I1106" s="570"/>
      <c r="J1106" s="570"/>
    </row>
    <row r="1107" spans="1:10" x14ac:dyDescent="0.2">
      <c r="A1107" s="570"/>
      <c r="B1107" s="570"/>
      <c r="C1107" s="570"/>
      <c r="D1107" s="570"/>
      <c r="E1107" s="570"/>
      <c r="F1107" s="570"/>
      <c r="G1107" s="570"/>
      <c r="H1107" s="570"/>
      <c r="I1107" s="570"/>
      <c r="J1107" s="570"/>
    </row>
    <row r="1108" spans="1:10" x14ac:dyDescent="0.2">
      <c r="A1108" s="570"/>
      <c r="B1108" s="570"/>
      <c r="C1108" s="570"/>
      <c r="D1108" s="570"/>
      <c r="E1108" s="570"/>
      <c r="F1108" s="570"/>
      <c r="G1108" s="570"/>
      <c r="H1108" s="570"/>
      <c r="I1108" s="570"/>
      <c r="J1108" s="570"/>
    </row>
    <row r="1109" spans="1:10" x14ac:dyDescent="0.2">
      <c r="A1109" s="570"/>
      <c r="B1109" s="570"/>
      <c r="C1109" s="570"/>
      <c r="D1109" s="570"/>
      <c r="E1109" s="570"/>
      <c r="F1109" s="570"/>
      <c r="G1109" s="570"/>
      <c r="H1109" s="570"/>
      <c r="I1109" s="570"/>
      <c r="J1109" s="570"/>
    </row>
    <row r="1110" spans="1:10" x14ac:dyDescent="0.2">
      <c r="A1110" s="570"/>
      <c r="B1110" s="570"/>
      <c r="C1110" s="570"/>
      <c r="D1110" s="570"/>
      <c r="E1110" s="570"/>
      <c r="F1110" s="570"/>
      <c r="G1110" s="570"/>
      <c r="H1110" s="570"/>
      <c r="I1110" s="570"/>
      <c r="J1110" s="570"/>
    </row>
    <row r="1111" spans="1:10" x14ac:dyDescent="0.2">
      <c r="A1111" s="570"/>
      <c r="B1111" s="570"/>
      <c r="C1111" s="570"/>
      <c r="D1111" s="570"/>
      <c r="E1111" s="570"/>
      <c r="F1111" s="570"/>
      <c r="G1111" s="570"/>
      <c r="H1111" s="570"/>
      <c r="I1111" s="570"/>
      <c r="J1111" s="570"/>
    </row>
    <row r="1112" spans="1:10" x14ac:dyDescent="0.2">
      <c r="A1112" s="570"/>
      <c r="B1112" s="570"/>
      <c r="C1112" s="570"/>
      <c r="D1112" s="570"/>
      <c r="E1112" s="570"/>
      <c r="F1112" s="570"/>
      <c r="G1112" s="570"/>
      <c r="H1112" s="570"/>
      <c r="I1112" s="570"/>
      <c r="J1112" s="570"/>
    </row>
    <row r="1113" spans="1:10" x14ac:dyDescent="0.2">
      <c r="A1113" s="570"/>
      <c r="B1113" s="570"/>
      <c r="C1113" s="570"/>
      <c r="D1113" s="570"/>
      <c r="E1113" s="570"/>
      <c r="F1113" s="570"/>
      <c r="G1113" s="570"/>
      <c r="H1113" s="570"/>
      <c r="I1113" s="570"/>
      <c r="J1113" s="570"/>
    </row>
    <row r="1114" spans="1:10" x14ac:dyDescent="0.2">
      <c r="A1114" s="570"/>
      <c r="B1114" s="570"/>
      <c r="C1114" s="570"/>
      <c r="D1114" s="570"/>
      <c r="E1114" s="570"/>
      <c r="F1114" s="570"/>
      <c r="G1114" s="570"/>
      <c r="H1114" s="570"/>
      <c r="I1114" s="570"/>
      <c r="J1114" s="570"/>
    </row>
    <row r="1115" spans="1:10" x14ac:dyDescent="0.2">
      <c r="A1115" s="570"/>
      <c r="B1115" s="570"/>
      <c r="C1115" s="570"/>
      <c r="D1115" s="570"/>
      <c r="E1115" s="570"/>
      <c r="F1115" s="570"/>
      <c r="G1115" s="570"/>
      <c r="H1115" s="570"/>
      <c r="I1115" s="570"/>
      <c r="J1115" s="570"/>
    </row>
    <row r="1116" spans="1:10" x14ac:dyDescent="0.2">
      <c r="A1116" s="570"/>
      <c r="B1116" s="570"/>
      <c r="C1116" s="570"/>
      <c r="D1116" s="570"/>
      <c r="E1116" s="570"/>
      <c r="F1116" s="570"/>
      <c r="G1116" s="570"/>
      <c r="H1116" s="570"/>
      <c r="I1116" s="570"/>
      <c r="J1116" s="570"/>
    </row>
    <row r="1117" spans="1:10" x14ac:dyDescent="0.2">
      <c r="A1117" s="570"/>
      <c r="B1117" s="570"/>
      <c r="C1117" s="570"/>
      <c r="D1117" s="570"/>
      <c r="E1117" s="570"/>
      <c r="F1117" s="570"/>
      <c r="G1117" s="570"/>
      <c r="H1117" s="570"/>
      <c r="I1117" s="570"/>
      <c r="J1117" s="570"/>
    </row>
    <row r="1118" spans="1:10" x14ac:dyDescent="0.2">
      <c r="A1118" s="570"/>
      <c r="B1118" s="570"/>
      <c r="C1118" s="570"/>
      <c r="D1118" s="570"/>
      <c r="E1118" s="570"/>
      <c r="F1118" s="570"/>
      <c r="G1118" s="570"/>
      <c r="H1118" s="570"/>
      <c r="I1118" s="570"/>
      <c r="J1118" s="570"/>
    </row>
    <row r="1119" spans="1:10" x14ac:dyDescent="0.2">
      <c r="A1119" s="570"/>
      <c r="B1119" s="570"/>
      <c r="C1119" s="570"/>
      <c r="D1119" s="570"/>
      <c r="E1119" s="570"/>
      <c r="F1119" s="570"/>
      <c r="G1119" s="570"/>
      <c r="H1119" s="570"/>
      <c r="I1119" s="570"/>
      <c r="J1119" s="570"/>
    </row>
    <row r="1120" spans="1:10" x14ac:dyDescent="0.2">
      <c r="A1120" s="570"/>
      <c r="B1120" s="570"/>
      <c r="C1120" s="570"/>
      <c r="D1120" s="570"/>
      <c r="E1120" s="570"/>
      <c r="F1120" s="570"/>
      <c r="G1120" s="570"/>
      <c r="H1120" s="570"/>
      <c r="I1120" s="570"/>
      <c r="J1120" s="570"/>
    </row>
    <row r="1121" spans="1:10" x14ac:dyDescent="0.2">
      <c r="A1121" s="570"/>
      <c r="B1121" s="570"/>
      <c r="C1121" s="570"/>
      <c r="D1121" s="570"/>
      <c r="E1121" s="570"/>
      <c r="F1121" s="570"/>
      <c r="G1121" s="570"/>
      <c r="H1121" s="570"/>
      <c r="I1121" s="570"/>
      <c r="J1121" s="570"/>
    </row>
    <row r="1122" spans="1:10" x14ac:dyDescent="0.2">
      <c r="A1122" s="570"/>
      <c r="B1122" s="570"/>
      <c r="C1122" s="570"/>
      <c r="D1122" s="570"/>
      <c r="E1122" s="570"/>
      <c r="F1122" s="570"/>
      <c r="G1122" s="570"/>
      <c r="H1122" s="570"/>
      <c r="I1122" s="570"/>
      <c r="J1122" s="570"/>
    </row>
    <row r="1123" spans="1:10" x14ac:dyDescent="0.2">
      <c r="A1123" s="570"/>
      <c r="B1123" s="570"/>
      <c r="C1123" s="570"/>
      <c r="D1123" s="570"/>
      <c r="E1123" s="570"/>
      <c r="F1123" s="570"/>
      <c r="G1123" s="570"/>
      <c r="H1123" s="570"/>
      <c r="I1123" s="570"/>
      <c r="J1123" s="570"/>
    </row>
    <row r="1124" spans="1:10" x14ac:dyDescent="0.2">
      <c r="A1124" s="570"/>
      <c r="B1124" s="570"/>
      <c r="C1124" s="570"/>
      <c r="D1124" s="570"/>
      <c r="E1124" s="570"/>
      <c r="F1124" s="570"/>
      <c r="G1124" s="570"/>
      <c r="H1124" s="570"/>
      <c r="I1124" s="570"/>
      <c r="J1124" s="570"/>
    </row>
    <row r="1125" spans="1:10" x14ac:dyDescent="0.2">
      <c r="A1125" s="570"/>
      <c r="B1125" s="570"/>
      <c r="C1125" s="570"/>
      <c r="D1125" s="570"/>
      <c r="E1125" s="570"/>
      <c r="F1125" s="570"/>
      <c r="G1125" s="570"/>
      <c r="H1125" s="570"/>
      <c r="I1125" s="570"/>
      <c r="J1125" s="570"/>
    </row>
    <row r="1126" spans="1:10" x14ac:dyDescent="0.2">
      <c r="A1126" s="570"/>
      <c r="B1126" s="570"/>
      <c r="C1126" s="570"/>
      <c r="D1126" s="570"/>
      <c r="E1126" s="570"/>
      <c r="F1126" s="570"/>
      <c r="G1126" s="570"/>
      <c r="H1126" s="570"/>
      <c r="I1126" s="570"/>
      <c r="J1126" s="570"/>
    </row>
    <row r="1127" spans="1:10" x14ac:dyDescent="0.2">
      <c r="A1127" s="570"/>
      <c r="B1127" s="570"/>
      <c r="C1127" s="570"/>
      <c r="D1127" s="570"/>
      <c r="E1127" s="570"/>
      <c r="F1127" s="570"/>
      <c r="G1127" s="570"/>
      <c r="H1127" s="570"/>
      <c r="I1127" s="570"/>
      <c r="J1127" s="570"/>
    </row>
    <row r="1128" spans="1:10" x14ac:dyDescent="0.2">
      <c r="A1128" s="570"/>
      <c r="B1128" s="570"/>
      <c r="C1128" s="570"/>
      <c r="D1128" s="570"/>
      <c r="E1128" s="570"/>
      <c r="F1128" s="570"/>
      <c r="G1128" s="570"/>
      <c r="H1128" s="570"/>
      <c r="I1128" s="570"/>
      <c r="J1128" s="570"/>
    </row>
    <row r="1129" spans="1:10" x14ac:dyDescent="0.2">
      <c r="A1129" s="570"/>
      <c r="B1129" s="570"/>
      <c r="C1129" s="570"/>
      <c r="D1129" s="570"/>
      <c r="E1129" s="570"/>
      <c r="F1129" s="570"/>
      <c r="G1129" s="570"/>
      <c r="H1129" s="570"/>
      <c r="I1129" s="570"/>
      <c r="J1129" s="570"/>
    </row>
    <row r="1130" spans="1:10" x14ac:dyDescent="0.2">
      <c r="A1130" s="570"/>
      <c r="B1130" s="570"/>
      <c r="C1130" s="570"/>
      <c r="D1130" s="570"/>
      <c r="E1130" s="570"/>
      <c r="F1130" s="570"/>
      <c r="G1130" s="570"/>
      <c r="H1130" s="570"/>
      <c r="I1130" s="570"/>
      <c r="J1130" s="570"/>
    </row>
    <row r="1131" spans="1:10" x14ac:dyDescent="0.2">
      <c r="A1131" s="570"/>
      <c r="B1131" s="570"/>
      <c r="C1131" s="570"/>
      <c r="D1131" s="570"/>
      <c r="E1131" s="570"/>
      <c r="F1131" s="570"/>
      <c r="G1131" s="570"/>
      <c r="H1131" s="570"/>
      <c r="I1131" s="570"/>
      <c r="J1131" s="570"/>
    </row>
    <row r="1132" spans="1:10" x14ac:dyDescent="0.2">
      <c r="A1132" s="570"/>
      <c r="B1132" s="570"/>
      <c r="C1132" s="570"/>
      <c r="D1132" s="570"/>
      <c r="E1132" s="570"/>
      <c r="F1132" s="570"/>
      <c r="G1132" s="570"/>
      <c r="H1132" s="570"/>
      <c r="I1132" s="570"/>
      <c r="J1132" s="570"/>
    </row>
    <row r="1133" spans="1:10" x14ac:dyDescent="0.2">
      <c r="A1133" s="570"/>
      <c r="B1133" s="570"/>
      <c r="C1133" s="570"/>
      <c r="D1133" s="570"/>
      <c r="E1133" s="570"/>
      <c r="F1133" s="570"/>
      <c r="G1133" s="570"/>
      <c r="H1133" s="570"/>
      <c r="I1133" s="570"/>
      <c r="J1133" s="570"/>
    </row>
    <row r="1134" spans="1:10" x14ac:dyDescent="0.2">
      <c r="A1134" s="570"/>
      <c r="B1134" s="570"/>
      <c r="C1134" s="570"/>
      <c r="D1134" s="570"/>
      <c r="E1134" s="570"/>
      <c r="F1134" s="570"/>
      <c r="G1134" s="570"/>
      <c r="H1134" s="570"/>
      <c r="I1134" s="570"/>
      <c r="J1134" s="570"/>
    </row>
    <row r="1135" spans="1:10" x14ac:dyDescent="0.2">
      <c r="A1135" s="570"/>
      <c r="B1135" s="570"/>
      <c r="C1135" s="570"/>
      <c r="D1135" s="570"/>
      <c r="E1135" s="570"/>
      <c r="F1135" s="570"/>
      <c r="G1135" s="570"/>
      <c r="H1135" s="570"/>
      <c r="I1135" s="570"/>
      <c r="J1135" s="570"/>
    </row>
    <row r="1136" spans="1:10" x14ac:dyDescent="0.2">
      <c r="A1136" s="570"/>
      <c r="B1136" s="570"/>
      <c r="C1136" s="570"/>
      <c r="D1136" s="570"/>
      <c r="E1136" s="570"/>
      <c r="F1136" s="570"/>
      <c r="G1136" s="570"/>
      <c r="H1136" s="570"/>
      <c r="I1136" s="570"/>
      <c r="J1136" s="570"/>
    </row>
    <row r="1137" spans="1:10" x14ac:dyDescent="0.2">
      <c r="A1137" s="570"/>
      <c r="B1137" s="570"/>
      <c r="C1137" s="570"/>
      <c r="D1137" s="570"/>
      <c r="E1137" s="570"/>
      <c r="F1137" s="570"/>
      <c r="G1137" s="570"/>
      <c r="H1137" s="570"/>
      <c r="I1137" s="570"/>
      <c r="J1137" s="570"/>
    </row>
    <row r="1138" spans="1:10" x14ac:dyDescent="0.2">
      <c r="A1138" s="570"/>
      <c r="B1138" s="570"/>
      <c r="C1138" s="570"/>
      <c r="D1138" s="570"/>
      <c r="E1138" s="570"/>
      <c r="F1138" s="570"/>
      <c r="G1138" s="570"/>
      <c r="H1138" s="570"/>
      <c r="I1138" s="570"/>
      <c r="J1138" s="570"/>
    </row>
    <row r="1139" spans="1:10" x14ac:dyDescent="0.2">
      <c r="A1139" s="570"/>
      <c r="B1139" s="570"/>
      <c r="C1139" s="570"/>
      <c r="D1139" s="570"/>
      <c r="E1139" s="570"/>
      <c r="F1139" s="570"/>
      <c r="G1139" s="570"/>
      <c r="H1139" s="570"/>
      <c r="I1139" s="570"/>
      <c r="J1139" s="570"/>
    </row>
    <row r="1140" spans="1:10" x14ac:dyDescent="0.2">
      <c r="A1140" s="570"/>
      <c r="B1140" s="570"/>
      <c r="C1140" s="570"/>
      <c r="D1140" s="570"/>
      <c r="E1140" s="570"/>
      <c r="F1140" s="570"/>
      <c r="G1140" s="570"/>
      <c r="H1140" s="570"/>
      <c r="I1140" s="570"/>
      <c r="J1140" s="570"/>
    </row>
    <row r="1141" spans="1:10" x14ac:dyDescent="0.2">
      <c r="A1141" s="570"/>
      <c r="B1141" s="570"/>
      <c r="C1141" s="570"/>
      <c r="D1141" s="570"/>
      <c r="E1141" s="570"/>
      <c r="F1141" s="570"/>
      <c r="G1141" s="570"/>
      <c r="H1141" s="570"/>
      <c r="I1141" s="570"/>
      <c r="J1141" s="570"/>
    </row>
    <row r="1142" spans="1:10" x14ac:dyDescent="0.2">
      <c r="A1142" s="570"/>
      <c r="B1142" s="570"/>
      <c r="C1142" s="570"/>
      <c r="D1142" s="570"/>
      <c r="E1142" s="570"/>
      <c r="F1142" s="570"/>
      <c r="G1142" s="570"/>
      <c r="H1142" s="570"/>
      <c r="I1142" s="570"/>
      <c r="J1142" s="570"/>
    </row>
    <row r="1143" spans="1:10" x14ac:dyDescent="0.2">
      <c r="A1143" s="570"/>
      <c r="B1143" s="570"/>
      <c r="C1143" s="570"/>
      <c r="D1143" s="570"/>
      <c r="E1143" s="570"/>
      <c r="F1143" s="570"/>
      <c r="G1143" s="570"/>
      <c r="H1143" s="570"/>
      <c r="I1143" s="570"/>
      <c r="J1143" s="570"/>
    </row>
    <row r="1144" spans="1:10" x14ac:dyDescent="0.2">
      <c r="A1144" s="570"/>
      <c r="B1144" s="570"/>
      <c r="C1144" s="570"/>
      <c r="D1144" s="570"/>
      <c r="E1144" s="570"/>
      <c r="F1144" s="570"/>
      <c r="G1144" s="570"/>
      <c r="H1144" s="570"/>
      <c r="I1144" s="570"/>
      <c r="J1144" s="570"/>
    </row>
    <row r="1145" spans="1:10" x14ac:dyDescent="0.2">
      <c r="A1145" s="570"/>
      <c r="B1145" s="570"/>
      <c r="C1145" s="570"/>
      <c r="D1145" s="570"/>
      <c r="E1145" s="570"/>
      <c r="F1145" s="570"/>
      <c r="G1145" s="570"/>
      <c r="H1145" s="570"/>
      <c r="I1145" s="570"/>
      <c r="J1145" s="570"/>
    </row>
    <row r="1146" spans="1:10" x14ac:dyDescent="0.2">
      <c r="A1146" s="570"/>
      <c r="B1146" s="570"/>
      <c r="C1146" s="570"/>
      <c r="D1146" s="570"/>
      <c r="E1146" s="570"/>
      <c r="F1146" s="570"/>
      <c r="G1146" s="570"/>
      <c r="H1146" s="570"/>
      <c r="I1146" s="570"/>
      <c r="J1146" s="570"/>
    </row>
    <row r="1147" spans="1:10" x14ac:dyDescent="0.2">
      <c r="A1147" s="570"/>
      <c r="B1147" s="570"/>
      <c r="C1147" s="570"/>
      <c r="D1147" s="570"/>
      <c r="E1147" s="570"/>
      <c r="F1147" s="570"/>
      <c r="G1147" s="570"/>
      <c r="H1147" s="570"/>
      <c r="I1147" s="570"/>
      <c r="J1147" s="570"/>
    </row>
    <row r="1148" spans="1:10" x14ac:dyDescent="0.2">
      <c r="A1148" s="570"/>
      <c r="B1148" s="570"/>
      <c r="C1148" s="570"/>
      <c r="D1148" s="570"/>
      <c r="E1148" s="570"/>
      <c r="F1148" s="570"/>
      <c r="G1148" s="570"/>
      <c r="H1148" s="570"/>
      <c r="I1148" s="570"/>
      <c r="J1148" s="570"/>
    </row>
    <row r="1149" spans="1:10" x14ac:dyDescent="0.2">
      <c r="A1149" s="570"/>
      <c r="B1149" s="570"/>
      <c r="C1149" s="570"/>
      <c r="D1149" s="570"/>
      <c r="E1149" s="570"/>
      <c r="F1149" s="570"/>
      <c r="G1149" s="570"/>
      <c r="H1149" s="570"/>
      <c r="I1149" s="570"/>
      <c r="J1149" s="570"/>
    </row>
    <row r="1150" spans="1:10" x14ac:dyDescent="0.2">
      <c r="A1150" s="570"/>
      <c r="B1150" s="570"/>
      <c r="C1150" s="570"/>
      <c r="D1150" s="570"/>
      <c r="E1150" s="570"/>
      <c r="F1150" s="570"/>
      <c r="G1150" s="570"/>
      <c r="H1150" s="570"/>
      <c r="I1150" s="570"/>
      <c r="J1150" s="570"/>
    </row>
    <row r="1151" spans="1:10" x14ac:dyDescent="0.2">
      <c r="A1151" s="570"/>
      <c r="B1151" s="570"/>
      <c r="C1151" s="570"/>
      <c r="D1151" s="570"/>
      <c r="E1151" s="570"/>
      <c r="F1151" s="570"/>
      <c r="G1151" s="570"/>
      <c r="H1151" s="570"/>
      <c r="I1151" s="570"/>
      <c r="J1151" s="570"/>
    </row>
    <row r="1152" spans="1:10" x14ac:dyDescent="0.2">
      <c r="A1152" s="570"/>
      <c r="B1152" s="570"/>
      <c r="C1152" s="570"/>
      <c r="D1152" s="570"/>
      <c r="E1152" s="570"/>
      <c r="F1152" s="570"/>
      <c r="G1152" s="570"/>
      <c r="H1152" s="570"/>
      <c r="I1152" s="570"/>
      <c r="J1152" s="570"/>
    </row>
    <row r="1153" spans="1:10" x14ac:dyDescent="0.2">
      <c r="A1153" s="570"/>
      <c r="B1153" s="570"/>
      <c r="C1153" s="570"/>
      <c r="D1153" s="570"/>
      <c r="E1153" s="570"/>
      <c r="F1153" s="570"/>
      <c r="G1153" s="570"/>
      <c r="H1153" s="570"/>
      <c r="I1153" s="570"/>
      <c r="J1153" s="570"/>
    </row>
    <row r="1154" spans="1:10" x14ac:dyDescent="0.2">
      <c r="A1154" s="570"/>
      <c r="B1154" s="570"/>
      <c r="C1154" s="570"/>
      <c r="D1154" s="570"/>
      <c r="E1154" s="570"/>
      <c r="F1154" s="570"/>
      <c r="G1154" s="570"/>
      <c r="H1154" s="570"/>
      <c r="I1154" s="570"/>
      <c r="J1154" s="570"/>
    </row>
    <row r="1155" spans="1:10" x14ac:dyDescent="0.2">
      <c r="A1155" s="570"/>
      <c r="B1155" s="570"/>
      <c r="C1155" s="570"/>
      <c r="D1155" s="570"/>
      <c r="E1155" s="570"/>
      <c r="F1155" s="570"/>
      <c r="G1155" s="570"/>
      <c r="H1155" s="570"/>
      <c r="I1155" s="570"/>
      <c r="J1155" s="570"/>
    </row>
    <row r="1156" spans="1:10" x14ac:dyDescent="0.2">
      <c r="A1156" s="570"/>
      <c r="B1156" s="570"/>
      <c r="C1156" s="570"/>
      <c r="D1156" s="570"/>
      <c r="E1156" s="570"/>
      <c r="F1156" s="570"/>
      <c r="G1156" s="570"/>
      <c r="H1156" s="570"/>
      <c r="I1156" s="570"/>
      <c r="J1156" s="570"/>
    </row>
    <row r="1157" spans="1:10" x14ac:dyDescent="0.2">
      <c r="A1157" s="570"/>
      <c r="B1157" s="570"/>
      <c r="C1157" s="570"/>
      <c r="D1157" s="570"/>
      <c r="E1157" s="570"/>
      <c r="F1157" s="570"/>
      <c r="G1157" s="570"/>
      <c r="H1157" s="570"/>
      <c r="I1157" s="570"/>
      <c r="J1157" s="570"/>
    </row>
    <row r="1158" spans="1:10" x14ac:dyDescent="0.2">
      <c r="A1158" s="570"/>
      <c r="B1158" s="570"/>
      <c r="C1158" s="570"/>
      <c r="D1158" s="570"/>
      <c r="E1158" s="570"/>
      <c r="F1158" s="570"/>
      <c r="G1158" s="570"/>
      <c r="H1158" s="570"/>
      <c r="I1158" s="570"/>
      <c r="J1158" s="570"/>
    </row>
    <row r="1159" spans="1:10" x14ac:dyDescent="0.2">
      <c r="A1159" s="570"/>
      <c r="B1159" s="570"/>
      <c r="C1159" s="570"/>
      <c r="D1159" s="570"/>
      <c r="E1159" s="570"/>
      <c r="F1159" s="570"/>
      <c r="G1159" s="570"/>
      <c r="H1159" s="570"/>
      <c r="I1159" s="570"/>
      <c r="J1159" s="570"/>
    </row>
    <row r="1160" spans="1:10" x14ac:dyDescent="0.2">
      <c r="A1160" s="570"/>
      <c r="B1160" s="570"/>
      <c r="C1160" s="570"/>
      <c r="D1160" s="570"/>
      <c r="E1160" s="570"/>
      <c r="F1160" s="570"/>
      <c r="G1160" s="570"/>
      <c r="H1160" s="570"/>
      <c r="I1160" s="570"/>
      <c r="J1160" s="570"/>
    </row>
    <row r="1161" spans="1:10" x14ac:dyDescent="0.2">
      <c r="A1161" s="570"/>
      <c r="B1161" s="570"/>
      <c r="C1161" s="570"/>
      <c r="D1161" s="570"/>
      <c r="E1161" s="570"/>
      <c r="F1161" s="570"/>
      <c r="G1161" s="570"/>
      <c r="H1161" s="570"/>
      <c r="I1161" s="570"/>
      <c r="J1161" s="570"/>
    </row>
    <row r="1162" spans="1:10" x14ac:dyDescent="0.2">
      <c r="A1162" s="570"/>
      <c r="B1162" s="570"/>
      <c r="C1162" s="570"/>
      <c r="D1162" s="570"/>
      <c r="E1162" s="570"/>
      <c r="F1162" s="570"/>
      <c r="G1162" s="570"/>
      <c r="H1162" s="570"/>
      <c r="I1162" s="570"/>
      <c r="J1162" s="570"/>
    </row>
    <row r="1163" spans="1:10" x14ac:dyDescent="0.2">
      <c r="A1163" s="570"/>
      <c r="B1163" s="570"/>
      <c r="C1163" s="570"/>
      <c r="D1163" s="570"/>
      <c r="E1163" s="570"/>
      <c r="F1163" s="570"/>
      <c r="G1163" s="570"/>
      <c r="H1163" s="570"/>
      <c r="I1163" s="570"/>
      <c r="J1163" s="570"/>
    </row>
    <row r="1164" spans="1:10" x14ac:dyDescent="0.2">
      <c r="A1164" s="570"/>
      <c r="B1164" s="570"/>
      <c r="C1164" s="570"/>
      <c r="D1164" s="570"/>
      <c r="E1164" s="570"/>
      <c r="F1164" s="570"/>
      <c r="G1164" s="570"/>
      <c r="H1164" s="570"/>
      <c r="I1164" s="570"/>
      <c r="J1164" s="570"/>
    </row>
    <row r="1165" spans="1:10" x14ac:dyDescent="0.2">
      <c r="A1165" s="570"/>
      <c r="B1165" s="570"/>
      <c r="C1165" s="570"/>
      <c r="D1165" s="570"/>
      <c r="E1165" s="570"/>
      <c r="F1165" s="570"/>
      <c r="G1165" s="570"/>
      <c r="H1165" s="570"/>
      <c r="I1165" s="570"/>
      <c r="J1165" s="570"/>
    </row>
    <row r="1166" spans="1:10" x14ac:dyDescent="0.2">
      <c r="A1166" s="570"/>
      <c r="B1166" s="570"/>
      <c r="C1166" s="570"/>
      <c r="D1166" s="570"/>
      <c r="E1166" s="570"/>
      <c r="F1166" s="570"/>
      <c r="G1166" s="570"/>
      <c r="H1166" s="570"/>
      <c r="I1166" s="570"/>
      <c r="J1166" s="570"/>
    </row>
    <row r="1167" spans="1:10" x14ac:dyDescent="0.2">
      <c r="A1167" s="570"/>
      <c r="B1167" s="570"/>
      <c r="C1167" s="570"/>
      <c r="D1167" s="570"/>
      <c r="E1167" s="570"/>
      <c r="F1167" s="570"/>
      <c r="G1167" s="570"/>
      <c r="H1167" s="570"/>
      <c r="I1167" s="570"/>
      <c r="J1167" s="570"/>
    </row>
    <row r="1168" spans="1:10" x14ac:dyDescent="0.2">
      <c r="A1168" s="570"/>
      <c r="B1168" s="570"/>
      <c r="C1168" s="570"/>
      <c r="D1168" s="570"/>
      <c r="E1168" s="570"/>
      <c r="F1168" s="570"/>
      <c r="G1168" s="570"/>
      <c r="H1168" s="570"/>
      <c r="I1168" s="570"/>
      <c r="J1168" s="570"/>
    </row>
    <row r="1169" spans="1:10" x14ac:dyDescent="0.2">
      <c r="A1169" s="570"/>
      <c r="B1169" s="570"/>
      <c r="C1169" s="570"/>
      <c r="D1169" s="570"/>
      <c r="E1169" s="570"/>
      <c r="F1169" s="570"/>
      <c r="G1169" s="570"/>
      <c r="H1169" s="570"/>
      <c r="I1169" s="570"/>
      <c r="J1169" s="570"/>
    </row>
    <row r="1170" spans="1:10" x14ac:dyDescent="0.2">
      <c r="A1170" s="570"/>
      <c r="B1170" s="570"/>
      <c r="C1170" s="570"/>
      <c r="D1170" s="570"/>
      <c r="E1170" s="570"/>
      <c r="F1170" s="570"/>
      <c r="G1170" s="570"/>
      <c r="H1170" s="570"/>
      <c r="I1170" s="570"/>
      <c r="J1170" s="570"/>
    </row>
    <row r="1171" spans="1:10" x14ac:dyDescent="0.2">
      <c r="A1171" s="570"/>
      <c r="B1171" s="570"/>
      <c r="C1171" s="570"/>
      <c r="D1171" s="570"/>
      <c r="E1171" s="570"/>
      <c r="F1171" s="570"/>
      <c r="G1171" s="570"/>
      <c r="H1171" s="570"/>
      <c r="I1171" s="570"/>
      <c r="J1171" s="570"/>
    </row>
    <row r="1172" spans="1:10" x14ac:dyDescent="0.2">
      <c r="A1172" s="570"/>
      <c r="B1172" s="570"/>
      <c r="C1172" s="570"/>
      <c r="D1172" s="570"/>
      <c r="E1172" s="570"/>
      <c r="F1172" s="570"/>
      <c r="G1172" s="570"/>
      <c r="H1172" s="570"/>
      <c r="I1172" s="570"/>
      <c r="J1172" s="570"/>
    </row>
    <row r="1173" spans="1:10" x14ac:dyDescent="0.2">
      <c r="A1173" s="570"/>
      <c r="B1173" s="570"/>
      <c r="C1173" s="570"/>
      <c r="D1173" s="570"/>
      <c r="E1173" s="570"/>
      <c r="F1173" s="570"/>
      <c r="G1173" s="570"/>
      <c r="H1173" s="570"/>
      <c r="I1173" s="570"/>
      <c r="J1173" s="570"/>
    </row>
    <row r="1174" spans="1:10" x14ac:dyDescent="0.2">
      <c r="A1174" s="570"/>
      <c r="B1174" s="570"/>
      <c r="C1174" s="570"/>
      <c r="D1174" s="570"/>
      <c r="E1174" s="570"/>
      <c r="F1174" s="570"/>
      <c r="G1174" s="570"/>
      <c r="H1174" s="570"/>
      <c r="I1174" s="570"/>
      <c r="J1174" s="570"/>
    </row>
    <row r="1175" spans="1:10" x14ac:dyDescent="0.2">
      <c r="A1175" s="570"/>
      <c r="B1175" s="570"/>
      <c r="C1175" s="570"/>
      <c r="D1175" s="570"/>
      <c r="E1175" s="570"/>
      <c r="F1175" s="570"/>
      <c r="G1175" s="570"/>
      <c r="H1175" s="570"/>
      <c r="I1175" s="570"/>
      <c r="J1175" s="570"/>
    </row>
    <row r="1176" spans="1:10" x14ac:dyDescent="0.2">
      <c r="A1176" s="570"/>
      <c r="B1176" s="570"/>
      <c r="C1176" s="570"/>
      <c r="D1176" s="570"/>
      <c r="E1176" s="570"/>
      <c r="F1176" s="570"/>
      <c r="G1176" s="570"/>
      <c r="H1176" s="570"/>
      <c r="I1176" s="570"/>
      <c r="J1176" s="570"/>
    </row>
    <row r="1177" spans="1:10" x14ac:dyDescent="0.2">
      <c r="A1177" s="570"/>
      <c r="B1177" s="570"/>
      <c r="C1177" s="570"/>
      <c r="D1177" s="570"/>
      <c r="E1177" s="570"/>
      <c r="F1177" s="570"/>
      <c r="G1177" s="570"/>
      <c r="H1177" s="570"/>
      <c r="I1177" s="570"/>
      <c r="J1177" s="570"/>
    </row>
    <row r="1178" spans="1:10" x14ac:dyDescent="0.2">
      <c r="A1178" s="570"/>
      <c r="B1178" s="570"/>
      <c r="C1178" s="570"/>
      <c r="D1178" s="570"/>
      <c r="E1178" s="570"/>
      <c r="F1178" s="570"/>
      <c r="G1178" s="570"/>
      <c r="H1178" s="570"/>
      <c r="I1178" s="570"/>
      <c r="J1178" s="570"/>
    </row>
    <row r="1179" spans="1:10" x14ac:dyDescent="0.2">
      <c r="A1179" s="570"/>
      <c r="B1179" s="570"/>
      <c r="C1179" s="570"/>
      <c r="D1179" s="570"/>
      <c r="E1179" s="570"/>
      <c r="F1179" s="570"/>
      <c r="G1179" s="570"/>
      <c r="H1179" s="570"/>
      <c r="I1179" s="570"/>
      <c r="J1179" s="570"/>
    </row>
    <row r="1180" spans="1:10" x14ac:dyDescent="0.2">
      <c r="A1180" s="570"/>
      <c r="B1180" s="570"/>
      <c r="C1180" s="570"/>
      <c r="D1180" s="570"/>
      <c r="E1180" s="570"/>
      <c r="F1180" s="570"/>
      <c r="G1180" s="570"/>
      <c r="H1180" s="570"/>
      <c r="I1180" s="570"/>
      <c r="J1180" s="570"/>
    </row>
    <row r="1181" spans="1:10" x14ac:dyDescent="0.2">
      <c r="A1181" s="570"/>
      <c r="B1181" s="570"/>
      <c r="C1181" s="570"/>
      <c r="D1181" s="570"/>
      <c r="E1181" s="570"/>
      <c r="F1181" s="570"/>
      <c r="G1181" s="570"/>
      <c r="H1181" s="570"/>
      <c r="I1181" s="570"/>
      <c r="J1181" s="570"/>
    </row>
    <row r="1182" spans="1:10" x14ac:dyDescent="0.2">
      <c r="A1182" s="570"/>
      <c r="B1182" s="570"/>
      <c r="C1182" s="570"/>
      <c r="D1182" s="570"/>
      <c r="E1182" s="570"/>
      <c r="F1182" s="570"/>
      <c r="G1182" s="570"/>
      <c r="H1182" s="570"/>
      <c r="I1182" s="570"/>
      <c r="J1182" s="570"/>
    </row>
    <row r="1183" spans="1:10" x14ac:dyDescent="0.2">
      <c r="A1183" s="570"/>
      <c r="B1183" s="570"/>
      <c r="C1183" s="570"/>
      <c r="D1183" s="570"/>
      <c r="E1183" s="570"/>
      <c r="F1183" s="570"/>
      <c r="G1183" s="570"/>
      <c r="H1183" s="570"/>
      <c r="I1183" s="570"/>
      <c r="J1183" s="570"/>
    </row>
    <row r="1184" spans="1:10" x14ac:dyDescent="0.2">
      <c r="A1184" s="570"/>
      <c r="B1184" s="570"/>
      <c r="C1184" s="570"/>
      <c r="D1184" s="570"/>
      <c r="E1184" s="570"/>
      <c r="F1184" s="570"/>
      <c r="G1184" s="570"/>
      <c r="H1184" s="570"/>
      <c r="I1184" s="570"/>
      <c r="J1184" s="570"/>
    </row>
    <row r="1185" spans="1:10" x14ac:dyDescent="0.2">
      <c r="A1185" s="570"/>
      <c r="B1185" s="570"/>
      <c r="C1185" s="570"/>
      <c r="D1185" s="570"/>
      <c r="E1185" s="570"/>
      <c r="F1185" s="570"/>
      <c r="G1185" s="570"/>
      <c r="H1185" s="570"/>
      <c r="I1185" s="570"/>
      <c r="J1185" s="570"/>
    </row>
    <row r="1186" spans="1:10" x14ac:dyDescent="0.2">
      <c r="A1186" s="570"/>
      <c r="B1186" s="570"/>
      <c r="C1186" s="570"/>
      <c r="D1186" s="570"/>
      <c r="E1186" s="570"/>
      <c r="F1186" s="570"/>
      <c r="G1186" s="570"/>
      <c r="H1186" s="570"/>
      <c r="I1186" s="570"/>
      <c r="J1186" s="570"/>
    </row>
    <row r="1187" spans="1:10" x14ac:dyDescent="0.2">
      <c r="A1187" s="570"/>
      <c r="B1187" s="570"/>
      <c r="C1187" s="570"/>
      <c r="D1187" s="570"/>
      <c r="E1187" s="570"/>
      <c r="F1187" s="570"/>
      <c r="G1187" s="570"/>
      <c r="H1187" s="570"/>
      <c r="I1187" s="570"/>
      <c r="J1187" s="570"/>
    </row>
    <row r="1188" spans="1:10" x14ac:dyDescent="0.2">
      <c r="A1188" s="570"/>
      <c r="B1188" s="570"/>
      <c r="C1188" s="570"/>
      <c r="D1188" s="570"/>
      <c r="E1188" s="570"/>
      <c r="F1188" s="570"/>
      <c r="G1188" s="570"/>
      <c r="H1188" s="570"/>
      <c r="I1188" s="570"/>
      <c r="J1188" s="570"/>
    </row>
    <row r="1189" spans="1:10" x14ac:dyDescent="0.2">
      <c r="A1189" s="570"/>
      <c r="B1189" s="570"/>
      <c r="C1189" s="570"/>
      <c r="D1189" s="570"/>
      <c r="E1189" s="570"/>
      <c r="F1189" s="570"/>
      <c r="G1189" s="570"/>
      <c r="H1189" s="570"/>
      <c r="I1189" s="570"/>
      <c r="J1189" s="570"/>
    </row>
    <row r="1190" spans="1:10" x14ac:dyDescent="0.2">
      <c r="A1190" s="570"/>
      <c r="B1190" s="570"/>
      <c r="C1190" s="570"/>
      <c r="D1190" s="570"/>
      <c r="E1190" s="570"/>
      <c r="F1190" s="570"/>
      <c r="G1190" s="570"/>
      <c r="H1190" s="570"/>
      <c r="I1190" s="570"/>
      <c r="J1190" s="570"/>
    </row>
    <row r="1191" spans="1:10" x14ac:dyDescent="0.2">
      <c r="A1191" s="570"/>
      <c r="B1191" s="570"/>
      <c r="C1191" s="570"/>
      <c r="D1191" s="570"/>
      <c r="E1191" s="570"/>
      <c r="F1191" s="570"/>
      <c r="G1191" s="570"/>
      <c r="H1191" s="570"/>
      <c r="I1191" s="570"/>
      <c r="J1191" s="570"/>
    </row>
    <row r="1192" spans="1:10" x14ac:dyDescent="0.2">
      <c r="A1192" s="570"/>
      <c r="B1192" s="570"/>
      <c r="C1192" s="570"/>
      <c r="D1192" s="570"/>
      <c r="E1192" s="570"/>
      <c r="F1192" s="570"/>
      <c r="G1192" s="570"/>
      <c r="H1192" s="570"/>
      <c r="I1192" s="570"/>
      <c r="J1192" s="570"/>
    </row>
    <row r="1193" spans="1:10" x14ac:dyDescent="0.2">
      <c r="A1193" s="570"/>
      <c r="B1193" s="570"/>
      <c r="C1193" s="570"/>
      <c r="D1193" s="570"/>
      <c r="E1193" s="570"/>
      <c r="F1193" s="570"/>
      <c r="G1193" s="570"/>
      <c r="H1193" s="570"/>
      <c r="I1193" s="570"/>
      <c r="J1193" s="570"/>
    </row>
    <row r="1194" spans="1:10" x14ac:dyDescent="0.2">
      <c r="A1194" s="570"/>
      <c r="B1194" s="570"/>
      <c r="C1194" s="570"/>
      <c r="D1194" s="570"/>
      <c r="E1194" s="570"/>
      <c r="F1194" s="570"/>
      <c r="G1194" s="570"/>
      <c r="H1194" s="570"/>
      <c r="I1194" s="570"/>
      <c r="J1194" s="570"/>
    </row>
    <row r="1195" spans="1:10" x14ac:dyDescent="0.2">
      <c r="A1195" s="570"/>
      <c r="B1195" s="570"/>
      <c r="C1195" s="570"/>
      <c r="D1195" s="570"/>
      <c r="E1195" s="570"/>
      <c r="F1195" s="570"/>
      <c r="G1195" s="570"/>
      <c r="H1195" s="570"/>
      <c r="I1195" s="570"/>
      <c r="J1195" s="570"/>
    </row>
    <row r="1196" spans="1:10" x14ac:dyDescent="0.2">
      <c r="A1196" s="570"/>
      <c r="B1196" s="570"/>
      <c r="C1196" s="570"/>
      <c r="D1196" s="570"/>
      <c r="E1196" s="570"/>
      <c r="F1196" s="570"/>
      <c r="G1196" s="570"/>
      <c r="H1196" s="570"/>
      <c r="I1196" s="570"/>
      <c r="J1196" s="570"/>
    </row>
    <row r="1197" spans="1:10" x14ac:dyDescent="0.2">
      <c r="A1197" s="570"/>
      <c r="B1197" s="570"/>
      <c r="C1197" s="570"/>
      <c r="D1197" s="570"/>
      <c r="E1197" s="570"/>
      <c r="F1197" s="570"/>
      <c r="G1197" s="570"/>
      <c r="H1197" s="570"/>
      <c r="I1197" s="570"/>
      <c r="J1197" s="570"/>
    </row>
    <row r="1198" spans="1:10" x14ac:dyDescent="0.2">
      <c r="A1198" s="570"/>
      <c r="B1198" s="570"/>
      <c r="C1198" s="570"/>
      <c r="D1198" s="570"/>
      <c r="E1198" s="570"/>
      <c r="F1198" s="570"/>
      <c r="G1198" s="570"/>
      <c r="H1198" s="570"/>
      <c r="I1198" s="570"/>
      <c r="J1198" s="570"/>
    </row>
    <row r="1199" spans="1:10" x14ac:dyDescent="0.2">
      <c r="A1199" s="570"/>
      <c r="B1199" s="570"/>
      <c r="C1199" s="570"/>
      <c r="D1199" s="570"/>
      <c r="E1199" s="570"/>
      <c r="F1199" s="570"/>
      <c r="G1199" s="570"/>
      <c r="H1199" s="570"/>
      <c r="I1199" s="570"/>
      <c r="J1199" s="570"/>
    </row>
    <row r="1200" spans="1:10" x14ac:dyDescent="0.2">
      <c r="A1200" s="570"/>
      <c r="B1200" s="570"/>
      <c r="C1200" s="570"/>
      <c r="D1200" s="570"/>
      <c r="E1200" s="570"/>
      <c r="F1200" s="570"/>
      <c r="G1200" s="570"/>
      <c r="H1200" s="570"/>
      <c r="I1200" s="570"/>
      <c r="J1200" s="570"/>
    </row>
    <row r="1201" spans="1:10" x14ac:dyDescent="0.2">
      <c r="A1201" s="570"/>
      <c r="B1201" s="570"/>
      <c r="C1201" s="570"/>
      <c r="D1201" s="570"/>
      <c r="E1201" s="570"/>
      <c r="F1201" s="570"/>
      <c r="G1201" s="570"/>
      <c r="H1201" s="570"/>
      <c r="I1201" s="570"/>
      <c r="J1201" s="570"/>
    </row>
    <row r="1202" spans="1:10" x14ac:dyDescent="0.2">
      <c r="A1202" s="570"/>
      <c r="B1202" s="570"/>
      <c r="C1202" s="570"/>
      <c r="D1202" s="570"/>
      <c r="E1202" s="570"/>
      <c r="F1202" s="570"/>
      <c r="G1202" s="570"/>
      <c r="H1202" s="570"/>
      <c r="I1202" s="570"/>
      <c r="J1202" s="570"/>
    </row>
    <row r="1203" spans="1:10" x14ac:dyDescent="0.2">
      <c r="A1203" s="570"/>
      <c r="B1203" s="570"/>
      <c r="C1203" s="570"/>
      <c r="D1203" s="570"/>
      <c r="E1203" s="570"/>
      <c r="F1203" s="570"/>
      <c r="G1203" s="570"/>
      <c r="H1203" s="570"/>
      <c r="I1203" s="570"/>
      <c r="J1203" s="570"/>
    </row>
    <row r="1204" spans="1:10" x14ac:dyDescent="0.2">
      <c r="A1204" s="570"/>
      <c r="B1204" s="570"/>
      <c r="C1204" s="570"/>
      <c r="D1204" s="570"/>
      <c r="E1204" s="570"/>
      <c r="F1204" s="570"/>
      <c r="G1204" s="570"/>
      <c r="H1204" s="570"/>
      <c r="I1204" s="570"/>
      <c r="J1204" s="570"/>
    </row>
    <row r="1205" spans="1:10" x14ac:dyDescent="0.2">
      <c r="A1205" s="570"/>
      <c r="B1205" s="570"/>
      <c r="C1205" s="570"/>
      <c r="D1205" s="570"/>
      <c r="E1205" s="570"/>
      <c r="F1205" s="570"/>
      <c r="G1205" s="570"/>
      <c r="H1205" s="570"/>
      <c r="I1205" s="570"/>
      <c r="J1205" s="570"/>
    </row>
    <row r="1206" spans="1:10" x14ac:dyDescent="0.2">
      <c r="A1206" s="570"/>
      <c r="B1206" s="570"/>
      <c r="C1206" s="570"/>
      <c r="D1206" s="570"/>
      <c r="E1206" s="570"/>
      <c r="F1206" s="570"/>
      <c r="G1206" s="570"/>
      <c r="H1206" s="570"/>
      <c r="I1206" s="570"/>
      <c r="J1206" s="570"/>
    </row>
    <row r="1207" spans="1:10" x14ac:dyDescent="0.2">
      <c r="A1207" s="570"/>
      <c r="B1207" s="570"/>
      <c r="C1207" s="570"/>
      <c r="D1207" s="570"/>
      <c r="E1207" s="570"/>
      <c r="F1207" s="570"/>
      <c r="G1207" s="570"/>
      <c r="H1207" s="570"/>
      <c r="I1207" s="570"/>
      <c r="J1207" s="570"/>
    </row>
    <row r="1208" spans="1:10" x14ac:dyDescent="0.2">
      <c r="A1208" s="570"/>
      <c r="B1208" s="570"/>
      <c r="C1208" s="570"/>
      <c r="D1208" s="570"/>
      <c r="E1208" s="570"/>
      <c r="F1208" s="570"/>
      <c r="G1208" s="570"/>
      <c r="H1208" s="570"/>
      <c r="I1208" s="570"/>
      <c r="J1208" s="570"/>
    </row>
    <row r="1209" spans="1:10" x14ac:dyDescent="0.2">
      <c r="A1209" s="570"/>
      <c r="B1209" s="570"/>
      <c r="C1209" s="570"/>
      <c r="D1209" s="570"/>
      <c r="E1209" s="570"/>
      <c r="F1209" s="570"/>
      <c r="G1209" s="570"/>
      <c r="H1209" s="570"/>
      <c r="I1209" s="570"/>
      <c r="J1209" s="570"/>
    </row>
    <row r="1210" spans="1:10" x14ac:dyDescent="0.2">
      <c r="A1210" s="570"/>
      <c r="B1210" s="570"/>
      <c r="C1210" s="570"/>
      <c r="D1210" s="570"/>
      <c r="E1210" s="570"/>
      <c r="F1210" s="570"/>
      <c r="G1210" s="570"/>
      <c r="H1210" s="570"/>
      <c r="I1210" s="570"/>
      <c r="J1210" s="570"/>
    </row>
    <row r="1211" spans="1:10" x14ac:dyDescent="0.2">
      <c r="A1211" s="570"/>
      <c r="B1211" s="570"/>
      <c r="C1211" s="570"/>
      <c r="D1211" s="570"/>
      <c r="E1211" s="570"/>
      <c r="F1211" s="570"/>
      <c r="G1211" s="570"/>
      <c r="H1211" s="570"/>
      <c r="I1211" s="570"/>
      <c r="J1211" s="570"/>
    </row>
    <row r="1212" spans="1:10" x14ac:dyDescent="0.2">
      <c r="A1212" s="570"/>
      <c r="B1212" s="570"/>
      <c r="C1212" s="570"/>
      <c r="D1212" s="570"/>
      <c r="E1212" s="570"/>
      <c r="F1212" s="570"/>
      <c r="G1212" s="570"/>
      <c r="H1212" s="570"/>
      <c r="I1212" s="570"/>
      <c r="J1212" s="570"/>
    </row>
    <row r="1213" spans="1:10" x14ac:dyDescent="0.2">
      <c r="A1213" s="570"/>
      <c r="B1213" s="570"/>
      <c r="C1213" s="570"/>
      <c r="D1213" s="570"/>
      <c r="E1213" s="570"/>
      <c r="F1213" s="570"/>
      <c r="G1213" s="570"/>
      <c r="H1213" s="570"/>
      <c r="I1213" s="570"/>
      <c r="J1213" s="570"/>
    </row>
    <row r="1214" spans="1:10" x14ac:dyDescent="0.2">
      <c r="A1214" s="570"/>
      <c r="B1214" s="570"/>
      <c r="C1214" s="570"/>
      <c r="D1214" s="570"/>
      <c r="E1214" s="570"/>
      <c r="F1214" s="570"/>
      <c r="G1214" s="570"/>
      <c r="H1214" s="570"/>
      <c r="I1214" s="570"/>
      <c r="J1214" s="570"/>
    </row>
    <row r="1215" spans="1:10" x14ac:dyDescent="0.2">
      <c r="A1215" s="570"/>
      <c r="B1215" s="570"/>
      <c r="C1215" s="570"/>
      <c r="D1215" s="570"/>
      <c r="E1215" s="570"/>
      <c r="F1215" s="570"/>
      <c r="G1215" s="570"/>
      <c r="H1215" s="570"/>
      <c r="I1215" s="570"/>
      <c r="J1215" s="570"/>
    </row>
    <row r="1216" spans="1:10" x14ac:dyDescent="0.2">
      <c r="A1216" s="570"/>
      <c r="B1216" s="570"/>
      <c r="C1216" s="570"/>
      <c r="D1216" s="570"/>
      <c r="E1216" s="570"/>
      <c r="F1216" s="570"/>
      <c r="G1216" s="570"/>
      <c r="H1216" s="570"/>
      <c r="I1216" s="570"/>
      <c r="J1216" s="570"/>
    </row>
    <row r="1217" spans="1:10" x14ac:dyDescent="0.2">
      <c r="A1217" s="570"/>
      <c r="B1217" s="570"/>
      <c r="C1217" s="570"/>
      <c r="D1217" s="570"/>
      <c r="E1217" s="570"/>
      <c r="F1217" s="570"/>
      <c r="G1217" s="570"/>
      <c r="H1217" s="570"/>
      <c r="I1217" s="570"/>
      <c r="J1217" s="570"/>
    </row>
    <row r="1218" spans="1:10" x14ac:dyDescent="0.2">
      <c r="A1218" s="570"/>
      <c r="B1218" s="570"/>
      <c r="C1218" s="570"/>
      <c r="D1218" s="570"/>
      <c r="E1218" s="570"/>
      <c r="F1218" s="570"/>
      <c r="G1218" s="570"/>
      <c r="H1218" s="570"/>
      <c r="I1218" s="570"/>
      <c r="J1218" s="570"/>
    </row>
    <row r="1219" spans="1:10" x14ac:dyDescent="0.2">
      <c r="A1219" s="570"/>
      <c r="B1219" s="570"/>
      <c r="C1219" s="570"/>
      <c r="D1219" s="570"/>
      <c r="E1219" s="570"/>
      <c r="F1219" s="570"/>
      <c r="G1219" s="570"/>
      <c r="H1219" s="570"/>
      <c r="I1219" s="570"/>
      <c r="J1219" s="570"/>
    </row>
    <row r="1220" spans="1:10" x14ac:dyDescent="0.2">
      <c r="A1220" s="570"/>
      <c r="B1220" s="570"/>
      <c r="C1220" s="570"/>
      <c r="D1220" s="570"/>
      <c r="E1220" s="570"/>
      <c r="F1220" s="570"/>
      <c r="G1220" s="570"/>
      <c r="H1220" s="570"/>
      <c r="I1220" s="570"/>
      <c r="J1220" s="570"/>
    </row>
    <row r="1221" spans="1:10" x14ac:dyDescent="0.2">
      <c r="A1221" s="570"/>
      <c r="B1221" s="570"/>
      <c r="C1221" s="570"/>
      <c r="D1221" s="570"/>
      <c r="E1221" s="570"/>
      <c r="F1221" s="570"/>
      <c r="G1221" s="570"/>
      <c r="H1221" s="570"/>
      <c r="I1221" s="570"/>
      <c r="J1221" s="570"/>
    </row>
    <row r="1222" spans="1:10" x14ac:dyDescent="0.2">
      <c r="A1222" s="570"/>
      <c r="B1222" s="570"/>
      <c r="C1222" s="570"/>
      <c r="D1222" s="570"/>
      <c r="E1222" s="570"/>
      <c r="F1222" s="570"/>
      <c r="G1222" s="570"/>
      <c r="H1222" s="570"/>
      <c r="I1222" s="570"/>
      <c r="J1222" s="570"/>
    </row>
    <row r="1223" spans="1:10" x14ac:dyDescent="0.2">
      <c r="A1223" s="570"/>
      <c r="B1223" s="570"/>
      <c r="C1223" s="570"/>
      <c r="D1223" s="570"/>
      <c r="E1223" s="570"/>
      <c r="F1223" s="570"/>
      <c r="G1223" s="570"/>
      <c r="H1223" s="570"/>
      <c r="I1223" s="570"/>
      <c r="J1223" s="570"/>
    </row>
    <row r="1224" spans="1:10" x14ac:dyDescent="0.2">
      <c r="A1224" s="570"/>
      <c r="B1224" s="570"/>
      <c r="C1224" s="570"/>
      <c r="D1224" s="570"/>
      <c r="E1224" s="570"/>
      <c r="F1224" s="570"/>
      <c r="G1224" s="570"/>
      <c r="H1224" s="570"/>
      <c r="I1224" s="570"/>
      <c r="J1224" s="570"/>
    </row>
    <row r="1225" spans="1:10" x14ac:dyDescent="0.2">
      <c r="A1225" s="570"/>
      <c r="B1225" s="570"/>
      <c r="C1225" s="570"/>
      <c r="D1225" s="570"/>
      <c r="E1225" s="570"/>
      <c r="F1225" s="570"/>
      <c r="G1225" s="570"/>
      <c r="H1225" s="570"/>
      <c r="I1225" s="570"/>
      <c r="J1225" s="570"/>
    </row>
    <row r="1226" spans="1:10" x14ac:dyDescent="0.2">
      <c r="A1226" s="570"/>
      <c r="B1226" s="570"/>
      <c r="C1226" s="570"/>
      <c r="D1226" s="570"/>
      <c r="E1226" s="570"/>
      <c r="F1226" s="570"/>
      <c r="G1226" s="570"/>
      <c r="H1226" s="570"/>
      <c r="I1226" s="570"/>
      <c r="J1226" s="570"/>
    </row>
    <row r="1227" spans="1:10" x14ac:dyDescent="0.2">
      <c r="A1227" s="570"/>
      <c r="B1227" s="570"/>
      <c r="C1227" s="570"/>
      <c r="D1227" s="570"/>
      <c r="E1227" s="570"/>
      <c r="F1227" s="570"/>
      <c r="G1227" s="570"/>
      <c r="H1227" s="570"/>
      <c r="I1227" s="570"/>
      <c r="J1227" s="570"/>
    </row>
    <row r="1228" spans="1:10" x14ac:dyDescent="0.2">
      <c r="A1228" s="570"/>
      <c r="B1228" s="570"/>
      <c r="C1228" s="570"/>
      <c r="D1228" s="570"/>
      <c r="E1228" s="570"/>
      <c r="F1228" s="570"/>
      <c r="G1228" s="570"/>
      <c r="H1228" s="570"/>
      <c r="I1228" s="570"/>
      <c r="J1228" s="570"/>
    </row>
    <row r="1229" spans="1:10" x14ac:dyDescent="0.2">
      <c r="A1229" s="570"/>
      <c r="B1229" s="570"/>
      <c r="C1229" s="570"/>
      <c r="D1229" s="570"/>
      <c r="E1229" s="570"/>
      <c r="F1229" s="570"/>
      <c r="G1229" s="570"/>
      <c r="H1229" s="570"/>
      <c r="I1229" s="570"/>
      <c r="J1229" s="570"/>
    </row>
    <row r="1230" spans="1:10" x14ac:dyDescent="0.2">
      <c r="A1230" s="570"/>
      <c r="B1230" s="570"/>
      <c r="C1230" s="570"/>
      <c r="D1230" s="570"/>
      <c r="E1230" s="570"/>
      <c r="F1230" s="570"/>
      <c r="G1230" s="570"/>
      <c r="H1230" s="570"/>
      <c r="I1230" s="570"/>
      <c r="J1230" s="570"/>
    </row>
    <row r="1231" spans="1:10" x14ac:dyDescent="0.2">
      <c r="A1231" s="570"/>
      <c r="B1231" s="570"/>
      <c r="C1231" s="570"/>
      <c r="D1231" s="570"/>
      <c r="E1231" s="570"/>
      <c r="F1231" s="570"/>
      <c r="G1231" s="570"/>
      <c r="H1231" s="570"/>
      <c r="I1231" s="570"/>
      <c r="J1231" s="570"/>
    </row>
    <row r="1232" spans="1:10" x14ac:dyDescent="0.2">
      <c r="A1232" s="570"/>
      <c r="B1232" s="570"/>
      <c r="C1232" s="570"/>
      <c r="D1232" s="570"/>
      <c r="E1232" s="570"/>
      <c r="F1232" s="570"/>
      <c r="G1232" s="570"/>
      <c r="H1232" s="570"/>
      <c r="I1232" s="570"/>
      <c r="J1232" s="570"/>
    </row>
    <row r="1233" spans="1:10" x14ac:dyDescent="0.2">
      <c r="A1233" s="570"/>
      <c r="B1233" s="570"/>
      <c r="C1233" s="570"/>
      <c r="D1233" s="570"/>
      <c r="E1233" s="570"/>
      <c r="F1233" s="570"/>
      <c r="G1233" s="570"/>
      <c r="H1233" s="570"/>
      <c r="I1233" s="570"/>
      <c r="J1233" s="570"/>
    </row>
    <row r="1234" spans="1:10" x14ac:dyDescent="0.2">
      <c r="A1234" s="570"/>
      <c r="B1234" s="570"/>
      <c r="C1234" s="570"/>
      <c r="D1234" s="570"/>
      <c r="E1234" s="570"/>
      <c r="F1234" s="570"/>
      <c r="G1234" s="570"/>
      <c r="H1234" s="570"/>
      <c r="I1234" s="570"/>
      <c r="J1234" s="570"/>
    </row>
    <row r="1235" spans="1:10" x14ac:dyDescent="0.2">
      <c r="A1235" s="570"/>
      <c r="B1235" s="570"/>
      <c r="C1235" s="570"/>
      <c r="D1235" s="570"/>
      <c r="E1235" s="570"/>
      <c r="F1235" s="570"/>
      <c r="G1235" s="570"/>
      <c r="H1235" s="570"/>
      <c r="I1235" s="570"/>
      <c r="J1235" s="570"/>
    </row>
    <row r="1236" spans="1:10" x14ac:dyDescent="0.2">
      <c r="A1236" s="570"/>
      <c r="B1236" s="570"/>
      <c r="C1236" s="570"/>
      <c r="D1236" s="570"/>
      <c r="E1236" s="570"/>
      <c r="F1236" s="570"/>
      <c r="G1236" s="570"/>
      <c r="H1236" s="570"/>
      <c r="I1236" s="570"/>
      <c r="J1236" s="570"/>
    </row>
    <row r="1237" spans="1:10" x14ac:dyDescent="0.2">
      <c r="A1237" s="570"/>
      <c r="B1237" s="570"/>
      <c r="C1237" s="570"/>
      <c r="D1237" s="570"/>
      <c r="E1237" s="570"/>
      <c r="F1237" s="570"/>
      <c r="G1237" s="570"/>
      <c r="H1237" s="570"/>
      <c r="I1237" s="570"/>
      <c r="J1237" s="570"/>
    </row>
    <row r="1238" spans="1:10" x14ac:dyDescent="0.2">
      <c r="A1238" s="570"/>
      <c r="B1238" s="570"/>
      <c r="C1238" s="570"/>
      <c r="D1238" s="570"/>
      <c r="E1238" s="570"/>
      <c r="F1238" s="570"/>
      <c r="G1238" s="570"/>
      <c r="H1238" s="570"/>
      <c r="I1238" s="570"/>
      <c r="J1238" s="570"/>
    </row>
    <row r="1239" spans="1:10" x14ac:dyDescent="0.2">
      <c r="A1239" s="570"/>
      <c r="B1239" s="570"/>
      <c r="C1239" s="570"/>
      <c r="D1239" s="570"/>
      <c r="E1239" s="570"/>
      <c r="F1239" s="570"/>
      <c r="G1239" s="570"/>
      <c r="H1239" s="570"/>
      <c r="I1239" s="570"/>
      <c r="J1239" s="570"/>
    </row>
    <row r="1240" spans="1:10" x14ac:dyDescent="0.2">
      <c r="A1240" s="570"/>
      <c r="B1240" s="570"/>
      <c r="C1240" s="570"/>
      <c r="D1240" s="570"/>
      <c r="E1240" s="570"/>
      <c r="F1240" s="570"/>
      <c r="G1240" s="570"/>
      <c r="H1240" s="570"/>
      <c r="I1240" s="570"/>
      <c r="J1240" s="570"/>
    </row>
    <row r="1241" spans="1:10" x14ac:dyDescent="0.2">
      <c r="A1241" s="570"/>
      <c r="B1241" s="570"/>
      <c r="C1241" s="570"/>
      <c r="D1241" s="570"/>
      <c r="E1241" s="570"/>
      <c r="F1241" s="570"/>
      <c r="G1241" s="570"/>
      <c r="H1241" s="570"/>
      <c r="I1241" s="570"/>
      <c r="J1241" s="570"/>
    </row>
    <row r="1242" spans="1:10" x14ac:dyDescent="0.2">
      <c r="A1242" s="570"/>
      <c r="B1242" s="570"/>
      <c r="C1242" s="570"/>
      <c r="D1242" s="570"/>
      <c r="E1242" s="570"/>
      <c r="F1242" s="570"/>
      <c r="G1242" s="570"/>
      <c r="H1242" s="570"/>
      <c r="I1242" s="570"/>
      <c r="J1242" s="570"/>
    </row>
    <row r="1243" spans="1:10" x14ac:dyDescent="0.2">
      <c r="A1243" s="570"/>
      <c r="B1243" s="570"/>
      <c r="C1243" s="570"/>
      <c r="D1243" s="570"/>
      <c r="E1243" s="570"/>
      <c r="F1243" s="570"/>
      <c r="G1243" s="570"/>
      <c r="H1243" s="570"/>
      <c r="I1243" s="570"/>
      <c r="J1243" s="570"/>
    </row>
    <row r="1244" spans="1:10" x14ac:dyDescent="0.2">
      <c r="A1244" s="570"/>
      <c r="B1244" s="570"/>
      <c r="C1244" s="570"/>
      <c r="D1244" s="570"/>
      <c r="E1244" s="570"/>
      <c r="F1244" s="570"/>
      <c r="G1244" s="570"/>
      <c r="H1244" s="570"/>
      <c r="I1244" s="570"/>
      <c r="J1244" s="570"/>
    </row>
    <row r="1245" spans="1:10" x14ac:dyDescent="0.2">
      <c r="A1245" s="570"/>
      <c r="B1245" s="570"/>
      <c r="C1245" s="570"/>
      <c r="D1245" s="570"/>
      <c r="E1245" s="570"/>
      <c r="F1245" s="570"/>
      <c r="G1245" s="570"/>
      <c r="H1245" s="570"/>
      <c r="I1245" s="570"/>
      <c r="J1245" s="570"/>
    </row>
    <row r="1246" spans="1:10" x14ac:dyDescent="0.2">
      <c r="A1246" s="570"/>
      <c r="B1246" s="570"/>
      <c r="C1246" s="570"/>
      <c r="D1246" s="570"/>
      <c r="E1246" s="570"/>
      <c r="F1246" s="570"/>
      <c r="G1246" s="570"/>
      <c r="H1246" s="570"/>
      <c r="I1246" s="570"/>
      <c r="J1246" s="570"/>
    </row>
    <row r="1247" spans="1:10" x14ac:dyDescent="0.2">
      <c r="A1247" s="570"/>
      <c r="B1247" s="570"/>
      <c r="C1247" s="570"/>
      <c r="D1247" s="570"/>
      <c r="E1247" s="570"/>
      <c r="F1247" s="570"/>
      <c r="G1247" s="570"/>
      <c r="H1247" s="570"/>
      <c r="I1247" s="570"/>
      <c r="J1247" s="570"/>
    </row>
    <row r="1248" spans="1:10" x14ac:dyDescent="0.2">
      <c r="A1248" s="570"/>
      <c r="B1248" s="570"/>
      <c r="C1248" s="570"/>
      <c r="D1248" s="570"/>
      <c r="E1248" s="570"/>
      <c r="F1248" s="570"/>
      <c r="G1248" s="570"/>
      <c r="H1248" s="570"/>
      <c r="I1248" s="570"/>
      <c r="J1248" s="570"/>
    </row>
    <row r="1249" spans="1:10" x14ac:dyDescent="0.2">
      <c r="A1249" s="570"/>
      <c r="B1249" s="570"/>
      <c r="C1249" s="570"/>
      <c r="D1249" s="570"/>
      <c r="E1249" s="570"/>
      <c r="F1249" s="570"/>
      <c r="G1249" s="570"/>
      <c r="H1249" s="570"/>
      <c r="I1249" s="570"/>
      <c r="J1249" s="570"/>
    </row>
    <row r="1250" spans="1:10" x14ac:dyDescent="0.2">
      <c r="A1250" s="570"/>
      <c r="B1250" s="570"/>
      <c r="C1250" s="570"/>
      <c r="D1250" s="570"/>
      <c r="E1250" s="570"/>
      <c r="F1250" s="570"/>
      <c r="G1250" s="570"/>
      <c r="H1250" s="570"/>
      <c r="I1250" s="570"/>
      <c r="J1250" s="570"/>
    </row>
    <row r="1251" spans="1:10" x14ac:dyDescent="0.2">
      <c r="A1251" s="570"/>
      <c r="B1251" s="570"/>
      <c r="C1251" s="570"/>
      <c r="D1251" s="570"/>
      <c r="E1251" s="570"/>
      <c r="F1251" s="570"/>
      <c r="G1251" s="570"/>
      <c r="H1251" s="570"/>
      <c r="I1251" s="570"/>
      <c r="J1251" s="570"/>
    </row>
    <row r="1252" spans="1:10" x14ac:dyDescent="0.2">
      <c r="A1252" s="570"/>
      <c r="B1252" s="570"/>
      <c r="C1252" s="570"/>
      <c r="D1252" s="570"/>
      <c r="E1252" s="570"/>
      <c r="F1252" s="570"/>
      <c r="G1252" s="570"/>
      <c r="H1252" s="570"/>
      <c r="I1252" s="570"/>
      <c r="J1252" s="570"/>
    </row>
    <row r="1253" spans="1:10" x14ac:dyDescent="0.2">
      <c r="A1253" s="570"/>
      <c r="B1253" s="570"/>
      <c r="C1253" s="570"/>
      <c r="D1253" s="570"/>
      <c r="E1253" s="570"/>
      <c r="F1253" s="570"/>
      <c r="G1253" s="570"/>
      <c r="H1253" s="570"/>
      <c r="I1253" s="570"/>
      <c r="J1253" s="570"/>
    </row>
    <row r="1254" spans="1:10" x14ac:dyDescent="0.2">
      <c r="A1254" s="570"/>
      <c r="B1254" s="570"/>
      <c r="C1254" s="570"/>
      <c r="D1254" s="570"/>
      <c r="E1254" s="570"/>
      <c r="F1254" s="570"/>
      <c r="G1254" s="570"/>
      <c r="H1254" s="570"/>
      <c r="I1254" s="570"/>
      <c r="J1254" s="570"/>
    </row>
    <row r="1255" spans="1:10" x14ac:dyDescent="0.2">
      <c r="A1255" s="570"/>
      <c r="B1255" s="570"/>
      <c r="C1255" s="570"/>
      <c r="D1255" s="570"/>
      <c r="E1255" s="570"/>
      <c r="F1255" s="570"/>
      <c r="G1255" s="570"/>
      <c r="H1255" s="570"/>
      <c r="I1255" s="570"/>
      <c r="J1255" s="570"/>
    </row>
    <row r="1256" spans="1:10" x14ac:dyDescent="0.2">
      <c r="A1256" s="570"/>
      <c r="B1256" s="570"/>
      <c r="C1256" s="570"/>
      <c r="D1256" s="570"/>
      <c r="E1256" s="570"/>
      <c r="F1256" s="570"/>
      <c r="G1256" s="570"/>
      <c r="H1256" s="570"/>
      <c r="I1256" s="570"/>
      <c r="J1256" s="570"/>
    </row>
    <row r="1257" spans="1:10" x14ac:dyDescent="0.2">
      <c r="A1257" s="570"/>
      <c r="B1257" s="570"/>
      <c r="C1257" s="570"/>
      <c r="D1257" s="570"/>
      <c r="E1257" s="570"/>
      <c r="F1257" s="570"/>
      <c r="G1257" s="570"/>
      <c r="H1257" s="570"/>
      <c r="I1257" s="570"/>
      <c r="J1257" s="570"/>
    </row>
    <row r="1258" spans="1:10" x14ac:dyDescent="0.2">
      <c r="A1258" s="570"/>
      <c r="B1258" s="570"/>
      <c r="C1258" s="570"/>
      <c r="D1258" s="570"/>
      <c r="E1258" s="570"/>
      <c r="F1258" s="570"/>
      <c r="G1258" s="570"/>
      <c r="H1258" s="570"/>
      <c r="I1258" s="570"/>
      <c r="J1258" s="570"/>
    </row>
    <row r="1259" spans="1:10" x14ac:dyDescent="0.2">
      <c r="A1259" s="570"/>
      <c r="B1259" s="570"/>
      <c r="C1259" s="570"/>
      <c r="D1259" s="570"/>
      <c r="E1259" s="570"/>
      <c r="F1259" s="570"/>
      <c r="G1259" s="570"/>
      <c r="H1259" s="570"/>
      <c r="I1259" s="570"/>
      <c r="J1259" s="570"/>
    </row>
    <row r="1260" spans="1:10" x14ac:dyDescent="0.2">
      <c r="A1260" s="570"/>
      <c r="B1260" s="570"/>
      <c r="C1260" s="570"/>
      <c r="D1260" s="570"/>
      <c r="E1260" s="570"/>
      <c r="F1260" s="570"/>
      <c r="G1260" s="570"/>
      <c r="H1260" s="570"/>
      <c r="I1260" s="570"/>
      <c r="J1260" s="570"/>
    </row>
    <row r="1261" spans="1:10" x14ac:dyDescent="0.2">
      <c r="A1261" s="570"/>
      <c r="B1261" s="570"/>
      <c r="C1261" s="570"/>
      <c r="D1261" s="570"/>
      <c r="E1261" s="570"/>
      <c r="F1261" s="570"/>
      <c r="G1261" s="570"/>
      <c r="H1261" s="570"/>
      <c r="I1261" s="570"/>
      <c r="J1261" s="570"/>
    </row>
    <row r="1262" spans="1:10" x14ac:dyDescent="0.2">
      <c r="A1262" s="570"/>
      <c r="B1262" s="570"/>
      <c r="C1262" s="570"/>
      <c r="D1262" s="570"/>
      <c r="E1262" s="570"/>
      <c r="F1262" s="570"/>
      <c r="G1262" s="570"/>
      <c r="H1262" s="570"/>
      <c r="I1262" s="570"/>
      <c r="J1262" s="570"/>
    </row>
    <row r="1263" spans="1:10" x14ac:dyDescent="0.2">
      <c r="A1263" s="570"/>
      <c r="B1263" s="570"/>
      <c r="C1263" s="570"/>
      <c r="D1263" s="570"/>
      <c r="E1263" s="570"/>
      <c r="F1263" s="570"/>
      <c r="G1263" s="570"/>
      <c r="H1263" s="570"/>
      <c r="I1263" s="570"/>
      <c r="J1263" s="570"/>
    </row>
    <row r="1264" spans="1:10" x14ac:dyDescent="0.2">
      <c r="A1264" s="570"/>
      <c r="B1264" s="570"/>
      <c r="C1264" s="570"/>
      <c r="D1264" s="570"/>
      <c r="E1264" s="570"/>
      <c r="F1264" s="570"/>
      <c r="G1264" s="570"/>
      <c r="H1264" s="570"/>
      <c r="I1264" s="570"/>
      <c r="J1264" s="570"/>
    </row>
    <row r="1265" spans="1:10" x14ac:dyDescent="0.2">
      <c r="A1265" s="570"/>
      <c r="B1265" s="570"/>
      <c r="C1265" s="570"/>
      <c r="D1265" s="570"/>
      <c r="E1265" s="570"/>
      <c r="F1265" s="570"/>
      <c r="G1265" s="570"/>
      <c r="H1265" s="570"/>
      <c r="I1265" s="570"/>
      <c r="J1265" s="570"/>
    </row>
    <row r="1266" spans="1:10" x14ac:dyDescent="0.2">
      <c r="A1266" s="570"/>
      <c r="B1266" s="570"/>
      <c r="C1266" s="570"/>
      <c r="D1266" s="570"/>
      <c r="E1266" s="570"/>
      <c r="F1266" s="570"/>
      <c r="G1266" s="570"/>
      <c r="H1266" s="570"/>
      <c r="I1266" s="570"/>
      <c r="J1266" s="570"/>
    </row>
    <row r="1267" spans="1:10" x14ac:dyDescent="0.2">
      <c r="A1267" s="570"/>
      <c r="B1267" s="570"/>
      <c r="C1267" s="570"/>
      <c r="D1267" s="570"/>
      <c r="E1267" s="570"/>
      <c r="F1267" s="570"/>
      <c r="G1267" s="570"/>
      <c r="H1267" s="570"/>
      <c r="I1267" s="570"/>
      <c r="J1267" s="570"/>
    </row>
    <row r="1268" spans="1:10" x14ac:dyDescent="0.2">
      <c r="A1268" s="570"/>
      <c r="B1268" s="570"/>
      <c r="C1268" s="570"/>
      <c r="D1268" s="570"/>
      <c r="E1268" s="570"/>
      <c r="F1268" s="570"/>
      <c r="G1268" s="570"/>
      <c r="H1268" s="570"/>
      <c r="I1268" s="570"/>
      <c r="J1268" s="570"/>
    </row>
    <row r="1269" spans="1:10" x14ac:dyDescent="0.2">
      <c r="A1269" s="570"/>
      <c r="B1269" s="570"/>
      <c r="C1269" s="570"/>
      <c r="D1269" s="570"/>
      <c r="E1269" s="570"/>
      <c r="F1269" s="570"/>
      <c r="G1269" s="570"/>
      <c r="H1269" s="570"/>
      <c r="I1269" s="570"/>
      <c r="J1269" s="570"/>
    </row>
    <row r="1270" spans="1:10" x14ac:dyDescent="0.2">
      <c r="A1270" s="570"/>
      <c r="B1270" s="570"/>
      <c r="C1270" s="570"/>
      <c r="D1270" s="570"/>
      <c r="E1270" s="570"/>
      <c r="F1270" s="570"/>
      <c r="G1270" s="570"/>
      <c r="H1270" s="570"/>
      <c r="I1270" s="570"/>
      <c r="J1270" s="570"/>
    </row>
    <row r="1271" spans="1:10" x14ac:dyDescent="0.2">
      <c r="A1271" s="570"/>
      <c r="B1271" s="570"/>
      <c r="C1271" s="570"/>
      <c r="D1271" s="570"/>
      <c r="E1271" s="570"/>
      <c r="F1271" s="570"/>
      <c r="G1271" s="570"/>
      <c r="H1271" s="570"/>
      <c r="I1271" s="570"/>
      <c r="J1271" s="570"/>
    </row>
    <row r="1272" spans="1:10" x14ac:dyDescent="0.2">
      <c r="A1272" s="570"/>
      <c r="B1272" s="570"/>
      <c r="C1272" s="570"/>
      <c r="D1272" s="570"/>
      <c r="E1272" s="570"/>
      <c r="F1272" s="570"/>
      <c r="G1272" s="570"/>
      <c r="H1272" s="570"/>
      <c r="I1272" s="570"/>
      <c r="J1272" s="570"/>
    </row>
    <row r="1273" spans="1:10" x14ac:dyDescent="0.2">
      <c r="A1273" s="570"/>
      <c r="B1273" s="570"/>
      <c r="C1273" s="570"/>
      <c r="D1273" s="570"/>
      <c r="E1273" s="570"/>
      <c r="F1273" s="570"/>
      <c r="G1273" s="570"/>
      <c r="H1273" s="570"/>
      <c r="I1273" s="570"/>
      <c r="J1273" s="570"/>
    </row>
    <row r="1274" spans="1:10" x14ac:dyDescent="0.2">
      <c r="A1274" s="570"/>
      <c r="B1274" s="570"/>
      <c r="C1274" s="570"/>
      <c r="D1274" s="570"/>
      <c r="E1274" s="570"/>
      <c r="F1274" s="570"/>
      <c r="G1274" s="570"/>
      <c r="H1274" s="570"/>
      <c r="I1274" s="570"/>
      <c r="J1274" s="570"/>
    </row>
    <row r="1275" spans="1:10" x14ac:dyDescent="0.2">
      <c r="A1275" s="570"/>
      <c r="B1275" s="570"/>
      <c r="C1275" s="570"/>
      <c r="D1275" s="570"/>
      <c r="E1275" s="570"/>
      <c r="F1275" s="570"/>
      <c r="G1275" s="570"/>
      <c r="H1275" s="570"/>
      <c r="I1275" s="570"/>
      <c r="J1275" s="570"/>
    </row>
    <row r="1276" spans="1:10" x14ac:dyDescent="0.2">
      <c r="A1276" s="570"/>
      <c r="B1276" s="570"/>
      <c r="C1276" s="570"/>
      <c r="D1276" s="570"/>
      <c r="E1276" s="570"/>
      <c r="F1276" s="570"/>
      <c r="G1276" s="570"/>
      <c r="H1276" s="570"/>
      <c r="I1276" s="570"/>
      <c r="J1276" s="570"/>
    </row>
    <row r="1277" spans="1:10" x14ac:dyDescent="0.2">
      <c r="A1277" s="570"/>
      <c r="B1277" s="570"/>
      <c r="C1277" s="570"/>
      <c r="D1277" s="570"/>
      <c r="E1277" s="570"/>
      <c r="F1277" s="570"/>
      <c r="G1277" s="570"/>
      <c r="H1277" s="570"/>
      <c r="I1277" s="570"/>
      <c r="J1277" s="570"/>
    </row>
    <row r="1278" spans="1:10" x14ac:dyDescent="0.2">
      <c r="A1278" s="570"/>
      <c r="B1278" s="570"/>
      <c r="C1278" s="570"/>
      <c r="D1278" s="570"/>
      <c r="E1278" s="570"/>
      <c r="F1278" s="570"/>
      <c r="G1278" s="570"/>
      <c r="H1278" s="570"/>
      <c r="I1278" s="570"/>
      <c r="J1278" s="570"/>
    </row>
    <row r="1279" spans="1:10" x14ac:dyDescent="0.2">
      <c r="A1279" s="570"/>
      <c r="B1279" s="570"/>
      <c r="C1279" s="570"/>
      <c r="D1279" s="570"/>
      <c r="E1279" s="570"/>
      <c r="F1279" s="570"/>
      <c r="G1279" s="570"/>
      <c r="H1279" s="570"/>
      <c r="I1279" s="570"/>
      <c r="J1279" s="570"/>
    </row>
    <row r="1280" spans="1:10" x14ac:dyDescent="0.2">
      <c r="A1280" s="570"/>
      <c r="B1280" s="570"/>
      <c r="C1280" s="570"/>
      <c r="D1280" s="570"/>
      <c r="E1280" s="570"/>
      <c r="F1280" s="570"/>
      <c r="G1280" s="570"/>
      <c r="H1280" s="570"/>
      <c r="I1280" s="570"/>
      <c r="J1280" s="570"/>
    </row>
    <row r="1281" spans="1:10" x14ac:dyDescent="0.2">
      <c r="A1281" s="570"/>
      <c r="B1281" s="570"/>
      <c r="C1281" s="570"/>
      <c r="D1281" s="570"/>
      <c r="E1281" s="570"/>
      <c r="F1281" s="570"/>
      <c r="G1281" s="570"/>
      <c r="H1281" s="570"/>
      <c r="I1281" s="570"/>
      <c r="J1281" s="570"/>
    </row>
    <row r="1282" spans="1:10" x14ac:dyDescent="0.2">
      <c r="A1282" s="570"/>
      <c r="B1282" s="570"/>
      <c r="C1282" s="570"/>
      <c r="D1282" s="570"/>
      <c r="E1282" s="570"/>
      <c r="F1282" s="570"/>
      <c r="G1282" s="570"/>
      <c r="H1282" s="570"/>
      <c r="I1282" s="570"/>
      <c r="J1282" s="570"/>
    </row>
    <row r="1283" spans="1:10" x14ac:dyDescent="0.2">
      <c r="A1283" s="570"/>
      <c r="B1283" s="570"/>
      <c r="C1283" s="570"/>
      <c r="D1283" s="570"/>
      <c r="E1283" s="570"/>
      <c r="F1283" s="570"/>
      <c r="G1283" s="570"/>
      <c r="H1283" s="570"/>
      <c r="I1283" s="570"/>
      <c r="J1283" s="570"/>
    </row>
    <row r="1284" spans="1:10" x14ac:dyDescent="0.2">
      <c r="A1284" s="570"/>
      <c r="B1284" s="570"/>
      <c r="C1284" s="570"/>
      <c r="D1284" s="570"/>
      <c r="E1284" s="570"/>
      <c r="F1284" s="570"/>
      <c r="G1284" s="570"/>
      <c r="H1284" s="570"/>
      <c r="I1284" s="570"/>
      <c r="J1284" s="570"/>
    </row>
    <row r="1285" spans="1:10" x14ac:dyDescent="0.2">
      <c r="A1285" s="570"/>
      <c r="B1285" s="570"/>
      <c r="C1285" s="570"/>
      <c r="D1285" s="570"/>
      <c r="E1285" s="570"/>
      <c r="F1285" s="570"/>
      <c r="G1285" s="570"/>
      <c r="H1285" s="570"/>
      <c r="I1285" s="570"/>
      <c r="J1285" s="570"/>
    </row>
    <row r="1286" spans="1:10" x14ac:dyDescent="0.2">
      <c r="A1286" s="570"/>
      <c r="B1286" s="570"/>
      <c r="C1286" s="570"/>
      <c r="D1286" s="570"/>
      <c r="E1286" s="570"/>
      <c r="F1286" s="570"/>
      <c r="G1286" s="570"/>
      <c r="H1286" s="570"/>
      <c r="I1286" s="570"/>
      <c r="J1286" s="570"/>
    </row>
    <row r="1287" spans="1:10" x14ac:dyDescent="0.2">
      <c r="A1287" s="570"/>
      <c r="B1287" s="570"/>
      <c r="C1287" s="570"/>
      <c r="D1287" s="570"/>
      <c r="E1287" s="570"/>
      <c r="F1287" s="570"/>
      <c r="G1287" s="570"/>
      <c r="H1287" s="570"/>
      <c r="I1287" s="570"/>
      <c r="J1287" s="570"/>
    </row>
    <row r="1288" spans="1:10" x14ac:dyDescent="0.2">
      <c r="A1288" s="570"/>
      <c r="B1288" s="570"/>
      <c r="C1288" s="570"/>
      <c r="D1288" s="570"/>
      <c r="E1288" s="570"/>
      <c r="F1288" s="570"/>
      <c r="G1288" s="570"/>
      <c r="H1288" s="570"/>
      <c r="I1288" s="570"/>
      <c r="J1288" s="570"/>
    </row>
    <row r="1289" spans="1:10" x14ac:dyDescent="0.2">
      <c r="A1289" s="570"/>
      <c r="B1289" s="570"/>
      <c r="C1289" s="570"/>
      <c r="D1289" s="570"/>
      <c r="E1289" s="570"/>
      <c r="F1289" s="570"/>
      <c r="G1289" s="570"/>
      <c r="H1289" s="570"/>
      <c r="I1289" s="570"/>
      <c r="J1289" s="570"/>
    </row>
    <row r="1290" spans="1:10" x14ac:dyDescent="0.2">
      <c r="A1290" s="570"/>
      <c r="B1290" s="570"/>
      <c r="C1290" s="570"/>
      <c r="D1290" s="570"/>
      <c r="E1290" s="570"/>
      <c r="F1290" s="570"/>
      <c r="G1290" s="570"/>
      <c r="H1290" s="570"/>
      <c r="I1290" s="570"/>
      <c r="J1290" s="570"/>
    </row>
    <row r="1291" spans="1:10" x14ac:dyDescent="0.2">
      <c r="A1291" s="570"/>
      <c r="B1291" s="570"/>
      <c r="C1291" s="570"/>
      <c r="D1291" s="570"/>
      <c r="E1291" s="570"/>
      <c r="F1291" s="570"/>
      <c r="G1291" s="570"/>
      <c r="H1291" s="570"/>
      <c r="I1291" s="570"/>
      <c r="J1291" s="570"/>
    </row>
    <row r="1292" spans="1:10" x14ac:dyDescent="0.2">
      <c r="A1292" s="570"/>
      <c r="B1292" s="570"/>
      <c r="C1292" s="570"/>
      <c r="D1292" s="570"/>
      <c r="E1292" s="570"/>
      <c r="F1292" s="570"/>
      <c r="G1292" s="570"/>
      <c r="H1292" s="570"/>
      <c r="I1292" s="570"/>
      <c r="J1292" s="570"/>
    </row>
    <row r="1293" spans="1:10" x14ac:dyDescent="0.2">
      <c r="A1293" s="570"/>
      <c r="B1293" s="570"/>
      <c r="C1293" s="570"/>
      <c r="D1293" s="570"/>
      <c r="E1293" s="570"/>
      <c r="F1293" s="570"/>
      <c r="G1293" s="570"/>
      <c r="H1293" s="570"/>
      <c r="I1293" s="570"/>
      <c r="J1293" s="570"/>
    </row>
    <row r="1294" spans="1:10" x14ac:dyDescent="0.2">
      <c r="A1294" s="570"/>
      <c r="B1294" s="570"/>
      <c r="C1294" s="570"/>
      <c r="D1294" s="570"/>
      <c r="E1294" s="570"/>
      <c r="F1294" s="570"/>
      <c r="G1294" s="570"/>
      <c r="H1294" s="570"/>
      <c r="I1294" s="570"/>
      <c r="J1294" s="570"/>
    </row>
    <row r="1295" spans="1:10" x14ac:dyDescent="0.2">
      <c r="A1295" s="570"/>
      <c r="B1295" s="570"/>
      <c r="C1295" s="570"/>
      <c r="D1295" s="570"/>
      <c r="E1295" s="570"/>
      <c r="F1295" s="570"/>
      <c r="G1295" s="570"/>
      <c r="H1295" s="570"/>
      <c r="I1295" s="570"/>
      <c r="J1295" s="570"/>
    </row>
    <row r="1296" spans="1:10" x14ac:dyDescent="0.2">
      <c r="A1296" s="570"/>
      <c r="B1296" s="570"/>
      <c r="C1296" s="570"/>
      <c r="D1296" s="570"/>
      <c r="E1296" s="570"/>
      <c r="F1296" s="570"/>
      <c r="G1296" s="570"/>
      <c r="H1296" s="570"/>
      <c r="I1296" s="570"/>
      <c r="J1296" s="570"/>
    </row>
    <row r="1297" spans="1:10" x14ac:dyDescent="0.2">
      <c r="A1297" s="570"/>
      <c r="B1297" s="570"/>
      <c r="C1297" s="570"/>
      <c r="D1297" s="570"/>
      <c r="E1297" s="570"/>
      <c r="F1297" s="570"/>
      <c r="G1297" s="570"/>
      <c r="H1297" s="570"/>
      <c r="I1297" s="570"/>
      <c r="J1297" s="570"/>
    </row>
    <row r="1298" spans="1:10" x14ac:dyDescent="0.2">
      <c r="A1298" s="570"/>
      <c r="B1298" s="570"/>
      <c r="C1298" s="570"/>
      <c r="D1298" s="570"/>
      <c r="E1298" s="570"/>
      <c r="F1298" s="570"/>
      <c r="G1298" s="570"/>
      <c r="H1298" s="570"/>
      <c r="I1298" s="570"/>
      <c r="J1298" s="570"/>
    </row>
    <row r="1299" spans="1:10" x14ac:dyDescent="0.2">
      <c r="A1299" s="570"/>
      <c r="B1299" s="570"/>
      <c r="C1299" s="570"/>
      <c r="D1299" s="570"/>
      <c r="E1299" s="570"/>
      <c r="F1299" s="570"/>
      <c r="G1299" s="570"/>
      <c r="H1299" s="570"/>
      <c r="I1299" s="570"/>
      <c r="J1299" s="570"/>
    </row>
    <row r="1300" spans="1:10" x14ac:dyDescent="0.2">
      <c r="A1300" s="570"/>
      <c r="B1300" s="570"/>
      <c r="C1300" s="570"/>
      <c r="D1300" s="570"/>
      <c r="E1300" s="570"/>
      <c r="F1300" s="570"/>
      <c r="G1300" s="570"/>
      <c r="H1300" s="570"/>
      <c r="I1300" s="570"/>
      <c r="J1300" s="570"/>
    </row>
    <row r="1301" spans="1:10" x14ac:dyDescent="0.2">
      <c r="A1301" s="570"/>
      <c r="B1301" s="570"/>
      <c r="C1301" s="570"/>
      <c r="D1301" s="570"/>
      <c r="E1301" s="570"/>
      <c r="F1301" s="570"/>
      <c r="G1301" s="570"/>
      <c r="H1301" s="570"/>
      <c r="I1301" s="570"/>
      <c r="J1301" s="570"/>
    </row>
    <row r="1302" spans="1:10" x14ac:dyDescent="0.2">
      <c r="A1302" s="570"/>
      <c r="B1302" s="570"/>
      <c r="C1302" s="570"/>
      <c r="D1302" s="570"/>
      <c r="E1302" s="570"/>
      <c r="F1302" s="570"/>
      <c r="G1302" s="570"/>
      <c r="H1302" s="570"/>
      <c r="I1302" s="570"/>
      <c r="J1302" s="570"/>
    </row>
    <row r="1303" spans="1:10" x14ac:dyDescent="0.2">
      <c r="A1303" s="570"/>
      <c r="B1303" s="570"/>
      <c r="C1303" s="570"/>
      <c r="D1303" s="570"/>
      <c r="E1303" s="570"/>
      <c r="F1303" s="570"/>
      <c r="G1303" s="570"/>
      <c r="H1303" s="570"/>
      <c r="I1303" s="570"/>
      <c r="J1303" s="570"/>
    </row>
    <row r="1304" spans="1:10" x14ac:dyDescent="0.2">
      <c r="A1304" s="570"/>
      <c r="B1304" s="570"/>
      <c r="C1304" s="570"/>
      <c r="D1304" s="570"/>
      <c r="E1304" s="570"/>
      <c r="F1304" s="570"/>
      <c r="G1304" s="570"/>
      <c r="H1304" s="570"/>
      <c r="I1304" s="570"/>
      <c r="J1304" s="570"/>
    </row>
    <row r="1305" spans="1:10" x14ac:dyDescent="0.2">
      <c r="A1305" s="570"/>
      <c r="B1305" s="570"/>
      <c r="C1305" s="570"/>
      <c r="D1305" s="570"/>
      <c r="E1305" s="570"/>
      <c r="F1305" s="570"/>
      <c r="G1305" s="570"/>
      <c r="H1305" s="570"/>
      <c r="I1305" s="570"/>
      <c r="J1305" s="570"/>
    </row>
    <row r="1306" spans="1:10" x14ac:dyDescent="0.2">
      <c r="A1306" s="570"/>
      <c r="B1306" s="570"/>
      <c r="C1306" s="570"/>
      <c r="D1306" s="570"/>
      <c r="E1306" s="570"/>
      <c r="F1306" s="570"/>
      <c r="G1306" s="570"/>
      <c r="H1306" s="570"/>
      <c r="I1306" s="570"/>
      <c r="J1306" s="570"/>
    </row>
    <row r="1307" spans="1:10" x14ac:dyDescent="0.2">
      <c r="A1307" s="570"/>
      <c r="B1307" s="570"/>
      <c r="C1307" s="570"/>
      <c r="D1307" s="570"/>
      <c r="E1307" s="570"/>
      <c r="F1307" s="570"/>
      <c r="G1307" s="570"/>
      <c r="H1307" s="570"/>
      <c r="I1307" s="570"/>
      <c r="J1307" s="570"/>
    </row>
    <row r="1308" spans="1:10" x14ac:dyDescent="0.2">
      <c r="A1308" s="570"/>
      <c r="B1308" s="570"/>
      <c r="C1308" s="570"/>
      <c r="D1308" s="570"/>
      <c r="E1308" s="570"/>
      <c r="F1308" s="570"/>
      <c r="G1308" s="570"/>
      <c r="H1308" s="570"/>
      <c r="I1308" s="570"/>
      <c r="J1308" s="570"/>
    </row>
    <row r="1309" spans="1:10" x14ac:dyDescent="0.2">
      <c r="A1309" s="570"/>
      <c r="B1309" s="570"/>
      <c r="C1309" s="570"/>
      <c r="D1309" s="570"/>
      <c r="E1309" s="570"/>
      <c r="F1309" s="570"/>
      <c r="G1309" s="570"/>
      <c r="H1309" s="570"/>
      <c r="I1309" s="570"/>
      <c r="J1309" s="570"/>
    </row>
    <row r="1310" spans="1:10" x14ac:dyDescent="0.2">
      <c r="A1310" s="570"/>
      <c r="B1310" s="570"/>
      <c r="C1310" s="570"/>
      <c r="D1310" s="570"/>
      <c r="E1310" s="570"/>
      <c r="F1310" s="570"/>
      <c r="G1310" s="570"/>
      <c r="H1310" s="570"/>
      <c r="I1310" s="570"/>
      <c r="J1310" s="570"/>
    </row>
    <row r="1311" spans="1:10" x14ac:dyDescent="0.2">
      <c r="A1311" s="570"/>
      <c r="B1311" s="570"/>
      <c r="C1311" s="570"/>
      <c r="D1311" s="570"/>
      <c r="E1311" s="570"/>
      <c r="F1311" s="570"/>
      <c r="G1311" s="570"/>
      <c r="H1311" s="570"/>
      <c r="I1311" s="570"/>
      <c r="J1311" s="570"/>
    </row>
    <row r="1312" spans="1:10" x14ac:dyDescent="0.2">
      <c r="A1312" s="570"/>
      <c r="B1312" s="570"/>
      <c r="C1312" s="570"/>
      <c r="D1312" s="570"/>
      <c r="E1312" s="570"/>
      <c r="F1312" s="570"/>
      <c r="G1312" s="570"/>
      <c r="H1312" s="570"/>
      <c r="I1312" s="570"/>
      <c r="J1312" s="570"/>
    </row>
    <row r="1313" spans="1:10" x14ac:dyDescent="0.2">
      <c r="A1313" s="570"/>
      <c r="B1313" s="570"/>
      <c r="C1313" s="570"/>
      <c r="D1313" s="570"/>
      <c r="E1313" s="570"/>
      <c r="F1313" s="570"/>
      <c r="G1313" s="570"/>
      <c r="H1313" s="570"/>
      <c r="I1313" s="570"/>
      <c r="J1313" s="570"/>
    </row>
    <row r="1314" spans="1:10" x14ac:dyDescent="0.2">
      <c r="A1314" s="570"/>
      <c r="B1314" s="570"/>
      <c r="C1314" s="570"/>
      <c r="D1314" s="570"/>
      <c r="E1314" s="570"/>
      <c r="F1314" s="570"/>
      <c r="G1314" s="570"/>
      <c r="H1314" s="570"/>
      <c r="I1314" s="570"/>
      <c r="J1314" s="570"/>
    </row>
    <row r="1315" spans="1:10" x14ac:dyDescent="0.2">
      <c r="A1315" s="570"/>
      <c r="B1315" s="570"/>
      <c r="C1315" s="570"/>
      <c r="D1315" s="570"/>
      <c r="E1315" s="570"/>
      <c r="F1315" s="570"/>
      <c r="G1315" s="570"/>
      <c r="H1315" s="570"/>
      <c r="I1315" s="570"/>
      <c r="J1315" s="570"/>
    </row>
    <row r="1316" spans="1:10" x14ac:dyDescent="0.2">
      <c r="A1316" s="570"/>
      <c r="B1316" s="570"/>
      <c r="C1316" s="570"/>
      <c r="D1316" s="570"/>
      <c r="E1316" s="570"/>
      <c r="F1316" s="570"/>
      <c r="G1316" s="570"/>
      <c r="H1316" s="570"/>
      <c r="I1316" s="570"/>
      <c r="J1316" s="570"/>
    </row>
    <row r="1317" spans="1:10" x14ac:dyDescent="0.2">
      <c r="A1317" s="570"/>
      <c r="B1317" s="570"/>
      <c r="C1317" s="570"/>
      <c r="D1317" s="570"/>
      <c r="E1317" s="570"/>
      <c r="F1317" s="570"/>
      <c r="G1317" s="570"/>
      <c r="H1317" s="570"/>
      <c r="I1317" s="570"/>
      <c r="J1317" s="570"/>
    </row>
    <row r="1318" spans="1:10" x14ac:dyDescent="0.2">
      <c r="A1318" s="570"/>
      <c r="B1318" s="570"/>
      <c r="C1318" s="570"/>
      <c r="D1318" s="570"/>
      <c r="E1318" s="570"/>
      <c r="F1318" s="570"/>
      <c r="G1318" s="570"/>
      <c r="H1318" s="570"/>
      <c r="I1318" s="570"/>
      <c r="J1318" s="570"/>
    </row>
    <row r="1319" spans="1:10" x14ac:dyDescent="0.2">
      <c r="A1319" s="570"/>
      <c r="B1319" s="570"/>
      <c r="C1319" s="570"/>
      <c r="D1319" s="570"/>
      <c r="E1319" s="570"/>
      <c r="F1319" s="570"/>
      <c r="G1319" s="570"/>
      <c r="H1319" s="570"/>
      <c r="I1319" s="570"/>
      <c r="J1319" s="570"/>
    </row>
    <row r="1320" spans="1:10" x14ac:dyDescent="0.2">
      <c r="A1320" s="570"/>
      <c r="B1320" s="570"/>
      <c r="C1320" s="570"/>
      <c r="D1320" s="570"/>
      <c r="E1320" s="570"/>
      <c r="F1320" s="570"/>
      <c r="G1320" s="570"/>
      <c r="H1320" s="570"/>
      <c r="I1320" s="570"/>
      <c r="J1320" s="570"/>
    </row>
    <row r="1321" spans="1:10" x14ac:dyDescent="0.2">
      <c r="A1321" s="570"/>
      <c r="B1321" s="570"/>
      <c r="C1321" s="570"/>
      <c r="D1321" s="570"/>
      <c r="E1321" s="570"/>
      <c r="F1321" s="570"/>
      <c r="G1321" s="570"/>
      <c r="H1321" s="570"/>
      <c r="I1321" s="570"/>
      <c r="J1321" s="570"/>
    </row>
    <row r="1322" spans="1:10" x14ac:dyDescent="0.2">
      <c r="A1322" s="570"/>
      <c r="B1322" s="570"/>
      <c r="C1322" s="570"/>
      <c r="D1322" s="570"/>
      <c r="E1322" s="570"/>
      <c r="F1322" s="570"/>
      <c r="G1322" s="570"/>
      <c r="H1322" s="570"/>
      <c r="I1322" s="570"/>
      <c r="J1322" s="570"/>
    </row>
    <row r="1323" spans="1:10" x14ac:dyDescent="0.2">
      <c r="A1323" s="570"/>
      <c r="B1323" s="570"/>
      <c r="C1323" s="570"/>
      <c r="D1323" s="570"/>
      <c r="E1323" s="570"/>
      <c r="F1323" s="570"/>
      <c r="G1323" s="570"/>
      <c r="H1323" s="570"/>
      <c r="I1323" s="570"/>
      <c r="J1323" s="570"/>
    </row>
    <row r="1324" spans="1:10" x14ac:dyDescent="0.2">
      <c r="A1324" s="570"/>
      <c r="B1324" s="570"/>
      <c r="C1324" s="570"/>
      <c r="D1324" s="570"/>
      <c r="E1324" s="570"/>
      <c r="F1324" s="570"/>
      <c r="G1324" s="570"/>
      <c r="H1324" s="570"/>
      <c r="I1324" s="570"/>
      <c r="J1324" s="570"/>
    </row>
    <row r="1325" spans="1:10" x14ac:dyDescent="0.2">
      <c r="A1325" s="570"/>
      <c r="B1325" s="570"/>
      <c r="C1325" s="570"/>
      <c r="D1325" s="570"/>
      <c r="E1325" s="570"/>
      <c r="F1325" s="570"/>
      <c r="G1325" s="570"/>
      <c r="H1325" s="570"/>
      <c r="I1325" s="570"/>
      <c r="J1325" s="570"/>
    </row>
    <row r="1326" spans="1:10" x14ac:dyDescent="0.2">
      <c r="A1326" s="570"/>
      <c r="B1326" s="570"/>
      <c r="C1326" s="570"/>
      <c r="D1326" s="570"/>
      <c r="E1326" s="570"/>
      <c r="F1326" s="570"/>
      <c r="G1326" s="570"/>
      <c r="H1326" s="570"/>
      <c r="I1326" s="570"/>
      <c r="J1326" s="570"/>
    </row>
    <row r="1327" spans="1:10" x14ac:dyDescent="0.2">
      <c r="A1327" s="570"/>
      <c r="B1327" s="570"/>
      <c r="C1327" s="570"/>
      <c r="D1327" s="570"/>
      <c r="E1327" s="570"/>
      <c r="F1327" s="570"/>
      <c r="G1327" s="570"/>
      <c r="H1327" s="570"/>
      <c r="I1327" s="570"/>
      <c r="J1327" s="570"/>
    </row>
    <row r="1328" spans="1:10" x14ac:dyDescent="0.2">
      <c r="A1328" s="570"/>
      <c r="B1328" s="570"/>
      <c r="C1328" s="570"/>
      <c r="D1328" s="570"/>
      <c r="E1328" s="570"/>
      <c r="F1328" s="570"/>
      <c r="G1328" s="570"/>
      <c r="H1328" s="570"/>
      <c r="I1328" s="570"/>
      <c r="J1328" s="570"/>
    </row>
    <row r="1329" spans="1:10" x14ac:dyDescent="0.2">
      <c r="A1329" s="570"/>
      <c r="B1329" s="570"/>
      <c r="C1329" s="570"/>
      <c r="D1329" s="570"/>
      <c r="E1329" s="570"/>
      <c r="F1329" s="570"/>
      <c r="G1329" s="570"/>
      <c r="H1329" s="570"/>
      <c r="I1329" s="570"/>
      <c r="J1329" s="570"/>
    </row>
    <row r="1330" spans="1:10" x14ac:dyDescent="0.2">
      <c r="A1330" s="570"/>
      <c r="B1330" s="570"/>
      <c r="C1330" s="570"/>
      <c r="D1330" s="570"/>
      <c r="E1330" s="570"/>
      <c r="F1330" s="570"/>
      <c r="G1330" s="570"/>
      <c r="H1330" s="570"/>
      <c r="I1330" s="570"/>
      <c r="J1330" s="570"/>
    </row>
    <row r="1331" spans="1:10" x14ac:dyDescent="0.2">
      <c r="A1331" s="570"/>
      <c r="B1331" s="570"/>
      <c r="C1331" s="570"/>
      <c r="D1331" s="570"/>
      <c r="E1331" s="570"/>
      <c r="F1331" s="570"/>
      <c r="G1331" s="570"/>
      <c r="H1331" s="570"/>
      <c r="I1331" s="570"/>
      <c r="J1331" s="570"/>
    </row>
    <row r="1332" spans="1:10" x14ac:dyDescent="0.2">
      <c r="A1332" s="570"/>
      <c r="B1332" s="570"/>
      <c r="C1332" s="570"/>
      <c r="D1332" s="570"/>
      <c r="E1332" s="570"/>
      <c r="F1332" s="570"/>
      <c r="G1332" s="570"/>
      <c r="H1332" s="570"/>
      <c r="I1332" s="570"/>
      <c r="J1332" s="570"/>
    </row>
    <row r="1333" spans="1:10" x14ac:dyDescent="0.2">
      <c r="A1333" s="570"/>
      <c r="B1333" s="570"/>
      <c r="C1333" s="570"/>
      <c r="D1333" s="570"/>
      <c r="E1333" s="570"/>
      <c r="F1333" s="570"/>
      <c r="G1333" s="570"/>
      <c r="H1333" s="570"/>
      <c r="I1333" s="570"/>
      <c r="J1333" s="570"/>
    </row>
    <row r="1334" spans="1:10" x14ac:dyDescent="0.2">
      <c r="A1334" s="570"/>
      <c r="B1334" s="570"/>
      <c r="C1334" s="570"/>
      <c r="D1334" s="570"/>
      <c r="E1334" s="570"/>
      <c r="F1334" s="570"/>
      <c r="G1334" s="570"/>
      <c r="H1334" s="570"/>
      <c r="I1334" s="570"/>
      <c r="J1334" s="570"/>
    </row>
    <row r="1335" spans="1:10" x14ac:dyDescent="0.2">
      <c r="A1335" s="570"/>
      <c r="B1335" s="570"/>
      <c r="C1335" s="570"/>
      <c r="D1335" s="570"/>
      <c r="E1335" s="570"/>
      <c r="F1335" s="570"/>
      <c r="G1335" s="570"/>
      <c r="H1335" s="570"/>
      <c r="I1335" s="570"/>
      <c r="J1335" s="570"/>
    </row>
    <row r="1336" spans="1:10" x14ac:dyDescent="0.2">
      <c r="A1336" s="570"/>
      <c r="B1336" s="570"/>
      <c r="C1336" s="570"/>
      <c r="D1336" s="570"/>
      <c r="E1336" s="570"/>
      <c r="F1336" s="570"/>
      <c r="G1336" s="570"/>
      <c r="H1336" s="570"/>
      <c r="I1336" s="570"/>
      <c r="J1336" s="570"/>
    </row>
    <row r="1337" spans="1:10" x14ac:dyDescent="0.2">
      <c r="A1337" s="570"/>
      <c r="B1337" s="570"/>
      <c r="C1337" s="570"/>
      <c r="D1337" s="570"/>
      <c r="E1337" s="570"/>
      <c r="F1337" s="570"/>
      <c r="G1337" s="570"/>
      <c r="H1337" s="570"/>
      <c r="I1337" s="570"/>
      <c r="J1337" s="570"/>
    </row>
    <row r="1338" spans="1:10" x14ac:dyDescent="0.2">
      <c r="A1338" s="570"/>
      <c r="B1338" s="570"/>
      <c r="C1338" s="570"/>
      <c r="D1338" s="570"/>
      <c r="E1338" s="570"/>
      <c r="F1338" s="570"/>
      <c r="G1338" s="570"/>
      <c r="H1338" s="570"/>
      <c r="I1338" s="570"/>
      <c r="J1338" s="570"/>
    </row>
    <row r="1339" spans="1:10" x14ac:dyDescent="0.2">
      <c r="A1339" s="570"/>
      <c r="B1339" s="570"/>
      <c r="C1339" s="570"/>
      <c r="D1339" s="570"/>
      <c r="E1339" s="570"/>
      <c r="F1339" s="570"/>
      <c r="G1339" s="570"/>
      <c r="H1339" s="570"/>
      <c r="I1339" s="570"/>
      <c r="J1339" s="570"/>
    </row>
    <row r="1340" spans="1:10" x14ac:dyDescent="0.2">
      <c r="A1340" s="570"/>
      <c r="B1340" s="570"/>
      <c r="C1340" s="570"/>
      <c r="D1340" s="570"/>
      <c r="E1340" s="570"/>
      <c r="F1340" s="570"/>
      <c r="G1340" s="570"/>
      <c r="H1340" s="570"/>
      <c r="I1340" s="570"/>
      <c r="J1340" s="570"/>
    </row>
    <row r="1341" spans="1:10" x14ac:dyDescent="0.2">
      <c r="A1341" s="570"/>
      <c r="B1341" s="570"/>
      <c r="C1341" s="570"/>
      <c r="D1341" s="570"/>
      <c r="E1341" s="570"/>
      <c r="F1341" s="570"/>
      <c r="G1341" s="570"/>
      <c r="H1341" s="570"/>
      <c r="I1341" s="570"/>
      <c r="J1341" s="570"/>
    </row>
    <row r="1342" spans="1:10" x14ac:dyDescent="0.2">
      <c r="A1342" s="570"/>
      <c r="B1342" s="570"/>
      <c r="C1342" s="570"/>
      <c r="D1342" s="570"/>
      <c r="E1342" s="570"/>
      <c r="F1342" s="570"/>
      <c r="G1342" s="570"/>
      <c r="H1342" s="570"/>
      <c r="I1342" s="570"/>
      <c r="J1342" s="570"/>
    </row>
    <row r="1343" spans="1:10" x14ac:dyDescent="0.2">
      <c r="A1343" s="570"/>
      <c r="B1343" s="570"/>
      <c r="C1343" s="570"/>
      <c r="D1343" s="570"/>
      <c r="E1343" s="570"/>
      <c r="F1343" s="570"/>
      <c r="G1343" s="570"/>
      <c r="H1343" s="570"/>
      <c r="I1343" s="570"/>
      <c r="J1343" s="570"/>
    </row>
    <row r="1344" spans="1:10" x14ac:dyDescent="0.2">
      <c r="A1344" s="570"/>
      <c r="B1344" s="570"/>
      <c r="C1344" s="570"/>
      <c r="D1344" s="570"/>
      <c r="E1344" s="570"/>
      <c r="F1344" s="570"/>
      <c r="G1344" s="570"/>
      <c r="H1344" s="570"/>
      <c r="I1344" s="570"/>
      <c r="J1344" s="570"/>
    </row>
    <row r="1345" spans="1:10" x14ac:dyDescent="0.2">
      <c r="A1345" s="570"/>
      <c r="B1345" s="570"/>
      <c r="C1345" s="570"/>
      <c r="D1345" s="570"/>
      <c r="E1345" s="570"/>
      <c r="F1345" s="570"/>
      <c r="G1345" s="570"/>
      <c r="H1345" s="570"/>
      <c r="I1345" s="570"/>
      <c r="J1345" s="570"/>
    </row>
    <row r="1346" spans="1:10" x14ac:dyDescent="0.2">
      <c r="A1346" s="570"/>
      <c r="B1346" s="570"/>
      <c r="C1346" s="570"/>
      <c r="D1346" s="570"/>
      <c r="E1346" s="570"/>
      <c r="F1346" s="570"/>
      <c r="G1346" s="570"/>
      <c r="H1346" s="570"/>
      <c r="I1346" s="570"/>
      <c r="J1346" s="570"/>
    </row>
    <row r="1347" spans="1:10" x14ac:dyDescent="0.2">
      <c r="A1347" s="570"/>
      <c r="B1347" s="570"/>
      <c r="C1347" s="570"/>
      <c r="D1347" s="570"/>
      <c r="E1347" s="570"/>
      <c r="F1347" s="570"/>
      <c r="G1347" s="570"/>
      <c r="H1347" s="570"/>
      <c r="I1347" s="570"/>
      <c r="J1347" s="570"/>
    </row>
    <row r="1348" spans="1:10" x14ac:dyDescent="0.2">
      <c r="A1348" s="570"/>
      <c r="B1348" s="570"/>
      <c r="C1348" s="570"/>
      <c r="D1348" s="570"/>
      <c r="E1348" s="570"/>
      <c r="F1348" s="570"/>
      <c r="G1348" s="570"/>
      <c r="H1348" s="570"/>
      <c r="I1348" s="570"/>
      <c r="J1348" s="570"/>
    </row>
    <row r="1349" spans="1:10" x14ac:dyDescent="0.2">
      <c r="A1349" s="570"/>
      <c r="B1349" s="570"/>
      <c r="C1349" s="570"/>
      <c r="D1349" s="570"/>
      <c r="E1349" s="570"/>
      <c r="F1349" s="570"/>
      <c r="G1349" s="570"/>
      <c r="H1349" s="570"/>
      <c r="I1349" s="570"/>
      <c r="J1349" s="570"/>
    </row>
    <row r="1350" spans="1:10" x14ac:dyDescent="0.2">
      <c r="A1350" s="570"/>
      <c r="B1350" s="570"/>
      <c r="C1350" s="570"/>
      <c r="D1350" s="570"/>
      <c r="E1350" s="570"/>
      <c r="F1350" s="570"/>
      <c r="G1350" s="570"/>
      <c r="H1350" s="570"/>
      <c r="I1350" s="570"/>
      <c r="J1350" s="570"/>
    </row>
    <row r="1351" spans="1:10" x14ac:dyDescent="0.2">
      <c r="A1351" s="570"/>
      <c r="B1351" s="570"/>
      <c r="C1351" s="570"/>
      <c r="D1351" s="570"/>
      <c r="E1351" s="570"/>
      <c r="F1351" s="570"/>
      <c r="G1351" s="570"/>
      <c r="H1351" s="570"/>
      <c r="I1351" s="570"/>
      <c r="J1351" s="570"/>
    </row>
    <row r="1352" spans="1:10" x14ac:dyDescent="0.2">
      <c r="A1352" s="570"/>
      <c r="B1352" s="570"/>
      <c r="C1352" s="570"/>
      <c r="D1352" s="570"/>
      <c r="E1352" s="570"/>
      <c r="F1352" s="570"/>
      <c r="G1352" s="570"/>
      <c r="H1352" s="570"/>
      <c r="I1352" s="570"/>
      <c r="J1352" s="570"/>
    </row>
    <row r="1353" spans="1:10" x14ac:dyDescent="0.2">
      <c r="A1353" s="570"/>
      <c r="B1353" s="570"/>
      <c r="C1353" s="570"/>
      <c r="D1353" s="570"/>
      <c r="E1353" s="570"/>
      <c r="F1353" s="570"/>
      <c r="G1353" s="570"/>
      <c r="H1353" s="570"/>
      <c r="I1353" s="570"/>
      <c r="J1353" s="570"/>
    </row>
    <row r="1354" spans="1:10" x14ac:dyDescent="0.2">
      <c r="A1354" s="570"/>
      <c r="B1354" s="570"/>
      <c r="C1354" s="570"/>
      <c r="D1354" s="570"/>
      <c r="E1354" s="570"/>
      <c r="F1354" s="570"/>
      <c r="G1354" s="570"/>
      <c r="H1354" s="570"/>
      <c r="I1354" s="570"/>
      <c r="J1354" s="570"/>
    </row>
    <row r="1355" spans="1:10" x14ac:dyDescent="0.2">
      <c r="A1355" s="570"/>
      <c r="B1355" s="570"/>
      <c r="C1355" s="570"/>
      <c r="D1355" s="570"/>
      <c r="E1355" s="570"/>
      <c r="F1355" s="570"/>
      <c r="G1355" s="570"/>
      <c r="H1355" s="570"/>
      <c r="I1355" s="570"/>
      <c r="J1355" s="570"/>
    </row>
    <row r="1356" spans="1:10" x14ac:dyDescent="0.2">
      <c r="A1356" s="570"/>
      <c r="B1356" s="570"/>
      <c r="C1356" s="570"/>
      <c r="D1356" s="570"/>
      <c r="E1356" s="570"/>
      <c r="F1356" s="570"/>
      <c r="G1356" s="570"/>
      <c r="H1356" s="570"/>
      <c r="I1356" s="570"/>
      <c r="J1356" s="570"/>
    </row>
    <row r="1357" spans="1:10" x14ac:dyDescent="0.2">
      <c r="A1357" s="570"/>
      <c r="B1357" s="570"/>
      <c r="C1357" s="570"/>
      <c r="D1357" s="570"/>
      <c r="E1357" s="570"/>
      <c r="F1357" s="570"/>
      <c r="G1357" s="570"/>
      <c r="H1357" s="570"/>
      <c r="I1357" s="570"/>
      <c r="J1357" s="570"/>
    </row>
    <row r="1358" spans="1:10" x14ac:dyDescent="0.2">
      <c r="A1358" s="570"/>
      <c r="B1358" s="570"/>
      <c r="C1358" s="570"/>
      <c r="D1358" s="570"/>
      <c r="E1358" s="570"/>
      <c r="F1358" s="570"/>
      <c r="G1358" s="570"/>
      <c r="H1358" s="570"/>
      <c r="I1358" s="570"/>
      <c r="J1358" s="570"/>
    </row>
    <row r="1359" spans="1:10" x14ac:dyDescent="0.2">
      <c r="A1359" s="570"/>
      <c r="B1359" s="570"/>
      <c r="C1359" s="570"/>
      <c r="D1359" s="570"/>
      <c r="E1359" s="570"/>
      <c r="F1359" s="570"/>
      <c r="G1359" s="570"/>
      <c r="H1359" s="570"/>
      <c r="I1359" s="570"/>
      <c r="J1359" s="570"/>
    </row>
    <row r="1360" spans="1:10" x14ac:dyDescent="0.2">
      <c r="A1360" s="570"/>
      <c r="B1360" s="570"/>
      <c r="C1360" s="570"/>
      <c r="D1360" s="570"/>
      <c r="E1360" s="570"/>
      <c r="F1360" s="570"/>
      <c r="G1360" s="570"/>
      <c r="H1360" s="570"/>
      <c r="I1360" s="570"/>
      <c r="J1360" s="570"/>
    </row>
    <row r="1361" spans="1:10" x14ac:dyDescent="0.2">
      <c r="A1361" s="570"/>
      <c r="B1361" s="570"/>
      <c r="C1361" s="570"/>
      <c r="D1361" s="570"/>
      <c r="E1361" s="570"/>
      <c r="F1361" s="570"/>
      <c r="G1361" s="570"/>
      <c r="H1361" s="570"/>
      <c r="I1361" s="570"/>
      <c r="J1361" s="570"/>
    </row>
    <row r="1362" spans="1:10" x14ac:dyDescent="0.2">
      <c r="A1362" s="570"/>
      <c r="B1362" s="570"/>
      <c r="C1362" s="570"/>
      <c r="D1362" s="570"/>
      <c r="E1362" s="570"/>
      <c r="F1362" s="570"/>
      <c r="G1362" s="570"/>
      <c r="H1362" s="570"/>
      <c r="I1362" s="570"/>
      <c r="J1362" s="570"/>
    </row>
    <row r="1363" spans="1:10" x14ac:dyDescent="0.2">
      <c r="A1363" s="570"/>
      <c r="B1363" s="570"/>
      <c r="C1363" s="570"/>
      <c r="D1363" s="570"/>
      <c r="E1363" s="570"/>
      <c r="F1363" s="570"/>
      <c r="G1363" s="570"/>
      <c r="H1363" s="570"/>
      <c r="I1363" s="570"/>
      <c r="J1363" s="570"/>
    </row>
    <row r="1364" spans="1:10" x14ac:dyDescent="0.2">
      <c r="A1364" s="570"/>
      <c r="B1364" s="570"/>
      <c r="C1364" s="570"/>
      <c r="D1364" s="570"/>
      <c r="E1364" s="570"/>
      <c r="F1364" s="570"/>
      <c r="G1364" s="570"/>
      <c r="H1364" s="570"/>
      <c r="I1364" s="570"/>
      <c r="J1364" s="570"/>
    </row>
    <row r="1365" spans="1:10" x14ac:dyDescent="0.2">
      <c r="A1365" s="570"/>
      <c r="B1365" s="570"/>
      <c r="C1365" s="570"/>
      <c r="D1365" s="570"/>
      <c r="E1365" s="570"/>
      <c r="F1365" s="570"/>
      <c r="G1365" s="570"/>
      <c r="H1365" s="570"/>
      <c r="I1365" s="570"/>
      <c r="J1365" s="570"/>
    </row>
    <row r="1366" spans="1:10" x14ac:dyDescent="0.2">
      <c r="A1366" s="570"/>
      <c r="B1366" s="570"/>
      <c r="C1366" s="570"/>
      <c r="D1366" s="570"/>
      <c r="E1366" s="570"/>
      <c r="F1366" s="570"/>
      <c r="G1366" s="570"/>
      <c r="H1366" s="570"/>
      <c r="I1366" s="570"/>
      <c r="J1366" s="570"/>
    </row>
    <row r="1367" spans="1:10" x14ac:dyDescent="0.2">
      <c r="A1367" s="570"/>
      <c r="B1367" s="570"/>
      <c r="C1367" s="570"/>
      <c r="D1367" s="570"/>
      <c r="E1367" s="570"/>
      <c r="F1367" s="570"/>
      <c r="G1367" s="570"/>
      <c r="H1367" s="570"/>
      <c r="I1367" s="570"/>
      <c r="J1367" s="570"/>
    </row>
    <row r="1368" spans="1:10" x14ac:dyDescent="0.2">
      <c r="A1368" s="570"/>
      <c r="B1368" s="570"/>
      <c r="C1368" s="570"/>
      <c r="D1368" s="570"/>
      <c r="E1368" s="570"/>
      <c r="F1368" s="570"/>
      <c r="G1368" s="570"/>
      <c r="H1368" s="570"/>
      <c r="I1368" s="570"/>
      <c r="J1368" s="570"/>
    </row>
    <row r="1369" spans="1:10" x14ac:dyDescent="0.2">
      <c r="A1369" s="570"/>
      <c r="B1369" s="570"/>
      <c r="C1369" s="570"/>
      <c r="D1369" s="570"/>
      <c r="E1369" s="570"/>
      <c r="F1369" s="570"/>
      <c r="G1369" s="570"/>
      <c r="H1369" s="570"/>
      <c r="I1369" s="570"/>
      <c r="J1369" s="570"/>
    </row>
    <row r="1370" spans="1:10" x14ac:dyDescent="0.2">
      <c r="A1370" s="570"/>
      <c r="B1370" s="570"/>
      <c r="C1370" s="570"/>
      <c r="D1370" s="570"/>
      <c r="E1370" s="570"/>
      <c r="F1370" s="570"/>
      <c r="G1370" s="570"/>
      <c r="H1370" s="570"/>
      <c r="I1370" s="570"/>
      <c r="J1370" s="570"/>
    </row>
    <row r="1371" spans="1:10" x14ac:dyDescent="0.2">
      <c r="A1371" s="570"/>
      <c r="B1371" s="570"/>
      <c r="C1371" s="570"/>
      <c r="D1371" s="570"/>
      <c r="E1371" s="570"/>
      <c r="F1371" s="570"/>
      <c r="G1371" s="570"/>
      <c r="H1371" s="570"/>
      <c r="I1371" s="570"/>
      <c r="J1371" s="570"/>
    </row>
    <row r="1372" spans="1:10" x14ac:dyDescent="0.2">
      <c r="A1372" s="570"/>
      <c r="B1372" s="570"/>
      <c r="C1372" s="570"/>
      <c r="D1372" s="570"/>
      <c r="E1372" s="570"/>
      <c r="F1372" s="570"/>
      <c r="G1372" s="570"/>
      <c r="H1372" s="570"/>
      <c r="I1372" s="570"/>
      <c r="J1372" s="570"/>
    </row>
    <row r="1373" spans="1:10" x14ac:dyDescent="0.2">
      <c r="A1373" s="570"/>
      <c r="B1373" s="570"/>
      <c r="C1373" s="570"/>
      <c r="D1373" s="570"/>
      <c r="E1373" s="570"/>
      <c r="F1373" s="570"/>
      <c r="G1373" s="570"/>
      <c r="H1373" s="570"/>
      <c r="I1373" s="570"/>
      <c r="J1373" s="570"/>
    </row>
    <row r="1374" spans="1:10" x14ac:dyDescent="0.2">
      <c r="A1374" s="570"/>
      <c r="B1374" s="570"/>
      <c r="C1374" s="570"/>
      <c r="D1374" s="570"/>
      <c r="E1374" s="570"/>
      <c r="F1374" s="570"/>
      <c r="G1374" s="570"/>
      <c r="H1374" s="570"/>
      <c r="I1374" s="570"/>
      <c r="J1374" s="570"/>
    </row>
    <row r="1375" spans="1:10" x14ac:dyDescent="0.2">
      <c r="A1375" s="570"/>
      <c r="B1375" s="570"/>
      <c r="C1375" s="570"/>
      <c r="D1375" s="570"/>
      <c r="E1375" s="570"/>
      <c r="F1375" s="570"/>
      <c r="G1375" s="570"/>
      <c r="H1375" s="570"/>
      <c r="I1375" s="570"/>
      <c r="J1375" s="570"/>
    </row>
    <row r="1376" spans="1:10" x14ac:dyDescent="0.2">
      <c r="A1376" s="570"/>
      <c r="B1376" s="570"/>
      <c r="C1376" s="570"/>
      <c r="D1376" s="570"/>
      <c r="E1376" s="570"/>
      <c r="F1376" s="570"/>
      <c r="G1376" s="570"/>
      <c r="H1376" s="570"/>
      <c r="I1376" s="570"/>
      <c r="J1376" s="570"/>
    </row>
    <row r="1377" spans="1:10" x14ac:dyDescent="0.2">
      <c r="A1377" s="570"/>
      <c r="B1377" s="570"/>
      <c r="C1377" s="570"/>
      <c r="D1377" s="570"/>
      <c r="E1377" s="570"/>
      <c r="F1377" s="570"/>
      <c r="G1377" s="570"/>
      <c r="H1377" s="570"/>
      <c r="I1377" s="570"/>
      <c r="J1377" s="570"/>
    </row>
    <row r="1378" spans="1:10" x14ac:dyDescent="0.2">
      <c r="A1378" s="570"/>
      <c r="B1378" s="570"/>
      <c r="C1378" s="570"/>
      <c r="D1378" s="570"/>
      <c r="E1378" s="570"/>
      <c r="F1378" s="570"/>
      <c r="G1378" s="570"/>
      <c r="H1378" s="570"/>
      <c r="I1378" s="570"/>
      <c r="J1378" s="570"/>
    </row>
    <row r="1379" spans="1:10" x14ac:dyDescent="0.2">
      <c r="A1379" s="570"/>
      <c r="B1379" s="570"/>
      <c r="C1379" s="570"/>
      <c r="D1379" s="570"/>
      <c r="E1379" s="570"/>
      <c r="F1379" s="570"/>
      <c r="G1379" s="570"/>
      <c r="H1379" s="570"/>
      <c r="I1379" s="570"/>
      <c r="J1379" s="570"/>
    </row>
    <row r="1380" spans="1:10" x14ac:dyDescent="0.2">
      <c r="A1380" s="570"/>
      <c r="B1380" s="570"/>
      <c r="C1380" s="570"/>
      <c r="D1380" s="570"/>
      <c r="E1380" s="570"/>
      <c r="F1380" s="570"/>
      <c r="G1380" s="570"/>
      <c r="H1380" s="570"/>
      <c r="I1380" s="570"/>
      <c r="J1380" s="570"/>
    </row>
    <row r="1381" spans="1:10" x14ac:dyDescent="0.2">
      <c r="A1381" s="570"/>
      <c r="B1381" s="570"/>
      <c r="C1381" s="570"/>
      <c r="D1381" s="570"/>
      <c r="E1381" s="570"/>
      <c r="F1381" s="570"/>
      <c r="G1381" s="570"/>
      <c r="H1381" s="570"/>
      <c r="I1381" s="570"/>
      <c r="J1381" s="570"/>
    </row>
    <row r="1382" spans="1:10" x14ac:dyDescent="0.2">
      <c r="A1382" s="570"/>
      <c r="B1382" s="570"/>
      <c r="C1382" s="570"/>
      <c r="D1382" s="570"/>
      <c r="E1382" s="570"/>
      <c r="F1382" s="570"/>
      <c r="G1382" s="570"/>
      <c r="H1382" s="570"/>
      <c r="I1382" s="570"/>
      <c r="J1382" s="570"/>
    </row>
    <row r="1383" spans="1:10" x14ac:dyDescent="0.2">
      <c r="A1383" s="570"/>
      <c r="B1383" s="570"/>
      <c r="C1383" s="570"/>
      <c r="D1383" s="570"/>
      <c r="E1383" s="570"/>
      <c r="F1383" s="570"/>
      <c r="G1383" s="570"/>
      <c r="H1383" s="570"/>
      <c r="I1383" s="570"/>
      <c r="J1383" s="570"/>
    </row>
    <row r="1384" spans="1:10" x14ac:dyDescent="0.2">
      <c r="A1384" s="570"/>
      <c r="B1384" s="570"/>
      <c r="C1384" s="570"/>
      <c r="D1384" s="570"/>
      <c r="E1384" s="570"/>
      <c r="F1384" s="570"/>
      <c r="G1384" s="570"/>
      <c r="H1384" s="570"/>
      <c r="I1384" s="570"/>
      <c r="J1384" s="570"/>
    </row>
    <row r="1385" spans="1:10" x14ac:dyDescent="0.2">
      <c r="A1385" s="570"/>
      <c r="B1385" s="570"/>
      <c r="C1385" s="570"/>
      <c r="D1385" s="570"/>
      <c r="E1385" s="570"/>
      <c r="F1385" s="570"/>
      <c r="G1385" s="570"/>
      <c r="H1385" s="570"/>
      <c r="I1385" s="570"/>
      <c r="J1385" s="570"/>
    </row>
    <row r="1386" spans="1:10" x14ac:dyDescent="0.2">
      <c r="A1386" s="570"/>
      <c r="B1386" s="570"/>
      <c r="C1386" s="570"/>
      <c r="D1386" s="570"/>
      <c r="E1386" s="570"/>
      <c r="F1386" s="570"/>
      <c r="G1386" s="570"/>
      <c r="H1386" s="570"/>
      <c r="I1386" s="570"/>
      <c r="J1386" s="570"/>
    </row>
    <row r="1387" spans="1:10" x14ac:dyDescent="0.2">
      <c r="A1387" s="570"/>
      <c r="B1387" s="570"/>
      <c r="C1387" s="570"/>
      <c r="D1387" s="570"/>
      <c r="E1387" s="570"/>
      <c r="F1387" s="570"/>
      <c r="G1387" s="570"/>
      <c r="H1387" s="570"/>
      <c r="I1387" s="570"/>
      <c r="J1387" s="570"/>
    </row>
    <row r="1388" spans="1:10" x14ac:dyDescent="0.2">
      <c r="A1388" s="570"/>
      <c r="B1388" s="570"/>
      <c r="C1388" s="570"/>
      <c r="D1388" s="570"/>
      <c r="E1388" s="570"/>
      <c r="F1388" s="570"/>
      <c r="G1388" s="570"/>
      <c r="H1388" s="570"/>
      <c r="I1388" s="570"/>
      <c r="J1388" s="570"/>
    </row>
    <row r="1389" spans="1:10" x14ac:dyDescent="0.2">
      <c r="A1389" s="570"/>
      <c r="B1389" s="570"/>
      <c r="C1389" s="570"/>
      <c r="D1389" s="570"/>
      <c r="E1389" s="570"/>
      <c r="F1389" s="570"/>
      <c r="G1389" s="570"/>
      <c r="H1389" s="570"/>
      <c r="I1389" s="570"/>
      <c r="J1389" s="570"/>
    </row>
    <row r="1390" spans="1:10" x14ac:dyDescent="0.2">
      <c r="A1390" s="570"/>
      <c r="B1390" s="570"/>
      <c r="C1390" s="570"/>
      <c r="D1390" s="570"/>
      <c r="E1390" s="570"/>
      <c r="F1390" s="570"/>
      <c r="G1390" s="570"/>
      <c r="H1390" s="570"/>
      <c r="I1390" s="570"/>
      <c r="J1390" s="570"/>
    </row>
    <row r="1391" spans="1:10" x14ac:dyDescent="0.2">
      <c r="A1391" s="570"/>
      <c r="B1391" s="570"/>
      <c r="C1391" s="570"/>
      <c r="D1391" s="570"/>
      <c r="E1391" s="570"/>
      <c r="F1391" s="570"/>
      <c r="G1391" s="570"/>
      <c r="H1391" s="570"/>
      <c r="I1391" s="570"/>
      <c r="J1391" s="570"/>
    </row>
    <row r="1392" spans="1:10" x14ac:dyDescent="0.2">
      <c r="A1392" s="570"/>
      <c r="B1392" s="570"/>
      <c r="C1392" s="570"/>
      <c r="D1392" s="570"/>
      <c r="E1392" s="570"/>
      <c r="F1392" s="570"/>
      <c r="G1392" s="570"/>
      <c r="H1392" s="570"/>
      <c r="I1392" s="570"/>
      <c r="J1392" s="570"/>
    </row>
    <row r="1393" spans="1:10" x14ac:dyDescent="0.2">
      <c r="A1393" s="570"/>
      <c r="B1393" s="570"/>
      <c r="C1393" s="570"/>
      <c r="D1393" s="570"/>
      <c r="E1393" s="570"/>
      <c r="F1393" s="570"/>
      <c r="G1393" s="570"/>
      <c r="H1393" s="570"/>
      <c r="I1393" s="570"/>
      <c r="J1393" s="570"/>
    </row>
    <row r="1394" spans="1:10" x14ac:dyDescent="0.2">
      <c r="A1394" s="570"/>
      <c r="B1394" s="570"/>
      <c r="C1394" s="570"/>
      <c r="D1394" s="570"/>
      <c r="E1394" s="570"/>
      <c r="F1394" s="570"/>
      <c r="G1394" s="570"/>
      <c r="H1394" s="570"/>
      <c r="I1394" s="570"/>
      <c r="J1394" s="570"/>
    </row>
    <row r="1395" spans="1:10" x14ac:dyDescent="0.2">
      <c r="A1395" s="570"/>
      <c r="B1395" s="570"/>
      <c r="C1395" s="570"/>
      <c r="D1395" s="570"/>
      <c r="E1395" s="570"/>
      <c r="F1395" s="570"/>
      <c r="G1395" s="570"/>
      <c r="H1395" s="570"/>
      <c r="I1395" s="570"/>
      <c r="J1395" s="570"/>
    </row>
    <row r="1396" spans="1:10" x14ac:dyDescent="0.2">
      <c r="A1396" s="570"/>
      <c r="B1396" s="570"/>
      <c r="C1396" s="570"/>
      <c r="D1396" s="570"/>
      <c r="E1396" s="570"/>
      <c r="F1396" s="570"/>
      <c r="G1396" s="570"/>
      <c r="H1396" s="570"/>
      <c r="I1396" s="570"/>
      <c r="J1396" s="570"/>
    </row>
    <row r="1397" spans="1:10" x14ac:dyDescent="0.2">
      <c r="A1397" s="570"/>
      <c r="B1397" s="570"/>
      <c r="C1397" s="570"/>
      <c r="D1397" s="570"/>
      <c r="E1397" s="570"/>
      <c r="F1397" s="570"/>
      <c r="G1397" s="570"/>
      <c r="H1397" s="570"/>
      <c r="I1397" s="570"/>
      <c r="J1397" s="570"/>
    </row>
    <row r="1398" spans="1:10" x14ac:dyDescent="0.2">
      <c r="A1398" s="570"/>
      <c r="B1398" s="570"/>
      <c r="C1398" s="570"/>
      <c r="D1398" s="570"/>
      <c r="E1398" s="570"/>
      <c r="F1398" s="570"/>
      <c r="G1398" s="570"/>
      <c r="H1398" s="570"/>
      <c r="I1398" s="570"/>
      <c r="J1398" s="570"/>
    </row>
    <row r="1399" spans="1:10" x14ac:dyDescent="0.2">
      <c r="A1399" s="570"/>
      <c r="B1399" s="570"/>
      <c r="C1399" s="570"/>
      <c r="D1399" s="570"/>
      <c r="E1399" s="570"/>
      <c r="F1399" s="570"/>
      <c r="G1399" s="570"/>
      <c r="H1399" s="570"/>
      <c r="I1399" s="570"/>
      <c r="J1399" s="570"/>
    </row>
    <row r="1400" spans="1:10" x14ac:dyDescent="0.2">
      <c r="A1400" s="570"/>
      <c r="B1400" s="570"/>
      <c r="C1400" s="570"/>
      <c r="D1400" s="570"/>
      <c r="E1400" s="570"/>
      <c r="F1400" s="570"/>
      <c r="G1400" s="570"/>
      <c r="H1400" s="570"/>
      <c r="I1400" s="570"/>
      <c r="J1400" s="570"/>
    </row>
    <row r="1401" spans="1:10" x14ac:dyDescent="0.2">
      <c r="A1401" s="570"/>
      <c r="B1401" s="570"/>
      <c r="C1401" s="570"/>
      <c r="D1401" s="570"/>
      <c r="E1401" s="570"/>
      <c r="F1401" s="570"/>
      <c r="G1401" s="570"/>
      <c r="H1401" s="570"/>
      <c r="I1401" s="570"/>
      <c r="J1401" s="570"/>
    </row>
    <row r="1402" spans="1:10" x14ac:dyDescent="0.2">
      <c r="A1402" s="570"/>
      <c r="B1402" s="570"/>
      <c r="C1402" s="570"/>
      <c r="D1402" s="570"/>
      <c r="E1402" s="570"/>
      <c r="F1402" s="570"/>
      <c r="G1402" s="570"/>
      <c r="H1402" s="570"/>
      <c r="I1402" s="570"/>
      <c r="J1402" s="570"/>
    </row>
    <row r="1403" spans="1:10" x14ac:dyDescent="0.2">
      <c r="A1403" s="570"/>
      <c r="B1403" s="570"/>
      <c r="C1403" s="570"/>
      <c r="D1403" s="570"/>
      <c r="E1403" s="570"/>
      <c r="F1403" s="570"/>
      <c r="G1403" s="570"/>
      <c r="H1403" s="570"/>
      <c r="I1403" s="570"/>
      <c r="J1403" s="570"/>
    </row>
    <row r="1404" spans="1:10" x14ac:dyDescent="0.2">
      <c r="A1404" s="570"/>
      <c r="B1404" s="570"/>
      <c r="C1404" s="570"/>
      <c r="D1404" s="570"/>
      <c r="E1404" s="570"/>
      <c r="F1404" s="570"/>
      <c r="G1404" s="570"/>
      <c r="H1404" s="570"/>
      <c r="I1404" s="570"/>
      <c r="J1404" s="570"/>
    </row>
    <row r="1405" spans="1:10" x14ac:dyDescent="0.2">
      <c r="A1405" s="570"/>
      <c r="B1405" s="570"/>
      <c r="C1405" s="570"/>
      <c r="D1405" s="570"/>
      <c r="E1405" s="570"/>
      <c r="F1405" s="570"/>
      <c r="G1405" s="570"/>
      <c r="H1405" s="570"/>
      <c r="I1405" s="570"/>
      <c r="J1405" s="570"/>
    </row>
    <row r="1406" spans="1:10" x14ac:dyDescent="0.2">
      <c r="A1406" s="570"/>
      <c r="B1406" s="570"/>
      <c r="C1406" s="570"/>
      <c r="D1406" s="570"/>
      <c r="E1406" s="570"/>
      <c r="F1406" s="570"/>
      <c r="G1406" s="570"/>
      <c r="H1406" s="570"/>
      <c r="I1406" s="570"/>
      <c r="J1406" s="570"/>
    </row>
    <row r="1407" spans="1:10" x14ac:dyDescent="0.2">
      <c r="A1407" s="570"/>
      <c r="B1407" s="570"/>
      <c r="C1407" s="570"/>
      <c r="D1407" s="570"/>
      <c r="E1407" s="570"/>
      <c r="F1407" s="570"/>
      <c r="G1407" s="570"/>
      <c r="H1407" s="570"/>
      <c r="I1407" s="570"/>
      <c r="J1407" s="570"/>
    </row>
    <row r="1408" spans="1:10" x14ac:dyDescent="0.2">
      <c r="A1408" s="570"/>
      <c r="B1408" s="570"/>
      <c r="C1408" s="570"/>
      <c r="D1408" s="570"/>
      <c r="E1408" s="570"/>
      <c r="F1408" s="570"/>
      <c r="G1408" s="570"/>
      <c r="H1408" s="570"/>
      <c r="I1408" s="570"/>
      <c r="J1408" s="570"/>
    </row>
    <row r="1409" spans="1:10" x14ac:dyDescent="0.2">
      <c r="A1409" s="570"/>
      <c r="B1409" s="570"/>
      <c r="C1409" s="570"/>
      <c r="D1409" s="570"/>
      <c r="E1409" s="570"/>
      <c r="F1409" s="570"/>
      <c r="G1409" s="570"/>
      <c r="H1409" s="570"/>
      <c r="I1409" s="570"/>
      <c r="J1409" s="570"/>
    </row>
    <row r="1410" spans="1:10" x14ac:dyDescent="0.2">
      <c r="A1410" s="570"/>
      <c r="B1410" s="570"/>
      <c r="C1410" s="570"/>
      <c r="D1410" s="570"/>
      <c r="E1410" s="570"/>
      <c r="F1410" s="570"/>
      <c r="G1410" s="570"/>
      <c r="H1410" s="570"/>
      <c r="I1410" s="570"/>
      <c r="J1410" s="570"/>
    </row>
    <row r="1411" spans="1:10" x14ac:dyDescent="0.2">
      <c r="A1411" s="570"/>
      <c r="B1411" s="570"/>
      <c r="C1411" s="570"/>
      <c r="D1411" s="570"/>
      <c r="E1411" s="570"/>
      <c r="F1411" s="570"/>
      <c r="G1411" s="570"/>
      <c r="H1411" s="570"/>
      <c r="I1411" s="570"/>
      <c r="J1411" s="570"/>
    </row>
    <row r="1412" spans="1:10" x14ac:dyDescent="0.2">
      <c r="A1412" s="570"/>
      <c r="B1412" s="570"/>
      <c r="C1412" s="570"/>
      <c r="D1412" s="570"/>
      <c r="E1412" s="570"/>
      <c r="F1412" s="570"/>
      <c r="G1412" s="570"/>
      <c r="H1412" s="570"/>
      <c r="I1412" s="570"/>
      <c r="J1412" s="570"/>
    </row>
    <row r="1413" spans="1:10" x14ac:dyDescent="0.2">
      <c r="A1413" s="570"/>
      <c r="B1413" s="570"/>
      <c r="C1413" s="570"/>
      <c r="D1413" s="570"/>
      <c r="E1413" s="570"/>
      <c r="F1413" s="570"/>
      <c r="G1413" s="570"/>
      <c r="H1413" s="570"/>
      <c r="I1413" s="570"/>
      <c r="J1413" s="570"/>
    </row>
    <row r="1414" spans="1:10" x14ac:dyDescent="0.2">
      <c r="A1414" s="570"/>
      <c r="B1414" s="570"/>
      <c r="C1414" s="570"/>
      <c r="D1414" s="570"/>
      <c r="E1414" s="570"/>
      <c r="F1414" s="570"/>
      <c r="G1414" s="570"/>
      <c r="H1414" s="570"/>
      <c r="I1414" s="570"/>
      <c r="J1414" s="570"/>
    </row>
    <row r="1415" spans="1:10" x14ac:dyDescent="0.2">
      <c r="A1415" s="570"/>
      <c r="B1415" s="570"/>
      <c r="C1415" s="570"/>
      <c r="D1415" s="570"/>
      <c r="E1415" s="570"/>
      <c r="F1415" s="570"/>
      <c r="G1415" s="570"/>
      <c r="H1415" s="570"/>
      <c r="I1415" s="570"/>
      <c r="J1415" s="570"/>
    </row>
    <row r="1416" spans="1:10" x14ac:dyDescent="0.2">
      <c r="A1416" s="570"/>
      <c r="B1416" s="570"/>
      <c r="C1416" s="570"/>
      <c r="D1416" s="570"/>
      <c r="E1416" s="570"/>
      <c r="F1416" s="570"/>
      <c r="G1416" s="570"/>
      <c r="H1416" s="570"/>
      <c r="I1416" s="570"/>
      <c r="J1416" s="570"/>
    </row>
    <row r="1417" spans="1:10" x14ac:dyDescent="0.2">
      <c r="A1417" s="570"/>
      <c r="B1417" s="570"/>
      <c r="C1417" s="570"/>
      <c r="D1417" s="570"/>
      <c r="E1417" s="570"/>
      <c r="F1417" s="570"/>
      <c r="G1417" s="570"/>
      <c r="H1417" s="570"/>
      <c r="I1417" s="570"/>
      <c r="J1417" s="570"/>
    </row>
    <row r="1418" spans="1:10" x14ac:dyDescent="0.2">
      <c r="A1418" s="570"/>
      <c r="B1418" s="570"/>
      <c r="C1418" s="570"/>
      <c r="D1418" s="570"/>
      <c r="E1418" s="570"/>
      <c r="F1418" s="570"/>
      <c r="G1418" s="570"/>
      <c r="H1418" s="570"/>
      <c r="I1418" s="570"/>
      <c r="J1418" s="570"/>
    </row>
    <row r="1419" spans="1:10" x14ac:dyDescent="0.2">
      <c r="A1419" s="570"/>
      <c r="B1419" s="570"/>
      <c r="C1419" s="570"/>
      <c r="D1419" s="570"/>
      <c r="E1419" s="570"/>
      <c r="F1419" s="570"/>
      <c r="G1419" s="570"/>
      <c r="H1419" s="570"/>
      <c r="I1419" s="570"/>
      <c r="J1419" s="570"/>
    </row>
    <row r="1420" spans="1:10" x14ac:dyDescent="0.2">
      <c r="A1420" s="570"/>
      <c r="B1420" s="570"/>
      <c r="C1420" s="570"/>
      <c r="D1420" s="570"/>
      <c r="E1420" s="570"/>
      <c r="F1420" s="570"/>
      <c r="G1420" s="570"/>
      <c r="H1420" s="570"/>
      <c r="I1420" s="570"/>
      <c r="J1420" s="570"/>
    </row>
    <row r="1421" spans="1:10" x14ac:dyDescent="0.2">
      <c r="A1421" s="570"/>
      <c r="B1421" s="570"/>
      <c r="C1421" s="570"/>
      <c r="D1421" s="570"/>
      <c r="E1421" s="570"/>
      <c r="F1421" s="570"/>
      <c r="G1421" s="570"/>
      <c r="H1421" s="570"/>
      <c r="I1421" s="570"/>
      <c r="J1421" s="570"/>
    </row>
    <row r="1422" spans="1:10" x14ac:dyDescent="0.2">
      <c r="A1422" s="570"/>
      <c r="B1422" s="570"/>
      <c r="C1422" s="570"/>
      <c r="D1422" s="570"/>
      <c r="E1422" s="570"/>
      <c r="F1422" s="570"/>
      <c r="G1422" s="570"/>
      <c r="H1422" s="570"/>
      <c r="I1422" s="570"/>
      <c r="J1422" s="570"/>
    </row>
    <row r="1423" spans="1:10" x14ac:dyDescent="0.2">
      <c r="A1423" s="570"/>
      <c r="B1423" s="570"/>
      <c r="C1423" s="570"/>
      <c r="D1423" s="570"/>
      <c r="E1423" s="570"/>
      <c r="F1423" s="570"/>
      <c r="G1423" s="570"/>
      <c r="H1423" s="570"/>
      <c r="I1423" s="570"/>
      <c r="J1423" s="570"/>
    </row>
    <row r="1424" spans="1:10" x14ac:dyDescent="0.2">
      <c r="A1424" s="570"/>
      <c r="B1424" s="570"/>
      <c r="C1424" s="570"/>
      <c r="D1424" s="570"/>
      <c r="E1424" s="570"/>
      <c r="F1424" s="570"/>
      <c r="G1424" s="570"/>
      <c r="H1424" s="570"/>
      <c r="I1424" s="570"/>
      <c r="J1424" s="570"/>
    </row>
    <row r="1425" spans="1:10" x14ac:dyDescent="0.2">
      <c r="A1425" s="570"/>
      <c r="B1425" s="570"/>
      <c r="C1425" s="570"/>
      <c r="D1425" s="570"/>
      <c r="E1425" s="570"/>
      <c r="F1425" s="570"/>
      <c r="G1425" s="570"/>
      <c r="H1425" s="570"/>
      <c r="I1425" s="570"/>
      <c r="J1425" s="570"/>
    </row>
    <row r="1426" spans="1:10" x14ac:dyDescent="0.2">
      <c r="A1426" s="570"/>
      <c r="B1426" s="570"/>
      <c r="C1426" s="570"/>
      <c r="D1426" s="570"/>
      <c r="E1426" s="570"/>
      <c r="F1426" s="570"/>
      <c r="G1426" s="570"/>
      <c r="H1426" s="570"/>
      <c r="I1426" s="570"/>
      <c r="J1426" s="570"/>
    </row>
    <row r="1427" spans="1:10" x14ac:dyDescent="0.2">
      <c r="A1427" s="570"/>
      <c r="B1427" s="570"/>
      <c r="C1427" s="570"/>
      <c r="D1427" s="570"/>
      <c r="E1427" s="570"/>
      <c r="F1427" s="570"/>
      <c r="G1427" s="570"/>
      <c r="H1427" s="570"/>
      <c r="I1427" s="570"/>
      <c r="J1427" s="570"/>
    </row>
    <row r="1428" spans="1:10" x14ac:dyDescent="0.2">
      <c r="A1428" s="570"/>
      <c r="B1428" s="570"/>
      <c r="C1428" s="570"/>
      <c r="D1428" s="570"/>
      <c r="E1428" s="570"/>
      <c r="F1428" s="570"/>
      <c r="G1428" s="570"/>
      <c r="H1428" s="570"/>
      <c r="I1428" s="570"/>
      <c r="J1428" s="570"/>
    </row>
    <row r="1429" spans="1:10" x14ac:dyDescent="0.2">
      <c r="A1429" s="570"/>
      <c r="B1429" s="570"/>
      <c r="C1429" s="570"/>
      <c r="D1429" s="570"/>
      <c r="E1429" s="570"/>
      <c r="F1429" s="570"/>
      <c r="G1429" s="570"/>
      <c r="H1429" s="570"/>
      <c r="I1429" s="570"/>
      <c r="J1429" s="570"/>
    </row>
    <row r="1430" spans="1:10" x14ac:dyDescent="0.2">
      <c r="A1430" s="570"/>
      <c r="B1430" s="570"/>
      <c r="C1430" s="570"/>
      <c r="D1430" s="570"/>
      <c r="E1430" s="570"/>
      <c r="F1430" s="570"/>
      <c r="G1430" s="570"/>
      <c r="H1430" s="570"/>
      <c r="I1430" s="570"/>
      <c r="J1430" s="570"/>
    </row>
    <row r="1431" spans="1:10" x14ac:dyDescent="0.2">
      <c r="A1431" s="570"/>
      <c r="B1431" s="570"/>
      <c r="C1431" s="570"/>
      <c r="D1431" s="570"/>
      <c r="E1431" s="570"/>
      <c r="F1431" s="570"/>
      <c r="G1431" s="570"/>
      <c r="H1431" s="570"/>
      <c r="I1431" s="570"/>
      <c r="J1431" s="570"/>
    </row>
    <row r="1432" spans="1:10" x14ac:dyDescent="0.2">
      <c r="A1432" s="570"/>
      <c r="B1432" s="570"/>
      <c r="C1432" s="570"/>
      <c r="D1432" s="570"/>
      <c r="E1432" s="570"/>
      <c r="F1432" s="570"/>
      <c r="G1432" s="570"/>
      <c r="H1432" s="570"/>
      <c r="I1432" s="570"/>
      <c r="J1432" s="570"/>
    </row>
    <row r="1433" spans="1:10" x14ac:dyDescent="0.2">
      <c r="A1433" s="570"/>
      <c r="B1433" s="570"/>
      <c r="C1433" s="570"/>
      <c r="D1433" s="570"/>
      <c r="E1433" s="570"/>
      <c r="F1433" s="570"/>
      <c r="G1433" s="570"/>
      <c r="H1433" s="570"/>
      <c r="I1433" s="570"/>
      <c r="J1433" s="570"/>
    </row>
    <row r="1434" spans="1:10" x14ac:dyDescent="0.2">
      <c r="A1434" s="570"/>
      <c r="B1434" s="570"/>
      <c r="C1434" s="570"/>
      <c r="D1434" s="570"/>
      <c r="E1434" s="570"/>
      <c r="F1434" s="570"/>
      <c r="G1434" s="570"/>
      <c r="H1434" s="570"/>
      <c r="I1434" s="570"/>
      <c r="J1434" s="570"/>
    </row>
    <row r="1435" spans="1:10" x14ac:dyDescent="0.2">
      <c r="A1435" s="570"/>
      <c r="B1435" s="570"/>
      <c r="C1435" s="570"/>
      <c r="D1435" s="570"/>
      <c r="E1435" s="570"/>
      <c r="F1435" s="570"/>
      <c r="G1435" s="570"/>
      <c r="H1435" s="570"/>
      <c r="I1435" s="570"/>
      <c r="J1435" s="570"/>
    </row>
    <row r="1436" spans="1:10" x14ac:dyDescent="0.2">
      <c r="A1436" s="570"/>
      <c r="B1436" s="570"/>
      <c r="C1436" s="570"/>
      <c r="D1436" s="570"/>
      <c r="E1436" s="570"/>
      <c r="F1436" s="570"/>
      <c r="G1436" s="570"/>
      <c r="H1436" s="570"/>
      <c r="I1436" s="570"/>
      <c r="J1436" s="570"/>
    </row>
    <row r="1437" spans="1:10" x14ac:dyDescent="0.2">
      <c r="A1437" s="570"/>
      <c r="B1437" s="570"/>
      <c r="C1437" s="570"/>
      <c r="D1437" s="570"/>
      <c r="E1437" s="570"/>
      <c r="F1437" s="570"/>
      <c r="G1437" s="570"/>
      <c r="H1437" s="570"/>
      <c r="I1437" s="570"/>
      <c r="J1437" s="570"/>
    </row>
    <row r="1438" spans="1:10" x14ac:dyDescent="0.2">
      <c r="A1438" s="570"/>
      <c r="B1438" s="570"/>
      <c r="C1438" s="570"/>
      <c r="D1438" s="570"/>
      <c r="E1438" s="570"/>
      <c r="F1438" s="570"/>
      <c r="G1438" s="570"/>
      <c r="H1438" s="570"/>
      <c r="I1438" s="570"/>
      <c r="J1438" s="570"/>
    </row>
    <row r="1439" spans="1:10" x14ac:dyDescent="0.2">
      <c r="A1439" s="570"/>
      <c r="B1439" s="570"/>
      <c r="C1439" s="570"/>
      <c r="D1439" s="570"/>
      <c r="E1439" s="570"/>
      <c r="F1439" s="570"/>
      <c r="G1439" s="570"/>
      <c r="H1439" s="570"/>
      <c r="I1439" s="570"/>
      <c r="J1439" s="570"/>
    </row>
    <row r="1440" spans="1:10" x14ac:dyDescent="0.2">
      <c r="A1440" s="570"/>
      <c r="B1440" s="570"/>
      <c r="C1440" s="570"/>
      <c r="D1440" s="570"/>
      <c r="E1440" s="570"/>
      <c r="F1440" s="570"/>
      <c r="G1440" s="570"/>
      <c r="H1440" s="570"/>
      <c r="I1440" s="570"/>
      <c r="J1440" s="570"/>
    </row>
    <row r="1441" spans="1:10" x14ac:dyDescent="0.2">
      <c r="A1441" s="570"/>
      <c r="B1441" s="570"/>
      <c r="C1441" s="570"/>
      <c r="D1441" s="570"/>
      <c r="E1441" s="570"/>
      <c r="F1441" s="570"/>
      <c r="G1441" s="570"/>
      <c r="H1441" s="570"/>
      <c r="I1441" s="570"/>
      <c r="J1441" s="570"/>
    </row>
    <row r="1442" spans="1:10" x14ac:dyDescent="0.2">
      <c r="A1442" s="570"/>
      <c r="B1442" s="570"/>
      <c r="C1442" s="570"/>
      <c r="D1442" s="570"/>
      <c r="E1442" s="570"/>
      <c r="F1442" s="570"/>
      <c r="G1442" s="570"/>
      <c r="H1442" s="570"/>
      <c r="I1442" s="570"/>
      <c r="J1442" s="570"/>
    </row>
    <row r="1443" spans="1:10" x14ac:dyDescent="0.2">
      <c r="A1443" s="570"/>
      <c r="B1443" s="570"/>
      <c r="C1443" s="570"/>
      <c r="D1443" s="570"/>
      <c r="E1443" s="570"/>
      <c r="F1443" s="570"/>
      <c r="G1443" s="570"/>
      <c r="H1443" s="570"/>
      <c r="I1443" s="570"/>
      <c r="J1443" s="570"/>
    </row>
    <row r="1444" spans="1:10" x14ac:dyDescent="0.2">
      <c r="A1444" s="570"/>
      <c r="B1444" s="570"/>
      <c r="C1444" s="570"/>
      <c r="D1444" s="570"/>
      <c r="E1444" s="570"/>
      <c r="F1444" s="570"/>
      <c r="G1444" s="570"/>
      <c r="H1444" s="570"/>
      <c r="I1444" s="570"/>
      <c r="J1444" s="570"/>
    </row>
    <row r="1445" spans="1:10" x14ac:dyDescent="0.2">
      <c r="A1445" s="570"/>
      <c r="B1445" s="570"/>
      <c r="C1445" s="570"/>
      <c r="D1445" s="570"/>
      <c r="E1445" s="570"/>
      <c r="F1445" s="570"/>
      <c r="G1445" s="570"/>
      <c r="H1445" s="570"/>
      <c r="I1445" s="570"/>
      <c r="J1445" s="570"/>
    </row>
    <row r="1446" spans="1:10" x14ac:dyDescent="0.2">
      <c r="A1446" s="570"/>
      <c r="B1446" s="570"/>
      <c r="C1446" s="570"/>
      <c r="D1446" s="570"/>
      <c r="E1446" s="570"/>
      <c r="F1446" s="570"/>
      <c r="G1446" s="570"/>
      <c r="H1446" s="570"/>
      <c r="I1446" s="570"/>
      <c r="J1446" s="570"/>
    </row>
    <row r="1447" spans="1:10" x14ac:dyDescent="0.2">
      <c r="A1447" s="570"/>
      <c r="B1447" s="570"/>
      <c r="C1447" s="570"/>
      <c r="D1447" s="570"/>
      <c r="E1447" s="570"/>
      <c r="F1447" s="570"/>
      <c r="G1447" s="570"/>
      <c r="H1447" s="570"/>
      <c r="I1447" s="570"/>
      <c r="J1447" s="570"/>
    </row>
    <row r="1448" spans="1:10" x14ac:dyDescent="0.2">
      <c r="A1448" s="570"/>
      <c r="B1448" s="570"/>
      <c r="C1448" s="570"/>
      <c r="D1448" s="570"/>
      <c r="E1448" s="570"/>
      <c r="F1448" s="570"/>
      <c r="G1448" s="570"/>
      <c r="H1448" s="570"/>
      <c r="I1448" s="570"/>
      <c r="J1448" s="570"/>
    </row>
    <row r="1449" spans="1:10" x14ac:dyDescent="0.2">
      <c r="A1449" s="570"/>
      <c r="B1449" s="570"/>
      <c r="C1449" s="570"/>
      <c r="D1449" s="570"/>
      <c r="E1449" s="570"/>
      <c r="F1449" s="570"/>
      <c r="G1449" s="570"/>
      <c r="H1449" s="570"/>
      <c r="I1449" s="570"/>
      <c r="J1449" s="570"/>
    </row>
    <row r="1450" spans="1:10" x14ac:dyDescent="0.2">
      <c r="A1450" s="570"/>
      <c r="B1450" s="570"/>
      <c r="C1450" s="570"/>
      <c r="D1450" s="570"/>
      <c r="E1450" s="570"/>
      <c r="F1450" s="570"/>
      <c r="G1450" s="570"/>
      <c r="H1450" s="570"/>
      <c r="I1450" s="570"/>
      <c r="J1450" s="570"/>
    </row>
    <row r="1451" spans="1:10" x14ac:dyDescent="0.2">
      <c r="A1451" s="570"/>
      <c r="B1451" s="570"/>
      <c r="C1451" s="570"/>
      <c r="D1451" s="570"/>
      <c r="E1451" s="570"/>
      <c r="F1451" s="570"/>
      <c r="G1451" s="570"/>
      <c r="H1451" s="570"/>
      <c r="I1451" s="570"/>
      <c r="J1451" s="570"/>
    </row>
    <row r="1452" spans="1:10" x14ac:dyDescent="0.2">
      <c r="A1452" s="570"/>
      <c r="B1452" s="570"/>
      <c r="C1452" s="570"/>
      <c r="D1452" s="570"/>
      <c r="E1452" s="570"/>
      <c r="F1452" s="570"/>
      <c r="G1452" s="570"/>
      <c r="H1452" s="570"/>
      <c r="I1452" s="570"/>
      <c r="J1452" s="570"/>
    </row>
    <row r="1453" spans="1:10" x14ac:dyDescent="0.2">
      <c r="A1453" s="570"/>
      <c r="B1453" s="570"/>
      <c r="C1453" s="570"/>
      <c r="D1453" s="570"/>
      <c r="E1453" s="570"/>
      <c r="F1453" s="570"/>
      <c r="G1453" s="570"/>
      <c r="H1453" s="570"/>
      <c r="I1453" s="570"/>
      <c r="J1453" s="570"/>
    </row>
    <row r="1454" spans="1:10" x14ac:dyDescent="0.2">
      <c r="A1454" s="570"/>
      <c r="B1454" s="570"/>
      <c r="C1454" s="570"/>
      <c r="D1454" s="570"/>
      <c r="E1454" s="570"/>
      <c r="F1454" s="570"/>
      <c r="G1454" s="570"/>
      <c r="H1454" s="570"/>
      <c r="I1454" s="570"/>
      <c r="J1454" s="570"/>
    </row>
    <row r="1455" spans="1:10" x14ac:dyDescent="0.2">
      <c r="A1455" s="570"/>
      <c r="B1455" s="570"/>
      <c r="C1455" s="570"/>
      <c r="D1455" s="570"/>
      <c r="E1455" s="570"/>
      <c r="F1455" s="570"/>
      <c r="G1455" s="570"/>
      <c r="H1455" s="570"/>
      <c r="I1455" s="570"/>
      <c r="J1455" s="570"/>
    </row>
    <row r="1456" spans="1:10" x14ac:dyDescent="0.2">
      <c r="A1456" s="570"/>
      <c r="B1456" s="570"/>
      <c r="C1456" s="570"/>
      <c r="D1456" s="570"/>
      <c r="E1456" s="570"/>
      <c r="F1456" s="570"/>
      <c r="G1456" s="570"/>
      <c r="H1456" s="570"/>
      <c r="I1456" s="570"/>
      <c r="J1456" s="570"/>
    </row>
    <row r="1457" spans="1:10" x14ac:dyDescent="0.2">
      <c r="A1457" s="570"/>
      <c r="B1457" s="570"/>
      <c r="C1457" s="570"/>
      <c r="D1457" s="570"/>
      <c r="E1457" s="570"/>
      <c r="F1457" s="570"/>
      <c r="G1457" s="570"/>
      <c r="H1457" s="570"/>
      <c r="I1457" s="570"/>
      <c r="J1457" s="570"/>
    </row>
    <row r="1458" spans="1:10" x14ac:dyDescent="0.2">
      <c r="A1458" s="570"/>
      <c r="B1458" s="570"/>
      <c r="C1458" s="570"/>
      <c r="D1458" s="570"/>
      <c r="E1458" s="570"/>
      <c r="F1458" s="570"/>
      <c r="G1458" s="570"/>
      <c r="H1458" s="570"/>
      <c r="I1458" s="570"/>
      <c r="J1458" s="570"/>
    </row>
    <row r="1459" spans="1:10" x14ac:dyDescent="0.2">
      <c r="A1459" s="570"/>
      <c r="B1459" s="570"/>
      <c r="C1459" s="570"/>
      <c r="D1459" s="570"/>
      <c r="E1459" s="570"/>
      <c r="F1459" s="570"/>
      <c r="G1459" s="570"/>
      <c r="H1459" s="570"/>
      <c r="I1459" s="570"/>
      <c r="J1459" s="570"/>
    </row>
    <row r="1460" spans="1:10" x14ac:dyDescent="0.2">
      <c r="A1460" s="570"/>
      <c r="B1460" s="570"/>
      <c r="C1460" s="570"/>
      <c r="D1460" s="570"/>
      <c r="E1460" s="570"/>
      <c r="F1460" s="570"/>
      <c r="G1460" s="570"/>
      <c r="H1460" s="570"/>
      <c r="I1460" s="570"/>
      <c r="J1460" s="570"/>
    </row>
    <row r="1461" spans="1:10" x14ac:dyDescent="0.2">
      <c r="A1461" s="570"/>
      <c r="B1461" s="570"/>
      <c r="C1461" s="570"/>
      <c r="D1461" s="570"/>
      <c r="E1461" s="570"/>
      <c r="F1461" s="570"/>
      <c r="G1461" s="570"/>
      <c r="H1461" s="570"/>
      <c r="I1461" s="570"/>
      <c r="J1461" s="570"/>
    </row>
    <row r="1462" spans="1:10" x14ac:dyDescent="0.2">
      <c r="A1462" s="570"/>
      <c r="B1462" s="570"/>
      <c r="C1462" s="570"/>
      <c r="D1462" s="570"/>
      <c r="E1462" s="570"/>
      <c r="F1462" s="570"/>
      <c r="G1462" s="570"/>
      <c r="H1462" s="570"/>
      <c r="I1462" s="570"/>
      <c r="J1462" s="570"/>
    </row>
    <row r="1463" spans="1:10" x14ac:dyDescent="0.2">
      <c r="A1463" s="570"/>
      <c r="B1463" s="570"/>
      <c r="C1463" s="570"/>
      <c r="D1463" s="570"/>
      <c r="E1463" s="570"/>
      <c r="F1463" s="570"/>
      <c r="G1463" s="570"/>
      <c r="H1463" s="570"/>
      <c r="I1463" s="570"/>
      <c r="J1463" s="570"/>
    </row>
    <row r="1464" spans="1:10" x14ac:dyDescent="0.2">
      <c r="A1464" s="570"/>
      <c r="B1464" s="570"/>
      <c r="C1464" s="570"/>
      <c r="D1464" s="570"/>
      <c r="E1464" s="570"/>
      <c r="F1464" s="570"/>
      <c r="G1464" s="570"/>
      <c r="H1464" s="570"/>
      <c r="I1464" s="570"/>
      <c r="J1464" s="570"/>
    </row>
    <row r="1465" spans="1:10" x14ac:dyDescent="0.2">
      <c r="A1465" s="570"/>
      <c r="B1465" s="570"/>
      <c r="C1465" s="570"/>
      <c r="D1465" s="570"/>
      <c r="E1465" s="570"/>
      <c r="F1465" s="570"/>
      <c r="G1465" s="570"/>
      <c r="H1465" s="570"/>
      <c r="I1465" s="570"/>
      <c r="J1465" s="570"/>
    </row>
    <row r="1466" spans="1:10" x14ac:dyDescent="0.2">
      <c r="A1466" s="570"/>
      <c r="B1466" s="570"/>
      <c r="C1466" s="570"/>
      <c r="D1466" s="570"/>
      <c r="E1466" s="570"/>
      <c r="F1466" s="570"/>
      <c r="G1466" s="570"/>
      <c r="H1466" s="570"/>
      <c r="I1466" s="570"/>
      <c r="J1466" s="570"/>
    </row>
    <row r="1467" spans="1:10" x14ac:dyDescent="0.2">
      <c r="A1467" s="570"/>
      <c r="B1467" s="570"/>
      <c r="C1467" s="570"/>
      <c r="D1467" s="570"/>
      <c r="E1467" s="570"/>
      <c r="F1467" s="570"/>
      <c r="G1467" s="570"/>
      <c r="H1467" s="570"/>
      <c r="I1467" s="570"/>
      <c r="J1467" s="570"/>
    </row>
    <row r="1468" spans="1:10" x14ac:dyDescent="0.2">
      <c r="A1468" s="570"/>
      <c r="B1468" s="570"/>
      <c r="C1468" s="570"/>
      <c r="D1468" s="570"/>
      <c r="E1468" s="570"/>
      <c r="F1468" s="570"/>
      <c r="G1468" s="570"/>
      <c r="H1468" s="570"/>
      <c r="I1468" s="570"/>
      <c r="J1468" s="570"/>
    </row>
    <row r="1469" spans="1:10" x14ac:dyDescent="0.2">
      <c r="A1469" s="570"/>
      <c r="B1469" s="570"/>
      <c r="C1469" s="570"/>
      <c r="D1469" s="570"/>
      <c r="E1469" s="570"/>
      <c r="F1469" s="570"/>
      <c r="G1469" s="570"/>
      <c r="H1469" s="570"/>
      <c r="I1469" s="570"/>
      <c r="J1469" s="570"/>
    </row>
    <row r="1470" spans="1:10" x14ac:dyDescent="0.2">
      <c r="A1470" s="570"/>
      <c r="B1470" s="570"/>
      <c r="C1470" s="570"/>
      <c r="D1470" s="570"/>
      <c r="E1470" s="570"/>
      <c r="F1470" s="570"/>
      <c r="G1470" s="570"/>
      <c r="H1470" s="570"/>
      <c r="I1470" s="570"/>
      <c r="J1470" s="570"/>
    </row>
    <row r="1471" spans="1:10" x14ac:dyDescent="0.2">
      <c r="A1471" s="570"/>
      <c r="B1471" s="570"/>
      <c r="C1471" s="570"/>
      <c r="D1471" s="570"/>
      <c r="E1471" s="570"/>
      <c r="F1471" s="570"/>
      <c r="G1471" s="570"/>
      <c r="H1471" s="570"/>
      <c r="I1471" s="570"/>
      <c r="J1471" s="570"/>
    </row>
    <row r="1472" spans="1:10" x14ac:dyDescent="0.2">
      <c r="A1472" s="570"/>
      <c r="B1472" s="570"/>
      <c r="C1472" s="570"/>
      <c r="D1472" s="570"/>
      <c r="E1472" s="570"/>
      <c r="F1472" s="570"/>
      <c r="G1472" s="570"/>
      <c r="H1472" s="570"/>
      <c r="I1472" s="570"/>
      <c r="J1472" s="570"/>
    </row>
    <row r="1473" spans="1:10" x14ac:dyDescent="0.2">
      <c r="A1473" s="570"/>
      <c r="B1473" s="570"/>
      <c r="C1473" s="570"/>
      <c r="D1473" s="570"/>
      <c r="E1473" s="570"/>
      <c r="F1473" s="570"/>
      <c r="G1473" s="570"/>
      <c r="H1473" s="570"/>
      <c r="I1473" s="570"/>
      <c r="J1473" s="570"/>
    </row>
    <row r="1474" spans="1:10" x14ac:dyDescent="0.2">
      <c r="A1474" s="570"/>
      <c r="B1474" s="570"/>
      <c r="C1474" s="570"/>
      <c r="D1474" s="570"/>
      <c r="E1474" s="570"/>
      <c r="F1474" s="570"/>
      <c r="G1474" s="570"/>
      <c r="H1474" s="570"/>
      <c r="I1474" s="570"/>
      <c r="J1474" s="570"/>
    </row>
    <row r="1475" spans="1:10" x14ac:dyDescent="0.2">
      <c r="A1475" s="570"/>
      <c r="B1475" s="570"/>
      <c r="C1475" s="570"/>
      <c r="D1475" s="570"/>
      <c r="E1475" s="570"/>
      <c r="F1475" s="570"/>
      <c r="G1475" s="570"/>
      <c r="H1475" s="570"/>
      <c r="I1475" s="570"/>
      <c r="J1475" s="570"/>
    </row>
    <row r="1476" spans="1:10" x14ac:dyDescent="0.2">
      <c r="A1476" s="570"/>
      <c r="B1476" s="570"/>
      <c r="C1476" s="570"/>
      <c r="D1476" s="570"/>
      <c r="E1476" s="570"/>
      <c r="F1476" s="570"/>
      <c r="G1476" s="570"/>
      <c r="H1476" s="570"/>
      <c r="I1476" s="570"/>
      <c r="J1476" s="570"/>
    </row>
    <row r="1477" spans="1:10" x14ac:dyDescent="0.2">
      <c r="A1477" s="570"/>
      <c r="B1477" s="570"/>
      <c r="C1477" s="570"/>
      <c r="D1477" s="570"/>
      <c r="E1477" s="570"/>
      <c r="F1477" s="570"/>
      <c r="G1477" s="570"/>
      <c r="H1477" s="570"/>
      <c r="I1477" s="570"/>
      <c r="J1477" s="570"/>
    </row>
    <row r="1478" spans="1:10" x14ac:dyDescent="0.2">
      <c r="A1478" s="570"/>
      <c r="B1478" s="570"/>
      <c r="C1478" s="570"/>
      <c r="D1478" s="570"/>
      <c r="E1478" s="570"/>
      <c r="F1478" s="570"/>
      <c r="G1478" s="570"/>
      <c r="H1478" s="570"/>
      <c r="I1478" s="570"/>
      <c r="J1478" s="570"/>
    </row>
    <row r="1479" spans="1:10" x14ac:dyDescent="0.2">
      <c r="A1479" s="570"/>
      <c r="B1479" s="570"/>
      <c r="C1479" s="570"/>
      <c r="D1479" s="570"/>
      <c r="E1479" s="570"/>
      <c r="F1479" s="570"/>
      <c r="G1479" s="570"/>
      <c r="H1479" s="570"/>
      <c r="I1479" s="570"/>
      <c r="J1479" s="570"/>
    </row>
    <row r="1480" spans="1:10" x14ac:dyDescent="0.2">
      <c r="A1480" s="570"/>
      <c r="B1480" s="570"/>
      <c r="C1480" s="570"/>
      <c r="D1480" s="570"/>
      <c r="E1480" s="570"/>
      <c r="F1480" s="570"/>
      <c r="G1480" s="570"/>
      <c r="H1480" s="570"/>
      <c r="I1480" s="570"/>
      <c r="J1480" s="570"/>
    </row>
    <row r="1481" spans="1:10" x14ac:dyDescent="0.2">
      <c r="A1481" s="570"/>
      <c r="B1481" s="570"/>
      <c r="C1481" s="570"/>
      <c r="D1481" s="570"/>
      <c r="E1481" s="570"/>
      <c r="F1481" s="570"/>
      <c r="G1481" s="570"/>
      <c r="H1481" s="570"/>
      <c r="I1481" s="570"/>
      <c r="J1481" s="570"/>
    </row>
    <row r="1482" spans="1:10" x14ac:dyDescent="0.2">
      <c r="A1482" s="570"/>
      <c r="B1482" s="570"/>
      <c r="C1482" s="570"/>
      <c r="D1482" s="570"/>
      <c r="E1482" s="570"/>
      <c r="F1482" s="570"/>
      <c r="G1482" s="570"/>
      <c r="H1482" s="570"/>
      <c r="I1482" s="570"/>
      <c r="J1482" s="570"/>
    </row>
    <row r="1483" spans="1:10" x14ac:dyDescent="0.2">
      <c r="A1483" s="570"/>
      <c r="B1483" s="570"/>
      <c r="C1483" s="570"/>
      <c r="D1483" s="570"/>
      <c r="E1483" s="570"/>
      <c r="F1483" s="570"/>
      <c r="G1483" s="570"/>
      <c r="H1483" s="570"/>
      <c r="I1483" s="570"/>
      <c r="J1483" s="570"/>
    </row>
    <row r="1484" spans="1:10" x14ac:dyDescent="0.2">
      <c r="A1484" s="570"/>
      <c r="B1484" s="570"/>
      <c r="C1484" s="570"/>
      <c r="D1484" s="570"/>
      <c r="E1484" s="570"/>
      <c r="F1484" s="570"/>
      <c r="G1484" s="570"/>
      <c r="H1484" s="570"/>
      <c r="I1484" s="570"/>
      <c r="J1484" s="570"/>
    </row>
    <row r="1485" spans="1:10" x14ac:dyDescent="0.2">
      <c r="A1485" s="570"/>
      <c r="B1485" s="570"/>
      <c r="C1485" s="570"/>
      <c r="D1485" s="570"/>
      <c r="E1485" s="570"/>
      <c r="F1485" s="570"/>
      <c r="G1485" s="570"/>
      <c r="H1485" s="570"/>
      <c r="I1485" s="570"/>
      <c r="J1485" s="570"/>
    </row>
    <row r="1486" spans="1:10" x14ac:dyDescent="0.2">
      <c r="A1486" s="570"/>
      <c r="B1486" s="570"/>
      <c r="C1486" s="570"/>
      <c r="D1486" s="570"/>
      <c r="E1486" s="570"/>
      <c r="F1486" s="570"/>
      <c r="G1486" s="570"/>
      <c r="H1486" s="570"/>
      <c r="I1486" s="570"/>
      <c r="J1486" s="570"/>
    </row>
    <row r="1487" spans="1:10" x14ac:dyDescent="0.2">
      <c r="A1487" s="570"/>
      <c r="B1487" s="570"/>
      <c r="C1487" s="570"/>
      <c r="D1487" s="570"/>
      <c r="E1487" s="570"/>
      <c r="F1487" s="570"/>
      <c r="G1487" s="570"/>
      <c r="H1487" s="570"/>
      <c r="I1487" s="570"/>
      <c r="J1487" s="570"/>
    </row>
    <row r="1488" spans="1:10" x14ac:dyDescent="0.2">
      <c r="A1488" s="570"/>
      <c r="B1488" s="570"/>
      <c r="C1488" s="570"/>
      <c r="D1488" s="570"/>
      <c r="E1488" s="570"/>
      <c r="F1488" s="570"/>
      <c r="G1488" s="570"/>
      <c r="H1488" s="570"/>
      <c r="I1488" s="570"/>
      <c r="J1488" s="570"/>
    </row>
    <row r="1489" spans="1:10" x14ac:dyDescent="0.2">
      <c r="A1489" s="570"/>
      <c r="B1489" s="570"/>
      <c r="C1489" s="570"/>
      <c r="D1489" s="570"/>
      <c r="E1489" s="570"/>
      <c r="F1489" s="570"/>
      <c r="G1489" s="570"/>
      <c r="H1489" s="570"/>
      <c r="I1489" s="570"/>
      <c r="J1489" s="570"/>
    </row>
    <row r="1490" spans="1:10" x14ac:dyDescent="0.2">
      <c r="A1490" s="570"/>
      <c r="B1490" s="570"/>
      <c r="C1490" s="570"/>
      <c r="D1490" s="570"/>
      <c r="E1490" s="570"/>
      <c r="F1490" s="570"/>
      <c r="G1490" s="570"/>
      <c r="H1490" s="570"/>
      <c r="I1490" s="570"/>
      <c r="J1490" s="570"/>
    </row>
    <row r="1491" spans="1:10" x14ac:dyDescent="0.2">
      <c r="A1491" s="570"/>
      <c r="B1491" s="570"/>
      <c r="C1491" s="570"/>
      <c r="D1491" s="570"/>
      <c r="E1491" s="570"/>
      <c r="F1491" s="570"/>
      <c r="G1491" s="570"/>
      <c r="H1491" s="570"/>
      <c r="I1491" s="570"/>
      <c r="J1491" s="570"/>
    </row>
    <row r="1492" spans="1:10" x14ac:dyDescent="0.2">
      <c r="A1492" s="570"/>
      <c r="B1492" s="570"/>
      <c r="C1492" s="570"/>
      <c r="D1492" s="570"/>
      <c r="E1492" s="570"/>
      <c r="F1492" s="570"/>
      <c r="G1492" s="570"/>
      <c r="H1492" s="570"/>
      <c r="I1492" s="570"/>
      <c r="J1492" s="570"/>
    </row>
    <row r="1493" spans="1:10" x14ac:dyDescent="0.2">
      <c r="A1493" s="570"/>
      <c r="B1493" s="570"/>
      <c r="C1493" s="570"/>
      <c r="D1493" s="570"/>
      <c r="E1493" s="570"/>
      <c r="F1493" s="570"/>
      <c r="G1493" s="570"/>
      <c r="H1493" s="570"/>
      <c r="I1493" s="570"/>
      <c r="J1493" s="570"/>
    </row>
    <row r="1494" spans="1:10" x14ac:dyDescent="0.2">
      <c r="A1494" s="570"/>
      <c r="B1494" s="570"/>
      <c r="C1494" s="570"/>
      <c r="D1494" s="570"/>
      <c r="E1494" s="570"/>
      <c r="F1494" s="570"/>
      <c r="G1494" s="570"/>
      <c r="H1494" s="570"/>
      <c r="I1494" s="570"/>
      <c r="J1494" s="570"/>
    </row>
    <row r="1495" spans="1:10" x14ac:dyDescent="0.2">
      <c r="A1495" s="570"/>
      <c r="B1495" s="570"/>
      <c r="C1495" s="570"/>
      <c r="D1495" s="570"/>
      <c r="E1495" s="570"/>
      <c r="F1495" s="570"/>
      <c r="G1495" s="570"/>
      <c r="H1495" s="570"/>
      <c r="I1495" s="570"/>
      <c r="J1495" s="570"/>
    </row>
    <row r="1496" spans="1:10" x14ac:dyDescent="0.2">
      <c r="A1496" s="570"/>
      <c r="B1496" s="570"/>
      <c r="C1496" s="570"/>
      <c r="D1496" s="570"/>
      <c r="E1496" s="570"/>
      <c r="F1496" s="570"/>
      <c r="G1496" s="570"/>
      <c r="H1496" s="570"/>
      <c r="I1496" s="570"/>
      <c r="J1496" s="570"/>
    </row>
    <row r="1497" spans="1:10" x14ac:dyDescent="0.2">
      <c r="A1497" s="570"/>
      <c r="B1497" s="570"/>
      <c r="C1497" s="570"/>
      <c r="D1497" s="570"/>
      <c r="E1497" s="570"/>
      <c r="F1497" s="570"/>
      <c r="G1497" s="570"/>
      <c r="H1497" s="570"/>
      <c r="I1497" s="570"/>
      <c r="J1497" s="570"/>
    </row>
    <row r="1498" spans="1:10" x14ac:dyDescent="0.2">
      <c r="A1498" s="570"/>
      <c r="B1498" s="570"/>
      <c r="C1498" s="570"/>
      <c r="D1498" s="570"/>
      <c r="E1498" s="570"/>
      <c r="F1498" s="570"/>
      <c r="G1498" s="570"/>
      <c r="H1498" s="570"/>
      <c r="I1498" s="570"/>
      <c r="J1498" s="570"/>
    </row>
    <row r="1499" spans="1:10" x14ac:dyDescent="0.2">
      <c r="A1499" s="570"/>
      <c r="B1499" s="570"/>
      <c r="C1499" s="570"/>
      <c r="D1499" s="570"/>
      <c r="E1499" s="570"/>
      <c r="F1499" s="570"/>
      <c r="G1499" s="570"/>
      <c r="H1499" s="570"/>
      <c r="I1499" s="570"/>
      <c r="J1499" s="570"/>
    </row>
    <row r="1500" spans="1:10" x14ac:dyDescent="0.2">
      <c r="A1500" s="570"/>
      <c r="B1500" s="570"/>
      <c r="C1500" s="570"/>
      <c r="D1500" s="570"/>
      <c r="E1500" s="570"/>
      <c r="F1500" s="570"/>
      <c r="G1500" s="570"/>
      <c r="H1500" s="570"/>
      <c r="I1500" s="570"/>
      <c r="J1500" s="570"/>
    </row>
    <row r="1501" spans="1:10" x14ac:dyDescent="0.2">
      <c r="A1501" s="570"/>
      <c r="B1501" s="570"/>
      <c r="C1501" s="570"/>
      <c r="D1501" s="570"/>
      <c r="E1501" s="570"/>
      <c r="F1501" s="570"/>
      <c r="G1501" s="570"/>
      <c r="H1501" s="570"/>
      <c r="I1501" s="570"/>
      <c r="J1501" s="570"/>
    </row>
    <row r="1502" spans="1:10" x14ac:dyDescent="0.2">
      <c r="A1502" s="570"/>
      <c r="B1502" s="570"/>
      <c r="C1502" s="570"/>
      <c r="D1502" s="570"/>
      <c r="E1502" s="570"/>
      <c r="F1502" s="570"/>
      <c r="G1502" s="570"/>
      <c r="H1502" s="570"/>
      <c r="I1502" s="570"/>
      <c r="J1502" s="570"/>
    </row>
    <row r="1503" spans="1:10" x14ac:dyDescent="0.2">
      <c r="A1503" s="570"/>
      <c r="B1503" s="570"/>
      <c r="C1503" s="570"/>
      <c r="D1503" s="570"/>
      <c r="E1503" s="570"/>
      <c r="F1503" s="570"/>
      <c r="G1503" s="570"/>
      <c r="H1503" s="570"/>
      <c r="I1503" s="570"/>
      <c r="J1503" s="570"/>
    </row>
    <row r="1504" spans="1:10" x14ac:dyDescent="0.2">
      <c r="A1504" s="570"/>
      <c r="B1504" s="570"/>
      <c r="C1504" s="570"/>
      <c r="D1504" s="570"/>
      <c r="E1504" s="570"/>
      <c r="F1504" s="570"/>
      <c r="G1504" s="570"/>
      <c r="H1504" s="570"/>
      <c r="I1504" s="570"/>
      <c r="J1504" s="570"/>
    </row>
    <row r="1505" spans="1:10" x14ac:dyDescent="0.2">
      <c r="A1505" s="570"/>
      <c r="B1505" s="570"/>
      <c r="C1505" s="570"/>
      <c r="D1505" s="570"/>
      <c r="E1505" s="570"/>
      <c r="F1505" s="570"/>
      <c r="G1505" s="570"/>
      <c r="H1505" s="570"/>
      <c r="I1505" s="570"/>
      <c r="J1505" s="570"/>
    </row>
    <row r="1506" spans="1:10" x14ac:dyDescent="0.2">
      <c r="A1506" s="570"/>
      <c r="B1506" s="570"/>
      <c r="C1506" s="570"/>
      <c r="D1506" s="570"/>
      <c r="E1506" s="570"/>
      <c r="F1506" s="570"/>
      <c r="G1506" s="570"/>
      <c r="H1506" s="570"/>
      <c r="I1506" s="570"/>
      <c r="J1506" s="570"/>
    </row>
    <row r="1507" spans="1:10" x14ac:dyDescent="0.2">
      <c r="A1507" s="570"/>
      <c r="B1507" s="570"/>
      <c r="C1507" s="570"/>
      <c r="D1507" s="570"/>
      <c r="E1507" s="570"/>
      <c r="F1507" s="570"/>
      <c r="G1507" s="570"/>
      <c r="H1507" s="570"/>
      <c r="I1507" s="570"/>
      <c r="J1507" s="570"/>
    </row>
    <row r="1508" spans="1:10" x14ac:dyDescent="0.2">
      <c r="A1508" s="570"/>
      <c r="B1508" s="570"/>
      <c r="C1508" s="570"/>
      <c r="D1508" s="570"/>
      <c r="E1508" s="570"/>
      <c r="F1508" s="570"/>
      <c r="G1508" s="570"/>
      <c r="H1508" s="570"/>
      <c r="I1508" s="570"/>
      <c r="J1508" s="570"/>
    </row>
    <row r="1509" spans="1:10" x14ac:dyDescent="0.2">
      <c r="A1509" s="570"/>
      <c r="B1509" s="570"/>
      <c r="C1509" s="570"/>
      <c r="D1509" s="570"/>
      <c r="E1509" s="570"/>
      <c r="F1509" s="570"/>
      <c r="G1509" s="570"/>
      <c r="H1509" s="570"/>
      <c r="I1509" s="570"/>
      <c r="J1509" s="570"/>
    </row>
    <row r="1510" spans="1:10" x14ac:dyDescent="0.2">
      <c r="A1510" s="570"/>
      <c r="B1510" s="570"/>
      <c r="C1510" s="570"/>
      <c r="D1510" s="570"/>
      <c r="E1510" s="570"/>
      <c r="F1510" s="570"/>
      <c r="G1510" s="570"/>
      <c r="H1510" s="570"/>
      <c r="I1510" s="570"/>
      <c r="J1510" s="570"/>
    </row>
    <row r="1511" spans="1:10" x14ac:dyDescent="0.2">
      <c r="A1511" s="570"/>
      <c r="B1511" s="570"/>
      <c r="C1511" s="570"/>
      <c r="D1511" s="570"/>
      <c r="E1511" s="570"/>
      <c r="F1511" s="570"/>
      <c r="G1511" s="570"/>
      <c r="H1511" s="570"/>
      <c r="I1511" s="570"/>
      <c r="J1511" s="570"/>
    </row>
    <row r="1512" spans="1:10" x14ac:dyDescent="0.2">
      <c r="A1512" s="570"/>
      <c r="B1512" s="570"/>
      <c r="C1512" s="570"/>
      <c r="D1512" s="570"/>
      <c r="E1512" s="570"/>
      <c r="F1512" s="570"/>
      <c r="G1512" s="570"/>
      <c r="H1512" s="570"/>
      <c r="I1512" s="570"/>
      <c r="J1512" s="570"/>
    </row>
    <row r="1513" spans="1:10" x14ac:dyDescent="0.2">
      <c r="A1513" s="570"/>
      <c r="B1513" s="570"/>
      <c r="C1513" s="570"/>
      <c r="D1513" s="570"/>
      <c r="E1513" s="570"/>
      <c r="F1513" s="570"/>
      <c r="G1513" s="570"/>
      <c r="H1513" s="570"/>
      <c r="I1513" s="570"/>
      <c r="J1513" s="570"/>
    </row>
    <row r="1514" spans="1:10" x14ac:dyDescent="0.2">
      <c r="A1514" s="570"/>
      <c r="B1514" s="570"/>
      <c r="C1514" s="570"/>
      <c r="D1514" s="570"/>
      <c r="E1514" s="570"/>
      <c r="F1514" s="570"/>
      <c r="G1514" s="570"/>
      <c r="H1514" s="570"/>
      <c r="I1514" s="570"/>
      <c r="J1514" s="570"/>
    </row>
    <row r="1515" spans="1:10" x14ac:dyDescent="0.2">
      <c r="A1515" s="570"/>
      <c r="B1515" s="570"/>
      <c r="C1515" s="570"/>
      <c r="D1515" s="570"/>
      <c r="E1515" s="570"/>
      <c r="F1515" s="570"/>
      <c r="G1515" s="570"/>
      <c r="H1515" s="570"/>
      <c r="I1515" s="570"/>
      <c r="J1515" s="570"/>
    </row>
    <row r="1516" spans="1:10" x14ac:dyDescent="0.2">
      <c r="A1516" s="570"/>
      <c r="B1516" s="570"/>
      <c r="C1516" s="570"/>
      <c r="D1516" s="570"/>
      <c r="E1516" s="570"/>
      <c r="F1516" s="570"/>
      <c r="G1516" s="570"/>
      <c r="H1516" s="570"/>
      <c r="I1516" s="570"/>
      <c r="J1516" s="570"/>
    </row>
    <row r="1517" spans="1:10" x14ac:dyDescent="0.2">
      <c r="A1517" s="570"/>
      <c r="B1517" s="570"/>
      <c r="C1517" s="570"/>
      <c r="D1517" s="570"/>
      <c r="E1517" s="570"/>
      <c r="F1517" s="570"/>
      <c r="G1517" s="570"/>
      <c r="H1517" s="570"/>
      <c r="I1517" s="570"/>
      <c r="J1517" s="570"/>
    </row>
    <row r="1518" spans="1:10" x14ac:dyDescent="0.2">
      <c r="A1518" s="570"/>
      <c r="B1518" s="570"/>
      <c r="C1518" s="570"/>
      <c r="D1518" s="570"/>
      <c r="E1518" s="570"/>
      <c r="F1518" s="570"/>
      <c r="G1518" s="570"/>
      <c r="H1518" s="570"/>
      <c r="I1518" s="570"/>
      <c r="J1518" s="570"/>
    </row>
    <row r="1519" spans="1:10" x14ac:dyDescent="0.2">
      <c r="A1519" s="570"/>
      <c r="B1519" s="570"/>
      <c r="C1519" s="570"/>
      <c r="D1519" s="570"/>
      <c r="E1519" s="570"/>
      <c r="F1519" s="570"/>
      <c r="G1519" s="570"/>
      <c r="H1519" s="570"/>
      <c r="I1519" s="570"/>
      <c r="J1519" s="570"/>
    </row>
    <row r="1520" spans="1:10" x14ac:dyDescent="0.2">
      <c r="A1520" s="570"/>
      <c r="B1520" s="570"/>
      <c r="C1520" s="570"/>
      <c r="D1520" s="570"/>
      <c r="E1520" s="570"/>
      <c r="F1520" s="570"/>
      <c r="G1520" s="570"/>
      <c r="H1520" s="570"/>
      <c r="I1520" s="570"/>
      <c r="J1520" s="570"/>
    </row>
    <row r="1521" spans="1:10" x14ac:dyDescent="0.2">
      <c r="A1521" s="570"/>
      <c r="B1521" s="570"/>
      <c r="C1521" s="570"/>
      <c r="D1521" s="570"/>
      <c r="E1521" s="570"/>
      <c r="F1521" s="570"/>
      <c r="G1521" s="570"/>
      <c r="H1521" s="570"/>
      <c r="I1521" s="570"/>
      <c r="J1521" s="570"/>
    </row>
  </sheetData>
  <printOptions horizontalCentered="1"/>
  <pageMargins left="0" right="0" top="0.39370078740157483" bottom="0.39370078740157483" header="0" footer="0"/>
  <pageSetup paperSize="9" scale="48" fitToHeight="1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5"/>
  <sheetViews>
    <sheetView workbookViewId="0">
      <selection activeCell="J58" sqref="J58"/>
    </sheetView>
  </sheetViews>
  <sheetFormatPr defaultRowHeight="14.25" customHeight="1" x14ac:dyDescent="0.25"/>
  <cols>
    <col min="1" max="1" width="9.140625" style="150" customWidth="1"/>
    <col min="2" max="2" width="76.140625" style="150" customWidth="1"/>
    <col min="3" max="14" width="13.140625" style="150" customWidth="1"/>
    <col min="15" max="15" width="16.42578125" style="150" customWidth="1"/>
    <col min="16" max="16" width="19.85546875" style="150" customWidth="1"/>
    <col min="17" max="16384" width="9.140625" style="150"/>
  </cols>
  <sheetData>
    <row r="3" spans="1:17" ht="14.25" customHeight="1" x14ac:dyDescent="0.25">
      <c r="A3" s="150" t="s">
        <v>88</v>
      </c>
    </row>
    <row r="4" spans="1:17" ht="14.25" customHeight="1" x14ac:dyDescent="0.25">
      <c r="O4" s="151" t="s">
        <v>3</v>
      </c>
    </row>
    <row r="5" spans="1:17" ht="49.5" customHeight="1" x14ac:dyDescent="0.25">
      <c r="A5" s="152" t="s">
        <v>57</v>
      </c>
      <c r="B5" s="153" t="s">
        <v>1</v>
      </c>
      <c r="C5" s="136" t="s">
        <v>71</v>
      </c>
      <c r="D5" s="136" t="s">
        <v>72</v>
      </c>
      <c r="E5" s="136" t="s">
        <v>91</v>
      </c>
      <c r="F5" s="136" t="s">
        <v>92</v>
      </c>
      <c r="G5" s="136" t="s">
        <v>93</v>
      </c>
      <c r="H5" s="136" t="s">
        <v>95</v>
      </c>
      <c r="I5" s="136" t="s">
        <v>97</v>
      </c>
      <c r="J5" s="136" t="s">
        <v>98</v>
      </c>
      <c r="K5" s="136" t="s">
        <v>99</v>
      </c>
      <c r="L5" s="136" t="s">
        <v>100</v>
      </c>
      <c r="M5" s="136" t="s">
        <v>101</v>
      </c>
      <c r="N5" s="136" t="s">
        <v>162</v>
      </c>
      <c r="O5" s="136" t="s">
        <v>163</v>
      </c>
    </row>
    <row r="6" spans="1:17" ht="18.75" customHeight="1" x14ac:dyDescent="0.25">
      <c r="A6" s="154"/>
      <c r="B6" s="155" t="s">
        <v>84</v>
      </c>
      <c r="C6" s="156">
        <f t="shared" ref="C6" si="0">+C9+C10+C11+C12+C13+C14+C15+C16+C17+C18+C19+C20</f>
        <v>567421</v>
      </c>
      <c r="D6" s="156">
        <f t="shared" ref="D6:I6" si="1">+D9+D10+D11+D12+D13+D14+D15+D16+D17+D18+D19+D20</f>
        <v>568933</v>
      </c>
      <c r="E6" s="156">
        <f t="shared" si="1"/>
        <v>568752</v>
      </c>
      <c r="F6" s="156">
        <f t="shared" si="1"/>
        <v>584892</v>
      </c>
      <c r="G6" s="156">
        <f t="shared" si="1"/>
        <v>590497</v>
      </c>
      <c r="H6" s="156">
        <f t="shared" si="1"/>
        <v>597576</v>
      </c>
      <c r="I6" s="156">
        <f t="shared" si="1"/>
        <v>610125</v>
      </c>
      <c r="J6" s="156">
        <f t="shared" ref="J6:K6" si="2">+J9+J10+J11+J12+J13+J14+J15+J16+J17+J18+J19+J20</f>
        <v>604361</v>
      </c>
      <c r="K6" s="156">
        <f t="shared" si="2"/>
        <v>598450</v>
      </c>
      <c r="L6" s="156">
        <f t="shared" ref="L6:M6" si="3">+L9+L10+L11+L12+L13+L14+L15+L16+L17+L18+L19+L20</f>
        <v>609461</v>
      </c>
      <c r="M6" s="156">
        <f t="shared" si="3"/>
        <v>606086</v>
      </c>
      <c r="N6" s="156">
        <f t="shared" ref="N6" si="4">+N9+N10+N11+N12+N13+N14+N15+N16+N17+N18+N19+N20</f>
        <v>733528</v>
      </c>
      <c r="O6" s="156">
        <f>SUM(C6:N6)</f>
        <v>7240082</v>
      </c>
      <c r="P6" s="157"/>
    </row>
    <row r="7" spans="1:17" ht="18.75" customHeight="1" x14ac:dyDescent="0.25">
      <c r="A7" s="121"/>
      <c r="B7" s="155" t="s">
        <v>85</v>
      </c>
      <c r="C7" s="156">
        <f t="shared" ref="C7:H7" si="5">+C9+C10+C11+C14+C15+C16+C18+C19+C20</f>
        <v>537438</v>
      </c>
      <c r="D7" s="156">
        <f t="shared" si="5"/>
        <v>550710</v>
      </c>
      <c r="E7" s="156">
        <f t="shared" si="5"/>
        <v>548736</v>
      </c>
      <c r="F7" s="156">
        <f t="shared" si="5"/>
        <v>567558</v>
      </c>
      <c r="G7" s="156">
        <f t="shared" si="5"/>
        <v>572031</v>
      </c>
      <c r="H7" s="156">
        <f t="shared" si="5"/>
        <v>575742</v>
      </c>
      <c r="I7" s="156">
        <f t="shared" ref="I7:J7" si="6">+I9+I10+I11+I14+I15+I16+I18+I19+I20</f>
        <v>593951</v>
      </c>
      <c r="J7" s="156">
        <f t="shared" si="6"/>
        <v>583100</v>
      </c>
      <c r="K7" s="156">
        <f t="shared" ref="K7:L7" si="7">+K9+K10+K11+K14+K15+K16+K18+K19+K20</f>
        <v>579237</v>
      </c>
      <c r="L7" s="156">
        <f t="shared" si="7"/>
        <v>590245</v>
      </c>
      <c r="M7" s="156">
        <f t="shared" ref="M7:N7" si="8">+M9+M10+M11+M14+M15+M16+M18+M19+M20</f>
        <v>588324</v>
      </c>
      <c r="N7" s="156">
        <f t="shared" si="8"/>
        <v>715502</v>
      </c>
      <c r="O7" s="156">
        <f t="shared" ref="O7:O20" si="9">SUM(C7:N7)</f>
        <v>7002574</v>
      </c>
      <c r="P7" s="157"/>
      <c r="Q7" s="158"/>
    </row>
    <row r="8" spans="1:17" ht="18.75" customHeight="1" x14ac:dyDescent="0.25">
      <c r="A8" s="121"/>
      <c r="B8" s="159" t="s">
        <v>70</v>
      </c>
      <c r="C8" s="160">
        <f t="shared" ref="C8" si="10">+C9+C10+C11+C12+C13+C14+C18</f>
        <v>547507</v>
      </c>
      <c r="D8" s="160">
        <f t="shared" ref="D8:I8" si="11">+D9+D10+D11+D12+D13+D14+D18</f>
        <v>547353</v>
      </c>
      <c r="E8" s="160">
        <f t="shared" si="11"/>
        <v>548108</v>
      </c>
      <c r="F8" s="160">
        <f t="shared" si="11"/>
        <v>566381</v>
      </c>
      <c r="G8" s="160">
        <f t="shared" si="11"/>
        <v>571359</v>
      </c>
      <c r="H8" s="160">
        <f t="shared" si="11"/>
        <v>574361</v>
      </c>
      <c r="I8" s="160">
        <f t="shared" si="11"/>
        <v>593463</v>
      </c>
      <c r="J8" s="160">
        <f t="shared" ref="J8:K8" si="12">+J9+J10+J11+J12+J13+J14+J18</f>
        <v>584486</v>
      </c>
      <c r="K8" s="160">
        <f t="shared" si="12"/>
        <v>575430</v>
      </c>
      <c r="L8" s="160">
        <f t="shared" ref="L8:M8" si="13">+L9+L10+L11+L12+L13+L14+L18</f>
        <v>584897</v>
      </c>
      <c r="M8" s="160">
        <f t="shared" si="13"/>
        <v>583061</v>
      </c>
      <c r="N8" s="160">
        <f t="shared" ref="N8" si="14">+N9+N10+N11+N12+N13+N14+N18</f>
        <v>712971</v>
      </c>
      <c r="O8" s="160">
        <f t="shared" si="9"/>
        <v>6989377</v>
      </c>
      <c r="P8" s="157"/>
    </row>
    <row r="9" spans="1:17" ht="18.75" customHeight="1" x14ac:dyDescent="0.25">
      <c r="A9" s="153" t="s">
        <v>58</v>
      </c>
      <c r="B9" s="111" t="s">
        <v>59</v>
      </c>
      <c r="C9" s="156">
        <v>491262</v>
      </c>
      <c r="D9" s="156">
        <v>501028</v>
      </c>
      <c r="E9" s="156">
        <v>499423</v>
      </c>
      <c r="F9" s="156">
        <v>520971</v>
      </c>
      <c r="G9" s="156">
        <v>523156</v>
      </c>
      <c r="H9" s="156">
        <v>526425</v>
      </c>
      <c r="I9" s="156">
        <v>547969</v>
      </c>
      <c r="J9" s="156">
        <v>533322</v>
      </c>
      <c r="K9" s="156">
        <v>526170</v>
      </c>
      <c r="L9" s="156">
        <v>535136</v>
      </c>
      <c r="M9" s="156">
        <v>534026</v>
      </c>
      <c r="N9" s="156">
        <v>662391</v>
      </c>
      <c r="O9" s="156">
        <f t="shared" si="9"/>
        <v>6401279</v>
      </c>
      <c r="P9" s="157"/>
      <c r="Q9" s="158"/>
    </row>
    <row r="10" spans="1:17" ht="18.75" customHeight="1" x14ac:dyDescent="0.25">
      <c r="A10" s="153" t="s">
        <v>60</v>
      </c>
      <c r="B10" s="111" t="s">
        <v>61</v>
      </c>
      <c r="C10" s="156">
        <v>25968</v>
      </c>
      <c r="D10" s="156">
        <v>28100</v>
      </c>
      <c r="E10" s="156">
        <v>28392</v>
      </c>
      <c r="F10" s="156">
        <v>28021</v>
      </c>
      <c r="G10" s="156">
        <v>28935</v>
      </c>
      <c r="H10" s="156">
        <v>28600</v>
      </c>
      <c r="I10" s="156">
        <v>29005</v>
      </c>
      <c r="J10" s="156">
        <v>30961</v>
      </c>
      <c r="K10" s="156">
        <v>30078</v>
      </c>
      <c r="L10" s="156">
        <v>30222</v>
      </c>
      <c r="M10" s="156">
        <v>30856</v>
      </c>
      <c r="N10" s="156">
        <v>32349</v>
      </c>
      <c r="O10" s="156">
        <f t="shared" si="9"/>
        <v>351487</v>
      </c>
      <c r="P10" s="161"/>
      <c r="Q10" s="158"/>
    </row>
    <row r="11" spans="1:17" ht="18.75" customHeight="1" x14ac:dyDescent="0.25">
      <c r="A11" s="153" t="s">
        <v>62</v>
      </c>
      <c r="B11" s="111" t="s">
        <v>63</v>
      </c>
      <c r="C11" s="156">
        <v>894</v>
      </c>
      <c r="D11" s="156">
        <v>920</v>
      </c>
      <c r="E11" s="156">
        <v>914</v>
      </c>
      <c r="F11" s="156">
        <v>906</v>
      </c>
      <c r="G11" s="156">
        <v>940</v>
      </c>
      <c r="H11" s="156">
        <v>943</v>
      </c>
      <c r="I11" s="156">
        <v>928</v>
      </c>
      <c r="J11" s="156">
        <v>899</v>
      </c>
      <c r="K11" s="156">
        <v>888</v>
      </c>
      <c r="L11" s="156">
        <v>891</v>
      </c>
      <c r="M11" s="156">
        <v>861</v>
      </c>
      <c r="N11" s="156">
        <v>912</v>
      </c>
      <c r="O11" s="156">
        <f t="shared" si="9"/>
        <v>10896</v>
      </c>
      <c r="P11" s="161"/>
      <c r="Q11" s="158"/>
    </row>
    <row r="12" spans="1:17" ht="18.75" customHeight="1" x14ac:dyDescent="0.25">
      <c r="A12" s="153" t="s">
        <v>73</v>
      </c>
      <c r="B12" s="111" t="s">
        <v>83</v>
      </c>
      <c r="C12" s="156">
        <v>1224</v>
      </c>
      <c r="D12" s="156">
        <v>1360</v>
      </c>
      <c r="E12" s="156">
        <v>1289</v>
      </c>
      <c r="F12" s="156">
        <v>1207</v>
      </c>
      <c r="G12" s="156">
        <v>1551</v>
      </c>
      <c r="H12" s="156">
        <v>1745</v>
      </c>
      <c r="I12" s="156">
        <v>1274</v>
      </c>
      <c r="J12" s="156">
        <v>1232</v>
      </c>
      <c r="K12" s="156">
        <v>1024</v>
      </c>
      <c r="L12" s="156">
        <v>1096</v>
      </c>
      <c r="M12" s="156">
        <v>931</v>
      </c>
      <c r="N12" s="156">
        <v>1220</v>
      </c>
      <c r="O12" s="156">
        <f t="shared" si="9"/>
        <v>15153</v>
      </c>
      <c r="P12" s="161"/>
      <c r="Q12" s="158"/>
    </row>
    <row r="13" spans="1:17" ht="18.75" customHeight="1" x14ac:dyDescent="0.25">
      <c r="A13" s="153" t="s">
        <v>74</v>
      </c>
      <c r="B13" s="111" t="s">
        <v>64</v>
      </c>
      <c r="C13" s="156">
        <v>27897</v>
      </c>
      <c r="D13" s="156">
        <v>14951</v>
      </c>
      <c r="E13" s="156">
        <v>17743</v>
      </c>
      <c r="F13" s="156">
        <v>14785</v>
      </c>
      <c r="G13" s="156">
        <v>16118</v>
      </c>
      <c r="H13" s="156">
        <v>16316</v>
      </c>
      <c r="I13" s="156">
        <v>14057</v>
      </c>
      <c r="J13" s="156">
        <v>17798</v>
      </c>
      <c r="K13" s="156">
        <v>17024</v>
      </c>
      <c r="L13" s="156">
        <v>16894</v>
      </c>
      <c r="M13" s="156">
        <v>16145</v>
      </c>
      <c r="N13" s="156">
        <v>15733</v>
      </c>
      <c r="O13" s="156">
        <f t="shared" si="9"/>
        <v>205461</v>
      </c>
      <c r="P13" s="161"/>
      <c r="Q13" s="158"/>
    </row>
    <row r="14" spans="1:17" ht="18.75" customHeight="1" x14ac:dyDescent="0.25">
      <c r="A14" s="153" t="s">
        <v>75</v>
      </c>
      <c r="B14" s="111" t="s">
        <v>65</v>
      </c>
      <c r="C14" s="156">
        <v>157</v>
      </c>
      <c r="D14" s="156">
        <v>910</v>
      </c>
      <c r="E14" s="156">
        <v>252</v>
      </c>
      <c r="F14" s="156">
        <v>409</v>
      </c>
      <c r="G14" s="156">
        <v>566</v>
      </c>
      <c r="H14" s="156">
        <v>240</v>
      </c>
      <c r="I14" s="156">
        <v>143</v>
      </c>
      <c r="J14" s="156">
        <v>162</v>
      </c>
      <c r="K14" s="156">
        <v>169</v>
      </c>
      <c r="L14" s="156">
        <v>560</v>
      </c>
      <c r="M14" s="156">
        <v>150</v>
      </c>
      <c r="N14" s="156">
        <v>283</v>
      </c>
      <c r="O14" s="156">
        <f t="shared" si="9"/>
        <v>4001</v>
      </c>
      <c r="P14" s="161"/>
      <c r="Q14" s="158"/>
    </row>
    <row r="15" spans="1:17" ht="18.75" customHeight="1" x14ac:dyDescent="0.25">
      <c r="A15" s="153" t="s">
        <v>76</v>
      </c>
      <c r="B15" s="111" t="s">
        <v>66</v>
      </c>
      <c r="C15" s="156">
        <v>18794</v>
      </c>
      <c r="D15" s="156">
        <v>19422</v>
      </c>
      <c r="E15" s="156">
        <v>19422</v>
      </c>
      <c r="F15" s="156">
        <v>16922</v>
      </c>
      <c r="G15" s="156">
        <v>18097</v>
      </c>
      <c r="H15" s="156">
        <v>19197</v>
      </c>
      <c r="I15" s="156">
        <v>15566</v>
      </c>
      <c r="J15" s="156">
        <v>17400</v>
      </c>
      <c r="K15" s="156">
        <v>21602</v>
      </c>
      <c r="L15" s="156">
        <v>23100</v>
      </c>
      <c r="M15" s="156">
        <v>22097</v>
      </c>
      <c r="N15" s="156">
        <v>19227</v>
      </c>
      <c r="O15" s="156">
        <f t="shared" si="9"/>
        <v>230846</v>
      </c>
      <c r="P15" s="161"/>
      <c r="Q15" s="158"/>
    </row>
    <row r="16" spans="1:17" ht="21" customHeight="1" x14ac:dyDescent="0.25">
      <c r="A16" s="153" t="s">
        <v>77</v>
      </c>
      <c r="B16" s="162" t="s">
        <v>67</v>
      </c>
      <c r="C16" s="156">
        <v>254</v>
      </c>
      <c r="D16" s="156">
        <v>243</v>
      </c>
      <c r="E16" s="156">
        <v>234</v>
      </c>
      <c r="F16" s="156">
        <v>242</v>
      </c>
      <c r="G16" s="156">
        <v>241</v>
      </c>
      <c r="H16" s="156">
        <v>241</v>
      </c>
      <c r="I16" s="156">
        <v>250</v>
      </c>
      <c r="J16" s="156">
        <v>240</v>
      </c>
      <c r="K16" s="156">
        <v>250</v>
      </c>
      <c r="L16" s="156">
        <v>234</v>
      </c>
      <c r="M16" s="156">
        <v>239</v>
      </c>
      <c r="N16" s="156">
        <v>253</v>
      </c>
      <c r="O16" s="156">
        <f t="shared" si="9"/>
        <v>2921</v>
      </c>
      <c r="P16" s="161"/>
      <c r="Q16" s="158"/>
    </row>
    <row r="17" spans="1:17" ht="18.75" customHeight="1" x14ac:dyDescent="0.25">
      <c r="A17" s="153" t="s">
        <v>78</v>
      </c>
      <c r="B17" s="111" t="s">
        <v>86</v>
      </c>
      <c r="C17" s="156">
        <v>862</v>
      </c>
      <c r="D17" s="156">
        <v>1912</v>
      </c>
      <c r="E17" s="156">
        <v>984</v>
      </c>
      <c r="F17" s="156">
        <v>1342</v>
      </c>
      <c r="G17" s="156">
        <v>797</v>
      </c>
      <c r="H17" s="156">
        <v>3773</v>
      </c>
      <c r="I17" s="156">
        <v>843</v>
      </c>
      <c r="J17" s="156">
        <v>2231</v>
      </c>
      <c r="K17" s="156">
        <v>1165</v>
      </c>
      <c r="L17" s="156">
        <v>1226</v>
      </c>
      <c r="M17" s="156">
        <v>686</v>
      </c>
      <c r="N17" s="156">
        <v>1073</v>
      </c>
      <c r="O17" s="156">
        <f t="shared" si="9"/>
        <v>16894</v>
      </c>
      <c r="P17" s="161"/>
      <c r="Q17" s="158"/>
    </row>
    <row r="18" spans="1:17" ht="18.75" customHeight="1" x14ac:dyDescent="0.25">
      <c r="A18" s="153" t="s">
        <v>79</v>
      </c>
      <c r="B18" s="111" t="s">
        <v>68</v>
      </c>
      <c r="C18" s="156">
        <v>105</v>
      </c>
      <c r="D18" s="156">
        <f>81+3</f>
        <v>84</v>
      </c>
      <c r="E18" s="156">
        <v>95</v>
      </c>
      <c r="F18" s="156">
        <f>81+1</f>
        <v>82</v>
      </c>
      <c r="G18" s="156">
        <f>91+2</f>
        <v>93</v>
      </c>
      <c r="H18" s="156">
        <v>92</v>
      </c>
      <c r="I18" s="156">
        <v>87</v>
      </c>
      <c r="J18" s="156">
        <v>112</v>
      </c>
      <c r="K18" s="156">
        <v>77</v>
      </c>
      <c r="L18" s="156">
        <f>96+2</f>
        <v>98</v>
      </c>
      <c r="M18" s="156">
        <v>92</v>
      </c>
      <c r="N18" s="156">
        <v>83</v>
      </c>
      <c r="O18" s="156">
        <f t="shared" si="9"/>
        <v>1100</v>
      </c>
      <c r="P18" s="161"/>
      <c r="Q18" s="158"/>
    </row>
    <row r="19" spans="1:17" ht="18.75" customHeight="1" x14ac:dyDescent="0.25">
      <c r="A19" s="153" t="s">
        <v>80</v>
      </c>
      <c r="B19" s="111" t="s">
        <v>69</v>
      </c>
      <c r="C19" s="156">
        <v>4</v>
      </c>
      <c r="D19" s="156">
        <v>3</v>
      </c>
      <c r="E19" s="156">
        <v>4</v>
      </c>
      <c r="F19" s="156">
        <v>4</v>
      </c>
      <c r="G19" s="156">
        <v>3</v>
      </c>
      <c r="H19" s="156">
        <v>4</v>
      </c>
      <c r="I19" s="156">
        <v>3</v>
      </c>
      <c r="J19" s="156">
        <v>4</v>
      </c>
      <c r="K19" s="156">
        <v>3</v>
      </c>
      <c r="L19" s="156">
        <v>4</v>
      </c>
      <c r="M19" s="156">
        <v>3</v>
      </c>
      <c r="N19" s="156">
        <v>4</v>
      </c>
      <c r="O19" s="156">
        <f t="shared" si="9"/>
        <v>43</v>
      </c>
      <c r="P19" s="161"/>
      <c r="Q19" s="158"/>
    </row>
    <row r="20" spans="1:17" ht="18.75" customHeight="1" x14ac:dyDescent="0.25">
      <c r="A20" s="153" t="s">
        <v>81</v>
      </c>
      <c r="B20" s="111" t="s">
        <v>82</v>
      </c>
      <c r="C20" s="112">
        <v>0</v>
      </c>
      <c r="D20" s="112">
        <v>0</v>
      </c>
      <c r="E20" s="112">
        <v>0</v>
      </c>
      <c r="F20" s="112">
        <v>1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56">
        <f t="shared" si="9"/>
        <v>1</v>
      </c>
      <c r="P20" s="157"/>
    </row>
    <row r="21" spans="1:17" ht="20.25" customHeight="1" x14ac:dyDescent="0.25"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7"/>
    </row>
    <row r="22" spans="1:17" ht="14.25" customHeight="1" x14ac:dyDescent="0.25">
      <c r="B22" s="14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7"/>
    </row>
    <row r="23" spans="1:17" ht="14.25" customHeight="1" x14ac:dyDescent="0.25">
      <c r="B23" s="14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7"/>
    </row>
    <row r="24" spans="1:17" ht="14.25" customHeight="1" x14ac:dyDescent="0.25"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spans="1:17" ht="14.25" customHeight="1" x14ac:dyDescent="0.25"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pans="1:17" ht="14.25" customHeight="1" x14ac:dyDescent="0.25">
      <c r="C26" s="158"/>
      <c r="O26" s="158"/>
    </row>
    <row r="27" spans="1:17" ht="14.25" customHeight="1" x14ac:dyDescent="0.25"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spans="1:17" ht="14.25" customHeight="1" x14ac:dyDescent="0.25"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7" ht="14.25" customHeight="1" x14ac:dyDescent="0.25"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pans="1:17" ht="14.25" customHeight="1" x14ac:dyDescent="0.25">
      <c r="O30" s="158"/>
    </row>
    <row r="31" spans="1:17" ht="14.25" customHeight="1" x14ac:dyDescent="0.25">
      <c r="O31" s="158"/>
    </row>
    <row r="32" spans="1:17" ht="14.25" customHeight="1" x14ac:dyDescent="0.25">
      <c r="O32" s="158"/>
    </row>
    <row r="33" spans="15:15" ht="14.25" customHeight="1" x14ac:dyDescent="0.25">
      <c r="O33" s="158"/>
    </row>
    <row r="34" spans="15:15" ht="14.25" customHeight="1" x14ac:dyDescent="0.25">
      <c r="O34" s="158"/>
    </row>
    <row r="35" spans="15:15" ht="14.25" customHeight="1" x14ac:dyDescent="0.25">
      <c r="O35" s="158"/>
    </row>
  </sheetData>
  <phoneticPr fontId="32" type="noConversion"/>
  <printOptions horizontalCentered="1"/>
  <pageMargins left="0.51181102362204722" right="0.23622047244094491" top="0.43307086614173229" bottom="0.51181102362204722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L42"/>
  <sheetViews>
    <sheetView zoomScale="70" zoomScaleNormal="70" workbookViewId="0">
      <selection activeCell="J58" sqref="J58"/>
    </sheetView>
  </sheetViews>
  <sheetFormatPr defaultRowHeight="14.25" x14ac:dyDescent="0.2"/>
  <cols>
    <col min="1" max="1" width="25.140625" style="653" customWidth="1"/>
    <col min="2" max="2" width="20.28515625" style="653" customWidth="1"/>
    <col min="3" max="7" width="15.85546875" style="653" customWidth="1"/>
    <col min="8" max="8" width="16.7109375" style="653" customWidth="1"/>
    <col min="9" max="11" width="15.85546875" style="653" customWidth="1"/>
    <col min="12" max="12" width="16.85546875" style="653" customWidth="1"/>
    <col min="13" max="156" width="9.140625" style="653"/>
    <col min="157" max="157" width="8.140625" style="653" customWidth="1"/>
    <col min="158" max="158" width="25.140625" style="653" customWidth="1"/>
    <col min="159" max="168" width="15.85546875" style="653" customWidth="1"/>
    <col min="169" max="169" width="16.85546875" style="653" customWidth="1"/>
    <col min="170" max="170" width="14.5703125" style="653" bestFit="1" customWidth="1"/>
    <col min="171" max="176" width="9.140625" style="653"/>
    <col min="177" max="177" width="9.28515625" style="653" bestFit="1" customWidth="1"/>
    <col min="178" max="178" width="11.140625" style="653" bestFit="1" customWidth="1"/>
    <col min="179" max="412" width="9.140625" style="653"/>
    <col min="413" max="413" width="8.140625" style="653" customWidth="1"/>
    <col min="414" max="414" width="25.140625" style="653" customWidth="1"/>
    <col min="415" max="424" width="15.85546875" style="653" customWidth="1"/>
    <col min="425" max="425" width="16.85546875" style="653" customWidth="1"/>
    <col min="426" max="426" width="14.5703125" style="653" bestFit="1" customWidth="1"/>
    <col min="427" max="432" width="9.140625" style="653"/>
    <col min="433" max="433" width="9.28515625" style="653" bestFit="1" customWidth="1"/>
    <col min="434" max="434" width="11.140625" style="653" bestFit="1" customWidth="1"/>
    <col min="435" max="668" width="9.140625" style="653"/>
    <col min="669" max="669" width="8.140625" style="653" customWidth="1"/>
    <col min="670" max="670" width="25.140625" style="653" customWidth="1"/>
    <col min="671" max="680" width="15.85546875" style="653" customWidth="1"/>
    <col min="681" max="681" width="16.85546875" style="653" customWidth="1"/>
    <col min="682" max="682" width="14.5703125" style="653" bestFit="1" customWidth="1"/>
    <col min="683" max="688" width="9.140625" style="653"/>
    <col min="689" max="689" width="9.28515625" style="653" bestFit="1" customWidth="1"/>
    <col min="690" max="690" width="11.140625" style="653" bestFit="1" customWidth="1"/>
    <col min="691" max="924" width="9.140625" style="653"/>
    <col min="925" max="925" width="8.140625" style="653" customWidth="1"/>
    <col min="926" max="926" width="25.140625" style="653" customWidth="1"/>
    <col min="927" max="936" width="15.85546875" style="653" customWidth="1"/>
    <col min="937" max="937" width="16.85546875" style="653" customWidth="1"/>
    <col min="938" max="938" width="14.5703125" style="653" bestFit="1" customWidth="1"/>
    <col min="939" max="944" width="9.140625" style="653"/>
    <col min="945" max="945" width="9.28515625" style="653" bestFit="1" customWidth="1"/>
    <col min="946" max="946" width="11.140625" style="653" bestFit="1" customWidth="1"/>
    <col min="947" max="1180" width="9.140625" style="653"/>
    <col min="1181" max="1181" width="8.140625" style="653" customWidth="1"/>
    <col min="1182" max="1182" width="25.140625" style="653" customWidth="1"/>
    <col min="1183" max="1192" width="15.85546875" style="653" customWidth="1"/>
    <col min="1193" max="1193" width="16.85546875" style="653" customWidth="1"/>
    <col min="1194" max="1194" width="14.5703125" style="653" bestFit="1" customWidth="1"/>
    <col min="1195" max="1200" width="9.140625" style="653"/>
    <col min="1201" max="1201" width="9.28515625" style="653" bestFit="1" customWidth="1"/>
    <col min="1202" max="1202" width="11.140625" style="653" bestFit="1" customWidth="1"/>
    <col min="1203" max="1436" width="9.140625" style="653"/>
    <col min="1437" max="1437" width="8.140625" style="653" customWidth="1"/>
    <col min="1438" max="1438" width="25.140625" style="653" customWidth="1"/>
    <col min="1439" max="1448" width="15.85546875" style="653" customWidth="1"/>
    <col min="1449" max="1449" width="16.85546875" style="653" customWidth="1"/>
    <col min="1450" max="1450" width="14.5703125" style="653" bestFit="1" customWidth="1"/>
    <col min="1451" max="1456" width="9.140625" style="653"/>
    <col min="1457" max="1457" width="9.28515625" style="653" bestFit="1" customWidth="1"/>
    <col min="1458" max="1458" width="11.140625" style="653" bestFit="1" customWidth="1"/>
    <col min="1459" max="1692" width="9.140625" style="653"/>
    <col min="1693" max="1693" width="8.140625" style="653" customWidth="1"/>
    <col min="1694" max="1694" width="25.140625" style="653" customWidth="1"/>
    <col min="1695" max="1704" width="15.85546875" style="653" customWidth="1"/>
    <col min="1705" max="1705" width="16.85546875" style="653" customWidth="1"/>
    <col min="1706" max="1706" width="14.5703125" style="653" bestFit="1" customWidth="1"/>
    <col min="1707" max="1712" width="9.140625" style="653"/>
    <col min="1713" max="1713" width="9.28515625" style="653" bestFit="1" customWidth="1"/>
    <col min="1714" max="1714" width="11.140625" style="653" bestFit="1" customWidth="1"/>
    <col min="1715" max="1948" width="9.140625" style="653"/>
    <col min="1949" max="1949" width="8.140625" style="653" customWidth="1"/>
    <col min="1950" max="1950" width="25.140625" style="653" customWidth="1"/>
    <col min="1951" max="1960" width="15.85546875" style="653" customWidth="1"/>
    <col min="1961" max="1961" width="16.85546875" style="653" customWidth="1"/>
    <col min="1962" max="1962" width="14.5703125" style="653" bestFit="1" customWidth="1"/>
    <col min="1963" max="1968" width="9.140625" style="653"/>
    <col min="1969" max="1969" width="9.28515625" style="653" bestFit="1" customWidth="1"/>
    <col min="1970" max="1970" width="11.140625" style="653" bestFit="1" customWidth="1"/>
    <col min="1971" max="2204" width="9.140625" style="653"/>
    <col min="2205" max="2205" width="8.140625" style="653" customWidth="1"/>
    <col min="2206" max="2206" width="25.140625" style="653" customWidth="1"/>
    <col min="2207" max="2216" width="15.85546875" style="653" customWidth="1"/>
    <col min="2217" max="2217" width="16.85546875" style="653" customWidth="1"/>
    <col min="2218" max="2218" width="14.5703125" style="653" bestFit="1" customWidth="1"/>
    <col min="2219" max="2224" width="9.140625" style="653"/>
    <col min="2225" max="2225" width="9.28515625" style="653" bestFit="1" customWidth="1"/>
    <col min="2226" max="2226" width="11.140625" style="653" bestFit="1" customWidth="1"/>
    <col min="2227" max="2460" width="9.140625" style="653"/>
    <col min="2461" max="2461" width="8.140625" style="653" customWidth="1"/>
    <col min="2462" max="2462" width="25.140625" style="653" customWidth="1"/>
    <col min="2463" max="2472" width="15.85546875" style="653" customWidth="1"/>
    <col min="2473" max="2473" width="16.85546875" style="653" customWidth="1"/>
    <col min="2474" max="2474" width="14.5703125" style="653" bestFit="1" customWidth="1"/>
    <col min="2475" max="2480" width="9.140625" style="653"/>
    <col min="2481" max="2481" width="9.28515625" style="653" bestFit="1" customWidth="1"/>
    <col min="2482" max="2482" width="11.140625" style="653" bestFit="1" customWidth="1"/>
    <col min="2483" max="2716" width="9.140625" style="653"/>
    <col min="2717" max="2717" width="8.140625" style="653" customWidth="1"/>
    <col min="2718" max="2718" width="25.140625" style="653" customWidth="1"/>
    <col min="2719" max="2728" width="15.85546875" style="653" customWidth="1"/>
    <col min="2729" max="2729" width="16.85546875" style="653" customWidth="1"/>
    <col min="2730" max="2730" width="14.5703125" style="653" bestFit="1" customWidth="1"/>
    <col min="2731" max="2736" width="9.140625" style="653"/>
    <col min="2737" max="2737" width="9.28515625" style="653" bestFit="1" customWidth="1"/>
    <col min="2738" max="2738" width="11.140625" style="653" bestFit="1" customWidth="1"/>
    <col min="2739" max="2972" width="9.140625" style="653"/>
    <col min="2973" max="2973" width="8.140625" style="653" customWidth="1"/>
    <col min="2974" max="2974" width="25.140625" style="653" customWidth="1"/>
    <col min="2975" max="2984" width="15.85546875" style="653" customWidth="1"/>
    <col min="2985" max="2985" width="16.85546875" style="653" customWidth="1"/>
    <col min="2986" max="2986" width="14.5703125" style="653" bestFit="1" customWidth="1"/>
    <col min="2987" max="2992" width="9.140625" style="653"/>
    <col min="2993" max="2993" width="9.28515625" style="653" bestFit="1" customWidth="1"/>
    <col min="2994" max="2994" width="11.140625" style="653" bestFit="1" customWidth="1"/>
    <col min="2995" max="3228" width="9.140625" style="653"/>
    <col min="3229" max="3229" width="8.140625" style="653" customWidth="1"/>
    <col min="3230" max="3230" width="25.140625" style="653" customWidth="1"/>
    <col min="3231" max="3240" width="15.85546875" style="653" customWidth="1"/>
    <col min="3241" max="3241" width="16.85546875" style="653" customWidth="1"/>
    <col min="3242" max="3242" width="14.5703125" style="653" bestFit="1" customWidth="1"/>
    <col min="3243" max="3248" width="9.140625" style="653"/>
    <col min="3249" max="3249" width="9.28515625" style="653" bestFit="1" customWidth="1"/>
    <col min="3250" max="3250" width="11.140625" style="653" bestFit="1" customWidth="1"/>
    <col min="3251" max="3484" width="9.140625" style="653"/>
    <col min="3485" max="3485" width="8.140625" style="653" customWidth="1"/>
    <col min="3486" max="3486" width="25.140625" style="653" customWidth="1"/>
    <col min="3487" max="3496" width="15.85546875" style="653" customWidth="1"/>
    <col min="3497" max="3497" width="16.85546875" style="653" customWidth="1"/>
    <col min="3498" max="3498" width="14.5703125" style="653" bestFit="1" customWidth="1"/>
    <col min="3499" max="3504" width="9.140625" style="653"/>
    <col min="3505" max="3505" width="9.28515625" style="653" bestFit="1" customWidth="1"/>
    <col min="3506" max="3506" width="11.140625" style="653" bestFit="1" customWidth="1"/>
    <col min="3507" max="3740" width="9.140625" style="653"/>
    <col min="3741" max="3741" width="8.140625" style="653" customWidth="1"/>
    <col min="3742" max="3742" width="25.140625" style="653" customWidth="1"/>
    <col min="3743" max="3752" width="15.85546875" style="653" customWidth="1"/>
    <col min="3753" max="3753" width="16.85546875" style="653" customWidth="1"/>
    <col min="3754" max="3754" width="14.5703125" style="653" bestFit="1" customWidth="1"/>
    <col min="3755" max="3760" width="9.140625" style="653"/>
    <col min="3761" max="3761" width="9.28515625" style="653" bestFit="1" customWidth="1"/>
    <col min="3762" max="3762" width="11.140625" style="653" bestFit="1" customWidth="1"/>
    <col min="3763" max="3996" width="9.140625" style="653"/>
    <col min="3997" max="3997" width="8.140625" style="653" customWidth="1"/>
    <col min="3998" max="3998" width="25.140625" style="653" customWidth="1"/>
    <col min="3999" max="4008" width="15.85546875" style="653" customWidth="1"/>
    <col min="4009" max="4009" width="16.85546875" style="653" customWidth="1"/>
    <col min="4010" max="4010" width="14.5703125" style="653" bestFit="1" customWidth="1"/>
    <col min="4011" max="4016" width="9.140625" style="653"/>
    <col min="4017" max="4017" width="9.28515625" style="653" bestFit="1" customWidth="1"/>
    <col min="4018" max="4018" width="11.140625" style="653" bestFit="1" customWidth="1"/>
    <col min="4019" max="4252" width="9.140625" style="653"/>
    <col min="4253" max="4253" width="8.140625" style="653" customWidth="1"/>
    <col min="4254" max="4254" width="25.140625" style="653" customWidth="1"/>
    <col min="4255" max="4264" width="15.85546875" style="653" customWidth="1"/>
    <col min="4265" max="4265" width="16.85546875" style="653" customWidth="1"/>
    <col min="4266" max="4266" width="14.5703125" style="653" bestFit="1" customWidth="1"/>
    <col min="4267" max="4272" width="9.140625" style="653"/>
    <col min="4273" max="4273" width="9.28515625" style="653" bestFit="1" customWidth="1"/>
    <col min="4274" max="4274" width="11.140625" style="653" bestFit="1" customWidth="1"/>
    <col min="4275" max="4508" width="9.140625" style="653"/>
    <col min="4509" max="4509" width="8.140625" style="653" customWidth="1"/>
    <col min="4510" max="4510" width="25.140625" style="653" customWidth="1"/>
    <col min="4511" max="4520" width="15.85546875" style="653" customWidth="1"/>
    <col min="4521" max="4521" width="16.85546875" style="653" customWidth="1"/>
    <col min="4522" max="4522" width="14.5703125" style="653" bestFit="1" customWidth="1"/>
    <col min="4523" max="4528" width="9.140625" style="653"/>
    <col min="4529" max="4529" width="9.28515625" style="653" bestFit="1" customWidth="1"/>
    <col min="4530" max="4530" width="11.140625" style="653" bestFit="1" customWidth="1"/>
    <col min="4531" max="4764" width="9.140625" style="653"/>
    <col min="4765" max="4765" width="8.140625" style="653" customWidth="1"/>
    <col min="4766" max="4766" width="25.140625" style="653" customWidth="1"/>
    <col min="4767" max="4776" width="15.85546875" style="653" customWidth="1"/>
    <col min="4777" max="4777" width="16.85546875" style="653" customWidth="1"/>
    <col min="4778" max="4778" width="14.5703125" style="653" bestFit="1" customWidth="1"/>
    <col min="4779" max="4784" width="9.140625" style="653"/>
    <col min="4785" max="4785" width="9.28515625" style="653" bestFit="1" customWidth="1"/>
    <col min="4786" max="4786" width="11.140625" style="653" bestFit="1" customWidth="1"/>
    <col min="4787" max="5020" width="9.140625" style="653"/>
    <col min="5021" max="5021" width="8.140625" style="653" customWidth="1"/>
    <col min="5022" max="5022" width="25.140625" style="653" customWidth="1"/>
    <col min="5023" max="5032" width="15.85546875" style="653" customWidth="1"/>
    <col min="5033" max="5033" width="16.85546875" style="653" customWidth="1"/>
    <col min="5034" max="5034" width="14.5703125" style="653" bestFit="1" customWidth="1"/>
    <col min="5035" max="5040" width="9.140625" style="653"/>
    <col min="5041" max="5041" width="9.28515625" style="653" bestFit="1" customWidth="1"/>
    <col min="5042" max="5042" width="11.140625" style="653" bestFit="1" customWidth="1"/>
    <col min="5043" max="5276" width="9.140625" style="653"/>
    <col min="5277" max="5277" width="8.140625" style="653" customWidth="1"/>
    <col min="5278" max="5278" width="25.140625" style="653" customWidth="1"/>
    <col min="5279" max="5288" width="15.85546875" style="653" customWidth="1"/>
    <col min="5289" max="5289" width="16.85546875" style="653" customWidth="1"/>
    <col min="5290" max="5290" width="14.5703125" style="653" bestFit="1" customWidth="1"/>
    <col min="5291" max="5296" width="9.140625" style="653"/>
    <col min="5297" max="5297" width="9.28515625" style="653" bestFit="1" customWidth="1"/>
    <col min="5298" max="5298" width="11.140625" style="653" bestFit="1" customWidth="1"/>
    <col min="5299" max="5532" width="9.140625" style="653"/>
    <col min="5533" max="5533" width="8.140625" style="653" customWidth="1"/>
    <col min="5534" max="5534" width="25.140625" style="653" customWidth="1"/>
    <col min="5535" max="5544" width="15.85546875" style="653" customWidth="1"/>
    <col min="5545" max="5545" width="16.85546875" style="653" customWidth="1"/>
    <col min="5546" max="5546" width="14.5703125" style="653" bestFit="1" customWidth="1"/>
    <col min="5547" max="5552" width="9.140625" style="653"/>
    <col min="5553" max="5553" width="9.28515625" style="653" bestFit="1" customWidth="1"/>
    <col min="5554" max="5554" width="11.140625" style="653" bestFit="1" customWidth="1"/>
    <col min="5555" max="5788" width="9.140625" style="653"/>
    <col min="5789" max="5789" width="8.140625" style="653" customWidth="1"/>
    <col min="5790" max="5790" width="25.140625" style="653" customWidth="1"/>
    <col min="5791" max="5800" width="15.85546875" style="653" customWidth="1"/>
    <col min="5801" max="5801" width="16.85546875" style="653" customWidth="1"/>
    <col min="5802" max="5802" width="14.5703125" style="653" bestFit="1" customWidth="1"/>
    <col min="5803" max="5808" width="9.140625" style="653"/>
    <col min="5809" max="5809" width="9.28515625" style="653" bestFit="1" customWidth="1"/>
    <col min="5810" max="5810" width="11.140625" style="653" bestFit="1" customWidth="1"/>
    <col min="5811" max="6044" width="9.140625" style="653"/>
    <col min="6045" max="6045" width="8.140625" style="653" customWidth="1"/>
    <col min="6046" max="6046" width="25.140625" style="653" customWidth="1"/>
    <col min="6047" max="6056" width="15.85546875" style="653" customWidth="1"/>
    <col min="6057" max="6057" width="16.85546875" style="653" customWidth="1"/>
    <col min="6058" max="6058" width="14.5703125" style="653" bestFit="1" customWidth="1"/>
    <col min="6059" max="6064" width="9.140625" style="653"/>
    <col min="6065" max="6065" width="9.28515625" style="653" bestFit="1" customWidth="1"/>
    <col min="6066" max="6066" width="11.140625" style="653" bestFit="1" customWidth="1"/>
    <col min="6067" max="6300" width="9.140625" style="653"/>
    <col min="6301" max="6301" width="8.140625" style="653" customWidth="1"/>
    <col min="6302" max="6302" width="25.140625" style="653" customWidth="1"/>
    <col min="6303" max="6312" width="15.85546875" style="653" customWidth="1"/>
    <col min="6313" max="6313" width="16.85546875" style="653" customWidth="1"/>
    <col min="6314" max="6314" width="14.5703125" style="653" bestFit="1" customWidth="1"/>
    <col min="6315" max="6320" width="9.140625" style="653"/>
    <col min="6321" max="6321" width="9.28515625" style="653" bestFit="1" customWidth="1"/>
    <col min="6322" max="6322" width="11.140625" style="653" bestFit="1" customWidth="1"/>
    <col min="6323" max="6556" width="9.140625" style="653"/>
    <col min="6557" max="6557" width="8.140625" style="653" customWidth="1"/>
    <col min="6558" max="6558" width="25.140625" style="653" customWidth="1"/>
    <col min="6559" max="6568" width="15.85546875" style="653" customWidth="1"/>
    <col min="6569" max="6569" width="16.85546875" style="653" customWidth="1"/>
    <col min="6570" max="6570" width="14.5703125" style="653" bestFit="1" customWidth="1"/>
    <col min="6571" max="6576" width="9.140625" style="653"/>
    <col min="6577" max="6577" width="9.28515625" style="653" bestFit="1" customWidth="1"/>
    <col min="6578" max="6578" width="11.140625" style="653" bestFit="1" customWidth="1"/>
    <col min="6579" max="6812" width="9.140625" style="653"/>
    <col min="6813" max="6813" width="8.140625" style="653" customWidth="1"/>
    <col min="6814" max="6814" width="25.140625" style="653" customWidth="1"/>
    <col min="6815" max="6824" width="15.85546875" style="653" customWidth="1"/>
    <col min="6825" max="6825" width="16.85546875" style="653" customWidth="1"/>
    <col min="6826" max="6826" width="14.5703125" style="653" bestFit="1" customWidth="1"/>
    <col min="6827" max="6832" width="9.140625" style="653"/>
    <col min="6833" max="6833" width="9.28515625" style="653" bestFit="1" customWidth="1"/>
    <col min="6834" max="6834" width="11.140625" style="653" bestFit="1" customWidth="1"/>
    <col min="6835" max="7068" width="9.140625" style="653"/>
    <col min="7069" max="7069" width="8.140625" style="653" customWidth="1"/>
    <col min="7070" max="7070" width="25.140625" style="653" customWidth="1"/>
    <col min="7071" max="7080" width="15.85546875" style="653" customWidth="1"/>
    <col min="7081" max="7081" width="16.85546875" style="653" customWidth="1"/>
    <col min="7082" max="7082" width="14.5703125" style="653" bestFit="1" customWidth="1"/>
    <col min="7083" max="7088" width="9.140625" style="653"/>
    <col min="7089" max="7089" width="9.28515625" style="653" bestFit="1" customWidth="1"/>
    <col min="7090" max="7090" width="11.140625" style="653" bestFit="1" customWidth="1"/>
    <col min="7091" max="7324" width="9.140625" style="653"/>
    <col min="7325" max="7325" width="8.140625" style="653" customWidth="1"/>
    <col min="7326" max="7326" width="25.140625" style="653" customWidth="1"/>
    <col min="7327" max="7336" width="15.85546875" style="653" customWidth="1"/>
    <col min="7337" max="7337" width="16.85546875" style="653" customWidth="1"/>
    <col min="7338" max="7338" width="14.5703125" style="653" bestFit="1" customWidth="1"/>
    <col min="7339" max="7344" width="9.140625" style="653"/>
    <col min="7345" max="7345" width="9.28515625" style="653" bestFit="1" customWidth="1"/>
    <col min="7346" max="7346" width="11.140625" style="653" bestFit="1" customWidth="1"/>
    <col min="7347" max="7580" width="9.140625" style="653"/>
    <col min="7581" max="7581" width="8.140625" style="653" customWidth="1"/>
    <col min="7582" max="7582" width="25.140625" style="653" customWidth="1"/>
    <col min="7583" max="7592" width="15.85546875" style="653" customWidth="1"/>
    <col min="7593" max="7593" width="16.85546875" style="653" customWidth="1"/>
    <col min="7594" max="7594" width="14.5703125" style="653" bestFit="1" customWidth="1"/>
    <col min="7595" max="7600" width="9.140625" style="653"/>
    <col min="7601" max="7601" width="9.28515625" style="653" bestFit="1" customWidth="1"/>
    <col min="7602" max="7602" width="11.140625" style="653" bestFit="1" customWidth="1"/>
    <col min="7603" max="7836" width="9.140625" style="653"/>
    <col min="7837" max="7837" width="8.140625" style="653" customWidth="1"/>
    <col min="7838" max="7838" width="25.140625" style="653" customWidth="1"/>
    <col min="7839" max="7848" width="15.85546875" style="653" customWidth="1"/>
    <col min="7849" max="7849" width="16.85546875" style="653" customWidth="1"/>
    <col min="7850" max="7850" width="14.5703125" style="653" bestFit="1" customWidth="1"/>
    <col min="7851" max="7856" width="9.140625" style="653"/>
    <col min="7857" max="7857" width="9.28515625" style="653" bestFit="1" customWidth="1"/>
    <col min="7858" max="7858" width="11.140625" style="653" bestFit="1" customWidth="1"/>
    <col min="7859" max="8092" width="9.140625" style="653"/>
    <col min="8093" max="8093" width="8.140625" style="653" customWidth="1"/>
    <col min="8094" max="8094" width="25.140625" style="653" customWidth="1"/>
    <col min="8095" max="8104" width="15.85546875" style="653" customWidth="1"/>
    <col min="8105" max="8105" width="16.85546875" style="653" customWidth="1"/>
    <col min="8106" max="8106" width="14.5703125" style="653" bestFit="1" customWidth="1"/>
    <col min="8107" max="8112" width="9.140625" style="653"/>
    <col min="8113" max="8113" width="9.28515625" style="653" bestFit="1" customWidth="1"/>
    <col min="8114" max="8114" width="11.140625" style="653" bestFit="1" customWidth="1"/>
    <col min="8115" max="8348" width="9.140625" style="653"/>
    <col min="8349" max="8349" width="8.140625" style="653" customWidth="1"/>
    <col min="8350" max="8350" width="25.140625" style="653" customWidth="1"/>
    <col min="8351" max="8360" width="15.85546875" style="653" customWidth="1"/>
    <col min="8361" max="8361" width="16.85546875" style="653" customWidth="1"/>
    <col min="8362" max="8362" width="14.5703125" style="653" bestFit="1" customWidth="1"/>
    <col min="8363" max="8368" width="9.140625" style="653"/>
    <col min="8369" max="8369" width="9.28515625" style="653" bestFit="1" customWidth="1"/>
    <col min="8370" max="8370" width="11.140625" style="653" bestFit="1" customWidth="1"/>
    <col min="8371" max="8604" width="9.140625" style="653"/>
    <col min="8605" max="8605" width="8.140625" style="653" customWidth="1"/>
    <col min="8606" max="8606" width="25.140625" style="653" customWidth="1"/>
    <col min="8607" max="8616" width="15.85546875" style="653" customWidth="1"/>
    <col min="8617" max="8617" width="16.85546875" style="653" customWidth="1"/>
    <col min="8618" max="8618" width="14.5703125" style="653" bestFit="1" customWidth="1"/>
    <col min="8619" max="8624" width="9.140625" style="653"/>
    <col min="8625" max="8625" width="9.28515625" style="653" bestFit="1" customWidth="1"/>
    <col min="8626" max="8626" width="11.140625" style="653" bestFit="1" customWidth="1"/>
    <col min="8627" max="8860" width="9.140625" style="653"/>
    <col min="8861" max="8861" width="8.140625" style="653" customWidth="1"/>
    <col min="8862" max="8862" width="25.140625" style="653" customWidth="1"/>
    <col min="8863" max="8872" width="15.85546875" style="653" customWidth="1"/>
    <col min="8873" max="8873" width="16.85546875" style="653" customWidth="1"/>
    <col min="8874" max="8874" width="14.5703125" style="653" bestFit="1" customWidth="1"/>
    <col min="8875" max="8880" width="9.140625" style="653"/>
    <col min="8881" max="8881" width="9.28515625" style="653" bestFit="1" customWidth="1"/>
    <col min="8882" max="8882" width="11.140625" style="653" bestFit="1" customWidth="1"/>
    <col min="8883" max="9116" width="9.140625" style="653"/>
    <col min="9117" max="9117" width="8.140625" style="653" customWidth="1"/>
    <col min="9118" max="9118" width="25.140625" style="653" customWidth="1"/>
    <col min="9119" max="9128" width="15.85546875" style="653" customWidth="1"/>
    <col min="9129" max="9129" width="16.85546875" style="653" customWidth="1"/>
    <col min="9130" max="9130" width="14.5703125" style="653" bestFit="1" customWidth="1"/>
    <col min="9131" max="9136" width="9.140625" style="653"/>
    <col min="9137" max="9137" width="9.28515625" style="653" bestFit="1" customWidth="1"/>
    <col min="9138" max="9138" width="11.140625" style="653" bestFit="1" customWidth="1"/>
    <col min="9139" max="9372" width="9.140625" style="653"/>
    <col min="9373" max="9373" width="8.140625" style="653" customWidth="1"/>
    <col min="9374" max="9374" width="25.140625" style="653" customWidth="1"/>
    <col min="9375" max="9384" width="15.85546875" style="653" customWidth="1"/>
    <col min="9385" max="9385" width="16.85546875" style="653" customWidth="1"/>
    <col min="9386" max="9386" width="14.5703125" style="653" bestFit="1" customWidth="1"/>
    <col min="9387" max="9392" width="9.140625" style="653"/>
    <col min="9393" max="9393" width="9.28515625" style="653" bestFit="1" customWidth="1"/>
    <col min="9394" max="9394" width="11.140625" style="653" bestFit="1" customWidth="1"/>
    <col min="9395" max="9628" width="9.140625" style="653"/>
    <col min="9629" max="9629" width="8.140625" style="653" customWidth="1"/>
    <col min="9630" max="9630" width="25.140625" style="653" customWidth="1"/>
    <col min="9631" max="9640" width="15.85546875" style="653" customWidth="1"/>
    <col min="9641" max="9641" width="16.85546875" style="653" customWidth="1"/>
    <col min="9642" max="9642" width="14.5703125" style="653" bestFit="1" customWidth="1"/>
    <col min="9643" max="9648" width="9.140625" style="653"/>
    <col min="9649" max="9649" width="9.28515625" style="653" bestFit="1" customWidth="1"/>
    <col min="9650" max="9650" width="11.140625" style="653" bestFit="1" customWidth="1"/>
    <col min="9651" max="9884" width="9.140625" style="653"/>
    <col min="9885" max="9885" width="8.140625" style="653" customWidth="1"/>
    <col min="9886" max="9886" width="25.140625" style="653" customWidth="1"/>
    <col min="9887" max="9896" width="15.85546875" style="653" customWidth="1"/>
    <col min="9897" max="9897" width="16.85546875" style="653" customWidth="1"/>
    <col min="9898" max="9898" width="14.5703125" style="653" bestFit="1" customWidth="1"/>
    <col min="9899" max="9904" width="9.140625" style="653"/>
    <col min="9905" max="9905" width="9.28515625" style="653" bestFit="1" customWidth="1"/>
    <col min="9906" max="9906" width="11.140625" style="653" bestFit="1" customWidth="1"/>
    <col min="9907" max="10140" width="9.140625" style="653"/>
    <col min="10141" max="10141" width="8.140625" style="653" customWidth="1"/>
    <col min="10142" max="10142" width="25.140625" style="653" customWidth="1"/>
    <col min="10143" max="10152" width="15.85546875" style="653" customWidth="1"/>
    <col min="10153" max="10153" width="16.85546875" style="653" customWidth="1"/>
    <col min="10154" max="10154" width="14.5703125" style="653" bestFit="1" customWidth="1"/>
    <col min="10155" max="10160" width="9.140625" style="653"/>
    <col min="10161" max="10161" width="9.28515625" style="653" bestFit="1" customWidth="1"/>
    <col min="10162" max="10162" width="11.140625" style="653" bestFit="1" customWidth="1"/>
    <col min="10163" max="10396" width="9.140625" style="653"/>
    <col min="10397" max="10397" width="8.140625" style="653" customWidth="1"/>
    <col min="10398" max="10398" width="25.140625" style="653" customWidth="1"/>
    <col min="10399" max="10408" width="15.85546875" style="653" customWidth="1"/>
    <col min="10409" max="10409" width="16.85546875" style="653" customWidth="1"/>
    <col min="10410" max="10410" width="14.5703125" style="653" bestFit="1" customWidth="1"/>
    <col min="10411" max="10416" width="9.140625" style="653"/>
    <col min="10417" max="10417" width="9.28515625" style="653" bestFit="1" customWidth="1"/>
    <col min="10418" max="10418" width="11.140625" style="653" bestFit="1" customWidth="1"/>
    <col min="10419" max="10652" width="9.140625" style="653"/>
    <col min="10653" max="10653" width="8.140625" style="653" customWidth="1"/>
    <col min="10654" max="10654" width="25.140625" style="653" customWidth="1"/>
    <col min="10655" max="10664" width="15.85546875" style="653" customWidth="1"/>
    <col min="10665" max="10665" width="16.85546875" style="653" customWidth="1"/>
    <col min="10666" max="10666" width="14.5703125" style="653" bestFit="1" customWidth="1"/>
    <col min="10667" max="10672" width="9.140625" style="653"/>
    <col min="10673" max="10673" width="9.28515625" style="653" bestFit="1" customWidth="1"/>
    <col min="10674" max="10674" width="11.140625" style="653" bestFit="1" customWidth="1"/>
    <col min="10675" max="10908" width="9.140625" style="653"/>
    <col min="10909" max="10909" width="8.140625" style="653" customWidth="1"/>
    <col min="10910" max="10910" width="25.140625" style="653" customWidth="1"/>
    <col min="10911" max="10920" width="15.85546875" style="653" customWidth="1"/>
    <col min="10921" max="10921" width="16.85546875" style="653" customWidth="1"/>
    <col min="10922" max="10922" width="14.5703125" style="653" bestFit="1" customWidth="1"/>
    <col min="10923" max="10928" width="9.140625" style="653"/>
    <col min="10929" max="10929" width="9.28515625" style="653" bestFit="1" customWidth="1"/>
    <col min="10930" max="10930" width="11.140625" style="653" bestFit="1" customWidth="1"/>
    <col min="10931" max="11164" width="9.140625" style="653"/>
    <col min="11165" max="11165" width="8.140625" style="653" customWidth="1"/>
    <col min="11166" max="11166" width="25.140625" style="653" customWidth="1"/>
    <col min="11167" max="11176" width="15.85546875" style="653" customWidth="1"/>
    <col min="11177" max="11177" width="16.85546875" style="653" customWidth="1"/>
    <col min="11178" max="11178" width="14.5703125" style="653" bestFit="1" customWidth="1"/>
    <col min="11179" max="11184" width="9.140625" style="653"/>
    <col min="11185" max="11185" width="9.28515625" style="653" bestFit="1" customWidth="1"/>
    <col min="11186" max="11186" width="11.140625" style="653" bestFit="1" customWidth="1"/>
    <col min="11187" max="11420" width="9.140625" style="653"/>
    <col min="11421" max="11421" width="8.140625" style="653" customWidth="1"/>
    <col min="11422" max="11422" width="25.140625" style="653" customWidth="1"/>
    <col min="11423" max="11432" width="15.85546875" style="653" customWidth="1"/>
    <col min="11433" max="11433" width="16.85546875" style="653" customWidth="1"/>
    <col min="11434" max="11434" width="14.5703125" style="653" bestFit="1" customWidth="1"/>
    <col min="11435" max="11440" width="9.140625" style="653"/>
    <col min="11441" max="11441" width="9.28515625" style="653" bestFit="1" customWidth="1"/>
    <col min="11442" max="11442" width="11.140625" style="653" bestFit="1" customWidth="1"/>
    <col min="11443" max="11676" width="9.140625" style="653"/>
    <col min="11677" max="11677" width="8.140625" style="653" customWidth="1"/>
    <col min="11678" max="11678" width="25.140625" style="653" customWidth="1"/>
    <col min="11679" max="11688" width="15.85546875" style="653" customWidth="1"/>
    <col min="11689" max="11689" width="16.85546875" style="653" customWidth="1"/>
    <col min="11690" max="11690" width="14.5703125" style="653" bestFit="1" customWidth="1"/>
    <col min="11691" max="11696" width="9.140625" style="653"/>
    <col min="11697" max="11697" width="9.28515625" style="653" bestFit="1" customWidth="1"/>
    <col min="11698" max="11698" width="11.140625" style="653" bestFit="1" customWidth="1"/>
    <col min="11699" max="11932" width="9.140625" style="653"/>
    <col min="11933" max="11933" width="8.140625" style="653" customWidth="1"/>
    <col min="11934" max="11934" width="25.140625" style="653" customWidth="1"/>
    <col min="11935" max="11944" width="15.85546875" style="653" customWidth="1"/>
    <col min="11945" max="11945" width="16.85546875" style="653" customWidth="1"/>
    <col min="11946" max="11946" width="14.5703125" style="653" bestFit="1" customWidth="1"/>
    <col min="11947" max="11952" width="9.140625" style="653"/>
    <col min="11953" max="11953" width="9.28515625" style="653" bestFit="1" customWidth="1"/>
    <col min="11954" max="11954" width="11.140625" style="653" bestFit="1" customWidth="1"/>
    <col min="11955" max="12188" width="9.140625" style="653"/>
    <col min="12189" max="12189" width="8.140625" style="653" customWidth="1"/>
    <col min="12190" max="12190" width="25.140625" style="653" customWidth="1"/>
    <col min="12191" max="12200" width="15.85546875" style="653" customWidth="1"/>
    <col min="12201" max="12201" width="16.85546875" style="653" customWidth="1"/>
    <col min="12202" max="12202" width="14.5703125" style="653" bestFit="1" customWidth="1"/>
    <col min="12203" max="12208" width="9.140625" style="653"/>
    <col min="12209" max="12209" width="9.28515625" style="653" bestFit="1" customWidth="1"/>
    <col min="12210" max="12210" width="11.140625" style="653" bestFit="1" customWidth="1"/>
    <col min="12211" max="12444" width="9.140625" style="653"/>
    <col min="12445" max="12445" width="8.140625" style="653" customWidth="1"/>
    <col min="12446" max="12446" width="25.140625" style="653" customWidth="1"/>
    <col min="12447" max="12456" width="15.85546875" style="653" customWidth="1"/>
    <col min="12457" max="12457" width="16.85546875" style="653" customWidth="1"/>
    <col min="12458" max="12458" width="14.5703125" style="653" bestFit="1" customWidth="1"/>
    <col min="12459" max="12464" width="9.140625" style="653"/>
    <col min="12465" max="12465" width="9.28515625" style="653" bestFit="1" customWidth="1"/>
    <col min="12466" max="12466" width="11.140625" style="653" bestFit="1" customWidth="1"/>
    <col min="12467" max="12700" width="9.140625" style="653"/>
    <col min="12701" max="12701" width="8.140625" style="653" customWidth="1"/>
    <col min="12702" max="12702" width="25.140625" style="653" customWidth="1"/>
    <col min="12703" max="12712" width="15.85546875" style="653" customWidth="1"/>
    <col min="12713" max="12713" width="16.85546875" style="653" customWidth="1"/>
    <col min="12714" max="12714" width="14.5703125" style="653" bestFit="1" customWidth="1"/>
    <col min="12715" max="12720" width="9.140625" style="653"/>
    <col min="12721" max="12721" width="9.28515625" style="653" bestFit="1" customWidth="1"/>
    <col min="12722" max="12722" width="11.140625" style="653" bestFit="1" customWidth="1"/>
    <col min="12723" max="12956" width="9.140625" style="653"/>
    <col min="12957" max="12957" width="8.140625" style="653" customWidth="1"/>
    <col min="12958" max="12958" width="25.140625" style="653" customWidth="1"/>
    <col min="12959" max="12968" width="15.85546875" style="653" customWidth="1"/>
    <col min="12969" max="12969" width="16.85546875" style="653" customWidth="1"/>
    <col min="12970" max="12970" width="14.5703125" style="653" bestFit="1" customWidth="1"/>
    <col min="12971" max="12976" width="9.140625" style="653"/>
    <col min="12977" max="12977" width="9.28515625" style="653" bestFit="1" customWidth="1"/>
    <col min="12978" max="12978" width="11.140625" style="653" bestFit="1" customWidth="1"/>
    <col min="12979" max="13212" width="9.140625" style="653"/>
    <col min="13213" max="13213" width="8.140625" style="653" customWidth="1"/>
    <col min="13214" max="13214" width="25.140625" style="653" customWidth="1"/>
    <col min="13215" max="13224" width="15.85546875" style="653" customWidth="1"/>
    <col min="13225" max="13225" width="16.85546875" style="653" customWidth="1"/>
    <col min="13226" max="13226" width="14.5703125" style="653" bestFit="1" customWidth="1"/>
    <col min="13227" max="13232" width="9.140625" style="653"/>
    <col min="13233" max="13233" width="9.28515625" style="653" bestFit="1" customWidth="1"/>
    <col min="13234" max="13234" width="11.140625" style="653" bestFit="1" customWidth="1"/>
    <col min="13235" max="13468" width="9.140625" style="653"/>
    <col min="13469" max="13469" width="8.140625" style="653" customWidth="1"/>
    <col min="13470" max="13470" width="25.140625" style="653" customWidth="1"/>
    <col min="13471" max="13480" width="15.85546875" style="653" customWidth="1"/>
    <col min="13481" max="13481" width="16.85546875" style="653" customWidth="1"/>
    <col min="13482" max="13482" width="14.5703125" style="653" bestFit="1" customWidth="1"/>
    <col min="13483" max="13488" width="9.140625" style="653"/>
    <col min="13489" max="13489" width="9.28515625" style="653" bestFit="1" customWidth="1"/>
    <col min="13490" max="13490" width="11.140625" style="653" bestFit="1" customWidth="1"/>
    <col min="13491" max="13724" width="9.140625" style="653"/>
    <col min="13725" max="13725" width="8.140625" style="653" customWidth="1"/>
    <col min="13726" max="13726" width="25.140625" style="653" customWidth="1"/>
    <col min="13727" max="13736" width="15.85546875" style="653" customWidth="1"/>
    <col min="13737" max="13737" width="16.85546875" style="653" customWidth="1"/>
    <col min="13738" max="13738" width="14.5703125" style="653" bestFit="1" customWidth="1"/>
    <col min="13739" max="13744" width="9.140625" style="653"/>
    <col min="13745" max="13745" width="9.28515625" style="653" bestFit="1" customWidth="1"/>
    <col min="13746" max="13746" width="11.140625" style="653" bestFit="1" customWidth="1"/>
    <col min="13747" max="13980" width="9.140625" style="653"/>
    <col min="13981" max="13981" width="8.140625" style="653" customWidth="1"/>
    <col min="13982" max="13982" width="25.140625" style="653" customWidth="1"/>
    <col min="13983" max="13992" width="15.85546875" style="653" customWidth="1"/>
    <col min="13993" max="13993" width="16.85546875" style="653" customWidth="1"/>
    <col min="13994" max="13994" width="14.5703125" style="653" bestFit="1" customWidth="1"/>
    <col min="13995" max="14000" width="9.140625" style="653"/>
    <col min="14001" max="14001" width="9.28515625" style="653" bestFit="1" customWidth="1"/>
    <col min="14002" max="14002" width="11.140625" style="653" bestFit="1" customWidth="1"/>
    <col min="14003" max="14236" width="9.140625" style="653"/>
    <col min="14237" max="14237" width="8.140625" style="653" customWidth="1"/>
    <col min="14238" max="14238" width="25.140625" style="653" customWidth="1"/>
    <col min="14239" max="14248" width="15.85546875" style="653" customWidth="1"/>
    <col min="14249" max="14249" width="16.85546875" style="653" customWidth="1"/>
    <col min="14250" max="14250" width="14.5703125" style="653" bestFit="1" customWidth="1"/>
    <col min="14251" max="14256" width="9.140625" style="653"/>
    <col min="14257" max="14257" width="9.28515625" style="653" bestFit="1" customWidth="1"/>
    <col min="14258" max="14258" width="11.140625" style="653" bestFit="1" customWidth="1"/>
    <col min="14259" max="14492" width="9.140625" style="653"/>
    <col min="14493" max="14493" width="8.140625" style="653" customWidth="1"/>
    <col min="14494" max="14494" width="25.140625" style="653" customWidth="1"/>
    <col min="14495" max="14504" width="15.85546875" style="653" customWidth="1"/>
    <col min="14505" max="14505" width="16.85546875" style="653" customWidth="1"/>
    <col min="14506" max="14506" width="14.5703125" style="653" bestFit="1" customWidth="1"/>
    <col min="14507" max="14512" width="9.140625" style="653"/>
    <col min="14513" max="14513" width="9.28515625" style="653" bestFit="1" customWidth="1"/>
    <col min="14514" max="14514" width="11.140625" style="653" bestFit="1" customWidth="1"/>
    <col min="14515" max="14748" width="9.140625" style="653"/>
    <col min="14749" max="14749" width="8.140625" style="653" customWidth="1"/>
    <col min="14750" max="14750" width="25.140625" style="653" customWidth="1"/>
    <col min="14751" max="14760" width="15.85546875" style="653" customWidth="1"/>
    <col min="14761" max="14761" width="16.85546875" style="653" customWidth="1"/>
    <col min="14762" max="14762" width="14.5703125" style="653" bestFit="1" customWidth="1"/>
    <col min="14763" max="14768" width="9.140625" style="653"/>
    <col min="14769" max="14769" width="9.28515625" style="653" bestFit="1" customWidth="1"/>
    <col min="14770" max="14770" width="11.140625" style="653" bestFit="1" customWidth="1"/>
    <col min="14771" max="15004" width="9.140625" style="653"/>
    <col min="15005" max="15005" width="8.140625" style="653" customWidth="1"/>
    <col min="15006" max="15006" width="25.140625" style="653" customWidth="1"/>
    <col min="15007" max="15016" width="15.85546875" style="653" customWidth="1"/>
    <col min="15017" max="15017" width="16.85546875" style="653" customWidth="1"/>
    <col min="15018" max="15018" width="14.5703125" style="653" bestFit="1" customWidth="1"/>
    <col min="15019" max="15024" width="9.140625" style="653"/>
    <col min="15025" max="15025" width="9.28515625" style="653" bestFit="1" customWidth="1"/>
    <col min="15026" max="15026" width="11.140625" style="653" bestFit="1" customWidth="1"/>
    <col min="15027" max="15260" width="9.140625" style="653"/>
    <col min="15261" max="15261" width="8.140625" style="653" customWidth="1"/>
    <col min="15262" max="15262" width="25.140625" style="653" customWidth="1"/>
    <col min="15263" max="15272" width="15.85546875" style="653" customWidth="1"/>
    <col min="15273" max="15273" width="16.85546875" style="653" customWidth="1"/>
    <col min="15274" max="15274" width="14.5703125" style="653" bestFit="1" customWidth="1"/>
    <col min="15275" max="15280" width="9.140625" style="653"/>
    <col min="15281" max="15281" width="9.28515625" style="653" bestFit="1" customWidth="1"/>
    <col min="15282" max="15282" width="11.140625" style="653" bestFit="1" customWidth="1"/>
    <col min="15283" max="15516" width="9.140625" style="653"/>
    <col min="15517" max="15517" width="8.140625" style="653" customWidth="1"/>
    <col min="15518" max="15518" width="25.140625" style="653" customWidth="1"/>
    <col min="15519" max="15528" width="15.85546875" style="653" customWidth="1"/>
    <col min="15529" max="15529" width="16.85546875" style="653" customWidth="1"/>
    <col min="15530" max="15530" width="14.5703125" style="653" bestFit="1" customWidth="1"/>
    <col min="15531" max="15536" width="9.140625" style="653"/>
    <col min="15537" max="15537" width="9.28515625" style="653" bestFit="1" customWidth="1"/>
    <col min="15538" max="15538" width="11.140625" style="653" bestFit="1" customWidth="1"/>
    <col min="15539" max="15772" width="9.140625" style="653"/>
    <col min="15773" max="15773" width="8.140625" style="653" customWidth="1"/>
    <col min="15774" max="15774" width="25.140625" style="653" customWidth="1"/>
    <col min="15775" max="15784" width="15.85546875" style="653" customWidth="1"/>
    <col min="15785" max="15785" width="16.85546875" style="653" customWidth="1"/>
    <col min="15786" max="15786" width="14.5703125" style="653" bestFit="1" customWidth="1"/>
    <col min="15787" max="15792" width="9.140625" style="653"/>
    <col min="15793" max="15793" width="9.28515625" style="653" bestFit="1" customWidth="1"/>
    <col min="15794" max="15794" width="11.140625" style="653" bestFit="1" customWidth="1"/>
    <col min="15795" max="16028" width="9.140625" style="653"/>
    <col min="16029" max="16029" width="8.140625" style="653" customWidth="1"/>
    <col min="16030" max="16030" width="25.140625" style="653" customWidth="1"/>
    <col min="16031" max="16040" width="15.85546875" style="653" customWidth="1"/>
    <col min="16041" max="16041" width="16.85546875" style="653" customWidth="1"/>
    <col min="16042" max="16042" width="14.5703125" style="653" bestFit="1" customWidth="1"/>
    <col min="16043" max="16048" width="9.140625" style="653"/>
    <col min="16049" max="16049" width="9.28515625" style="653" bestFit="1" customWidth="1"/>
    <col min="16050" max="16050" width="11.140625" style="653" bestFit="1" customWidth="1"/>
    <col min="16051" max="16384" width="9.140625" style="653"/>
  </cols>
  <sheetData>
    <row r="2" spans="1:12" ht="21.75" customHeight="1" x14ac:dyDescent="0.2">
      <c r="A2" s="649" t="s">
        <v>795</v>
      </c>
      <c r="B2" s="650"/>
      <c r="C2" s="650"/>
      <c r="D2" s="650"/>
      <c r="E2" s="650"/>
      <c r="F2" s="650"/>
      <c r="G2" s="650"/>
      <c r="H2" s="651"/>
      <c r="I2" s="651"/>
      <c r="J2" s="652"/>
      <c r="K2" s="651"/>
    </row>
    <row r="3" spans="1:12" x14ac:dyDescent="0.2">
      <c r="A3" s="651"/>
      <c r="B3" s="651"/>
      <c r="C3" s="651"/>
      <c r="D3" s="651"/>
      <c r="E3" s="651"/>
      <c r="F3" s="651"/>
      <c r="G3" s="651"/>
      <c r="H3" s="651"/>
      <c r="I3" s="651"/>
      <c r="J3" s="652"/>
      <c r="K3" s="651"/>
    </row>
    <row r="4" spans="1:12" x14ac:dyDescent="0.2">
      <c r="A4" s="651"/>
      <c r="B4" s="651"/>
      <c r="C4" s="651"/>
      <c r="D4" s="651"/>
      <c r="E4" s="651"/>
      <c r="F4" s="654"/>
      <c r="G4" s="651"/>
      <c r="H4" s="651"/>
      <c r="I4" s="651"/>
      <c r="J4" s="651"/>
      <c r="K4" s="651"/>
    </row>
    <row r="5" spans="1:12" ht="14.25" customHeight="1" x14ac:dyDescent="0.2">
      <c r="A5" s="734" t="s">
        <v>796</v>
      </c>
      <c r="B5" s="735" t="s">
        <v>797</v>
      </c>
      <c r="C5" s="735" t="s">
        <v>798</v>
      </c>
      <c r="D5" s="735"/>
      <c r="E5" s="735"/>
      <c r="F5" s="735"/>
      <c r="G5" s="735"/>
      <c r="H5" s="651"/>
      <c r="I5" s="651"/>
      <c r="J5" s="651"/>
      <c r="K5" s="651"/>
    </row>
    <row r="6" spans="1:12" x14ac:dyDescent="0.2">
      <c r="A6" s="734"/>
      <c r="B6" s="735"/>
      <c r="C6" s="734" t="s">
        <v>799</v>
      </c>
      <c r="D6" s="734"/>
      <c r="E6" s="734" t="s">
        <v>800</v>
      </c>
      <c r="F6" s="734"/>
      <c r="G6" s="734"/>
      <c r="H6" s="651"/>
      <c r="I6" s="651"/>
      <c r="J6" s="651"/>
      <c r="K6" s="651"/>
    </row>
    <row r="7" spans="1:12" ht="63.75" customHeight="1" x14ac:dyDescent="0.2">
      <c r="A7" s="734"/>
      <c r="B7" s="735"/>
      <c r="C7" s="697" t="s">
        <v>801</v>
      </c>
      <c r="D7" s="697" t="s">
        <v>802</v>
      </c>
      <c r="E7" s="736" t="s">
        <v>803</v>
      </c>
      <c r="F7" s="736" t="s">
        <v>804</v>
      </c>
      <c r="G7" s="697" t="s">
        <v>805</v>
      </c>
      <c r="H7" s="651"/>
      <c r="I7" s="651"/>
      <c r="J7" s="651"/>
      <c r="K7" s="651"/>
    </row>
    <row r="8" spans="1:12" ht="23.1" customHeight="1" x14ac:dyDescent="0.2">
      <c r="A8" s="737" t="s">
        <v>806</v>
      </c>
      <c r="B8" s="738">
        <v>667147.8540899998</v>
      </c>
      <c r="C8" s="738">
        <v>44054.673310000006</v>
      </c>
      <c r="D8" s="738">
        <v>623093.18078000005</v>
      </c>
      <c r="E8" s="738">
        <v>434790.06177000009</v>
      </c>
      <c r="F8" s="738">
        <v>173690.79632999998</v>
      </c>
      <c r="G8" s="738">
        <v>14612.322679999999</v>
      </c>
      <c r="H8" s="655"/>
      <c r="I8" s="652"/>
      <c r="J8" s="652"/>
      <c r="K8" s="652"/>
      <c r="L8" s="652"/>
    </row>
    <row r="9" spans="1:12" ht="23.1" customHeight="1" x14ac:dyDescent="0.2">
      <c r="A9" s="737" t="s">
        <v>807</v>
      </c>
      <c r="B9" s="738">
        <v>725513.39976000017</v>
      </c>
      <c r="C9" s="738">
        <v>58678.139940000001</v>
      </c>
      <c r="D9" s="738">
        <v>666835.2598199998</v>
      </c>
      <c r="E9" s="738">
        <v>457600.58115999989</v>
      </c>
      <c r="F9" s="738">
        <v>191854.35837000006</v>
      </c>
      <c r="G9" s="738">
        <v>17380.32029</v>
      </c>
      <c r="H9" s="655"/>
      <c r="I9" s="652"/>
      <c r="J9" s="652"/>
      <c r="K9" s="652"/>
      <c r="L9" s="652"/>
    </row>
    <row r="10" spans="1:12" ht="23.1" customHeight="1" x14ac:dyDescent="0.2">
      <c r="A10" s="737" t="s">
        <v>808</v>
      </c>
      <c r="B10" s="738">
        <v>702697.80602999975</v>
      </c>
      <c r="C10" s="738">
        <v>60001.50668000002</v>
      </c>
      <c r="D10" s="738">
        <v>642696.29934999975</v>
      </c>
      <c r="E10" s="738">
        <v>464237.74211999989</v>
      </c>
      <c r="F10" s="738">
        <v>158092.82765999998</v>
      </c>
      <c r="G10" s="738">
        <v>20365</v>
      </c>
      <c r="H10" s="655"/>
      <c r="I10" s="655"/>
      <c r="J10" s="652"/>
      <c r="K10" s="652"/>
      <c r="L10" s="652"/>
    </row>
    <row r="11" spans="1:12" ht="23.1" customHeight="1" x14ac:dyDescent="0.2">
      <c r="A11" s="737" t="s">
        <v>809</v>
      </c>
      <c r="B11" s="738">
        <v>759450.32606999995</v>
      </c>
      <c r="C11" s="738">
        <v>107654.07147000002</v>
      </c>
      <c r="D11" s="738">
        <v>651796.25459999999</v>
      </c>
      <c r="E11" s="738">
        <v>472141.77099999983</v>
      </c>
      <c r="F11" s="738">
        <v>159265.25993999999</v>
      </c>
      <c r="G11" s="738">
        <v>20389.223659999996</v>
      </c>
      <c r="H11" s="655"/>
      <c r="I11" s="655"/>
      <c r="J11" s="652"/>
      <c r="K11" s="652"/>
      <c r="L11" s="652"/>
    </row>
    <row r="12" spans="1:12" ht="23.1" customHeight="1" x14ac:dyDescent="0.2">
      <c r="A12" s="737" t="s">
        <v>810</v>
      </c>
      <c r="B12" s="738">
        <v>743867.39113999985</v>
      </c>
      <c r="C12" s="738">
        <v>88014.60759</v>
      </c>
      <c r="D12" s="738">
        <f>SUM(E12:G12)</f>
        <v>655852.20871000004</v>
      </c>
      <c r="E12" s="738">
        <v>475749</v>
      </c>
      <c r="F12" s="738">
        <v>159646.027</v>
      </c>
      <c r="G12" s="738">
        <v>20457.181710000001</v>
      </c>
      <c r="H12" s="655"/>
      <c r="I12" s="655"/>
      <c r="J12" s="652"/>
      <c r="K12" s="652"/>
      <c r="L12" s="652"/>
    </row>
    <row r="13" spans="1:12" ht="23.1" customHeight="1" x14ac:dyDescent="0.2">
      <c r="A13" s="737" t="s">
        <v>811</v>
      </c>
      <c r="B13" s="738">
        <v>750510.42794000008</v>
      </c>
      <c r="C13" s="738">
        <v>88786.305219999995</v>
      </c>
      <c r="D13" s="738">
        <v>661724.12271999998</v>
      </c>
      <c r="E13" s="738">
        <v>480702.5499300001</v>
      </c>
      <c r="F13" s="738">
        <v>160366.03169999999</v>
      </c>
      <c r="G13" s="738">
        <v>20655</v>
      </c>
      <c r="H13" s="655"/>
      <c r="I13" s="655"/>
      <c r="J13" s="652"/>
      <c r="K13" s="652"/>
      <c r="L13" s="652"/>
    </row>
    <row r="14" spans="1:12" ht="23.1" customHeight="1" x14ac:dyDescent="0.2">
      <c r="A14" s="737" t="s">
        <v>812</v>
      </c>
      <c r="B14" s="738">
        <v>763377.86130999995</v>
      </c>
      <c r="C14" s="738">
        <v>96521.389060000001</v>
      </c>
      <c r="D14" s="738">
        <v>666856.47225000011</v>
      </c>
      <c r="E14" s="738">
        <v>484233.38153000007</v>
      </c>
      <c r="F14" s="738">
        <v>161422.92992</v>
      </c>
      <c r="G14" s="738">
        <v>21200.160799999998</v>
      </c>
      <c r="H14" s="655"/>
      <c r="I14" s="655"/>
      <c r="J14" s="652"/>
      <c r="K14" s="652"/>
      <c r="L14" s="652"/>
    </row>
    <row r="15" spans="1:12" ht="23.1" customHeight="1" x14ac:dyDescent="0.2">
      <c r="A15" s="737" t="s">
        <v>813</v>
      </c>
      <c r="B15" s="738">
        <v>769039.9402699999</v>
      </c>
      <c r="C15" s="738">
        <v>98187.173720000021</v>
      </c>
      <c r="D15" s="738">
        <v>670852.76655000006</v>
      </c>
      <c r="E15" s="738">
        <v>485635.35114000004</v>
      </c>
      <c r="F15" s="738">
        <v>163553.96879999997</v>
      </c>
      <c r="G15" s="738">
        <v>21664</v>
      </c>
      <c r="H15" s="655"/>
      <c r="I15" s="655"/>
      <c r="J15" s="652"/>
      <c r="K15" s="652"/>
      <c r="L15" s="652"/>
    </row>
    <row r="16" spans="1:12" ht="23.1" customHeight="1" x14ac:dyDescent="0.2">
      <c r="A16" s="737" t="s">
        <v>814</v>
      </c>
      <c r="B16" s="738">
        <v>775941.76596999983</v>
      </c>
      <c r="C16" s="738">
        <v>88860.209960000007</v>
      </c>
      <c r="D16" s="738">
        <v>687081.55600999994</v>
      </c>
      <c r="E16" s="738">
        <v>498585</v>
      </c>
      <c r="F16" s="738">
        <v>166353.87954999995</v>
      </c>
      <c r="G16" s="738">
        <v>22143.213730000003</v>
      </c>
      <c r="H16" s="655"/>
      <c r="I16" s="655"/>
      <c r="J16" s="652"/>
      <c r="K16" s="652"/>
      <c r="L16" s="652"/>
    </row>
    <row r="17" spans="1:12" ht="23.1" customHeight="1" x14ac:dyDescent="0.2">
      <c r="A17" s="737" t="s">
        <v>815</v>
      </c>
      <c r="B17" s="738">
        <v>821722.19311000023</v>
      </c>
      <c r="C17" s="738">
        <v>133290.09519999998</v>
      </c>
      <c r="D17" s="738">
        <v>688432.09791000048</v>
      </c>
      <c r="E17" s="738">
        <v>497744.32068999996</v>
      </c>
      <c r="F17" s="738">
        <v>168222.5</v>
      </c>
      <c r="G17" s="738">
        <v>22465.339789999998</v>
      </c>
      <c r="H17" s="655"/>
      <c r="I17" s="655"/>
      <c r="J17" s="652"/>
      <c r="K17" s="652"/>
      <c r="L17" s="652"/>
    </row>
    <row r="18" spans="1:12" ht="23.1" customHeight="1" x14ac:dyDescent="0.2">
      <c r="A18" s="737" t="s">
        <v>816</v>
      </c>
      <c r="B18" s="738">
        <v>796417.36286000023</v>
      </c>
      <c r="C18" s="738">
        <v>88164.934910000011</v>
      </c>
      <c r="D18" s="738">
        <v>708252.42794999981</v>
      </c>
      <c r="E18" s="738">
        <v>517180.94432000018</v>
      </c>
      <c r="F18" s="738">
        <v>168481.33983000007</v>
      </c>
      <c r="G18" s="738">
        <v>22590.143800000002</v>
      </c>
      <c r="H18" s="655"/>
      <c r="I18" s="655"/>
      <c r="J18" s="652"/>
      <c r="K18" s="652"/>
      <c r="L18" s="652"/>
    </row>
    <row r="19" spans="1:12" ht="23.1" customHeight="1" x14ac:dyDescent="0.2">
      <c r="A19" s="737" t="s">
        <v>817</v>
      </c>
      <c r="B19" s="738">
        <v>803183.19691999978</v>
      </c>
      <c r="C19" s="738">
        <v>84245.302329999977</v>
      </c>
      <c r="D19" s="738">
        <v>718937.89459000004</v>
      </c>
      <c r="E19" s="738">
        <v>527678.13436999999</v>
      </c>
      <c r="F19" s="738">
        <v>168370.71341</v>
      </c>
      <c r="G19" s="738">
        <v>22889.04681</v>
      </c>
      <c r="H19" s="655"/>
      <c r="I19" s="655"/>
      <c r="J19" s="652"/>
      <c r="K19" s="652"/>
      <c r="L19" s="652"/>
    </row>
    <row r="20" spans="1:12" ht="23.1" customHeight="1" x14ac:dyDescent="0.2">
      <c r="A20" s="737" t="s">
        <v>818</v>
      </c>
      <c r="B20" s="738">
        <v>773776.62745999999</v>
      </c>
      <c r="C20" s="738">
        <v>78358.626380000002</v>
      </c>
      <c r="D20" s="738">
        <v>695418.00107999996</v>
      </c>
      <c r="E20" s="738">
        <v>510455.31367000024</v>
      </c>
      <c r="F20" s="738">
        <v>162657.20376000003</v>
      </c>
      <c r="G20" s="738">
        <v>22305.5</v>
      </c>
      <c r="H20" s="655"/>
      <c r="I20" s="655"/>
      <c r="J20" s="652"/>
      <c r="K20" s="652"/>
      <c r="L20" s="652"/>
    </row>
    <row r="21" spans="1:12" ht="23.1" customHeight="1" x14ac:dyDescent="0.2">
      <c r="A21" s="737" t="s">
        <v>819</v>
      </c>
      <c r="B21" s="738">
        <v>781882.29418000008</v>
      </c>
      <c r="C21" s="738">
        <v>96077.408040000009</v>
      </c>
      <c r="D21" s="738">
        <v>685804.88613999996</v>
      </c>
      <c r="E21" s="738">
        <v>499364.75019000011</v>
      </c>
      <c r="F21" s="738">
        <v>164000.21012999996</v>
      </c>
      <c r="G21" s="738">
        <v>22439.92582</v>
      </c>
      <c r="H21" s="655"/>
      <c r="I21" s="655"/>
      <c r="J21" s="652"/>
      <c r="K21" s="652"/>
      <c r="L21" s="652"/>
    </row>
    <row r="22" spans="1:12" ht="23.1" customHeight="1" x14ac:dyDescent="0.2">
      <c r="A22" s="737" t="s">
        <v>820</v>
      </c>
      <c r="B22" s="738">
        <v>786089.71756999998</v>
      </c>
      <c r="C22" s="738">
        <v>93939.057939999999</v>
      </c>
      <c r="D22" s="738">
        <v>692150.65963000024</v>
      </c>
      <c r="E22" s="738">
        <v>502721.16866000002</v>
      </c>
      <c r="F22" s="738">
        <v>166176.19649999999</v>
      </c>
      <c r="G22" s="738">
        <v>23254</v>
      </c>
      <c r="H22" s="655"/>
      <c r="I22" s="655"/>
      <c r="J22" s="652"/>
      <c r="K22" s="652"/>
      <c r="L22" s="652"/>
    </row>
    <row r="23" spans="1:12" ht="23.25" customHeight="1" x14ac:dyDescent="0.2">
      <c r="A23" s="656" t="s">
        <v>821</v>
      </c>
      <c r="B23" s="657"/>
      <c r="C23" s="657"/>
      <c r="D23" s="657"/>
      <c r="E23" s="657"/>
      <c r="F23" s="657"/>
      <c r="G23" s="658"/>
      <c r="H23" s="659"/>
      <c r="I23" s="660"/>
      <c r="J23" s="651"/>
      <c r="K23" s="651"/>
    </row>
    <row r="24" spans="1:12" ht="27" customHeight="1" x14ac:dyDescent="0.2">
      <c r="A24" s="651"/>
      <c r="B24" s="651"/>
      <c r="C24" s="651"/>
      <c r="D24" s="651"/>
      <c r="E24" s="661"/>
      <c r="F24" s="661"/>
      <c r="G24" s="662"/>
      <c r="H24" s="661"/>
      <c r="I24" s="651"/>
      <c r="J24" s="651"/>
      <c r="K24" s="651"/>
    </row>
    <row r="25" spans="1:12" ht="23.25" customHeight="1" x14ac:dyDescent="0.2">
      <c r="A25" s="663" t="s">
        <v>822</v>
      </c>
      <c r="B25" s="664"/>
      <c r="C25" s="664"/>
      <c r="D25" s="664"/>
      <c r="E25" s="664"/>
      <c r="F25" s="664"/>
      <c r="G25" s="664"/>
      <c r="H25" s="665"/>
      <c r="I25" s="665"/>
      <c r="J25" s="665"/>
      <c r="K25" s="665"/>
    </row>
    <row r="26" spans="1:12" ht="18" customHeight="1" x14ac:dyDescent="0.2">
      <c r="A26" s="664"/>
      <c r="B26" s="664"/>
      <c r="C26" s="664"/>
      <c r="D26" s="664"/>
      <c r="E26" s="664"/>
      <c r="F26" s="664"/>
      <c r="G26" s="664"/>
      <c r="H26" s="739"/>
      <c r="I26" s="739"/>
      <c r="J26" s="739"/>
      <c r="K26" s="739"/>
    </row>
    <row r="27" spans="1:12" ht="38.25" customHeight="1" x14ac:dyDescent="0.2">
      <c r="A27" s="740" t="s">
        <v>823</v>
      </c>
      <c r="B27" s="740" t="s">
        <v>824</v>
      </c>
      <c r="C27" s="740" t="s">
        <v>825</v>
      </c>
      <c r="D27" s="740" t="s">
        <v>826</v>
      </c>
      <c r="E27" s="740" t="s">
        <v>827</v>
      </c>
      <c r="F27" s="740" t="s">
        <v>828</v>
      </c>
      <c r="G27" s="740" t="s">
        <v>829</v>
      </c>
      <c r="H27" s="740" t="s">
        <v>830</v>
      </c>
      <c r="I27" s="740" t="s">
        <v>831</v>
      </c>
      <c r="J27" s="740" t="s">
        <v>832</v>
      </c>
      <c r="K27" s="740" t="s">
        <v>833</v>
      </c>
    </row>
    <row r="28" spans="1:12" ht="23.1" customHeight="1" x14ac:dyDescent="0.2">
      <c r="A28" s="737" t="s">
        <v>834</v>
      </c>
      <c r="B28" s="741">
        <v>667147.85408999992</v>
      </c>
      <c r="C28" s="741">
        <v>62205.766679999993</v>
      </c>
      <c r="D28" s="741">
        <v>339027.20921000006</v>
      </c>
      <c r="E28" s="741">
        <v>108293.74187999996</v>
      </c>
      <c r="F28" s="741">
        <v>9646.8987799999995</v>
      </c>
      <c r="G28" s="741">
        <v>10096.23213</v>
      </c>
      <c r="H28" s="741">
        <v>53621.493409999995</v>
      </c>
      <c r="I28" s="741">
        <v>68435.507569999987</v>
      </c>
      <c r="J28" s="741">
        <v>12756.09215</v>
      </c>
      <c r="K28" s="741">
        <v>3064.9122800000005</v>
      </c>
    </row>
    <row r="29" spans="1:12" ht="23.1" customHeight="1" x14ac:dyDescent="0.2">
      <c r="A29" s="737" t="s">
        <v>835</v>
      </c>
      <c r="B29" s="741">
        <v>725513.39976000006</v>
      </c>
      <c r="C29" s="741">
        <v>66848.825679999994</v>
      </c>
      <c r="D29" s="741">
        <v>370808.50283000013</v>
      </c>
      <c r="E29" s="741">
        <v>118278.21408000002</v>
      </c>
      <c r="F29" s="741">
        <v>10897.575419999999</v>
      </c>
      <c r="G29" s="741">
        <v>11443.781039999998</v>
      </c>
      <c r="H29" s="741">
        <v>51880.985370000017</v>
      </c>
      <c r="I29" s="741">
        <v>81763.640640000012</v>
      </c>
      <c r="J29" s="741">
        <v>12504.308219999995</v>
      </c>
      <c r="K29" s="741">
        <v>1087.56648</v>
      </c>
    </row>
    <row r="30" spans="1:12" ht="23.1" customHeight="1" x14ac:dyDescent="0.2">
      <c r="A30" s="737" t="s">
        <v>836</v>
      </c>
      <c r="B30" s="668">
        <v>702697.80602999998</v>
      </c>
      <c r="C30" s="668">
        <v>62451.434040000029</v>
      </c>
      <c r="D30" s="668">
        <v>361086.04979999998</v>
      </c>
      <c r="E30" s="668">
        <v>114628.95593000003</v>
      </c>
      <c r="F30" s="668">
        <v>11067.45801</v>
      </c>
      <c r="G30" s="668">
        <v>13595.173419999994</v>
      </c>
      <c r="H30" s="668">
        <v>48342.139450000002</v>
      </c>
      <c r="I30" s="668">
        <v>90646.228510000001</v>
      </c>
      <c r="J30" s="668">
        <v>803.83843999999999</v>
      </c>
      <c r="K30" s="668">
        <v>76.528430000000029</v>
      </c>
    </row>
    <row r="31" spans="1:12" ht="23.1" customHeight="1" x14ac:dyDescent="0.2">
      <c r="A31" s="737" t="s">
        <v>837</v>
      </c>
      <c r="B31" s="668">
        <v>759450.32606999995</v>
      </c>
      <c r="C31" s="668">
        <v>68015.230509999994</v>
      </c>
      <c r="D31" s="668">
        <v>391561.67191000003</v>
      </c>
      <c r="E31" s="668">
        <v>124386.96852000002</v>
      </c>
      <c r="F31" s="668">
        <v>11919.450720000001</v>
      </c>
      <c r="G31" s="668">
        <v>14027.474380000003</v>
      </c>
      <c r="H31" s="668">
        <v>50066.266130000004</v>
      </c>
      <c r="I31" s="668">
        <v>98593.073469999988</v>
      </c>
      <c r="J31" s="668">
        <v>803.66199999999992</v>
      </c>
      <c r="K31" s="668">
        <v>76.528430000000029</v>
      </c>
    </row>
    <row r="32" spans="1:12" ht="23.1" customHeight="1" x14ac:dyDescent="0.2">
      <c r="A32" s="737" t="s">
        <v>838</v>
      </c>
      <c r="B32" s="668">
        <v>743867.39113999973</v>
      </c>
      <c r="C32" s="668">
        <v>66220.700779999985</v>
      </c>
      <c r="D32" s="668">
        <v>383208.64145</v>
      </c>
      <c r="E32" s="668">
        <v>121756.96961999997</v>
      </c>
      <c r="F32" s="668">
        <v>11924.7587</v>
      </c>
      <c r="G32" s="668">
        <v>14090.393840000002</v>
      </c>
      <c r="H32" s="668">
        <v>49308.083760000001</v>
      </c>
      <c r="I32" s="668">
        <v>96478.259649999978</v>
      </c>
      <c r="J32" s="668">
        <v>803.05490999999995</v>
      </c>
      <c r="K32" s="668">
        <v>76.528430000000029</v>
      </c>
    </row>
    <row r="33" spans="1:11" ht="23.1" customHeight="1" x14ac:dyDescent="0.2">
      <c r="A33" s="737" t="s">
        <v>839</v>
      </c>
      <c r="B33" s="668">
        <v>750510.42794000008</v>
      </c>
      <c r="C33" s="668">
        <v>66959.729659999983</v>
      </c>
      <c r="D33" s="668">
        <v>386729.47290000011</v>
      </c>
      <c r="E33" s="668">
        <v>122884.86040000001</v>
      </c>
      <c r="F33" s="668">
        <v>12108.860349999999</v>
      </c>
      <c r="G33" s="668">
        <v>14114.914089999995</v>
      </c>
      <c r="H33" s="668">
        <v>49283.027910000004</v>
      </c>
      <c r="I33" s="668">
        <v>97550.02006999997</v>
      </c>
      <c r="J33" s="668">
        <v>803.01413000000002</v>
      </c>
      <c r="K33" s="668">
        <v>76</v>
      </c>
    </row>
    <row r="34" spans="1:11" ht="23.1" customHeight="1" x14ac:dyDescent="0.2">
      <c r="A34" s="737" t="s">
        <v>840</v>
      </c>
      <c r="B34" s="668">
        <v>763377.86130999972</v>
      </c>
      <c r="C34" s="668">
        <v>68133.970360000021</v>
      </c>
      <c r="D34" s="668">
        <v>394225.32595999993</v>
      </c>
      <c r="E34" s="668">
        <v>125277.10221999997</v>
      </c>
      <c r="F34" s="668">
        <v>12297.617090000002</v>
      </c>
      <c r="G34" s="668">
        <v>14512.217920000001</v>
      </c>
      <c r="H34" s="668">
        <v>48699.919049999997</v>
      </c>
      <c r="I34" s="668">
        <v>99352.207989999981</v>
      </c>
      <c r="J34" s="668">
        <v>802.97228999999993</v>
      </c>
      <c r="K34" s="668">
        <v>76.528430000000029</v>
      </c>
    </row>
    <row r="35" spans="1:11" ht="23.1" customHeight="1" x14ac:dyDescent="0.2">
      <c r="A35" s="737" t="s">
        <v>841</v>
      </c>
      <c r="B35" s="668">
        <v>769039.94027000002</v>
      </c>
      <c r="C35" s="668">
        <v>68720.980540000004</v>
      </c>
      <c r="D35" s="668">
        <v>397233.51192000014</v>
      </c>
      <c r="E35" s="668">
        <v>126201.87603999994</v>
      </c>
      <c r="F35" s="668">
        <v>12354.744489999995</v>
      </c>
      <c r="G35" s="668">
        <v>14811.665000000006</v>
      </c>
      <c r="H35" s="668">
        <v>48843.779840000017</v>
      </c>
      <c r="I35" s="668">
        <v>100135.38132000003</v>
      </c>
      <c r="J35" s="668">
        <v>661.47269999999992</v>
      </c>
      <c r="K35" s="668">
        <v>76.528420000000025</v>
      </c>
    </row>
    <row r="36" spans="1:11" ht="23.1" customHeight="1" x14ac:dyDescent="0.2">
      <c r="A36" s="737" t="s">
        <v>842</v>
      </c>
      <c r="B36" s="668">
        <v>775941.76596999983</v>
      </c>
      <c r="C36" s="668">
        <v>69297.403200000001</v>
      </c>
      <c r="D36" s="668">
        <v>399401.69319999992</v>
      </c>
      <c r="E36" s="668">
        <v>126738.53930000002</v>
      </c>
      <c r="F36" s="668">
        <v>12468.108229999998</v>
      </c>
      <c r="G36" s="668">
        <v>15137.754280000001</v>
      </c>
      <c r="H36" s="668">
        <v>51334.796790000008</v>
      </c>
      <c r="I36" s="668">
        <v>100825.29125000002</v>
      </c>
      <c r="J36" s="668">
        <v>661.65129999999976</v>
      </c>
      <c r="K36" s="668">
        <v>76.528420000000025</v>
      </c>
    </row>
    <row r="37" spans="1:11" ht="23.1" customHeight="1" x14ac:dyDescent="0.2">
      <c r="A37" s="737" t="s">
        <v>843</v>
      </c>
      <c r="B37" s="668">
        <v>821722.19310999999</v>
      </c>
      <c r="C37" s="668">
        <v>74320.927469999995</v>
      </c>
      <c r="D37" s="668">
        <v>424817.89427000011</v>
      </c>
      <c r="E37" s="668">
        <v>134760.14310999992</v>
      </c>
      <c r="F37" s="668">
        <v>12739.478829999996</v>
      </c>
      <c r="G37" s="668">
        <v>15296.538840000001</v>
      </c>
      <c r="H37" s="668">
        <v>51884.293079999996</v>
      </c>
      <c r="I37" s="668">
        <v>107164.56715999999</v>
      </c>
      <c r="J37" s="668">
        <v>661.82192999999984</v>
      </c>
      <c r="K37" s="668">
        <v>76.528420000000025</v>
      </c>
    </row>
    <row r="38" spans="1:11" ht="23.1" customHeight="1" x14ac:dyDescent="0.2">
      <c r="A38" s="737" t="s">
        <v>844</v>
      </c>
      <c r="B38" s="668">
        <v>796417.36286000023</v>
      </c>
      <c r="C38" s="668">
        <v>70597.672529999996</v>
      </c>
      <c r="D38" s="668">
        <v>412152.11854000005</v>
      </c>
      <c r="E38" s="668">
        <v>130888.40853000003</v>
      </c>
      <c r="F38" s="668">
        <v>12820.39695</v>
      </c>
      <c r="G38" s="668">
        <v>15362.479950000001</v>
      </c>
      <c r="H38" s="668">
        <v>50428.871299999999</v>
      </c>
      <c r="I38" s="668">
        <v>103429.25118999995</v>
      </c>
      <c r="J38" s="668">
        <v>661.63544999999999</v>
      </c>
      <c r="K38" s="668">
        <v>76</v>
      </c>
    </row>
    <row r="39" spans="1:11" ht="23.1" customHeight="1" x14ac:dyDescent="0.2">
      <c r="A39" s="737" t="s">
        <v>845</v>
      </c>
      <c r="B39" s="668">
        <v>803183.19691999978</v>
      </c>
      <c r="C39" s="668">
        <v>71280.459629999983</v>
      </c>
      <c r="D39" s="668">
        <v>416179.90444999997</v>
      </c>
      <c r="E39" s="668">
        <v>132144.72771000001</v>
      </c>
      <c r="F39" s="668">
        <v>13031.861119999996</v>
      </c>
      <c r="G39" s="668">
        <v>15514.699970000001</v>
      </c>
      <c r="H39" s="668">
        <v>49652.142200000002</v>
      </c>
      <c r="I39" s="668">
        <v>104641.19767000001</v>
      </c>
      <c r="J39" s="668">
        <v>661.67574999999988</v>
      </c>
      <c r="K39" s="668">
        <v>76</v>
      </c>
    </row>
    <row r="40" spans="1:11" ht="23.1" customHeight="1" x14ac:dyDescent="0.2">
      <c r="A40" s="737" t="s">
        <v>846</v>
      </c>
      <c r="B40" s="668">
        <v>773776.62745999999</v>
      </c>
      <c r="C40" s="668">
        <v>69099.981910000017</v>
      </c>
      <c r="D40" s="668">
        <v>400736.51301</v>
      </c>
      <c r="E40" s="668">
        <v>127049.39726999999</v>
      </c>
      <c r="F40" s="668">
        <v>12479.68384</v>
      </c>
      <c r="G40" s="668">
        <v>14943.656120000003</v>
      </c>
      <c r="H40" s="668">
        <v>47515.178009999996</v>
      </c>
      <c r="I40" s="668">
        <v>101215.05843999999</v>
      </c>
      <c r="J40" s="668">
        <v>660.70408999999995</v>
      </c>
      <c r="K40" s="668">
        <v>76.454770000000025</v>
      </c>
    </row>
    <row r="41" spans="1:11" ht="20.25" customHeight="1" x14ac:dyDescent="0.2">
      <c r="A41" s="737" t="s">
        <v>847</v>
      </c>
      <c r="B41" s="668">
        <v>781882.29417999997</v>
      </c>
      <c r="C41" s="668">
        <v>70018.85520000002</v>
      </c>
      <c r="D41" s="668">
        <v>405140.16060999996</v>
      </c>
      <c r="E41" s="668">
        <v>127887.78146000001</v>
      </c>
      <c r="F41" s="668">
        <v>12694.928629999997</v>
      </c>
      <c r="G41" s="668">
        <v>15075.167419999998</v>
      </c>
      <c r="H41" s="668">
        <v>47711.373039999991</v>
      </c>
      <c r="I41" s="668">
        <v>102616.68702</v>
      </c>
      <c r="J41" s="668">
        <v>660.88602999999989</v>
      </c>
      <c r="K41" s="668">
        <v>76.454770000000025</v>
      </c>
    </row>
    <row r="42" spans="1:11" ht="23.25" customHeight="1" x14ac:dyDescent="0.2">
      <c r="A42" s="737" t="s">
        <v>848</v>
      </c>
      <c r="B42" s="668">
        <v>786089.71756999998</v>
      </c>
      <c r="C42" s="668">
        <v>69623.636759999979</v>
      </c>
      <c r="D42" s="668">
        <v>403704.00203999993</v>
      </c>
      <c r="E42" s="668">
        <v>127692.45688999999</v>
      </c>
      <c r="F42" s="668">
        <v>12540.307000000001</v>
      </c>
      <c r="G42" s="668">
        <v>15409.875850000002</v>
      </c>
      <c r="H42" s="668">
        <v>54361.574810000006</v>
      </c>
      <c r="I42" s="668">
        <v>102020.70945000007</v>
      </c>
      <c r="J42" s="668">
        <v>660.69999000000007</v>
      </c>
      <c r="K42" s="668">
        <v>76.454780000000028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"/>
  <sheetViews>
    <sheetView showGridLines="0" workbookViewId="0">
      <selection activeCell="J58" sqref="J58"/>
    </sheetView>
  </sheetViews>
  <sheetFormatPr defaultRowHeight="12.75" x14ac:dyDescent="0.2"/>
  <cols>
    <col min="1" max="1" width="9.140625" style="666"/>
    <col min="2" max="2" width="9.28515625" style="666" customWidth="1"/>
    <col min="3" max="3" width="9.85546875" style="666" customWidth="1"/>
    <col min="4" max="257" width="9.140625" style="666"/>
    <col min="258" max="258" width="9.28515625" style="666" customWidth="1"/>
    <col min="259" max="259" width="9.85546875" style="666" customWidth="1"/>
    <col min="260" max="513" width="9.140625" style="666"/>
    <col min="514" max="514" width="9.28515625" style="666" customWidth="1"/>
    <col min="515" max="515" width="9.85546875" style="666" customWidth="1"/>
    <col min="516" max="769" width="9.140625" style="666"/>
    <col min="770" max="770" width="9.28515625" style="666" customWidth="1"/>
    <col min="771" max="771" width="9.85546875" style="666" customWidth="1"/>
    <col min="772" max="1025" width="9.140625" style="666"/>
    <col min="1026" max="1026" width="9.28515625" style="666" customWidth="1"/>
    <col min="1027" max="1027" width="9.85546875" style="666" customWidth="1"/>
    <col min="1028" max="1281" width="9.140625" style="666"/>
    <col min="1282" max="1282" width="9.28515625" style="666" customWidth="1"/>
    <col min="1283" max="1283" width="9.85546875" style="666" customWidth="1"/>
    <col min="1284" max="1537" width="9.140625" style="666"/>
    <col min="1538" max="1538" width="9.28515625" style="666" customWidth="1"/>
    <col min="1539" max="1539" width="9.85546875" style="666" customWidth="1"/>
    <col min="1540" max="1793" width="9.140625" style="666"/>
    <col min="1794" max="1794" width="9.28515625" style="666" customWidth="1"/>
    <col min="1795" max="1795" width="9.85546875" style="666" customWidth="1"/>
    <col min="1796" max="2049" width="9.140625" style="666"/>
    <col min="2050" max="2050" width="9.28515625" style="666" customWidth="1"/>
    <col min="2051" max="2051" width="9.85546875" style="666" customWidth="1"/>
    <col min="2052" max="2305" width="9.140625" style="666"/>
    <col min="2306" max="2306" width="9.28515625" style="666" customWidth="1"/>
    <col min="2307" max="2307" width="9.85546875" style="666" customWidth="1"/>
    <col min="2308" max="2561" width="9.140625" style="666"/>
    <col min="2562" max="2562" width="9.28515625" style="666" customWidth="1"/>
    <col min="2563" max="2563" width="9.85546875" style="666" customWidth="1"/>
    <col min="2564" max="2817" width="9.140625" style="666"/>
    <col min="2818" max="2818" width="9.28515625" style="666" customWidth="1"/>
    <col min="2819" max="2819" width="9.85546875" style="666" customWidth="1"/>
    <col min="2820" max="3073" width="9.140625" style="666"/>
    <col min="3074" max="3074" width="9.28515625" style="666" customWidth="1"/>
    <col min="3075" max="3075" width="9.85546875" style="666" customWidth="1"/>
    <col min="3076" max="3329" width="9.140625" style="666"/>
    <col min="3330" max="3330" width="9.28515625" style="666" customWidth="1"/>
    <col min="3331" max="3331" width="9.85546875" style="666" customWidth="1"/>
    <col min="3332" max="3585" width="9.140625" style="666"/>
    <col min="3586" max="3586" width="9.28515625" style="666" customWidth="1"/>
    <col min="3587" max="3587" width="9.85546875" style="666" customWidth="1"/>
    <col min="3588" max="3841" width="9.140625" style="666"/>
    <col min="3842" max="3842" width="9.28515625" style="666" customWidth="1"/>
    <col min="3843" max="3843" width="9.85546875" style="666" customWidth="1"/>
    <col min="3844" max="4097" width="9.140625" style="666"/>
    <col min="4098" max="4098" width="9.28515625" style="666" customWidth="1"/>
    <col min="4099" max="4099" width="9.85546875" style="666" customWidth="1"/>
    <col min="4100" max="4353" width="9.140625" style="666"/>
    <col min="4354" max="4354" width="9.28515625" style="666" customWidth="1"/>
    <col min="4355" max="4355" width="9.85546875" style="666" customWidth="1"/>
    <col min="4356" max="4609" width="9.140625" style="666"/>
    <col min="4610" max="4610" width="9.28515625" style="666" customWidth="1"/>
    <col min="4611" max="4611" width="9.85546875" style="666" customWidth="1"/>
    <col min="4612" max="4865" width="9.140625" style="666"/>
    <col min="4866" max="4866" width="9.28515625" style="666" customWidth="1"/>
    <col min="4867" max="4867" width="9.85546875" style="666" customWidth="1"/>
    <col min="4868" max="5121" width="9.140625" style="666"/>
    <col min="5122" max="5122" width="9.28515625" style="666" customWidth="1"/>
    <col min="5123" max="5123" width="9.85546875" style="666" customWidth="1"/>
    <col min="5124" max="5377" width="9.140625" style="666"/>
    <col min="5378" max="5378" width="9.28515625" style="666" customWidth="1"/>
    <col min="5379" max="5379" width="9.85546875" style="666" customWidth="1"/>
    <col min="5380" max="5633" width="9.140625" style="666"/>
    <col min="5634" max="5634" width="9.28515625" style="666" customWidth="1"/>
    <col min="5635" max="5635" width="9.85546875" style="666" customWidth="1"/>
    <col min="5636" max="5889" width="9.140625" style="666"/>
    <col min="5890" max="5890" width="9.28515625" style="666" customWidth="1"/>
    <col min="5891" max="5891" width="9.85546875" style="666" customWidth="1"/>
    <col min="5892" max="6145" width="9.140625" style="666"/>
    <col min="6146" max="6146" width="9.28515625" style="666" customWidth="1"/>
    <col min="6147" max="6147" width="9.85546875" style="666" customWidth="1"/>
    <col min="6148" max="6401" width="9.140625" style="666"/>
    <col min="6402" max="6402" width="9.28515625" style="666" customWidth="1"/>
    <col min="6403" max="6403" width="9.85546875" style="666" customWidth="1"/>
    <col min="6404" max="6657" width="9.140625" style="666"/>
    <col min="6658" max="6658" width="9.28515625" style="666" customWidth="1"/>
    <col min="6659" max="6659" width="9.85546875" style="666" customWidth="1"/>
    <col min="6660" max="6913" width="9.140625" style="666"/>
    <col min="6914" max="6914" width="9.28515625" style="666" customWidth="1"/>
    <col min="6915" max="6915" width="9.85546875" style="666" customWidth="1"/>
    <col min="6916" max="7169" width="9.140625" style="666"/>
    <col min="7170" max="7170" width="9.28515625" style="666" customWidth="1"/>
    <col min="7171" max="7171" width="9.85546875" style="666" customWidth="1"/>
    <col min="7172" max="7425" width="9.140625" style="666"/>
    <col min="7426" max="7426" width="9.28515625" style="666" customWidth="1"/>
    <col min="7427" max="7427" width="9.85546875" style="666" customWidth="1"/>
    <col min="7428" max="7681" width="9.140625" style="666"/>
    <col min="7682" max="7682" width="9.28515625" style="666" customWidth="1"/>
    <col min="7683" max="7683" width="9.85546875" style="666" customWidth="1"/>
    <col min="7684" max="7937" width="9.140625" style="666"/>
    <col min="7938" max="7938" width="9.28515625" style="666" customWidth="1"/>
    <col min="7939" max="7939" width="9.85546875" style="666" customWidth="1"/>
    <col min="7940" max="8193" width="9.140625" style="666"/>
    <col min="8194" max="8194" width="9.28515625" style="666" customWidth="1"/>
    <col min="8195" max="8195" width="9.85546875" style="666" customWidth="1"/>
    <col min="8196" max="8449" width="9.140625" style="666"/>
    <col min="8450" max="8450" width="9.28515625" style="666" customWidth="1"/>
    <col min="8451" max="8451" width="9.85546875" style="666" customWidth="1"/>
    <col min="8452" max="8705" width="9.140625" style="666"/>
    <col min="8706" max="8706" width="9.28515625" style="666" customWidth="1"/>
    <col min="8707" max="8707" width="9.85546875" style="666" customWidth="1"/>
    <col min="8708" max="8961" width="9.140625" style="666"/>
    <col min="8962" max="8962" width="9.28515625" style="666" customWidth="1"/>
    <col min="8963" max="8963" width="9.85546875" style="666" customWidth="1"/>
    <col min="8964" max="9217" width="9.140625" style="666"/>
    <col min="9218" max="9218" width="9.28515625" style="666" customWidth="1"/>
    <col min="9219" max="9219" width="9.85546875" style="666" customWidth="1"/>
    <col min="9220" max="9473" width="9.140625" style="666"/>
    <col min="9474" max="9474" width="9.28515625" style="666" customWidth="1"/>
    <col min="9475" max="9475" width="9.85546875" style="666" customWidth="1"/>
    <col min="9476" max="9729" width="9.140625" style="666"/>
    <col min="9730" max="9730" width="9.28515625" style="666" customWidth="1"/>
    <col min="9731" max="9731" width="9.85546875" style="666" customWidth="1"/>
    <col min="9732" max="9985" width="9.140625" style="666"/>
    <col min="9986" max="9986" width="9.28515625" style="666" customWidth="1"/>
    <col min="9987" max="9987" width="9.85546875" style="666" customWidth="1"/>
    <col min="9988" max="10241" width="9.140625" style="666"/>
    <col min="10242" max="10242" width="9.28515625" style="666" customWidth="1"/>
    <col min="10243" max="10243" width="9.85546875" style="666" customWidth="1"/>
    <col min="10244" max="10497" width="9.140625" style="666"/>
    <col min="10498" max="10498" width="9.28515625" style="666" customWidth="1"/>
    <col min="10499" max="10499" width="9.85546875" style="666" customWidth="1"/>
    <col min="10500" max="10753" width="9.140625" style="666"/>
    <col min="10754" max="10754" width="9.28515625" style="666" customWidth="1"/>
    <col min="10755" max="10755" width="9.85546875" style="666" customWidth="1"/>
    <col min="10756" max="11009" width="9.140625" style="666"/>
    <col min="11010" max="11010" width="9.28515625" style="666" customWidth="1"/>
    <col min="11011" max="11011" width="9.85546875" style="666" customWidth="1"/>
    <col min="11012" max="11265" width="9.140625" style="666"/>
    <col min="11266" max="11266" width="9.28515625" style="666" customWidth="1"/>
    <col min="11267" max="11267" width="9.85546875" style="666" customWidth="1"/>
    <col min="11268" max="11521" width="9.140625" style="666"/>
    <col min="11522" max="11522" width="9.28515625" style="666" customWidth="1"/>
    <col min="11523" max="11523" width="9.85546875" style="666" customWidth="1"/>
    <col min="11524" max="11777" width="9.140625" style="666"/>
    <col min="11778" max="11778" width="9.28515625" style="666" customWidth="1"/>
    <col min="11779" max="11779" width="9.85546875" style="666" customWidth="1"/>
    <col min="11780" max="12033" width="9.140625" style="666"/>
    <col min="12034" max="12034" width="9.28515625" style="666" customWidth="1"/>
    <col min="12035" max="12035" width="9.85546875" style="666" customWidth="1"/>
    <col min="12036" max="12289" width="9.140625" style="666"/>
    <col min="12290" max="12290" width="9.28515625" style="666" customWidth="1"/>
    <col min="12291" max="12291" width="9.85546875" style="666" customWidth="1"/>
    <col min="12292" max="12545" width="9.140625" style="666"/>
    <col min="12546" max="12546" width="9.28515625" style="666" customWidth="1"/>
    <col min="12547" max="12547" width="9.85546875" style="666" customWidth="1"/>
    <col min="12548" max="12801" width="9.140625" style="666"/>
    <col min="12802" max="12802" width="9.28515625" style="666" customWidth="1"/>
    <col min="12803" max="12803" width="9.85546875" style="666" customWidth="1"/>
    <col min="12804" max="13057" width="9.140625" style="666"/>
    <col min="13058" max="13058" width="9.28515625" style="666" customWidth="1"/>
    <col min="13059" max="13059" width="9.85546875" style="666" customWidth="1"/>
    <col min="13060" max="13313" width="9.140625" style="666"/>
    <col min="13314" max="13314" width="9.28515625" style="666" customWidth="1"/>
    <col min="13315" max="13315" width="9.85546875" style="666" customWidth="1"/>
    <col min="13316" max="13569" width="9.140625" style="666"/>
    <col min="13570" max="13570" width="9.28515625" style="666" customWidth="1"/>
    <col min="13571" max="13571" width="9.85546875" style="666" customWidth="1"/>
    <col min="13572" max="13825" width="9.140625" style="666"/>
    <col min="13826" max="13826" width="9.28515625" style="666" customWidth="1"/>
    <col min="13827" max="13827" width="9.85546875" style="666" customWidth="1"/>
    <col min="13828" max="14081" width="9.140625" style="666"/>
    <col min="14082" max="14082" width="9.28515625" style="666" customWidth="1"/>
    <col min="14083" max="14083" width="9.85546875" style="666" customWidth="1"/>
    <col min="14084" max="14337" width="9.140625" style="666"/>
    <col min="14338" max="14338" width="9.28515625" style="666" customWidth="1"/>
    <col min="14339" max="14339" width="9.85546875" style="666" customWidth="1"/>
    <col min="14340" max="14593" width="9.140625" style="666"/>
    <col min="14594" max="14594" width="9.28515625" style="666" customWidth="1"/>
    <col min="14595" max="14595" width="9.85546875" style="666" customWidth="1"/>
    <col min="14596" max="14849" width="9.140625" style="666"/>
    <col min="14850" max="14850" width="9.28515625" style="666" customWidth="1"/>
    <col min="14851" max="14851" width="9.85546875" style="666" customWidth="1"/>
    <col min="14852" max="15105" width="9.140625" style="666"/>
    <col min="15106" max="15106" width="9.28515625" style="666" customWidth="1"/>
    <col min="15107" max="15107" width="9.85546875" style="666" customWidth="1"/>
    <col min="15108" max="15361" width="9.140625" style="666"/>
    <col min="15362" max="15362" width="9.28515625" style="666" customWidth="1"/>
    <col min="15363" max="15363" width="9.85546875" style="666" customWidth="1"/>
    <col min="15364" max="15617" width="9.140625" style="666"/>
    <col min="15618" max="15618" width="9.28515625" style="666" customWidth="1"/>
    <col min="15619" max="15619" width="9.85546875" style="666" customWidth="1"/>
    <col min="15620" max="15873" width="9.140625" style="666"/>
    <col min="15874" max="15874" width="9.28515625" style="666" customWidth="1"/>
    <col min="15875" max="15875" width="9.85546875" style="666" customWidth="1"/>
    <col min="15876" max="16129" width="9.140625" style="666"/>
    <col min="16130" max="16130" width="9.28515625" style="666" customWidth="1"/>
    <col min="16131" max="16131" width="9.85546875" style="666" customWidth="1"/>
    <col min="16132" max="16384" width="9.140625" style="666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E45"/>
  <sheetViews>
    <sheetView zoomScale="75" zoomScaleNormal="75" workbookViewId="0">
      <selection activeCell="J58" sqref="J58"/>
    </sheetView>
  </sheetViews>
  <sheetFormatPr defaultRowHeight="12.75" x14ac:dyDescent="0.2"/>
  <cols>
    <col min="1" max="1" width="18.7109375" style="688" bestFit="1" customWidth="1"/>
    <col min="2" max="2" width="13.7109375" style="688" customWidth="1"/>
    <col min="3" max="3" width="15.42578125" style="688" customWidth="1"/>
    <col min="4" max="4" width="13.28515625" style="688" customWidth="1"/>
    <col min="5" max="5" width="16.42578125" style="688" customWidth="1"/>
    <col min="6" max="235" width="9.140625" style="688"/>
    <col min="236" max="236" width="18.7109375" style="688" bestFit="1" customWidth="1"/>
    <col min="237" max="237" width="13.7109375" style="688" customWidth="1"/>
    <col min="238" max="238" width="15.42578125" style="688" customWidth="1"/>
    <col min="239" max="239" width="13.28515625" style="688" customWidth="1"/>
    <col min="240" max="240" width="16.42578125" style="688" customWidth="1"/>
    <col min="241" max="242" width="9.140625" style="688"/>
    <col min="243" max="243" width="15.7109375" style="688" bestFit="1" customWidth="1"/>
    <col min="244" max="245" width="18.28515625" style="688" bestFit="1" customWidth="1"/>
    <col min="246" max="247" width="9.140625" style="688"/>
    <col min="248" max="248" width="15.7109375" style="688" bestFit="1" customWidth="1"/>
    <col min="249" max="249" width="9.140625" style="688"/>
    <col min="250" max="250" width="15.7109375" style="688" bestFit="1" customWidth="1"/>
    <col min="251" max="256" width="9.140625" style="688"/>
    <col min="257" max="257" width="15.7109375" style="688" bestFit="1" customWidth="1"/>
    <col min="258" max="491" width="9.140625" style="688"/>
    <col min="492" max="492" width="18.7109375" style="688" bestFit="1" customWidth="1"/>
    <col min="493" max="493" width="13.7109375" style="688" customWidth="1"/>
    <col min="494" max="494" width="15.42578125" style="688" customWidth="1"/>
    <col min="495" max="495" width="13.28515625" style="688" customWidth="1"/>
    <col min="496" max="496" width="16.42578125" style="688" customWidth="1"/>
    <col min="497" max="498" width="9.140625" style="688"/>
    <col min="499" max="499" width="15.7109375" style="688" bestFit="1" customWidth="1"/>
    <col min="500" max="501" width="18.28515625" style="688" bestFit="1" customWidth="1"/>
    <col min="502" max="503" width="9.140625" style="688"/>
    <col min="504" max="504" width="15.7109375" style="688" bestFit="1" customWidth="1"/>
    <col min="505" max="505" width="9.140625" style="688"/>
    <col min="506" max="506" width="15.7109375" style="688" bestFit="1" customWidth="1"/>
    <col min="507" max="512" width="9.140625" style="688"/>
    <col min="513" max="513" width="15.7109375" style="688" bestFit="1" customWidth="1"/>
    <col min="514" max="747" width="9.140625" style="688"/>
    <col min="748" max="748" width="18.7109375" style="688" bestFit="1" customWidth="1"/>
    <col min="749" max="749" width="13.7109375" style="688" customWidth="1"/>
    <col min="750" max="750" width="15.42578125" style="688" customWidth="1"/>
    <col min="751" max="751" width="13.28515625" style="688" customWidth="1"/>
    <col min="752" max="752" width="16.42578125" style="688" customWidth="1"/>
    <col min="753" max="754" width="9.140625" style="688"/>
    <col min="755" max="755" width="15.7109375" style="688" bestFit="1" customWidth="1"/>
    <col min="756" max="757" width="18.28515625" style="688" bestFit="1" customWidth="1"/>
    <col min="758" max="759" width="9.140625" style="688"/>
    <col min="760" max="760" width="15.7109375" style="688" bestFit="1" customWidth="1"/>
    <col min="761" max="761" width="9.140625" style="688"/>
    <col min="762" max="762" width="15.7109375" style="688" bestFit="1" customWidth="1"/>
    <col min="763" max="768" width="9.140625" style="688"/>
    <col min="769" max="769" width="15.7109375" style="688" bestFit="1" customWidth="1"/>
    <col min="770" max="1003" width="9.140625" style="688"/>
    <col min="1004" max="1004" width="18.7109375" style="688" bestFit="1" customWidth="1"/>
    <col min="1005" max="1005" width="13.7109375" style="688" customWidth="1"/>
    <col min="1006" max="1006" width="15.42578125" style="688" customWidth="1"/>
    <col min="1007" max="1007" width="13.28515625" style="688" customWidth="1"/>
    <col min="1008" max="1008" width="16.42578125" style="688" customWidth="1"/>
    <col min="1009" max="1010" width="9.140625" style="688"/>
    <col min="1011" max="1011" width="15.7109375" style="688" bestFit="1" customWidth="1"/>
    <col min="1012" max="1013" width="18.28515625" style="688" bestFit="1" customWidth="1"/>
    <col min="1014" max="1015" width="9.140625" style="688"/>
    <col min="1016" max="1016" width="15.7109375" style="688" bestFit="1" customWidth="1"/>
    <col min="1017" max="1017" width="9.140625" style="688"/>
    <col min="1018" max="1018" width="15.7109375" style="688" bestFit="1" customWidth="1"/>
    <col min="1019" max="1024" width="9.140625" style="688"/>
    <col min="1025" max="1025" width="15.7109375" style="688" bestFit="1" customWidth="1"/>
    <col min="1026" max="1259" width="9.140625" style="688"/>
    <col min="1260" max="1260" width="18.7109375" style="688" bestFit="1" customWidth="1"/>
    <col min="1261" max="1261" width="13.7109375" style="688" customWidth="1"/>
    <col min="1262" max="1262" width="15.42578125" style="688" customWidth="1"/>
    <col min="1263" max="1263" width="13.28515625" style="688" customWidth="1"/>
    <col min="1264" max="1264" width="16.42578125" style="688" customWidth="1"/>
    <col min="1265" max="1266" width="9.140625" style="688"/>
    <col min="1267" max="1267" width="15.7109375" style="688" bestFit="1" customWidth="1"/>
    <col min="1268" max="1269" width="18.28515625" style="688" bestFit="1" customWidth="1"/>
    <col min="1270" max="1271" width="9.140625" style="688"/>
    <col min="1272" max="1272" width="15.7109375" style="688" bestFit="1" customWidth="1"/>
    <col min="1273" max="1273" width="9.140625" style="688"/>
    <col min="1274" max="1274" width="15.7109375" style="688" bestFit="1" customWidth="1"/>
    <col min="1275" max="1280" width="9.140625" style="688"/>
    <col min="1281" max="1281" width="15.7109375" style="688" bestFit="1" customWidth="1"/>
    <col min="1282" max="1515" width="9.140625" style="688"/>
    <col min="1516" max="1516" width="18.7109375" style="688" bestFit="1" customWidth="1"/>
    <col min="1517" max="1517" width="13.7109375" style="688" customWidth="1"/>
    <col min="1518" max="1518" width="15.42578125" style="688" customWidth="1"/>
    <col min="1519" max="1519" width="13.28515625" style="688" customWidth="1"/>
    <col min="1520" max="1520" width="16.42578125" style="688" customWidth="1"/>
    <col min="1521" max="1522" width="9.140625" style="688"/>
    <col min="1523" max="1523" width="15.7109375" style="688" bestFit="1" customWidth="1"/>
    <col min="1524" max="1525" width="18.28515625" style="688" bestFit="1" customWidth="1"/>
    <col min="1526" max="1527" width="9.140625" style="688"/>
    <col min="1528" max="1528" width="15.7109375" style="688" bestFit="1" customWidth="1"/>
    <col min="1529" max="1529" width="9.140625" style="688"/>
    <col min="1530" max="1530" width="15.7109375" style="688" bestFit="1" customWidth="1"/>
    <col min="1531" max="1536" width="9.140625" style="688"/>
    <col min="1537" max="1537" width="15.7109375" style="688" bestFit="1" customWidth="1"/>
    <col min="1538" max="1771" width="9.140625" style="688"/>
    <col min="1772" max="1772" width="18.7109375" style="688" bestFit="1" customWidth="1"/>
    <col min="1773" max="1773" width="13.7109375" style="688" customWidth="1"/>
    <col min="1774" max="1774" width="15.42578125" style="688" customWidth="1"/>
    <col min="1775" max="1775" width="13.28515625" style="688" customWidth="1"/>
    <col min="1776" max="1776" width="16.42578125" style="688" customWidth="1"/>
    <col min="1777" max="1778" width="9.140625" style="688"/>
    <col min="1779" max="1779" width="15.7109375" style="688" bestFit="1" customWidth="1"/>
    <col min="1780" max="1781" width="18.28515625" style="688" bestFit="1" customWidth="1"/>
    <col min="1782" max="1783" width="9.140625" style="688"/>
    <col min="1784" max="1784" width="15.7109375" style="688" bestFit="1" customWidth="1"/>
    <col min="1785" max="1785" width="9.140625" style="688"/>
    <col min="1786" max="1786" width="15.7109375" style="688" bestFit="1" customWidth="1"/>
    <col min="1787" max="1792" width="9.140625" style="688"/>
    <col min="1793" max="1793" width="15.7109375" style="688" bestFit="1" customWidth="1"/>
    <col min="1794" max="2027" width="9.140625" style="688"/>
    <col min="2028" max="2028" width="18.7109375" style="688" bestFit="1" customWidth="1"/>
    <col min="2029" max="2029" width="13.7109375" style="688" customWidth="1"/>
    <col min="2030" max="2030" width="15.42578125" style="688" customWidth="1"/>
    <col min="2031" max="2031" width="13.28515625" style="688" customWidth="1"/>
    <col min="2032" max="2032" width="16.42578125" style="688" customWidth="1"/>
    <col min="2033" max="2034" width="9.140625" style="688"/>
    <col min="2035" max="2035" width="15.7109375" style="688" bestFit="1" customWidth="1"/>
    <col min="2036" max="2037" width="18.28515625" style="688" bestFit="1" customWidth="1"/>
    <col min="2038" max="2039" width="9.140625" style="688"/>
    <col min="2040" max="2040" width="15.7109375" style="688" bestFit="1" customWidth="1"/>
    <col min="2041" max="2041" width="9.140625" style="688"/>
    <col min="2042" max="2042" width="15.7109375" style="688" bestFit="1" customWidth="1"/>
    <col min="2043" max="2048" width="9.140625" style="688"/>
    <col min="2049" max="2049" width="15.7109375" style="688" bestFit="1" customWidth="1"/>
    <col min="2050" max="2283" width="9.140625" style="688"/>
    <col min="2284" max="2284" width="18.7109375" style="688" bestFit="1" customWidth="1"/>
    <col min="2285" max="2285" width="13.7109375" style="688" customWidth="1"/>
    <col min="2286" max="2286" width="15.42578125" style="688" customWidth="1"/>
    <col min="2287" max="2287" width="13.28515625" style="688" customWidth="1"/>
    <col min="2288" max="2288" width="16.42578125" style="688" customWidth="1"/>
    <col min="2289" max="2290" width="9.140625" style="688"/>
    <col min="2291" max="2291" width="15.7109375" style="688" bestFit="1" customWidth="1"/>
    <col min="2292" max="2293" width="18.28515625" style="688" bestFit="1" customWidth="1"/>
    <col min="2294" max="2295" width="9.140625" style="688"/>
    <col min="2296" max="2296" width="15.7109375" style="688" bestFit="1" customWidth="1"/>
    <col min="2297" max="2297" width="9.140625" style="688"/>
    <col min="2298" max="2298" width="15.7109375" style="688" bestFit="1" customWidth="1"/>
    <col min="2299" max="2304" width="9.140625" style="688"/>
    <col min="2305" max="2305" width="15.7109375" style="688" bestFit="1" customWidth="1"/>
    <col min="2306" max="2539" width="9.140625" style="688"/>
    <col min="2540" max="2540" width="18.7109375" style="688" bestFit="1" customWidth="1"/>
    <col min="2541" max="2541" width="13.7109375" style="688" customWidth="1"/>
    <col min="2542" max="2542" width="15.42578125" style="688" customWidth="1"/>
    <col min="2543" max="2543" width="13.28515625" style="688" customWidth="1"/>
    <col min="2544" max="2544" width="16.42578125" style="688" customWidth="1"/>
    <col min="2545" max="2546" width="9.140625" style="688"/>
    <col min="2547" max="2547" width="15.7109375" style="688" bestFit="1" customWidth="1"/>
    <col min="2548" max="2549" width="18.28515625" style="688" bestFit="1" customWidth="1"/>
    <col min="2550" max="2551" width="9.140625" style="688"/>
    <col min="2552" max="2552" width="15.7109375" style="688" bestFit="1" customWidth="1"/>
    <col min="2553" max="2553" width="9.140625" style="688"/>
    <col min="2554" max="2554" width="15.7109375" style="688" bestFit="1" customWidth="1"/>
    <col min="2555" max="2560" width="9.140625" style="688"/>
    <col min="2561" max="2561" width="15.7109375" style="688" bestFit="1" customWidth="1"/>
    <col min="2562" max="2795" width="9.140625" style="688"/>
    <col min="2796" max="2796" width="18.7109375" style="688" bestFit="1" customWidth="1"/>
    <col min="2797" max="2797" width="13.7109375" style="688" customWidth="1"/>
    <col min="2798" max="2798" width="15.42578125" style="688" customWidth="1"/>
    <col min="2799" max="2799" width="13.28515625" style="688" customWidth="1"/>
    <col min="2800" max="2800" width="16.42578125" style="688" customWidth="1"/>
    <col min="2801" max="2802" width="9.140625" style="688"/>
    <col min="2803" max="2803" width="15.7109375" style="688" bestFit="1" customWidth="1"/>
    <col min="2804" max="2805" width="18.28515625" style="688" bestFit="1" customWidth="1"/>
    <col min="2806" max="2807" width="9.140625" style="688"/>
    <col min="2808" max="2808" width="15.7109375" style="688" bestFit="1" customWidth="1"/>
    <col min="2809" max="2809" width="9.140625" style="688"/>
    <col min="2810" max="2810" width="15.7109375" style="688" bestFit="1" customWidth="1"/>
    <col min="2811" max="2816" width="9.140625" style="688"/>
    <col min="2817" max="2817" width="15.7109375" style="688" bestFit="1" customWidth="1"/>
    <col min="2818" max="3051" width="9.140625" style="688"/>
    <col min="3052" max="3052" width="18.7109375" style="688" bestFit="1" customWidth="1"/>
    <col min="3053" max="3053" width="13.7109375" style="688" customWidth="1"/>
    <col min="3054" max="3054" width="15.42578125" style="688" customWidth="1"/>
    <col min="3055" max="3055" width="13.28515625" style="688" customWidth="1"/>
    <col min="3056" max="3056" width="16.42578125" style="688" customWidth="1"/>
    <col min="3057" max="3058" width="9.140625" style="688"/>
    <col min="3059" max="3059" width="15.7109375" style="688" bestFit="1" customWidth="1"/>
    <col min="3060" max="3061" width="18.28515625" style="688" bestFit="1" customWidth="1"/>
    <col min="3062" max="3063" width="9.140625" style="688"/>
    <col min="3064" max="3064" width="15.7109375" style="688" bestFit="1" customWidth="1"/>
    <col min="3065" max="3065" width="9.140625" style="688"/>
    <col min="3066" max="3066" width="15.7109375" style="688" bestFit="1" customWidth="1"/>
    <col min="3067" max="3072" width="9.140625" style="688"/>
    <col min="3073" max="3073" width="15.7109375" style="688" bestFit="1" customWidth="1"/>
    <col min="3074" max="3307" width="9.140625" style="688"/>
    <col min="3308" max="3308" width="18.7109375" style="688" bestFit="1" customWidth="1"/>
    <col min="3309" max="3309" width="13.7109375" style="688" customWidth="1"/>
    <col min="3310" max="3310" width="15.42578125" style="688" customWidth="1"/>
    <col min="3311" max="3311" width="13.28515625" style="688" customWidth="1"/>
    <col min="3312" max="3312" width="16.42578125" style="688" customWidth="1"/>
    <col min="3313" max="3314" width="9.140625" style="688"/>
    <col min="3315" max="3315" width="15.7109375" style="688" bestFit="1" customWidth="1"/>
    <col min="3316" max="3317" width="18.28515625" style="688" bestFit="1" customWidth="1"/>
    <col min="3318" max="3319" width="9.140625" style="688"/>
    <col min="3320" max="3320" width="15.7109375" style="688" bestFit="1" customWidth="1"/>
    <col min="3321" max="3321" width="9.140625" style="688"/>
    <col min="3322" max="3322" width="15.7109375" style="688" bestFit="1" customWidth="1"/>
    <col min="3323" max="3328" width="9.140625" style="688"/>
    <col min="3329" max="3329" width="15.7109375" style="688" bestFit="1" customWidth="1"/>
    <col min="3330" max="3563" width="9.140625" style="688"/>
    <col min="3564" max="3564" width="18.7109375" style="688" bestFit="1" customWidth="1"/>
    <col min="3565" max="3565" width="13.7109375" style="688" customWidth="1"/>
    <col min="3566" max="3566" width="15.42578125" style="688" customWidth="1"/>
    <col min="3567" max="3567" width="13.28515625" style="688" customWidth="1"/>
    <col min="3568" max="3568" width="16.42578125" style="688" customWidth="1"/>
    <col min="3569" max="3570" width="9.140625" style="688"/>
    <col min="3571" max="3571" width="15.7109375" style="688" bestFit="1" customWidth="1"/>
    <col min="3572" max="3573" width="18.28515625" style="688" bestFit="1" customWidth="1"/>
    <col min="3574" max="3575" width="9.140625" style="688"/>
    <col min="3576" max="3576" width="15.7109375" style="688" bestFit="1" customWidth="1"/>
    <col min="3577" max="3577" width="9.140625" style="688"/>
    <col min="3578" max="3578" width="15.7109375" style="688" bestFit="1" customWidth="1"/>
    <col min="3579" max="3584" width="9.140625" style="688"/>
    <col min="3585" max="3585" width="15.7109375" style="688" bestFit="1" customWidth="1"/>
    <col min="3586" max="3819" width="9.140625" style="688"/>
    <col min="3820" max="3820" width="18.7109375" style="688" bestFit="1" customWidth="1"/>
    <col min="3821" max="3821" width="13.7109375" style="688" customWidth="1"/>
    <col min="3822" max="3822" width="15.42578125" style="688" customWidth="1"/>
    <col min="3823" max="3823" width="13.28515625" style="688" customWidth="1"/>
    <col min="3824" max="3824" width="16.42578125" style="688" customWidth="1"/>
    <col min="3825" max="3826" width="9.140625" style="688"/>
    <col min="3827" max="3827" width="15.7109375" style="688" bestFit="1" customWidth="1"/>
    <col min="3828" max="3829" width="18.28515625" style="688" bestFit="1" customWidth="1"/>
    <col min="3830" max="3831" width="9.140625" style="688"/>
    <col min="3832" max="3832" width="15.7109375" style="688" bestFit="1" customWidth="1"/>
    <col min="3833" max="3833" width="9.140625" style="688"/>
    <col min="3834" max="3834" width="15.7109375" style="688" bestFit="1" customWidth="1"/>
    <col min="3835" max="3840" width="9.140625" style="688"/>
    <col min="3841" max="3841" width="15.7109375" style="688" bestFit="1" customWidth="1"/>
    <col min="3842" max="4075" width="9.140625" style="688"/>
    <col min="4076" max="4076" width="18.7109375" style="688" bestFit="1" customWidth="1"/>
    <col min="4077" max="4077" width="13.7109375" style="688" customWidth="1"/>
    <col min="4078" max="4078" width="15.42578125" style="688" customWidth="1"/>
    <col min="4079" max="4079" width="13.28515625" style="688" customWidth="1"/>
    <col min="4080" max="4080" width="16.42578125" style="688" customWidth="1"/>
    <col min="4081" max="4082" width="9.140625" style="688"/>
    <col min="4083" max="4083" width="15.7109375" style="688" bestFit="1" customWidth="1"/>
    <col min="4084" max="4085" width="18.28515625" style="688" bestFit="1" customWidth="1"/>
    <col min="4086" max="4087" width="9.140625" style="688"/>
    <col min="4088" max="4088" width="15.7109375" style="688" bestFit="1" customWidth="1"/>
    <col min="4089" max="4089" width="9.140625" style="688"/>
    <col min="4090" max="4090" width="15.7109375" style="688" bestFit="1" customWidth="1"/>
    <col min="4091" max="4096" width="9.140625" style="688"/>
    <col min="4097" max="4097" width="15.7109375" style="688" bestFit="1" customWidth="1"/>
    <col min="4098" max="4331" width="9.140625" style="688"/>
    <col min="4332" max="4332" width="18.7109375" style="688" bestFit="1" customWidth="1"/>
    <col min="4333" max="4333" width="13.7109375" style="688" customWidth="1"/>
    <col min="4334" max="4334" width="15.42578125" style="688" customWidth="1"/>
    <col min="4335" max="4335" width="13.28515625" style="688" customWidth="1"/>
    <col min="4336" max="4336" width="16.42578125" style="688" customWidth="1"/>
    <col min="4337" max="4338" width="9.140625" style="688"/>
    <col min="4339" max="4339" width="15.7109375" style="688" bestFit="1" customWidth="1"/>
    <col min="4340" max="4341" width="18.28515625" style="688" bestFit="1" customWidth="1"/>
    <col min="4342" max="4343" width="9.140625" style="688"/>
    <col min="4344" max="4344" width="15.7109375" style="688" bestFit="1" customWidth="1"/>
    <col min="4345" max="4345" width="9.140625" style="688"/>
    <col min="4346" max="4346" width="15.7109375" style="688" bestFit="1" customWidth="1"/>
    <col min="4347" max="4352" width="9.140625" style="688"/>
    <col min="4353" max="4353" width="15.7109375" style="688" bestFit="1" customWidth="1"/>
    <col min="4354" max="4587" width="9.140625" style="688"/>
    <col min="4588" max="4588" width="18.7109375" style="688" bestFit="1" customWidth="1"/>
    <col min="4589" max="4589" width="13.7109375" style="688" customWidth="1"/>
    <col min="4590" max="4590" width="15.42578125" style="688" customWidth="1"/>
    <col min="4591" max="4591" width="13.28515625" style="688" customWidth="1"/>
    <col min="4592" max="4592" width="16.42578125" style="688" customWidth="1"/>
    <col min="4593" max="4594" width="9.140625" style="688"/>
    <col min="4595" max="4595" width="15.7109375" style="688" bestFit="1" customWidth="1"/>
    <col min="4596" max="4597" width="18.28515625" style="688" bestFit="1" customWidth="1"/>
    <col min="4598" max="4599" width="9.140625" style="688"/>
    <col min="4600" max="4600" width="15.7109375" style="688" bestFit="1" customWidth="1"/>
    <col min="4601" max="4601" width="9.140625" style="688"/>
    <col min="4602" max="4602" width="15.7109375" style="688" bestFit="1" customWidth="1"/>
    <col min="4603" max="4608" width="9.140625" style="688"/>
    <col min="4609" max="4609" width="15.7109375" style="688" bestFit="1" customWidth="1"/>
    <col min="4610" max="4843" width="9.140625" style="688"/>
    <col min="4844" max="4844" width="18.7109375" style="688" bestFit="1" customWidth="1"/>
    <col min="4845" max="4845" width="13.7109375" style="688" customWidth="1"/>
    <col min="4846" max="4846" width="15.42578125" style="688" customWidth="1"/>
    <col min="4847" max="4847" width="13.28515625" style="688" customWidth="1"/>
    <col min="4848" max="4848" width="16.42578125" style="688" customWidth="1"/>
    <col min="4849" max="4850" width="9.140625" style="688"/>
    <col min="4851" max="4851" width="15.7109375" style="688" bestFit="1" customWidth="1"/>
    <col min="4852" max="4853" width="18.28515625" style="688" bestFit="1" customWidth="1"/>
    <col min="4854" max="4855" width="9.140625" style="688"/>
    <col min="4856" max="4856" width="15.7109375" style="688" bestFit="1" customWidth="1"/>
    <col min="4857" max="4857" width="9.140625" style="688"/>
    <col min="4858" max="4858" width="15.7109375" style="688" bestFit="1" customWidth="1"/>
    <col min="4859" max="4864" width="9.140625" style="688"/>
    <col min="4865" max="4865" width="15.7109375" style="688" bestFit="1" customWidth="1"/>
    <col min="4866" max="5099" width="9.140625" style="688"/>
    <col min="5100" max="5100" width="18.7109375" style="688" bestFit="1" customWidth="1"/>
    <col min="5101" max="5101" width="13.7109375" style="688" customWidth="1"/>
    <col min="5102" max="5102" width="15.42578125" style="688" customWidth="1"/>
    <col min="5103" max="5103" width="13.28515625" style="688" customWidth="1"/>
    <col min="5104" max="5104" width="16.42578125" style="688" customWidth="1"/>
    <col min="5105" max="5106" width="9.140625" style="688"/>
    <col min="5107" max="5107" width="15.7109375" style="688" bestFit="1" customWidth="1"/>
    <col min="5108" max="5109" width="18.28515625" style="688" bestFit="1" customWidth="1"/>
    <col min="5110" max="5111" width="9.140625" style="688"/>
    <col min="5112" max="5112" width="15.7109375" style="688" bestFit="1" customWidth="1"/>
    <col min="5113" max="5113" width="9.140625" style="688"/>
    <col min="5114" max="5114" width="15.7109375" style="688" bestFit="1" customWidth="1"/>
    <col min="5115" max="5120" width="9.140625" style="688"/>
    <col min="5121" max="5121" width="15.7109375" style="688" bestFit="1" customWidth="1"/>
    <col min="5122" max="5355" width="9.140625" style="688"/>
    <col min="5356" max="5356" width="18.7109375" style="688" bestFit="1" customWidth="1"/>
    <col min="5357" max="5357" width="13.7109375" style="688" customWidth="1"/>
    <col min="5358" max="5358" width="15.42578125" style="688" customWidth="1"/>
    <col min="5359" max="5359" width="13.28515625" style="688" customWidth="1"/>
    <col min="5360" max="5360" width="16.42578125" style="688" customWidth="1"/>
    <col min="5361" max="5362" width="9.140625" style="688"/>
    <col min="5363" max="5363" width="15.7109375" style="688" bestFit="1" customWidth="1"/>
    <col min="5364" max="5365" width="18.28515625" style="688" bestFit="1" customWidth="1"/>
    <col min="5366" max="5367" width="9.140625" style="688"/>
    <col min="5368" max="5368" width="15.7109375" style="688" bestFit="1" customWidth="1"/>
    <col min="5369" max="5369" width="9.140625" style="688"/>
    <col min="5370" max="5370" width="15.7109375" style="688" bestFit="1" customWidth="1"/>
    <col min="5371" max="5376" width="9.140625" style="688"/>
    <col min="5377" max="5377" width="15.7109375" style="688" bestFit="1" customWidth="1"/>
    <col min="5378" max="5611" width="9.140625" style="688"/>
    <col min="5612" max="5612" width="18.7109375" style="688" bestFit="1" customWidth="1"/>
    <col min="5613" max="5613" width="13.7109375" style="688" customWidth="1"/>
    <col min="5614" max="5614" width="15.42578125" style="688" customWidth="1"/>
    <col min="5615" max="5615" width="13.28515625" style="688" customWidth="1"/>
    <col min="5616" max="5616" width="16.42578125" style="688" customWidth="1"/>
    <col min="5617" max="5618" width="9.140625" style="688"/>
    <col min="5619" max="5619" width="15.7109375" style="688" bestFit="1" customWidth="1"/>
    <col min="5620" max="5621" width="18.28515625" style="688" bestFit="1" customWidth="1"/>
    <col min="5622" max="5623" width="9.140625" style="688"/>
    <col min="5624" max="5624" width="15.7109375" style="688" bestFit="1" customWidth="1"/>
    <col min="5625" max="5625" width="9.140625" style="688"/>
    <col min="5626" max="5626" width="15.7109375" style="688" bestFit="1" customWidth="1"/>
    <col min="5627" max="5632" width="9.140625" style="688"/>
    <col min="5633" max="5633" width="15.7109375" style="688" bestFit="1" customWidth="1"/>
    <col min="5634" max="5867" width="9.140625" style="688"/>
    <col min="5868" max="5868" width="18.7109375" style="688" bestFit="1" customWidth="1"/>
    <col min="5869" max="5869" width="13.7109375" style="688" customWidth="1"/>
    <col min="5870" max="5870" width="15.42578125" style="688" customWidth="1"/>
    <col min="5871" max="5871" width="13.28515625" style="688" customWidth="1"/>
    <col min="5872" max="5872" width="16.42578125" style="688" customWidth="1"/>
    <col min="5873" max="5874" width="9.140625" style="688"/>
    <col min="5875" max="5875" width="15.7109375" style="688" bestFit="1" customWidth="1"/>
    <col min="5876" max="5877" width="18.28515625" style="688" bestFit="1" customWidth="1"/>
    <col min="5878" max="5879" width="9.140625" style="688"/>
    <col min="5880" max="5880" width="15.7109375" style="688" bestFit="1" customWidth="1"/>
    <col min="5881" max="5881" width="9.140625" style="688"/>
    <col min="5882" max="5882" width="15.7109375" style="688" bestFit="1" customWidth="1"/>
    <col min="5883" max="5888" width="9.140625" style="688"/>
    <col min="5889" max="5889" width="15.7109375" style="688" bestFit="1" customWidth="1"/>
    <col min="5890" max="6123" width="9.140625" style="688"/>
    <col min="6124" max="6124" width="18.7109375" style="688" bestFit="1" customWidth="1"/>
    <col min="6125" max="6125" width="13.7109375" style="688" customWidth="1"/>
    <col min="6126" max="6126" width="15.42578125" style="688" customWidth="1"/>
    <col min="6127" max="6127" width="13.28515625" style="688" customWidth="1"/>
    <col min="6128" max="6128" width="16.42578125" style="688" customWidth="1"/>
    <col min="6129" max="6130" width="9.140625" style="688"/>
    <col min="6131" max="6131" width="15.7109375" style="688" bestFit="1" customWidth="1"/>
    <col min="6132" max="6133" width="18.28515625" style="688" bestFit="1" customWidth="1"/>
    <col min="6134" max="6135" width="9.140625" style="688"/>
    <col min="6136" max="6136" width="15.7109375" style="688" bestFit="1" customWidth="1"/>
    <col min="6137" max="6137" width="9.140625" style="688"/>
    <col min="6138" max="6138" width="15.7109375" style="688" bestFit="1" customWidth="1"/>
    <col min="6139" max="6144" width="9.140625" style="688"/>
    <col min="6145" max="6145" width="15.7109375" style="688" bestFit="1" customWidth="1"/>
    <col min="6146" max="6379" width="9.140625" style="688"/>
    <col min="6380" max="6380" width="18.7109375" style="688" bestFit="1" customWidth="1"/>
    <col min="6381" max="6381" width="13.7109375" style="688" customWidth="1"/>
    <col min="6382" max="6382" width="15.42578125" style="688" customWidth="1"/>
    <col min="6383" max="6383" width="13.28515625" style="688" customWidth="1"/>
    <col min="6384" max="6384" width="16.42578125" style="688" customWidth="1"/>
    <col min="6385" max="6386" width="9.140625" style="688"/>
    <col min="6387" max="6387" width="15.7109375" style="688" bestFit="1" customWidth="1"/>
    <col min="6388" max="6389" width="18.28515625" style="688" bestFit="1" customWidth="1"/>
    <col min="6390" max="6391" width="9.140625" style="688"/>
    <col min="6392" max="6392" width="15.7109375" style="688" bestFit="1" customWidth="1"/>
    <col min="6393" max="6393" width="9.140625" style="688"/>
    <col min="6394" max="6394" width="15.7109375" style="688" bestFit="1" customWidth="1"/>
    <col min="6395" max="6400" width="9.140625" style="688"/>
    <col min="6401" max="6401" width="15.7109375" style="688" bestFit="1" customWidth="1"/>
    <col min="6402" max="6635" width="9.140625" style="688"/>
    <col min="6636" max="6636" width="18.7109375" style="688" bestFit="1" customWidth="1"/>
    <col min="6637" max="6637" width="13.7109375" style="688" customWidth="1"/>
    <col min="6638" max="6638" width="15.42578125" style="688" customWidth="1"/>
    <col min="6639" max="6639" width="13.28515625" style="688" customWidth="1"/>
    <col min="6640" max="6640" width="16.42578125" style="688" customWidth="1"/>
    <col min="6641" max="6642" width="9.140625" style="688"/>
    <col min="6643" max="6643" width="15.7109375" style="688" bestFit="1" customWidth="1"/>
    <col min="6644" max="6645" width="18.28515625" style="688" bestFit="1" customWidth="1"/>
    <col min="6646" max="6647" width="9.140625" style="688"/>
    <col min="6648" max="6648" width="15.7109375" style="688" bestFit="1" customWidth="1"/>
    <col min="6649" max="6649" width="9.140625" style="688"/>
    <col min="6650" max="6650" width="15.7109375" style="688" bestFit="1" customWidth="1"/>
    <col min="6651" max="6656" width="9.140625" style="688"/>
    <col min="6657" max="6657" width="15.7109375" style="688" bestFit="1" customWidth="1"/>
    <col min="6658" max="6891" width="9.140625" style="688"/>
    <col min="6892" max="6892" width="18.7109375" style="688" bestFit="1" customWidth="1"/>
    <col min="6893" max="6893" width="13.7109375" style="688" customWidth="1"/>
    <col min="6894" max="6894" width="15.42578125" style="688" customWidth="1"/>
    <col min="6895" max="6895" width="13.28515625" style="688" customWidth="1"/>
    <col min="6896" max="6896" width="16.42578125" style="688" customWidth="1"/>
    <col min="6897" max="6898" width="9.140625" style="688"/>
    <col min="6899" max="6899" width="15.7109375" style="688" bestFit="1" customWidth="1"/>
    <col min="6900" max="6901" width="18.28515625" style="688" bestFit="1" customWidth="1"/>
    <col min="6902" max="6903" width="9.140625" style="688"/>
    <col min="6904" max="6904" width="15.7109375" style="688" bestFit="1" customWidth="1"/>
    <col min="6905" max="6905" width="9.140625" style="688"/>
    <col min="6906" max="6906" width="15.7109375" style="688" bestFit="1" customWidth="1"/>
    <col min="6907" max="6912" width="9.140625" style="688"/>
    <col min="6913" max="6913" width="15.7109375" style="688" bestFit="1" customWidth="1"/>
    <col min="6914" max="7147" width="9.140625" style="688"/>
    <col min="7148" max="7148" width="18.7109375" style="688" bestFit="1" customWidth="1"/>
    <col min="7149" max="7149" width="13.7109375" style="688" customWidth="1"/>
    <col min="7150" max="7150" width="15.42578125" style="688" customWidth="1"/>
    <col min="7151" max="7151" width="13.28515625" style="688" customWidth="1"/>
    <col min="7152" max="7152" width="16.42578125" style="688" customWidth="1"/>
    <col min="7153" max="7154" width="9.140625" style="688"/>
    <col min="7155" max="7155" width="15.7109375" style="688" bestFit="1" customWidth="1"/>
    <col min="7156" max="7157" width="18.28515625" style="688" bestFit="1" customWidth="1"/>
    <col min="7158" max="7159" width="9.140625" style="688"/>
    <col min="7160" max="7160" width="15.7109375" style="688" bestFit="1" customWidth="1"/>
    <col min="7161" max="7161" width="9.140625" style="688"/>
    <col min="7162" max="7162" width="15.7109375" style="688" bestFit="1" customWidth="1"/>
    <col min="7163" max="7168" width="9.140625" style="688"/>
    <col min="7169" max="7169" width="15.7109375" style="688" bestFit="1" customWidth="1"/>
    <col min="7170" max="7403" width="9.140625" style="688"/>
    <col min="7404" max="7404" width="18.7109375" style="688" bestFit="1" customWidth="1"/>
    <col min="7405" max="7405" width="13.7109375" style="688" customWidth="1"/>
    <col min="7406" max="7406" width="15.42578125" style="688" customWidth="1"/>
    <col min="7407" max="7407" width="13.28515625" style="688" customWidth="1"/>
    <col min="7408" max="7408" width="16.42578125" style="688" customWidth="1"/>
    <col min="7409" max="7410" width="9.140625" style="688"/>
    <col min="7411" max="7411" width="15.7109375" style="688" bestFit="1" customWidth="1"/>
    <col min="7412" max="7413" width="18.28515625" style="688" bestFit="1" customWidth="1"/>
    <col min="7414" max="7415" width="9.140625" style="688"/>
    <col min="7416" max="7416" width="15.7109375" style="688" bestFit="1" customWidth="1"/>
    <col min="7417" max="7417" width="9.140625" style="688"/>
    <col min="7418" max="7418" width="15.7109375" style="688" bestFit="1" customWidth="1"/>
    <col min="7419" max="7424" width="9.140625" style="688"/>
    <col min="7425" max="7425" width="15.7109375" style="688" bestFit="1" customWidth="1"/>
    <col min="7426" max="7659" width="9.140625" style="688"/>
    <col min="7660" max="7660" width="18.7109375" style="688" bestFit="1" customWidth="1"/>
    <col min="7661" max="7661" width="13.7109375" style="688" customWidth="1"/>
    <col min="7662" max="7662" width="15.42578125" style="688" customWidth="1"/>
    <col min="7663" max="7663" width="13.28515625" style="688" customWidth="1"/>
    <col min="7664" max="7664" width="16.42578125" style="688" customWidth="1"/>
    <col min="7665" max="7666" width="9.140625" style="688"/>
    <col min="7667" max="7667" width="15.7109375" style="688" bestFit="1" customWidth="1"/>
    <col min="7668" max="7669" width="18.28515625" style="688" bestFit="1" customWidth="1"/>
    <col min="7670" max="7671" width="9.140625" style="688"/>
    <col min="7672" max="7672" width="15.7109375" style="688" bestFit="1" customWidth="1"/>
    <col min="7673" max="7673" width="9.140625" style="688"/>
    <col min="7674" max="7674" width="15.7109375" style="688" bestFit="1" customWidth="1"/>
    <col min="7675" max="7680" width="9.140625" style="688"/>
    <col min="7681" max="7681" width="15.7109375" style="688" bestFit="1" customWidth="1"/>
    <col min="7682" max="7915" width="9.140625" style="688"/>
    <col min="7916" max="7916" width="18.7109375" style="688" bestFit="1" customWidth="1"/>
    <col min="7917" max="7917" width="13.7109375" style="688" customWidth="1"/>
    <col min="7918" max="7918" width="15.42578125" style="688" customWidth="1"/>
    <col min="7919" max="7919" width="13.28515625" style="688" customWidth="1"/>
    <col min="7920" max="7920" width="16.42578125" style="688" customWidth="1"/>
    <col min="7921" max="7922" width="9.140625" style="688"/>
    <col min="7923" max="7923" width="15.7109375" style="688" bestFit="1" customWidth="1"/>
    <col min="7924" max="7925" width="18.28515625" style="688" bestFit="1" customWidth="1"/>
    <col min="7926" max="7927" width="9.140625" style="688"/>
    <col min="7928" max="7928" width="15.7109375" style="688" bestFit="1" customWidth="1"/>
    <col min="7929" max="7929" width="9.140625" style="688"/>
    <col min="7930" max="7930" width="15.7109375" style="688" bestFit="1" customWidth="1"/>
    <col min="7931" max="7936" width="9.140625" style="688"/>
    <col min="7937" max="7937" width="15.7109375" style="688" bestFit="1" customWidth="1"/>
    <col min="7938" max="8171" width="9.140625" style="688"/>
    <col min="8172" max="8172" width="18.7109375" style="688" bestFit="1" customWidth="1"/>
    <col min="8173" max="8173" width="13.7109375" style="688" customWidth="1"/>
    <col min="8174" max="8174" width="15.42578125" style="688" customWidth="1"/>
    <col min="8175" max="8175" width="13.28515625" style="688" customWidth="1"/>
    <col min="8176" max="8176" width="16.42578125" style="688" customWidth="1"/>
    <col min="8177" max="8178" width="9.140625" style="688"/>
    <col min="8179" max="8179" width="15.7109375" style="688" bestFit="1" customWidth="1"/>
    <col min="8180" max="8181" width="18.28515625" style="688" bestFit="1" customWidth="1"/>
    <col min="8182" max="8183" width="9.140625" style="688"/>
    <col min="8184" max="8184" width="15.7109375" style="688" bestFit="1" customWidth="1"/>
    <col min="8185" max="8185" width="9.140625" style="688"/>
    <col min="8186" max="8186" width="15.7109375" style="688" bestFit="1" customWidth="1"/>
    <col min="8187" max="8192" width="9.140625" style="688"/>
    <col min="8193" max="8193" width="15.7109375" style="688" bestFit="1" customWidth="1"/>
    <col min="8194" max="8427" width="9.140625" style="688"/>
    <col min="8428" max="8428" width="18.7109375" style="688" bestFit="1" customWidth="1"/>
    <col min="8429" max="8429" width="13.7109375" style="688" customWidth="1"/>
    <col min="8430" max="8430" width="15.42578125" style="688" customWidth="1"/>
    <col min="8431" max="8431" width="13.28515625" style="688" customWidth="1"/>
    <col min="8432" max="8432" width="16.42578125" style="688" customWidth="1"/>
    <col min="8433" max="8434" width="9.140625" style="688"/>
    <col min="8435" max="8435" width="15.7109375" style="688" bestFit="1" customWidth="1"/>
    <col min="8436" max="8437" width="18.28515625" style="688" bestFit="1" customWidth="1"/>
    <col min="8438" max="8439" width="9.140625" style="688"/>
    <col min="8440" max="8440" width="15.7109375" style="688" bestFit="1" customWidth="1"/>
    <col min="8441" max="8441" width="9.140625" style="688"/>
    <col min="8442" max="8442" width="15.7109375" style="688" bestFit="1" customWidth="1"/>
    <col min="8443" max="8448" width="9.140625" style="688"/>
    <col min="8449" max="8449" width="15.7109375" style="688" bestFit="1" customWidth="1"/>
    <col min="8450" max="8683" width="9.140625" style="688"/>
    <col min="8684" max="8684" width="18.7109375" style="688" bestFit="1" customWidth="1"/>
    <col min="8685" max="8685" width="13.7109375" style="688" customWidth="1"/>
    <col min="8686" max="8686" width="15.42578125" style="688" customWidth="1"/>
    <col min="8687" max="8687" width="13.28515625" style="688" customWidth="1"/>
    <col min="8688" max="8688" width="16.42578125" style="688" customWidth="1"/>
    <col min="8689" max="8690" width="9.140625" style="688"/>
    <col min="8691" max="8691" width="15.7109375" style="688" bestFit="1" customWidth="1"/>
    <col min="8692" max="8693" width="18.28515625" style="688" bestFit="1" customWidth="1"/>
    <col min="8694" max="8695" width="9.140625" style="688"/>
    <col min="8696" max="8696" width="15.7109375" style="688" bestFit="1" customWidth="1"/>
    <col min="8697" max="8697" width="9.140625" style="688"/>
    <col min="8698" max="8698" width="15.7109375" style="688" bestFit="1" customWidth="1"/>
    <col min="8699" max="8704" width="9.140625" style="688"/>
    <col min="8705" max="8705" width="15.7109375" style="688" bestFit="1" customWidth="1"/>
    <col min="8706" max="8939" width="9.140625" style="688"/>
    <col min="8940" max="8940" width="18.7109375" style="688" bestFit="1" customWidth="1"/>
    <col min="8941" max="8941" width="13.7109375" style="688" customWidth="1"/>
    <col min="8942" max="8942" width="15.42578125" style="688" customWidth="1"/>
    <col min="8943" max="8943" width="13.28515625" style="688" customWidth="1"/>
    <col min="8944" max="8944" width="16.42578125" style="688" customWidth="1"/>
    <col min="8945" max="8946" width="9.140625" style="688"/>
    <col min="8947" max="8947" width="15.7109375" style="688" bestFit="1" customWidth="1"/>
    <col min="8948" max="8949" width="18.28515625" style="688" bestFit="1" customWidth="1"/>
    <col min="8950" max="8951" width="9.140625" style="688"/>
    <col min="8952" max="8952" width="15.7109375" style="688" bestFit="1" customWidth="1"/>
    <col min="8953" max="8953" width="9.140625" style="688"/>
    <col min="8954" max="8954" width="15.7109375" style="688" bestFit="1" customWidth="1"/>
    <col min="8955" max="8960" width="9.140625" style="688"/>
    <col min="8961" max="8961" width="15.7109375" style="688" bestFit="1" customWidth="1"/>
    <col min="8962" max="9195" width="9.140625" style="688"/>
    <col min="9196" max="9196" width="18.7109375" style="688" bestFit="1" customWidth="1"/>
    <col min="9197" max="9197" width="13.7109375" style="688" customWidth="1"/>
    <col min="9198" max="9198" width="15.42578125" style="688" customWidth="1"/>
    <col min="9199" max="9199" width="13.28515625" style="688" customWidth="1"/>
    <col min="9200" max="9200" width="16.42578125" style="688" customWidth="1"/>
    <col min="9201" max="9202" width="9.140625" style="688"/>
    <col min="9203" max="9203" width="15.7109375" style="688" bestFit="1" customWidth="1"/>
    <col min="9204" max="9205" width="18.28515625" style="688" bestFit="1" customWidth="1"/>
    <col min="9206" max="9207" width="9.140625" style="688"/>
    <col min="9208" max="9208" width="15.7109375" style="688" bestFit="1" customWidth="1"/>
    <col min="9209" max="9209" width="9.140625" style="688"/>
    <col min="9210" max="9210" width="15.7109375" style="688" bestFit="1" customWidth="1"/>
    <col min="9211" max="9216" width="9.140625" style="688"/>
    <col min="9217" max="9217" width="15.7109375" style="688" bestFit="1" customWidth="1"/>
    <col min="9218" max="9451" width="9.140625" style="688"/>
    <col min="9452" max="9452" width="18.7109375" style="688" bestFit="1" customWidth="1"/>
    <col min="9453" max="9453" width="13.7109375" style="688" customWidth="1"/>
    <col min="9454" max="9454" width="15.42578125" style="688" customWidth="1"/>
    <col min="9455" max="9455" width="13.28515625" style="688" customWidth="1"/>
    <col min="9456" max="9456" width="16.42578125" style="688" customWidth="1"/>
    <col min="9457" max="9458" width="9.140625" style="688"/>
    <col min="9459" max="9459" width="15.7109375" style="688" bestFit="1" customWidth="1"/>
    <col min="9460" max="9461" width="18.28515625" style="688" bestFit="1" customWidth="1"/>
    <col min="9462" max="9463" width="9.140625" style="688"/>
    <col min="9464" max="9464" width="15.7109375" style="688" bestFit="1" customWidth="1"/>
    <col min="9465" max="9465" width="9.140625" style="688"/>
    <col min="9466" max="9466" width="15.7109375" style="688" bestFit="1" customWidth="1"/>
    <col min="9467" max="9472" width="9.140625" style="688"/>
    <col min="9473" max="9473" width="15.7109375" style="688" bestFit="1" customWidth="1"/>
    <col min="9474" max="9707" width="9.140625" style="688"/>
    <col min="9708" max="9708" width="18.7109375" style="688" bestFit="1" customWidth="1"/>
    <col min="9709" max="9709" width="13.7109375" style="688" customWidth="1"/>
    <col min="9710" max="9710" width="15.42578125" style="688" customWidth="1"/>
    <col min="9711" max="9711" width="13.28515625" style="688" customWidth="1"/>
    <col min="9712" max="9712" width="16.42578125" style="688" customWidth="1"/>
    <col min="9713" max="9714" width="9.140625" style="688"/>
    <col min="9715" max="9715" width="15.7109375" style="688" bestFit="1" customWidth="1"/>
    <col min="9716" max="9717" width="18.28515625" style="688" bestFit="1" customWidth="1"/>
    <col min="9718" max="9719" width="9.140625" style="688"/>
    <col min="9720" max="9720" width="15.7109375" style="688" bestFit="1" customWidth="1"/>
    <col min="9721" max="9721" width="9.140625" style="688"/>
    <col min="9722" max="9722" width="15.7109375" style="688" bestFit="1" customWidth="1"/>
    <col min="9723" max="9728" width="9.140625" style="688"/>
    <col min="9729" max="9729" width="15.7109375" style="688" bestFit="1" customWidth="1"/>
    <col min="9730" max="9963" width="9.140625" style="688"/>
    <col min="9964" max="9964" width="18.7109375" style="688" bestFit="1" customWidth="1"/>
    <col min="9965" max="9965" width="13.7109375" style="688" customWidth="1"/>
    <col min="9966" max="9966" width="15.42578125" style="688" customWidth="1"/>
    <col min="9967" max="9967" width="13.28515625" style="688" customWidth="1"/>
    <col min="9968" max="9968" width="16.42578125" style="688" customWidth="1"/>
    <col min="9969" max="9970" width="9.140625" style="688"/>
    <col min="9971" max="9971" width="15.7109375" style="688" bestFit="1" customWidth="1"/>
    <col min="9972" max="9973" width="18.28515625" style="688" bestFit="1" customWidth="1"/>
    <col min="9974" max="9975" width="9.140625" style="688"/>
    <col min="9976" max="9976" width="15.7109375" style="688" bestFit="1" customWidth="1"/>
    <col min="9977" max="9977" width="9.140625" style="688"/>
    <col min="9978" max="9978" width="15.7109375" style="688" bestFit="1" customWidth="1"/>
    <col min="9979" max="9984" width="9.140625" style="688"/>
    <col min="9985" max="9985" width="15.7109375" style="688" bestFit="1" customWidth="1"/>
    <col min="9986" max="10219" width="9.140625" style="688"/>
    <col min="10220" max="10220" width="18.7109375" style="688" bestFit="1" customWidth="1"/>
    <col min="10221" max="10221" width="13.7109375" style="688" customWidth="1"/>
    <col min="10222" max="10222" width="15.42578125" style="688" customWidth="1"/>
    <col min="10223" max="10223" width="13.28515625" style="688" customWidth="1"/>
    <col min="10224" max="10224" width="16.42578125" style="688" customWidth="1"/>
    <col min="10225" max="10226" width="9.140625" style="688"/>
    <col min="10227" max="10227" width="15.7109375" style="688" bestFit="1" customWidth="1"/>
    <col min="10228" max="10229" width="18.28515625" style="688" bestFit="1" customWidth="1"/>
    <col min="10230" max="10231" width="9.140625" style="688"/>
    <col min="10232" max="10232" width="15.7109375" style="688" bestFit="1" customWidth="1"/>
    <col min="10233" max="10233" width="9.140625" style="688"/>
    <col min="10234" max="10234" width="15.7109375" style="688" bestFit="1" customWidth="1"/>
    <col min="10235" max="10240" width="9.140625" style="688"/>
    <col min="10241" max="10241" width="15.7109375" style="688" bestFit="1" customWidth="1"/>
    <col min="10242" max="10475" width="9.140625" style="688"/>
    <col min="10476" max="10476" width="18.7109375" style="688" bestFit="1" customWidth="1"/>
    <col min="10477" max="10477" width="13.7109375" style="688" customWidth="1"/>
    <col min="10478" max="10478" width="15.42578125" style="688" customWidth="1"/>
    <col min="10479" max="10479" width="13.28515625" style="688" customWidth="1"/>
    <col min="10480" max="10480" width="16.42578125" style="688" customWidth="1"/>
    <col min="10481" max="10482" width="9.140625" style="688"/>
    <col min="10483" max="10483" width="15.7109375" style="688" bestFit="1" customWidth="1"/>
    <col min="10484" max="10485" width="18.28515625" style="688" bestFit="1" customWidth="1"/>
    <col min="10486" max="10487" width="9.140625" style="688"/>
    <col min="10488" max="10488" width="15.7109375" style="688" bestFit="1" customWidth="1"/>
    <col min="10489" max="10489" width="9.140625" style="688"/>
    <col min="10490" max="10490" width="15.7109375" style="688" bestFit="1" customWidth="1"/>
    <col min="10491" max="10496" width="9.140625" style="688"/>
    <col min="10497" max="10497" width="15.7109375" style="688" bestFit="1" customWidth="1"/>
    <col min="10498" max="10731" width="9.140625" style="688"/>
    <col min="10732" max="10732" width="18.7109375" style="688" bestFit="1" customWidth="1"/>
    <col min="10733" max="10733" width="13.7109375" style="688" customWidth="1"/>
    <col min="10734" max="10734" width="15.42578125" style="688" customWidth="1"/>
    <col min="10735" max="10735" width="13.28515625" style="688" customWidth="1"/>
    <col min="10736" max="10736" width="16.42578125" style="688" customWidth="1"/>
    <col min="10737" max="10738" width="9.140625" style="688"/>
    <col min="10739" max="10739" width="15.7109375" style="688" bestFit="1" customWidth="1"/>
    <col min="10740" max="10741" width="18.28515625" style="688" bestFit="1" customWidth="1"/>
    <col min="10742" max="10743" width="9.140625" style="688"/>
    <col min="10744" max="10744" width="15.7109375" style="688" bestFit="1" customWidth="1"/>
    <col min="10745" max="10745" width="9.140625" style="688"/>
    <col min="10746" max="10746" width="15.7109375" style="688" bestFit="1" customWidth="1"/>
    <col min="10747" max="10752" width="9.140625" style="688"/>
    <col min="10753" max="10753" width="15.7109375" style="688" bestFit="1" customWidth="1"/>
    <col min="10754" max="10987" width="9.140625" style="688"/>
    <col min="10988" max="10988" width="18.7109375" style="688" bestFit="1" customWidth="1"/>
    <col min="10989" max="10989" width="13.7109375" style="688" customWidth="1"/>
    <col min="10990" max="10990" width="15.42578125" style="688" customWidth="1"/>
    <col min="10991" max="10991" width="13.28515625" style="688" customWidth="1"/>
    <col min="10992" max="10992" width="16.42578125" style="688" customWidth="1"/>
    <col min="10993" max="10994" width="9.140625" style="688"/>
    <col min="10995" max="10995" width="15.7109375" style="688" bestFit="1" customWidth="1"/>
    <col min="10996" max="10997" width="18.28515625" style="688" bestFit="1" customWidth="1"/>
    <col min="10998" max="10999" width="9.140625" style="688"/>
    <col min="11000" max="11000" width="15.7109375" style="688" bestFit="1" customWidth="1"/>
    <col min="11001" max="11001" width="9.140625" style="688"/>
    <col min="11002" max="11002" width="15.7109375" style="688" bestFit="1" customWidth="1"/>
    <col min="11003" max="11008" width="9.140625" style="688"/>
    <col min="11009" max="11009" width="15.7109375" style="688" bestFit="1" customWidth="1"/>
    <col min="11010" max="11243" width="9.140625" style="688"/>
    <col min="11244" max="11244" width="18.7109375" style="688" bestFit="1" customWidth="1"/>
    <col min="11245" max="11245" width="13.7109375" style="688" customWidth="1"/>
    <col min="11246" max="11246" width="15.42578125" style="688" customWidth="1"/>
    <col min="11247" max="11247" width="13.28515625" style="688" customWidth="1"/>
    <col min="11248" max="11248" width="16.42578125" style="688" customWidth="1"/>
    <col min="11249" max="11250" width="9.140625" style="688"/>
    <col min="11251" max="11251" width="15.7109375" style="688" bestFit="1" customWidth="1"/>
    <col min="11252" max="11253" width="18.28515625" style="688" bestFit="1" customWidth="1"/>
    <col min="11254" max="11255" width="9.140625" style="688"/>
    <col min="11256" max="11256" width="15.7109375" style="688" bestFit="1" customWidth="1"/>
    <col min="11257" max="11257" width="9.140625" style="688"/>
    <col min="11258" max="11258" width="15.7109375" style="688" bestFit="1" customWidth="1"/>
    <col min="11259" max="11264" width="9.140625" style="688"/>
    <col min="11265" max="11265" width="15.7109375" style="688" bestFit="1" customWidth="1"/>
    <col min="11266" max="11499" width="9.140625" style="688"/>
    <col min="11500" max="11500" width="18.7109375" style="688" bestFit="1" customWidth="1"/>
    <col min="11501" max="11501" width="13.7109375" style="688" customWidth="1"/>
    <col min="11502" max="11502" width="15.42578125" style="688" customWidth="1"/>
    <col min="11503" max="11503" width="13.28515625" style="688" customWidth="1"/>
    <col min="11504" max="11504" width="16.42578125" style="688" customWidth="1"/>
    <col min="11505" max="11506" width="9.140625" style="688"/>
    <col min="11507" max="11507" width="15.7109375" style="688" bestFit="1" customWidth="1"/>
    <col min="11508" max="11509" width="18.28515625" style="688" bestFit="1" customWidth="1"/>
    <col min="11510" max="11511" width="9.140625" style="688"/>
    <col min="11512" max="11512" width="15.7109375" style="688" bestFit="1" customWidth="1"/>
    <col min="11513" max="11513" width="9.140625" style="688"/>
    <col min="11514" max="11514" width="15.7109375" style="688" bestFit="1" customWidth="1"/>
    <col min="11515" max="11520" width="9.140625" style="688"/>
    <col min="11521" max="11521" width="15.7109375" style="688" bestFit="1" customWidth="1"/>
    <col min="11522" max="11755" width="9.140625" style="688"/>
    <col min="11756" max="11756" width="18.7109375" style="688" bestFit="1" customWidth="1"/>
    <col min="11757" max="11757" width="13.7109375" style="688" customWidth="1"/>
    <col min="11758" max="11758" width="15.42578125" style="688" customWidth="1"/>
    <col min="11759" max="11759" width="13.28515625" style="688" customWidth="1"/>
    <col min="11760" max="11760" width="16.42578125" style="688" customWidth="1"/>
    <col min="11761" max="11762" width="9.140625" style="688"/>
    <col min="11763" max="11763" width="15.7109375" style="688" bestFit="1" customWidth="1"/>
    <col min="11764" max="11765" width="18.28515625" style="688" bestFit="1" customWidth="1"/>
    <col min="11766" max="11767" width="9.140625" style="688"/>
    <col min="11768" max="11768" width="15.7109375" style="688" bestFit="1" customWidth="1"/>
    <col min="11769" max="11769" width="9.140625" style="688"/>
    <col min="11770" max="11770" width="15.7109375" style="688" bestFit="1" customWidth="1"/>
    <col min="11771" max="11776" width="9.140625" style="688"/>
    <col min="11777" max="11777" width="15.7109375" style="688" bestFit="1" customWidth="1"/>
    <col min="11778" max="12011" width="9.140625" style="688"/>
    <col min="12012" max="12012" width="18.7109375" style="688" bestFit="1" customWidth="1"/>
    <col min="12013" max="12013" width="13.7109375" style="688" customWidth="1"/>
    <col min="12014" max="12014" width="15.42578125" style="688" customWidth="1"/>
    <col min="12015" max="12015" width="13.28515625" style="688" customWidth="1"/>
    <col min="12016" max="12016" width="16.42578125" style="688" customWidth="1"/>
    <col min="12017" max="12018" width="9.140625" style="688"/>
    <col min="12019" max="12019" width="15.7109375" style="688" bestFit="1" customWidth="1"/>
    <col min="12020" max="12021" width="18.28515625" style="688" bestFit="1" customWidth="1"/>
    <col min="12022" max="12023" width="9.140625" style="688"/>
    <col min="12024" max="12024" width="15.7109375" style="688" bestFit="1" customWidth="1"/>
    <col min="12025" max="12025" width="9.140625" style="688"/>
    <col min="12026" max="12026" width="15.7109375" style="688" bestFit="1" customWidth="1"/>
    <col min="12027" max="12032" width="9.140625" style="688"/>
    <col min="12033" max="12033" width="15.7109375" style="688" bestFit="1" customWidth="1"/>
    <col min="12034" max="12267" width="9.140625" style="688"/>
    <col min="12268" max="12268" width="18.7109375" style="688" bestFit="1" customWidth="1"/>
    <col min="12269" max="12269" width="13.7109375" style="688" customWidth="1"/>
    <col min="12270" max="12270" width="15.42578125" style="688" customWidth="1"/>
    <col min="12271" max="12271" width="13.28515625" style="688" customWidth="1"/>
    <col min="12272" max="12272" width="16.42578125" style="688" customWidth="1"/>
    <col min="12273" max="12274" width="9.140625" style="688"/>
    <col min="12275" max="12275" width="15.7109375" style="688" bestFit="1" customWidth="1"/>
    <col min="12276" max="12277" width="18.28515625" style="688" bestFit="1" customWidth="1"/>
    <col min="12278" max="12279" width="9.140625" style="688"/>
    <col min="12280" max="12280" width="15.7109375" style="688" bestFit="1" customWidth="1"/>
    <col min="12281" max="12281" width="9.140625" style="688"/>
    <col min="12282" max="12282" width="15.7109375" style="688" bestFit="1" customWidth="1"/>
    <col min="12283" max="12288" width="9.140625" style="688"/>
    <col min="12289" max="12289" width="15.7109375" style="688" bestFit="1" customWidth="1"/>
    <col min="12290" max="12523" width="9.140625" style="688"/>
    <col min="12524" max="12524" width="18.7109375" style="688" bestFit="1" customWidth="1"/>
    <col min="12525" max="12525" width="13.7109375" style="688" customWidth="1"/>
    <col min="12526" max="12526" width="15.42578125" style="688" customWidth="1"/>
    <col min="12527" max="12527" width="13.28515625" style="688" customWidth="1"/>
    <col min="12528" max="12528" width="16.42578125" style="688" customWidth="1"/>
    <col min="12529" max="12530" width="9.140625" style="688"/>
    <col min="12531" max="12531" width="15.7109375" style="688" bestFit="1" customWidth="1"/>
    <col min="12532" max="12533" width="18.28515625" style="688" bestFit="1" customWidth="1"/>
    <col min="12534" max="12535" width="9.140625" style="688"/>
    <col min="12536" max="12536" width="15.7109375" style="688" bestFit="1" customWidth="1"/>
    <col min="12537" max="12537" width="9.140625" style="688"/>
    <col min="12538" max="12538" width="15.7109375" style="688" bestFit="1" customWidth="1"/>
    <col min="12539" max="12544" width="9.140625" style="688"/>
    <col min="12545" max="12545" width="15.7109375" style="688" bestFit="1" customWidth="1"/>
    <col min="12546" max="12779" width="9.140625" style="688"/>
    <col min="12780" max="12780" width="18.7109375" style="688" bestFit="1" customWidth="1"/>
    <col min="12781" max="12781" width="13.7109375" style="688" customWidth="1"/>
    <col min="12782" max="12782" width="15.42578125" style="688" customWidth="1"/>
    <col min="12783" max="12783" width="13.28515625" style="688" customWidth="1"/>
    <col min="12784" max="12784" width="16.42578125" style="688" customWidth="1"/>
    <col min="12785" max="12786" width="9.140625" style="688"/>
    <col min="12787" max="12787" width="15.7109375" style="688" bestFit="1" customWidth="1"/>
    <col min="12788" max="12789" width="18.28515625" style="688" bestFit="1" customWidth="1"/>
    <col min="12790" max="12791" width="9.140625" style="688"/>
    <col min="12792" max="12792" width="15.7109375" style="688" bestFit="1" customWidth="1"/>
    <col min="12793" max="12793" width="9.140625" style="688"/>
    <col min="12794" max="12794" width="15.7109375" style="688" bestFit="1" customWidth="1"/>
    <col min="12795" max="12800" width="9.140625" style="688"/>
    <col min="12801" max="12801" width="15.7109375" style="688" bestFit="1" customWidth="1"/>
    <col min="12802" max="13035" width="9.140625" style="688"/>
    <col min="13036" max="13036" width="18.7109375" style="688" bestFit="1" customWidth="1"/>
    <col min="13037" max="13037" width="13.7109375" style="688" customWidth="1"/>
    <col min="13038" max="13038" width="15.42578125" style="688" customWidth="1"/>
    <col min="13039" max="13039" width="13.28515625" style="688" customWidth="1"/>
    <col min="13040" max="13040" width="16.42578125" style="688" customWidth="1"/>
    <col min="13041" max="13042" width="9.140625" style="688"/>
    <col min="13043" max="13043" width="15.7109375" style="688" bestFit="1" customWidth="1"/>
    <col min="13044" max="13045" width="18.28515625" style="688" bestFit="1" customWidth="1"/>
    <col min="13046" max="13047" width="9.140625" style="688"/>
    <col min="13048" max="13048" width="15.7109375" style="688" bestFit="1" customWidth="1"/>
    <col min="13049" max="13049" width="9.140625" style="688"/>
    <col min="13050" max="13050" width="15.7109375" style="688" bestFit="1" customWidth="1"/>
    <col min="13051" max="13056" width="9.140625" style="688"/>
    <col min="13057" max="13057" width="15.7109375" style="688" bestFit="1" customWidth="1"/>
    <col min="13058" max="13291" width="9.140625" style="688"/>
    <col min="13292" max="13292" width="18.7109375" style="688" bestFit="1" customWidth="1"/>
    <col min="13293" max="13293" width="13.7109375" style="688" customWidth="1"/>
    <col min="13294" max="13294" width="15.42578125" style="688" customWidth="1"/>
    <col min="13295" max="13295" width="13.28515625" style="688" customWidth="1"/>
    <col min="13296" max="13296" width="16.42578125" style="688" customWidth="1"/>
    <col min="13297" max="13298" width="9.140625" style="688"/>
    <col min="13299" max="13299" width="15.7109375" style="688" bestFit="1" customWidth="1"/>
    <col min="13300" max="13301" width="18.28515625" style="688" bestFit="1" customWidth="1"/>
    <col min="13302" max="13303" width="9.140625" style="688"/>
    <col min="13304" max="13304" width="15.7109375" style="688" bestFit="1" customWidth="1"/>
    <col min="13305" max="13305" width="9.140625" style="688"/>
    <col min="13306" max="13306" width="15.7109375" style="688" bestFit="1" customWidth="1"/>
    <col min="13307" max="13312" width="9.140625" style="688"/>
    <col min="13313" max="13313" width="15.7109375" style="688" bestFit="1" customWidth="1"/>
    <col min="13314" max="13547" width="9.140625" style="688"/>
    <col min="13548" max="13548" width="18.7109375" style="688" bestFit="1" customWidth="1"/>
    <col min="13549" max="13549" width="13.7109375" style="688" customWidth="1"/>
    <col min="13550" max="13550" width="15.42578125" style="688" customWidth="1"/>
    <col min="13551" max="13551" width="13.28515625" style="688" customWidth="1"/>
    <col min="13552" max="13552" width="16.42578125" style="688" customWidth="1"/>
    <col min="13553" max="13554" width="9.140625" style="688"/>
    <col min="13555" max="13555" width="15.7109375" style="688" bestFit="1" customWidth="1"/>
    <col min="13556" max="13557" width="18.28515625" style="688" bestFit="1" customWidth="1"/>
    <col min="13558" max="13559" width="9.140625" style="688"/>
    <col min="13560" max="13560" width="15.7109375" style="688" bestFit="1" customWidth="1"/>
    <col min="13561" max="13561" width="9.140625" style="688"/>
    <col min="13562" max="13562" width="15.7109375" style="688" bestFit="1" customWidth="1"/>
    <col min="13563" max="13568" width="9.140625" style="688"/>
    <col min="13569" max="13569" width="15.7109375" style="688" bestFit="1" customWidth="1"/>
    <col min="13570" max="13803" width="9.140625" style="688"/>
    <col min="13804" max="13804" width="18.7109375" style="688" bestFit="1" customWidth="1"/>
    <col min="13805" max="13805" width="13.7109375" style="688" customWidth="1"/>
    <col min="13806" max="13806" width="15.42578125" style="688" customWidth="1"/>
    <col min="13807" max="13807" width="13.28515625" style="688" customWidth="1"/>
    <col min="13808" max="13808" width="16.42578125" style="688" customWidth="1"/>
    <col min="13809" max="13810" width="9.140625" style="688"/>
    <col min="13811" max="13811" width="15.7109375" style="688" bestFit="1" customWidth="1"/>
    <col min="13812" max="13813" width="18.28515625" style="688" bestFit="1" customWidth="1"/>
    <col min="13814" max="13815" width="9.140625" style="688"/>
    <col min="13816" max="13816" width="15.7109375" style="688" bestFit="1" customWidth="1"/>
    <col min="13817" max="13817" width="9.140625" style="688"/>
    <col min="13818" max="13818" width="15.7109375" style="688" bestFit="1" customWidth="1"/>
    <col min="13819" max="13824" width="9.140625" style="688"/>
    <col min="13825" max="13825" width="15.7109375" style="688" bestFit="1" customWidth="1"/>
    <col min="13826" max="14059" width="9.140625" style="688"/>
    <col min="14060" max="14060" width="18.7109375" style="688" bestFit="1" customWidth="1"/>
    <col min="14061" max="14061" width="13.7109375" style="688" customWidth="1"/>
    <col min="14062" max="14062" width="15.42578125" style="688" customWidth="1"/>
    <col min="14063" max="14063" width="13.28515625" style="688" customWidth="1"/>
    <col min="14064" max="14064" width="16.42578125" style="688" customWidth="1"/>
    <col min="14065" max="14066" width="9.140625" style="688"/>
    <col min="14067" max="14067" width="15.7109375" style="688" bestFit="1" customWidth="1"/>
    <col min="14068" max="14069" width="18.28515625" style="688" bestFit="1" customWidth="1"/>
    <col min="14070" max="14071" width="9.140625" style="688"/>
    <col min="14072" max="14072" width="15.7109375" style="688" bestFit="1" customWidth="1"/>
    <col min="14073" max="14073" width="9.140625" style="688"/>
    <col min="14074" max="14074" width="15.7109375" style="688" bestFit="1" customWidth="1"/>
    <col min="14075" max="14080" width="9.140625" style="688"/>
    <col min="14081" max="14081" width="15.7109375" style="688" bestFit="1" customWidth="1"/>
    <col min="14082" max="14315" width="9.140625" style="688"/>
    <col min="14316" max="14316" width="18.7109375" style="688" bestFit="1" customWidth="1"/>
    <col min="14317" max="14317" width="13.7109375" style="688" customWidth="1"/>
    <col min="14318" max="14318" width="15.42578125" style="688" customWidth="1"/>
    <col min="14319" max="14319" width="13.28515625" style="688" customWidth="1"/>
    <col min="14320" max="14320" width="16.42578125" style="688" customWidth="1"/>
    <col min="14321" max="14322" width="9.140625" style="688"/>
    <col min="14323" max="14323" width="15.7109375" style="688" bestFit="1" customWidth="1"/>
    <col min="14324" max="14325" width="18.28515625" style="688" bestFit="1" customWidth="1"/>
    <col min="14326" max="14327" width="9.140625" style="688"/>
    <col min="14328" max="14328" width="15.7109375" style="688" bestFit="1" customWidth="1"/>
    <col min="14329" max="14329" width="9.140625" style="688"/>
    <col min="14330" max="14330" width="15.7109375" style="688" bestFit="1" customWidth="1"/>
    <col min="14331" max="14336" width="9.140625" style="688"/>
    <col min="14337" max="14337" width="15.7109375" style="688" bestFit="1" customWidth="1"/>
    <col min="14338" max="14571" width="9.140625" style="688"/>
    <col min="14572" max="14572" width="18.7109375" style="688" bestFit="1" customWidth="1"/>
    <col min="14573" max="14573" width="13.7109375" style="688" customWidth="1"/>
    <col min="14574" max="14574" width="15.42578125" style="688" customWidth="1"/>
    <col min="14575" max="14575" width="13.28515625" style="688" customWidth="1"/>
    <col min="14576" max="14576" width="16.42578125" style="688" customWidth="1"/>
    <col min="14577" max="14578" width="9.140625" style="688"/>
    <col min="14579" max="14579" width="15.7109375" style="688" bestFit="1" customWidth="1"/>
    <col min="14580" max="14581" width="18.28515625" style="688" bestFit="1" customWidth="1"/>
    <col min="14582" max="14583" width="9.140625" style="688"/>
    <col min="14584" max="14584" width="15.7109375" style="688" bestFit="1" customWidth="1"/>
    <col min="14585" max="14585" width="9.140625" style="688"/>
    <col min="14586" max="14586" width="15.7109375" style="688" bestFit="1" customWidth="1"/>
    <col min="14587" max="14592" width="9.140625" style="688"/>
    <col min="14593" max="14593" width="15.7109375" style="688" bestFit="1" customWidth="1"/>
    <col min="14594" max="14827" width="9.140625" style="688"/>
    <col min="14828" max="14828" width="18.7109375" style="688" bestFit="1" customWidth="1"/>
    <col min="14829" max="14829" width="13.7109375" style="688" customWidth="1"/>
    <col min="14830" max="14830" width="15.42578125" style="688" customWidth="1"/>
    <col min="14831" max="14831" width="13.28515625" style="688" customWidth="1"/>
    <col min="14832" max="14832" width="16.42578125" style="688" customWidth="1"/>
    <col min="14833" max="14834" width="9.140625" style="688"/>
    <col min="14835" max="14835" width="15.7109375" style="688" bestFit="1" customWidth="1"/>
    <col min="14836" max="14837" width="18.28515625" style="688" bestFit="1" customWidth="1"/>
    <col min="14838" max="14839" width="9.140625" style="688"/>
    <col min="14840" max="14840" width="15.7109375" style="688" bestFit="1" customWidth="1"/>
    <col min="14841" max="14841" width="9.140625" style="688"/>
    <col min="14842" max="14842" width="15.7109375" style="688" bestFit="1" customWidth="1"/>
    <col min="14843" max="14848" width="9.140625" style="688"/>
    <col min="14849" max="14849" width="15.7109375" style="688" bestFit="1" customWidth="1"/>
    <col min="14850" max="15083" width="9.140625" style="688"/>
    <col min="15084" max="15084" width="18.7109375" style="688" bestFit="1" customWidth="1"/>
    <col min="15085" max="15085" width="13.7109375" style="688" customWidth="1"/>
    <col min="15086" max="15086" width="15.42578125" style="688" customWidth="1"/>
    <col min="15087" max="15087" width="13.28515625" style="688" customWidth="1"/>
    <col min="15088" max="15088" width="16.42578125" style="688" customWidth="1"/>
    <col min="15089" max="15090" width="9.140625" style="688"/>
    <col min="15091" max="15091" width="15.7109375" style="688" bestFit="1" customWidth="1"/>
    <col min="15092" max="15093" width="18.28515625" style="688" bestFit="1" customWidth="1"/>
    <col min="15094" max="15095" width="9.140625" style="688"/>
    <col min="15096" max="15096" width="15.7109375" style="688" bestFit="1" customWidth="1"/>
    <col min="15097" max="15097" width="9.140625" style="688"/>
    <col min="15098" max="15098" width="15.7109375" style="688" bestFit="1" customWidth="1"/>
    <col min="15099" max="15104" width="9.140625" style="688"/>
    <col min="15105" max="15105" width="15.7109375" style="688" bestFit="1" customWidth="1"/>
    <col min="15106" max="15339" width="9.140625" style="688"/>
    <col min="15340" max="15340" width="18.7109375" style="688" bestFit="1" customWidth="1"/>
    <col min="15341" max="15341" width="13.7109375" style="688" customWidth="1"/>
    <col min="15342" max="15342" width="15.42578125" style="688" customWidth="1"/>
    <col min="15343" max="15343" width="13.28515625" style="688" customWidth="1"/>
    <col min="15344" max="15344" width="16.42578125" style="688" customWidth="1"/>
    <col min="15345" max="15346" width="9.140625" style="688"/>
    <col min="15347" max="15347" width="15.7109375" style="688" bestFit="1" customWidth="1"/>
    <col min="15348" max="15349" width="18.28515625" style="688" bestFit="1" customWidth="1"/>
    <col min="15350" max="15351" width="9.140625" style="688"/>
    <col min="15352" max="15352" width="15.7109375" style="688" bestFit="1" customWidth="1"/>
    <col min="15353" max="15353" width="9.140625" style="688"/>
    <col min="15354" max="15354" width="15.7109375" style="688" bestFit="1" customWidth="1"/>
    <col min="15355" max="15360" width="9.140625" style="688"/>
    <col min="15361" max="15361" width="15.7109375" style="688" bestFit="1" customWidth="1"/>
    <col min="15362" max="15595" width="9.140625" style="688"/>
    <col min="15596" max="15596" width="18.7109375" style="688" bestFit="1" customWidth="1"/>
    <col min="15597" max="15597" width="13.7109375" style="688" customWidth="1"/>
    <col min="15598" max="15598" width="15.42578125" style="688" customWidth="1"/>
    <col min="15599" max="15599" width="13.28515625" style="688" customWidth="1"/>
    <col min="15600" max="15600" width="16.42578125" style="688" customWidth="1"/>
    <col min="15601" max="15602" width="9.140625" style="688"/>
    <col min="15603" max="15603" width="15.7109375" style="688" bestFit="1" customWidth="1"/>
    <col min="15604" max="15605" width="18.28515625" style="688" bestFit="1" customWidth="1"/>
    <col min="15606" max="15607" width="9.140625" style="688"/>
    <col min="15608" max="15608" width="15.7109375" style="688" bestFit="1" customWidth="1"/>
    <col min="15609" max="15609" width="9.140625" style="688"/>
    <col min="15610" max="15610" width="15.7109375" style="688" bestFit="1" customWidth="1"/>
    <col min="15611" max="15616" width="9.140625" style="688"/>
    <col min="15617" max="15617" width="15.7109375" style="688" bestFit="1" customWidth="1"/>
    <col min="15618" max="15851" width="9.140625" style="688"/>
    <col min="15852" max="15852" width="18.7109375" style="688" bestFit="1" customWidth="1"/>
    <col min="15853" max="15853" width="13.7109375" style="688" customWidth="1"/>
    <col min="15854" max="15854" width="15.42578125" style="688" customWidth="1"/>
    <col min="15855" max="15855" width="13.28515625" style="688" customWidth="1"/>
    <col min="15856" max="15856" width="16.42578125" style="688" customWidth="1"/>
    <col min="15857" max="15858" width="9.140625" style="688"/>
    <col min="15859" max="15859" width="15.7109375" style="688" bestFit="1" customWidth="1"/>
    <col min="15860" max="15861" width="18.28515625" style="688" bestFit="1" customWidth="1"/>
    <col min="15862" max="15863" width="9.140625" style="688"/>
    <col min="15864" max="15864" width="15.7109375" style="688" bestFit="1" customWidth="1"/>
    <col min="15865" max="15865" width="9.140625" style="688"/>
    <col min="15866" max="15866" width="15.7109375" style="688" bestFit="1" customWidth="1"/>
    <col min="15867" max="15872" width="9.140625" style="688"/>
    <col min="15873" max="15873" width="15.7109375" style="688" bestFit="1" customWidth="1"/>
    <col min="15874" max="16107" width="9.140625" style="688"/>
    <col min="16108" max="16108" width="18.7109375" style="688" bestFit="1" customWidth="1"/>
    <col min="16109" max="16109" width="13.7109375" style="688" customWidth="1"/>
    <col min="16110" max="16110" width="15.42578125" style="688" customWidth="1"/>
    <col min="16111" max="16111" width="13.28515625" style="688" customWidth="1"/>
    <col min="16112" max="16112" width="16.42578125" style="688" customWidth="1"/>
    <col min="16113" max="16114" width="9.140625" style="688"/>
    <col min="16115" max="16115" width="15.7109375" style="688" bestFit="1" customWidth="1"/>
    <col min="16116" max="16117" width="18.28515625" style="688" bestFit="1" customWidth="1"/>
    <col min="16118" max="16119" width="9.140625" style="688"/>
    <col min="16120" max="16120" width="15.7109375" style="688" bestFit="1" customWidth="1"/>
    <col min="16121" max="16121" width="9.140625" style="688"/>
    <col min="16122" max="16122" width="15.7109375" style="688" bestFit="1" customWidth="1"/>
    <col min="16123" max="16128" width="9.140625" style="688"/>
    <col min="16129" max="16129" width="15.7109375" style="688" bestFit="1" customWidth="1"/>
    <col min="16130" max="16384" width="9.140625" style="688"/>
  </cols>
  <sheetData>
    <row r="2" spans="1:5" ht="42.75" customHeight="1" x14ac:dyDescent="0.2">
      <c r="A2" s="743" t="s">
        <v>849</v>
      </c>
      <c r="B2" s="744" t="s">
        <v>850</v>
      </c>
      <c r="C2" s="745"/>
      <c r="D2" s="745"/>
      <c r="E2" s="745"/>
    </row>
    <row r="3" spans="1:5" ht="75.75" customHeight="1" x14ac:dyDescent="0.2">
      <c r="A3" s="743"/>
      <c r="B3" s="742" t="s">
        <v>851</v>
      </c>
      <c r="C3" s="742" t="s">
        <v>852</v>
      </c>
      <c r="D3" s="742" t="s">
        <v>853</v>
      </c>
      <c r="E3" s="742" t="s">
        <v>854</v>
      </c>
    </row>
    <row r="4" spans="1:5" ht="18.75" customHeight="1" x14ac:dyDescent="0.2">
      <c r="A4" s="746" t="s">
        <v>855</v>
      </c>
      <c r="B4" s="667">
        <v>3546.3013900000001</v>
      </c>
      <c r="C4" s="668">
        <v>4637.2444000000014</v>
      </c>
      <c r="D4" s="668">
        <f t="shared" ref="D4:D41" si="0">C4-B4</f>
        <v>1090.9430100000013</v>
      </c>
      <c r="E4" s="747">
        <v>0.30762839646858131</v>
      </c>
    </row>
    <row r="5" spans="1:5" ht="18.75" customHeight="1" x14ac:dyDescent="0.2">
      <c r="A5" s="746" t="s">
        <v>856</v>
      </c>
      <c r="B5" s="667">
        <v>200070.36337000001</v>
      </c>
      <c r="C5" s="668">
        <v>245564.57902000006</v>
      </c>
      <c r="D5" s="668">
        <f t="shared" si="0"/>
        <v>45494.215650000056</v>
      </c>
      <c r="E5" s="747">
        <v>0.22739107823713689</v>
      </c>
    </row>
    <row r="6" spans="1:5" ht="18.75" customHeight="1" x14ac:dyDescent="0.2">
      <c r="A6" s="746" t="s">
        <v>857</v>
      </c>
      <c r="B6" s="667">
        <v>16278.972449999999</v>
      </c>
      <c r="C6" s="668">
        <v>19449.37543</v>
      </c>
      <c r="D6" s="668">
        <f t="shared" si="0"/>
        <v>3170.4029800000008</v>
      </c>
      <c r="E6" s="747">
        <v>0.19475449017053914</v>
      </c>
    </row>
    <row r="7" spans="1:5" ht="18.75" customHeight="1" x14ac:dyDescent="0.2">
      <c r="A7" s="746" t="s">
        <v>858</v>
      </c>
      <c r="B7" s="667">
        <v>26487.081000000002</v>
      </c>
      <c r="C7" s="668">
        <v>31585.203879999997</v>
      </c>
      <c r="D7" s="668">
        <f t="shared" si="0"/>
        <v>5098.1228799999953</v>
      </c>
      <c r="E7" s="747">
        <v>0.19247582925426898</v>
      </c>
    </row>
    <row r="8" spans="1:5" ht="18.75" customHeight="1" x14ac:dyDescent="0.2">
      <c r="A8" s="746" t="s">
        <v>859</v>
      </c>
      <c r="B8" s="667">
        <v>34307.637659999986</v>
      </c>
      <c r="C8" s="668">
        <v>39790.809210000007</v>
      </c>
      <c r="D8" s="668">
        <f t="shared" si="0"/>
        <v>5483.1715500000209</v>
      </c>
      <c r="E8" s="747">
        <v>0.15982364056482301</v>
      </c>
    </row>
    <row r="9" spans="1:5" ht="18.75" customHeight="1" x14ac:dyDescent="0.2">
      <c r="A9" s="746" t="s">
        <v>860</v>
      </c>
      <c r="B9" s="667">
        <v>20842.550750000002</v>
      </c>
      <c r="C9" s="668">
        <v>23559.593740000004</v>
      </c>
      <c r="D9" s="668">
        <f t="shared" si="0"/>
        <v>2717.0429900000017</v>
      </c>
      <c r="E9" s="747">
        <v>0.13036038739164413</v>
      </c>
    </row>
    <row r="10" spans="1:5" ht="18.75" customHeight="1" x14ac:dyDescent="0.2">
      <c r="A10" s="746" t="s">
        <v>861</v>
      </c>
      <c r="B10" s="667">
        <v>13665.625969999999</v>
      </c>
      <c r="C10" s="668">
        <v>15431.940750000002</v>
      </c>
      <c r="D10" s="668">
        <f t="shared" si="0"/>
        <v>1766.3147800000024</v>
      </c>
      <c r="E10" s="747">
        <v>0.12925238725818877</v>
      </c>
    </row>
    <row r="11" spans="1:5" ht="18.75" customHeight="1" x14ac:dyDescent="0.2">
      <c r="A11" s="746" t="s">
        <v>862</v>
      </c>
      <c r="B11" s="667">
        <v>5760.2967399999998</v>
      </c>
      <c r="C11" s="668">
        <v>6458.3886799999991</v>
      </c>
      <c r="D11" s="668">
        <f t="shared" si="0"/>
        <v>698.09193999999934</v>
      </c>
      <c r="E11" s="747">
        <v>0.12119027395800441</v>
      </c>
    </row>
    <row r="12" spans="1:5" ht="18.75" customHeight="1" x14ac:dyDescent="0.2">
      <c r="A12" s="746" t="s">
        <v>863</v>
      </c>
      <c r="B12" s="667">
        <v>37279.901190000011</v>
      </c>
      <c r="C12" s="668">
        <v>41704.881580000008</v>
      </c>
      <c r="D12" s="668">
        <f t="shared" si="0"/>
        <v>4424.980389999997</v>
      </c>
      <c r="E12" s="747">
        <v>0.11869614051409982</v>
      </c>
    </row>
    <row r="13" spans="1:5" ht="18.75" customHeight="1" x14ac:dyDescent="0.2">
      <c r="A13" s="746" t="s">
        <v>864</v>
      </c>
      <c r="B13" s="667">
        <v>5263.6232499999996</v>
      </c>
      <c r="C13" s="668">
        <v>5766.5031600000002</v>
      </c>
      <c r="D13" s="668">
        <f t="shared" si="0"/>
        <v>502.87991000000056</v>
      </c>
      <c r="E13" s="747">
        <v>9.5538735603844849E-2</v>
      </c>
    </row>
    <row r="14" spans="1:5" ht="18.75" customHeight="1" x14ac:dyDescent="0.2">
      <c r="A14" s="746" t="s">
        <v>865</v>
      </c>
      <c r="B14" s="667">
        <v>16195.064729999998</v>
      </c>
      <c r="C14" s="668">
        <v>17678.037439999996</v>
      </c>
      <c r="D14" s="668">
        <f t="shared" si="0"/>
        <v>1482.9727099999982</v>
      </c>
      <c r="E14" s="747">
        <v>9.1569421593784339E-2</v>
      </c>
    </row>
    <row r="15" spans="1:5" ht="18.75" customHeight="1" x14ac:dyDescent="0.2">
      <c r="A15" s="746" t="s">
        <v>866</v>
      </c>
      <c r="B15" s="667">
        <v>26858.102329999998</v>
      </c>
      <c r="C15" s="668">
        <v>29122.799179999995</v>
      </c>
      <c r="D15" s="668">
        <f t="shared" si="0"/>
        <v>2264.6968499999966</v>
      </c>
      <c r="E15" s="747">
        <v>8.4320806517680591E-2</v>
      </c>
    </row>
    <row r="16" spans="1:5" ht="18.75" customHeight="1" x14ac:dyDescent="0.2">
      <c r="A16" s="746" t="s">
        <v>867</v>
      </c>
      <c r="B16" s="667">
        <v>19873.307269999998</v>
      </c>
      <c r="C16" s="668">
        <v>21240.993070000004</v>
      </c>
      <c r="D16" s="668">
        <f t="shared" si="0"/>
        <v>1367.6858000000066</v>
      </c>
      <c r="E16" s="747">
        <v>6.8820241211920097E-2</v>
      </c>
    </row>
    <row r="17" spans="1:5" ht="18.75" customHeight="1" x14ac:dyDescent="0.2">
      <c r="A17" s="746" t="s">
        <v>868</v>
      </c>
      <c r="B17" s="667">
        <v>9116.1150200000011</v>
      </c>
      <c r="C17" s="668">
        <v>9680.4583799999982</v>
      </c>
      <c r="D17" s="668">
        <f t="shared" si="0"/>
        <v>564.34335999999712</v>
      </c>
      <c r="E17" s="747">
        <v>6.1906125445090776E-2</v>
      </c>
    </row>
    <row r="18" spans="1:5" ht="18.75" customHeight="1" x14ac:dyDescent="0.2">
      <c r="A18" s="746" t="s">
        <v>869</v>
      </c>
      <c r="B18" s="667">
        <v>22575.343270000001</v>
      </c>
      <c r="C18" s="668">
        <v>23781.469510000003</v>
      </c>
      <c r="D18" s="668">
        <f t="shared" si="0"/>
        <v>1206.1262400000014</v>
      </c>
      <c r="E18" s="747">
        <v>5.3426706543275637E-2</v>
      </c>
    </row>
    <row r="19" spans="1:5" ht="18.75" customHeight="1" x14ac:dyDescent="0.2">
      <c r="A19" s="746" t="s">
        <v>870</v>
      </c>
      <c r="B19" s="667">
        <v>8872.3980699999993</v>
      </c>
      <c r="C19" s="668">
        <v>9343.1906999999974</v>
      </c>
      <c r="D19" s="668">
        <f t="shared" si="0"/>
        <v>470.7926299999981</v>
      </c>
      <c r="E19" s="747">
        <v>5.3062613544344606E-2</v>
      </c>
    </row>
    <row r="20" spans="1:5" ht="18.75" customHeight="1" x14ac:dyDescent="0.2">
      <c r="A20" s="746" t="s">
        <v>871</v>
      </c>
      <c r="B20" s="667">
        <v>11096.963299999999</v>
      </c>
      <c r="C20" s="668">
        <v>11652.819220000001</v>
      </c>
      <c r="D20" s="668">
        <f t="shared" si="0"/>
        <v>555.85592000000179</v>
      </c>
      <c r="E20" s="747">
        <v>5.0090813583208105E-2</v>
      </c>
    </row>
    <row r="21" spans="1:5" ht="18.75" customHeight="1" x14ac:dyDescent="0.2">
      <c r="A21" s="746" t="s">
        <v>872</v>
      </c>
      <c r="B21" s="667">
        <v>2665.9912499999987</v>
      </c>
      <c r="C21" s="668">
        <v>2794.0324000000001</v>
      </c>
      <c r="D21" s="668">
        <f t="shared" si="0"/>
        <v>128.04115000000138</v>
      </c>
      <c r="E21" s="747">
        <v>4.8027595739484008E-2</v>
      </c>
    </row>
    <row r="22" spans="1:5" ht="18.75" customHeight="1" x14ac:dyDescent="0.2">
      <c r="A22" s="746" t="s">
        <v>873</v>
      </c>
      <c r="B22" s="667">
        <v>4976.8209799999986</v>
      </c>
      <c r="C22" s="668">
        <v>5206.5795399999988</v>
      </c>
      <c r="D22" s="668">
        <f t="shared" si="0"/>
        <v>229.75856000000022</v>
      </c>
      <c r="E22" s="747">
        <v>4.6165727263109302E-2</v>
      </c>
    </row>
    <row r="23" spans="1:5" ht="18.75" customHeight="1" x14ac:dyDescent="0.2">
      <c r="A23" s="746" t="s">
        <v>874</v>
      </c>
      <c r="B23" s="667">
        <v>18265.01597</v>
      </c>
      <c r="C23" s="668">
        <v>19106.967510000002</v>
      </c>
      <c r="D23" s="668">
        <f t="shared" si="0"/>
        <v>841.95154000000184</v>
      </c>
      <c r="E23" s="747">
        <v>4.6096403166736577E-2</v>
      </c>
    </row>
    <row r="24" spans="1:5" ht="18.75" customHeight="1" x14ac:dyDescent="0.2">
      <c r="A24" s="746" t="s">
        <v>875</v>
      </c>
      <c r="B24" s="667">
        <v>9581.1332899999998</v>
      </c>
      <c r="C24" s="668">
        <v>10000.25591</v>
      </c>
      <c r="D24" s="668">
        <f t="shared" si="0"/>
        <v>419.1226200000001</v>
      </c>
      <c r="E24" s="747">
        <v>4.3744576691929105E-2</v>
      </c>
    </row>
    <row r="25" spans="1:5" ht="18.75" customHeight="1" x14ac:dyDescent="0.2">
      <c r="A25" s="746" t="s">
        <v>876</v>
      </c>
      <c r="B25" s="667">
        <v>8863.2509000000009</v>
      </c>
      <c r="C25" s="668">
        <v>9228.8328799999999</v>
      </c>
      <c r="D25" s="668">
        <f t="shared" si="0"/>
        <v>365.58197999999902</v>
      </c>
      <c r="E25" s="747">
        <v>4.1246940216935313E-2</v>
      </c>
    </row>
    <row r="26" spans="1:5" ht="18.75" customHeight="1" x14ac:dyDescent="0.2">
      <c r="A26" s="746" t="s">
        <v>877</v>
      </c>
      <c r="B26" s="667">
        <v>19876.084409999992</v>
      </c>
      <c r="C26" s="668">
        <v>20514.628830000001</v>
      </c>
      <c r="D26" s="668">
        <f t="shared" si="0"/>
        <v>638.54442000000927</v>
      </c>
      <c r="E26" s="747">
        <v>3.212626827438636E-2</v>
      </c>
    </row>
    <row r="27" spans="1:5" ht="18.75" customHeight="1" x14ac:dyDescent="0.2">
      <c r="A27" s="746" t="s">
        <v>878</v>
      </c>
      <c r="B27" s="667">
        <v>10137.083500000001</v>
      </c>
      <c r="C27" s="668">
        <v>10433.87307</v>
      </c>
      <c r="D27" s="668">
        <f t="shared" si="0"/>
        <v>296.789569999999</v>
      </c>
      <c r="E27" s="747">
        <v>2.9277609284761086E-2</v>
      </c>
    </row>
    <row r="28" spans="1:5" ht="18.75" customHeight="1" x14ac:dyDescent="0.2">
      <c r="A28" s="746" t="s">
        <v>879</v>
      </c>
      <c r="B28" s="667">
        <v>10768.39768</v>
      </c>
      <c r="C28" s="668">
        <v>11027.533310000001</v>
      </c>
      <c r="D28" s="668">
        <f t="shared" si="0"/>
        <v>259.13563000000067</v>
      </c>
      <c r="E28" s="747">
        <v>2.4064455799333029E-2</v>
      </c>
    </row>
    <row r="29" spans="1:5" ht="18.75" customHeight="1" x14ac:dyDescent="0.2">
      <c r="A29" s="746" t="s">
        <v>880</v>
      </c>
      <c r="B29" s="667">
        <v>11802.365919999998</v>
      </c>
      <c r="C29" s="668">
        <v>11842.778090000002</v>
      </c>
      <c r="D29" s="668">
        <f t="shared" si="0"/>
        <v>40.412170000003243</v>
      </c>
      <c r="E29" s="747">
        <v>3.4240736369239855E-3</v>
      </c>
    </row>
    <row r="30" spans="1:5" ht="18.75" customHeight="1" x14ac:dyDescent="0.2">
      <c r="A30" s="746" t="s">
        <v>881</v>
      </c>
      <c r="B30" s="667">
        <v>5906.1472100000001</v>
      </c>
      <c r="C30" s="668">
        <v>5924.512740000001</v>
      </c>
      <c r="D30" s="668">
        <f t="shared" si="0"/>
        <v>18.365530000000945</v>
      </c>
      <c r="E30" s="747">
        <v>3.1095618424317184E-3</v>
      </c>
    </row>
    <row r="31" spans="1:5" ht="18.75" customHeight="1" x14ac:dyDescent="0.2">
      <c r="A31" s="746" t="s">
        <v>882</v>
      </c>
      <c r="B31" s="667">
        <v>9089.34375</v>
      </c>
      <c r="C31" s="668">
        <v>9091.1868699999995</v>
      </c>
      <c r="D31" s="668">
        <f t="shared" si="0"/>
        <v>1.8431199999995442</v>
      </c>
      <c r="E31" s="747">
        <v>2.0277811585667216E-4</v>
      </c>
    </row>
    <row r="32" spans="1:5" ht="18.75" customHeight="1" x14ac:dyDescent="0.2">
      <c r="A32" s="746" t="s">
        <v>883</v>
      </c>
      <c r="B32" s="667">
        <v>7117.6587099999997</v>
      </c>
      <c r="C32" s="668">
        <v>7116.16446</v>
      </c>
      <c r="D32" s="668">
        <f t="shared" si="0"/>
        <v>-1.4942499999997381</v>
      </c>
      <c r="E32" s="748">
        <v>-2.0993560676074718E-4</v>
      </c>
    </row>
    <row r="33" spans="1:5" ht="18.75" customHeight="1" x14ac:dyDescent="0.2">
      <c r="A33" s="746" t="s">
        <v>884</v>
      </c>
      <c r="B33" s="667">
        <v>3011.4213899999995</v>
      </c>
      <c r="C33" s="668">
        <v>2996.0218300000001</v>
      </c>
      <c r="D33" s="668">
        <f t="shared" si="0"/>
        <v>-15.399559999999383</v>
      </c>
      <c r="E33" s="748">
        <v>-5.1137180771633206E-3</v>
      </c>
    </row>
    <row r="34" spans="1:5" ht="18.75" customHeight="1" x14ac:dyDescent="0.2">
      <c r="A34" s="746" t="s">
        <v>885</v>
      </c>
      <c r="B34" s="667">
        <v>33872.031389999996</v>
      </c>
      <c r="C34" s="668">
        <v>33693.384720000002</v>
      </c>
      <c r="D34" s="668">
        <f t="shared" si="0"/>
        <v>-178.64666999999463</v>
      </c>
      <c r="E34" s="748">
        <v>-5.2741646328521297E-3</v>
      </c>
    </row>
    <row r="35" spans="1:5" ht="18.75" customHeight="1" x14ac:dyDescent="0.2">
      <c r="A35" s="746" t="s">
        <v>886</v>
      </c>
      <c r="B35" s="667">
        <v>17292.44515</v>
      </c>
      <c r="C35" s="668">
        <v>17089.115650000003</v>
      </c>
      <c r="D35" s="668">
        <f t="shared" si="0"/>
        <v>-203.32949999999619</v>
      </c>
      <c r="E35" s="748">
        <v>-1.1758285091336362E-2</v>
      </c>
    </row>
    <row r="36" spans="1:5" ht="18.75" customHeight="1" x14ac:dyDescent="0.2">
      <c r="A36" s="746" t="s">
        <v>887</v>
      </c>
      <c r="B36" s="667">
        <v>5351.8959200000008</v>
      </c>
      <c r="C36" s="668">
        <v>5267.6105800000014</v>
      </c>
      <c r="D36" s="668">
        <f t="shared" si="0"/>
        <v>-84.285339999999451</v>
      </c>
      <c r="E36" s="748">
        <v>-1.5748688177030012E-2</v>
      </c>
    </row>
    <row r="37" spans="1:5" ht="18.75" customHeight="1" x14ac:dyDescent="0.2">
      <c r="A37" s="746" t="s">
        <v>888</v>
      </c>
      <c r="B37" s="667">
        <v>9562.8324699999994</v>
      </c>
      <c r="C37" s="668">
        <v>9290.8468100000009</v>
      </c>
      <c r="D37" s="668">
        <f t="shared" si="0"/>
        <v>-271.98565999999846</v>
      </c>
      <c r="E37" s="748">
        <v>-2.8441955963701915E-2</v>
      </c>
    </row>
    <row r="38" spans="1:5" ht="18.75" customHeight="1" x14ac:dyDescent="0.2">
      <c r="A38" s="746" t="s">
        <v>889</v>
      </c>
      <c r="B38" s="667">
        <v>2062.4345099999991</v>
      </c>
      <c r="C38" s="668">
        <v>1989.6032300000002</v>
      </c>
      <c r="D38" s="668">
        <f t="shared" si="0"/>
        <v>-72.831279999998969</v>
      </c>
      <c r="E38" s="748">
        <v>-3.5313257049795488E-2</v>
      </c>
    </row>
    <row r="39" spans="1:5" ht="18.75" customHeight="1" x14ac:dyDescent="0.2">
      <c r="A39" s="746" t="s">
        <v>890</v>
      </c>
      <c r="B39" s="667">
        <v>7061.04619</v>
      </c>
      <c r="C39" s="668">
        <v>6611.8050700000003</v>
      </c>
      <c r="D39" s="668">
        <f t="shared" si="0"/>
        <v>-449.24111999999968</v>
      </c>
      <c r="E39" s="748">
        <v>-6.3622458756355971E-2</v>
      </c>
    </row>
    <row r="40" spans="1:5" ht="18.75" customHeight="1" thickBot="1" x14ac:dyDescent="0.25">
      <c r="A40" s="749" t="s">
        <v>891</v>
      </c>
      <c r="B40" s="750">
        <f>SUM(B4:B39)</f>
        <v>675353.04835000029</v>
      </c>
      <c r="C40" s="750">
        <f>SUM(C4:C39)</f>
        <v>755674.02084999997</v>
      </c>
      <c r="D40" s="750">
        <f t="shared" si="0"/>
        <v>80320.972499999683</v>
      </c>
      <c r="E40" s="751">
        <v>0.11893182787319501</v>
      </c>
    </row>
    <row r="41" spans="1:5" ht="18.75" customHeight="1" thickTop="1" thickBot="1" x14ac:dyDescent="0.25">
      <c r="A41" s="752" t="s">
        <v>892</v>
      </c>
      <c r="B41" s="753">
        <v>27344.757680000002</v>
      </c>
      <c r="C41" s="754">
        <v>30415.696720000004</v>
      </c>
      <c r="D41" s="755">
        <f t="shared" si="0"/>
        <v>3070.9390400000011</v>
      </c>
      <c r="E41" s="756">
        <v>0.11230448907016988</v>
      </c>
    </row>
    <row r="42" spans="1:5" ht="18.75" customHeight="1" thickTop="1" x14ac:dyDescent="0.2">
      <c r="A42" s="757" t="s">
        <v>893</v>
      </c>
      <c r="B42" s="758">
        <f>SUM(B40:B41)</f>
        <v>702697.80603000033</v>
      </c>
      <c r="C42" s="758">
        <f>SUM(C40:C41)</f>
        <v>786089.71756999998</v>
      </c>
      <c r="D42" s="758">
        <f>SUM(D40:D41)</f>
        <v>83391.911539999681</v>
      </c>
      <c r="E42" s="759">
        <v>0.11867393184438035</v>
      </c>
    </row>
    <row r="45" spans="1:5" ht="12.75" customHeight="1" x14ac:dyDescent="0.2"/>
  </sheetData>
  <mergeCells count="2">
    <mergeCell ref="A2:A3"/>
    <mergeCell ref="B2:E2"/>
  </mergeCells>
  <conditionalFormatting sqref="D40">
    <cfRule type="cellIs" dxfId="4" priority="1" stopIfTrue="1" operator="lessThan">
      <formula>0</formula>
    </cfRule>
  </conditionalFormatting>
  <conditionalFormatting sqref="D41">
    <cfRule type="cellIs" dxfId="3" priority="2" stopIfTrue="1" operator="lessThan">
      <formula>0</formula>
    </cfRule>
  </conditionalFormatting>
  <conditionalFormatting sqref="D4:D39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G34"/>
  <sheetViews>
    <sheetView zoomScale="90" zoomScaleNormal="90" workbookViewId="0">
      <selection activeCell="J58" sqref="J58"/>
    </sheetView>
  </sheetViews>
  <sheetFormatPr defaultRowHeight="12.75" x14ac:dyDescent="0.2"/>
  <cols>
    <col min="1" max="1" width="36.28515625" style="652" customWidth="1"/>
    <col min="2" max="2" width="31.85546875" style="652" customWidth="1"/>
    <col min="3" max="3" width="22.5703125" style="652" customWidth="1"/>
    <col min="4" max="4" width="17.42578125" style="652" customWidth="1"/>
    <col min="5" max="5" width="10.140625" style="652" customWidth="1"/>
    <col min="6" max="6" width="16.85546875" style="652" customWidth="1"/>
    <col min="7" max="7" width="19.140625" style="652" customWidth="1"/>
    <col min="8" max="256" width="9.140625" style="652"/>
    <col min="257" max="257" width="36.28515625" style="652" customWidth="1"/>
    <col min="258" max="258" width="31.85546875" style="652" customWidth="1"/>
    <col min="259" max="259" width="22.5703125" style="652" customWidth="1"/>
    <col min="260" max="260" width="17.42578125" style="652" customWidth="1"/>
    <col min="261" max="261" width="10.140625" style="652" customWidth="1"/>
    <col min="262" max="262" width="16.85546875" style="652" customWidth="1"/>
    <col min="263" max="263" width="19.140625" style="652" customWidth="1"/>
    <col min="264" max="512" width="9.140625" style="652"/>
    <col min="513" max="513" width="36.28515625" style="652" customWidth="1"/>
    <col min="514" max="514" width="31.85546875" style="652" customWidth="1"/>
    <col min="515" max="515" width="22.5703125" style="652" customWidth="1"/>
    <col min="516" max="516" width="17.42578125" style="652" customWidth="1"/>
    <col min="517" max="517" width="10.140625" style="652" customWidth="1"/>
    <col min="518" max="518" width="16.85546875" style="652" customWidth="1"/>
    <col min="519" max="519" width="19.140625" style="652" customWidth="1"/>
    <col min="520" max="768" width="9.140625" style="652"/>
    <col min="769" max="769" width="36.28515625" style="652" customWidth="1"/>
    <col min="770" max="770" width="31.85546875" style="652" customWidth="1"/>
    <col min="771" max="771" width="22.5703125" style="652" customWidth="1"/>
    <col min="772" max="772" width="17.42578125" style="652" customWidth="1"/>
    <col min="773" max="773" width="10.140625" style="652" customWidth="1"/>
    <col min="774" max="774" width="16.85546875" style="652" customWidth="1"/>
    <col min="775" max="775" width="19.140625" style="652" customWidth="1"/>
    <col min="776" max="1024" width="9.140625" style="652"/>
    <col min="1025" max="1025" width="36.28515625" style="652" customWidth="1"/>
    <col min="1026" max="1026" width="31.85546875" style="652" customWidth="1"/>
    <col min="1027" max="1027" width="22.5703125" style="652" customWidth="1"/>
    <col min="1028" max="1028" width="17.42578125" style="652" customWidth="1"/>
    <col min="1029" max="1029" width="10.140625" style="652" customWidth="1"/>
    <col min="1030" max="1030" width="16.85546875" style="652" customWidth="1"/>
    <col min="1031" max="1031" width="19.140625" style="652" customWidth="1"/>
    <col min="1032" max="1280" width="9.140625" style="652"/>
    <col min="1281" max="1281" width="36.28515625" style="652" customWidth="1"/>
    <col min="1282" max="1282" width="31.85546875" style="652" customWidth="1"/>
    <col min="1283" max="1283" width="22.5703125" style="652" customWidth="1"/>
    <col min="1284" max="1284" width="17.42578125" style="652" customWidth="1"/>
    <col min="1285" max="1285" width="10.140625" style="652" customWidth="1"/>
    <col min="1286" max="1286" width="16.85546875" style="652" customWidth="1"/>
    <col min="1287" max="1287" width="19.140625" style="652" customWidth="1"/>
    <col min="1288" max="1536" width="9.140625" style="652"/>
    <col min="1537" max="1537" width="36.28515625" style="652" customWidth="1"/>
    <col min="1538" max="1538" width="31.85546875" style="652" customWidth="1"/>
    <col min="1539" max="1539" width="22.5703125" style="652" customWidth="1"/>
    <col min="1540" max="1540" width="17.42578125" style="652" customWidth="1"/>
    <col min="1541" max="1541" width="10.140625" style="652" customWidth="1"/>
    <col min="1542" max="1542" width="16.85546875" style="652" customWidth="1"/>
    <col min="1543" max="1543" width="19.140625" style="652" customWidth="1"/>
    <col min="1544" max="1792" width="9.140625" style="652"/>
    <col min="1793" max="1793" width="36.28515625" style="652" customWidth="1"/>
    <col min="1794" max="1794" width="31.85546875" style="652" customWidth="1"/>
    <col min="1795" max="1795" width="22.5703125" style="652" customWidth="1"/>
    <col min="1796" max="1796" width="17.42578125" style="652" customWidth="1"/>
    <col min="1797" max="1797" width="10.140625" style="652" customWidth="1"/>
    <col min="1798" max="1798" width="16.85546875" style="652" customWidth="1"/>
    <col min="1799" max="1799" width="19.140625" style="652" customWidth="1"/>
    <col min="1800" max="2048" width="9.140625" style="652"/>
    <col min="2049" max="2049" width="36.28515625" style="652" customWidth="1"/>
    <col min="2050" max="2050" width="31.85546875" style="652" customWidth="1"/>
    <col min="2051" max="2051" width="22.5703125" style="652" customWidth="1"/>
    <col min="2052" max="2052" width="17.42578125" style="652" customWidth="1"/>
    <col min="2053" max="2053" width="10.140625" style="652" customWidth="1"/>
    <col min="2054" max="2054" width="16.85546875" style="652" customWidth="1"/>
    <col min="2055" max="2055" width="19.140625" style="652" customWidth="1"/>
    <col min="2056" max="2304" width="9.140625" style="652"/>
    <col min="2305" max="2305" width="36.28515625" style="652" customWidth="1"/>
    <col min="2306" max="2306" width="31.85546875" style="652" customWidth="1"/>
    <col min="2307" max="2307" width="22.5703125" style="652" customWidth="1"/>
    <col min="2308" max="2308" width="17.42578125" style="652" customWidth="1"/>
    <col min="2309" max="2309" width="10.140625" style="652" customWidth="1"/>
    <col min="2310" max="2310" width="16.85546875" style="652" customWidth="1"/>
    <col min="2311" max="2311" width="19.140625" style="652" customWidth="1"/>
    <col min="2312" max="2560" width="9.140625" style="652"/>
    <col min="2561" max="2561" width="36.28515625" style="652" customWidth="1"/>
    <col min="2562" max="2562" width="31.85546875" style="652" customWidth="1"/>
    <col min="2563" max="2563" width="22.5703125" style="652" customWidth="1"/>
    <col min="2564" max="2564" width="17.42578125" style="652" customWidth="1"/>
    <col min="2565" max="2565" width="10.140625" style="652" customWidth="1"/>
    <col min="2566" max="2566" width="16.85546875" style="652" customWidth="1"/>
    <col min="2567" max="2567" width="19.140625" style="652" customWidth="1"/>
    <col min="2568" max="2816" width="9.140625" style="652"/>
    <col min="2817" max="2817" width="36.28515625" style="652" customWidth="1"/>
    <col min="2818" max="2818" width="31.85546875" style="652" customWidth="1"/>
    <col min="2819" max="2819" width="22.5703125" style="652" customWidth="1"/>
    <col min="2820" max="2820" width="17.42578125" style="652" customWidth="1"/>
    <col min="2821" max="2821" width="10.140625" style="652" customWidth="1"/>
    <col min="2822" max="2822" width="16.85546875" style="652" customWidth="1"/>
    <col min="2823" max="2823" width="19.140625" style="652" customWidth="1"/>
    <col min="2824" max="3072" width="9.140625" style="652"/>
    <col min="3073" max="3073" width="36.28515625" style="652" customWidth="1"/>
    <col min="3074" max="3074" width="31.85546875" style="652" customWidth="1"/>
    <col min="3075" max="3075" width="22.5703125" style="652" customWidth="1"/>
    <col min="3076" max="3076" width="17.42578125" style="652" customWidth="1"/>
    <col min="3077" max="3077" width="10.140625" style="652" customWidth="1"/>
    <col min="3078" max="3078" width="16.85546875" style="652" customWidth="1"/>
    <col min="3079" max="3079" width="19.140625" style="652" customWidth="1"/>
    <col min="3080" max="3328" width="9.140625" style="652"/>
    <col min="3329" max="3329" width="36.28515625" style="652" customWidth="1"/>
    <col min="3330" max="3330" width="31.85546875" style="652" customWidth="1"/>
    <col min="3331" max="3331" width="22.5703125" style="652" customWidth="1"/>
    <col min="3332" max="3332" width="17.42578125" style="652" customWidth="1"/>
    <col min="3333" max="3333" width="10.140625" style="652" customWidth="1"/>
    <col min="3334" max="3334" width="16.85546875" style="652" customWidth="1"/>
    <col min="3335" max="3335" width="19.140625" style="652" customWidth="1"/>
    <col min="3336" max="3584" width="9.140625" style="652"/>
    <col min="3585" max="3585" width="36.28515625" style="652" customWidth="1"/>
    <col min="3586" max="3586" width="31.85546875" style="652" customWidth="1"/>
    <col min="3587" max="3587" width="22.5703125" style="652" customWidth="1"/>
    <col min="3588" max="3588" width="17.42578125" style="652" customWidth="1"/>
    <col min="3589" max="3589" width="10.140625" style="652" customWidth="1"/>
    <col min="3590" max="3590" width="16.85546875" style="652" customWidth="1"/>
    <col min="3591" max="3591" width="19.140625" style="652" customWidth="1"/>
    <col min="3592" max="3840" width="9.140625" style="652"/>
    <col min="3841" max="3841" width="36.28515625" style="652" customWidth="1"/>
    <col min="3842" max="3842" width="31.85546875" style="652" customWidth="1"/>
    <col min="3843" max="3843" width="22.5703125" style="652" customWidth="1"/>
    <col min="3844" max="3844" width="17.42578125" style="652" customWidth="1"/>
    <col min="3845" max="3845" width="10.140625" style="652" customWidth="1"/>
    <col min="3846" max="3846" width="16.85546875" style="652" customWidth="1"/>
    <col min="3847" max="3847" width="19.140625" style="652" customWidth="1"/>
    <col min="3848" max="4096" width="9.140625" style="652"/>
    <col min="4097" max="4097" width="36.28515625" style="652" customWidth="1"/>
    <col min="4098" max="4098" width="31.85546875" style="652" customWidth="1"/>
    <col min="4099" max="4099" width="22.5703125" style="652" customWidth="1"/>
    <col min="4100" max="4100" width="17.42578125" style="652" customWidth="1"/>
    <col min="4101" max="4101" width="10.140625" style="652" customWidth="1"/>
    <col min="4102" max="4102" width="16.85546875" style="652" customWidth="1"/>
    <col min="4103" max="4103" width="19.140625" style="652" customWidth="1"/>
    <col min="4104" max="4352" width="9.140625" style="652"/>
    <col min="4353" max="4353" width="36.28515625" style="652" customWidth="1"/>
    <col min="4354" max="4354" width="31.85546875" style="652" customWidth="1"/>
    <col min="4355" max="4355" width="22.5703125" style="652" customWidth="1"/>
    <col min="4356" max="4356" width="17.42578125" style="652" customWidth="1"/>
    <col min="4357" max="4357" width="10.140625" style="652" customWidth="1"/>
    <col min="4358" max="4358" width="16.85546875" style="652" customWidth="1"/>
    <col min="4359" max="4359" width="19.140625" style="652" customWidth="1"/>
    <col min="4360" max="4608" width="9.140625" style="652"/>
    <col min="4609" max="4609" width="36.28515625" style="652" customWidth="1"/>
    <col min="4610" max="4610" width="31.85546875" style="652" customWidth="1"/>
    <col min="4611" max="4611" width="22.5703125" style="652" customWidth="1"/>
    <col min="4612" max="4612" width="17.42578125" style="652" customWidth="1"/>
    <col min="4613" max="4613" width="10.140625" style="652" customWidth="1"/>
    <col min="4614" max="4614" width="16.85546875" style="652" customWidth="1"/>
    <col min="4615" max="4615" width="19.140625" style="652" customWidth="1"/>
    <col min="4616" max="4864" width="9.140625" style="652"/>
    <col min="4865" max="4865" width="36.28515625" style="652" customWidth="1"/>
    <col min="4866" max="4866" width="31.85546875" style="652" customWidth="1"/>
    <col min="4867" max="4867" width="22.5703125" style="652" customWidth="1"/>
    <col min="4868" max="4868" width="17.42578125" style="652" customWidth="1"/>
    <col min="4869" max="4869" width="10.140625" style="652" customWidth="1"/>
    <col min="4870" max="4870" width="16.85546875" style="652" customWidth="1"/>
    <col min="4871" max="4871" width="19.140625" style="652" customWidth="1"/>
    <col min="4872" max="5120" width="9.140625" style="652"/>
    <col min="5121" max="5121" width="36.28515625" style="652" customWidth="1"/>
    <col min="5122" max="5122" width="31.85546875" style="652" customWidth="1"/>
    <col min="5123" max="5123" width="22.5703125" style="652" customWidth="1"/>
    <col min="5124" max="5124" width="17.42578125" style="652" customWidth="1"/>
    <col min="5125" max="5125" width="10.140625" style="652" customWidth="1"/>
    <col min="5126" max="5126" width="16.85546875" style="652" customWidth="1"/>
    <col min="5127" max="5127" width="19.140625" style="652" customWidth="1"/>
    <col min="5128" max="5376" width="9.140625" style="652"/>
    <col min="5377" max="5377" width="36.28515625" style="652" customWidth="1"/>
    <col min="5378" max="5378" width="31.85546875" style="652" customWidth="1"/>
    <col min="5379" max="5379" width="22.5703125" style="652" customWidth="1"/>
    <col min="5380" max="5380" width="17.42578125" style="652" customWidth="1"/>
    <col min="5381" max="5381" width="10.140625" style="652" customWidth="1"/>
    <col min="5382" max="5382" width="16.85546875" style="652" customWidth="1"/>
    <col min="5383" max="5383" width="19.140625" style="652" customWidth="1"/>
    <col min="5384" max="5632" width="9.140625" style="652"/>
    <col min="5633" max="5633" width="36.28515625" style="652" customWidth="1"/>
    <col min="5634" max="5634" width="31.85546875" style="652" customWidth="1"/>
    <col min="5635" max="5635" width="22.5703125" style="652" customWidth="1"/>
    <col min="5636" max="5636" width="17.42578125" style="652" customWidth="1"/>
    <col min="5637" max="5637" width="10.140625" style="652" customWidth="1"/>
    <col min="5638" max="5638" width="16.85546875" style="652" customWidth="1"/>
    <col min="5639" max="5639" width="19.140625" style="652" customWidth="1"/>
    <col min="5640" max="5888" width="9.140625" style="652"/>
    <col min="5889" max="5889" width="36.28515625" style="652" customWidth="1"/>
    <col min="5890" max="5890" width="31.85546875" style="652" customWidth="1"/>
    <col min="5891" max="5891" width="22.5703125" style="652" customWidth="1"/>
    <col min="5892" max="5892" width="17.42578125" style="652" customWidth="1"/>
    <col min="5893" max="5893" width="10.140625" style="652" customWidth="1"/>
    <col min="5894" max="5894" width="16.85546875" style="652" customWidth="1"/>
    <col min="5895" max="5895" width="19.140625" style="652" customWidth="1"/>
    <col min="5896" max="6144" width="9.140625" style="652"/>
    <col min="6145" max="6145" width="36.28515625" style="652" customWidth="1"/>
    <col min="6146" max="6146" width="31.85546875" style="652" customWidth="1"/>
    <col min="6147" max="6147" width="22.5703125" style="652" customWidth="1"/>
    <col min="6148" max="6148" width="17.42578125" style="652" customWidth="1"/>
    <col min="6149" max="6149" width="10.140625" style="652" customWidth="1"/>
    <col min="6150" max="6150" width="16.85546875" style="652" customWidth="1"/>
    <col min="6151" max="6151" width="19.140625" style="652" customWidth="1"/>
    <col min="6152" max="6400" width="9.140625" style="652"/>
    <col min="6401" max="6401" width="36.28515625" style="652" customWidth="1"/>
    <col min="6402" max="6402" width="31.85546875" style="652" customWidth="1"/>
    <col min="6403" max="6403" width="22.5703125" style="652" customWidth="1"/>
    <col min="6404" max="6404" width="17.42578125" style="652" customWidth="1"/>
    <col min="6405" max="6405" width="10.140625" style="652" customWidth="1"/>
    <col min="6406" max="6406" width="16.85546875" style="652" customWidth="1"/>
    <col min="6407" max="6407" width="19.140625" style="652" customWidth="1"/>
    <col min="6408" max="6656" width="9.140625" style="652"/>
    <col min="6657" max="6657" width="36.28515625" style="652" customWidth="1"/>
    <col min="6658" max="6658" width="31.85546875" style="652" customWidth="1"/>
    <col min="6659" max="6659" width="22.5703125" style="652" customWidth="1"/>
    <col min="6660" max="6660" width="17.42578125" style="652" customWidth="1"/>
    <col min="6661" max="6661" width="10.140625" style="652" customWidth="1"/>
    <col min="6662" max="6662" width="16.85546875" style="652" customWidth="1"/>
    <col min="6663" max="6663" width="19.140625" style="652" customWidth="1"/>
    <col min="6664" max="6912" width="9.140625" style="652"/>
    <col min="6913" max="6913" width="36.28515625" style="652" customWidth="1"/>
    <col min="6914" max="6914" width="31.85546875" style="652" customWidth="1"/>
    <col min="6915" max="6915" width="22.5703125" style="652" customWidth="1"/>
    <col min="6916" max="6916" width="17.42578125" style="652" customWidth="1"/>
    <col min="6917" max="6917" width="10.140625" style="652" customWidth="1"/>
    <col min="6918" max="6918" width="16.85546875" style="652" customWidth="1"/>
    <col min="6919" max="6919" width="19.140625" style="652" customWidth="1"/>
    <col min="6920" max="7168" width="9.140625" style="652"/>
    <col min="7169" max="7169" width="36.28515625" style="652" customWidth="1"/>
    <col min="7170" max="7170" width="31.85546875" style="652" customWidth="1"/>
    <col min="7171" max="7171" width="22.5703125" style="652" customWidth="1"/>
    <col min="7172" max="7172" width="17.42578125" style="652" customWidth="1"/>
    <col min="7173" max="7173" width="10.140625" style="652" customWidth="1"/>
    <col min="7174" max="7174" width="16.85546875" style="652" customWidth="1"/>
    <col min="7175" max="7175" width="19.140625" style="652" customWidth="1"/>
    <col min="7176" max="7424" width="9.140625" style="652"/>
    <col min="7425" max="7425" width="36.28515625" style="652" customWidth="1"/>
    <col min="7426" max="7426" width="31.85546875" style="652" customWidth="1"/>
    <col min="7427" max="7427" width="22.5703125" style="652" customWidth="1"/>
    <col min="7428" max="7428" width="17.42578125" style="652" customWidth="1"/>
    <col min="7429" max="7429" width="10.140625" style="652" customWidth="1"/>
    <col min="7430" max="7430" width="16.85546875" style="652" customWidth="1"/>
    <col min="7431" max="7431" width="19.140625" style="652" customWidth="1"/>
    <col min="7432" max="7680" width="9.140625" style="652"/>
    <col min="7681" max="7681" width="36.28515625" style="652" customWidth="1"/>
    <col min="7682" max="7682" width="31.85546875" style="652" customWidth="1"/>
    <col min="7683" max="7683" width="22.5703125" style="652" customWidth="1"/>
    <col min="7684" max="7684" width="17.42578125" style="652" customWidth="1"/>
    <col min="7685" max="7685" width="10.140625" style="652" customWidth="1"/>
    <col min="7686" max="7686" width="16.85546875" style="652" customWidth="1"/>
    <col min="7687" max="7687" width="19.140625" style="652" customWidth="1"/>
    <col min="7688" max="7936" width="9.140625" style="652"/>
    <col min="7937" max="7937" width="36.28515625" style="652" customWidth="1"/>
    <col min="7938" max="7938" width="31.85546875" style="652" customWidth="1"/>
    <col min="7939" max="7939" width="22.5703125" style="652" customWidth="1"/>
    <col min="7940" max="7940" width="17.42578125" style="652" customWidth="1"/>
    <col min="7941" max="7941" width="10.140625" style="652" customWidth="1"/>
    <col min="7942" max="7942" width="16.85546875" style="652" customWidth="1"/>
    <col min="7943" max="7943" width="19.140625" style="652" customWidth="1"/>
    <col min="7944" max="8192" width="9.140625" style="652"/>
    <col min="8193" max="8193" width="36.28515625" style="652" customWidth="1"/>
    <col min="8194" max="8194" width="31.85546875" style="652" customWidth="1"/>
    <col min="8195" max="8195" width="22.5703125" style="652" customWidth="1"/>
    <col min="8196" max="8196" width="17.42578125" style="652" customWidth="1"/>
    <col min="8197" max="8197" width="10.140625" style="652" customWidth="1"/>
    <col min="8198" max="8198" width="16.85546875" style="652" customWidth="1"/>
    <col min="8199" max="8199" width="19.140625" style="652" customWidth="1"/>
    <col min="8200" max="8448" width="9.140625" style="652"/>
    <col min="8449" max="8449" width="36.28515625" style="652" customWidth="1"/>
    <col min="8450" max="8450" width="31.85546875" style="652" customWidth="1"/>
    <col min="8451" max="8451" width="22.5703125" style="652" customWidth="1"/>
    <col min="8452" max="8452" width="17.42578125" style="652" customWidth="1"/>
    <col min="8453" max="8453" width="10.140625" style="652" customWidth="1"/>
    <col min="8454" max="8454" width="16.85546875" style="652" customWidth="1"/>
    <col min="8455" max="8455" width="19.140625" style="652" customWidth="1"/>
    <col min="8456" max="8704" width="9.140625" style="652"/>
    <col min="8705" max="8705" width="36.28515625" style="652" customWidth="1"/>
    <col min="8706" max="8706" width="31.85546875" style="652" customWidth="1"/>
    <col min="8707" max="8707" width="22.5703125" style="652" customWidth="1"/>
    <col min="8708" max="8708" width="17.42578125" style="652" customWidth="1"/>
    <col min="8709" max="8709" width="10.140625" style="652" customWidth="1"/>
    <col min="8710" max="8710" width="16.85546875" style="652" customWidth="1"/>
    <col min="8711" max="8711" width="19.140625" style="652" customWidth="1"/>
    <col min="8712" max="8960" width="9.140625" style="652"/>
    <col min="8961" max="8961" width="36.28515625" style="652" customWidth="1"/>
    <col min="8962" max="8962" width="31.85546875" style="652" customWidth="1"/>
    <col min="8963" max="8963" width="22.5703125" style="652" customWidth="1"/>
    <col min="8964" max="8964" width="17.42578125" style="652" customWidth="1"/>
    <col min="8965" max="8965" width="10.140625" style="652" customWidth="1"/>
    <col min="8966" max="8966" width="16.85546875" style="652" customWidth="1"/>
    <col min="8967" max="8967" width="19.140625" style="652" customWidth="1"/>
    <col min="8968" max="9216" width="9.140625" style="652"/>
    <col min="9217" max="9217" width="36.28515625" style="652" customWidth="1"/>
    <col min="9218" max="9218" width="31.85546875" style="652" customWidth="1"/>
    <col min="9219" max="9219" width="22.5703125" style="652" customWidth="1"/>
    <col min="9220" max="9220" width="17.42578125" style="652" customWidth="1"/>
    <col min="9221" max="9221" width="10.140625" style="652" customWidth="1"/>
    <col min="9222" max="9222" width="16.85546875" style="652" customWidth="1"/>
    <col min="9223" max="9223" width="19.140625" style="652" customWidth="1"/>
    <col min="9224" max="9472" width="9.140625" style="652"/>
    <col min="9473" max="9473" width="36.28515625" style="652" customWidth="1"/>
    <col min="9474" max="9474" width="31.85546875" style="652" customWidth="1"/>
    <col min="9475" max="9475" width="22.5703125" style="652" customWidth="1"/>
    <col min="9476" max="9476" width="17.42578125" style="652" customWidth="1"/>
    <col min="9477" max="9477" width="10.140625" style="652" customWidth="1"/>
    <col min="9478" max="9478" width="16.85546875" style="652" customWidth="1"/>
    <col min="9479" max="9479" width="19.140625" style="652" customWidth="1"/>
    <col min="9480" max="9728" width="9.140625" style="652"/>
    <col min="9729" max="9729" width="36.28515625" style="652" customWidth="1"/>
    <col min="9730" max="9730" width="31.85546875" style="652" customWidth="1"/>
    <col min="9731" max="9731" width="22.5703125" style="652" customWidth="1"/>
    <col min="9732" max="9732" width="17.42578125" style="652" customWidth="1"/>
    <col min="9733" max="9733" width="10.140625" style="652" customWidth="1"/>
    <col min="9734" max="9734" width="16.85546875" style="652" customWidth="1"/>
    <col min="9735" max="9735" width="19.140625" style="652" customWidth="1"/>
    <col min="9736" max="9984" width="9.140625" style="652"/>
    <col min="9985" max="9985" width="36.28515625" style="652" customWidth="1"/>
    <col min="9986" max="9986" width="31.85546875" style="652" customWidth="1"/>
    <col min="9987" max="9987" width="22.5703125" style="652" customWidth="1"/>
    <col min="9988" max="9988" width="17.42578125" style="652" customWidth="1"/>
    <col min="9989" max="9989" width="10.140625" style="652" customWidth="1"/>
    <col min="9990" max="9990" width="16.85546875" style="652" customWidth="1"/>
    <col min="9991" max="9991" width="19.140625" style="652" customWidth="1"/>
    <col min="9992" max="10240" width="9.140625" style="652"/>
    <col min="10241" max="10241" width="36.28515625" style="652" customWidth="1"/>
    <col min="10242" max="10242" width="31.85546875" style="652" customWidth="1"/>
    <col min="10243" max="10243" width="22.5703125" style="652" customWidth="1"/>
    <col min="10244" max="10244" width="17.42578125" style="652" customWidth="1"/>
    <col min="10245" max="10245" width="10.140625" style="652" customWidth="1"/>
    <col min="10246" max="10246" width="16.85546875" style="652" customWidth="1"/>
    <col min="10247" max="10247" width="19.140625" style="652" customWidth="1"/>
    <col min="10248" max="10496" width="9.140625" style="652"/>
    <col min="10497" max="10497" width="36.28515625" style="652" customWidth="1"/>
    <col min="10498" max="10498" width="31.85546875" style="652" customWidth="1"/>
    <col min="10499" max="10499" width="22.5703125" style="652" customWidth="1"/>
    <col min="10500" max="10500" width="17.42578125" style="652" customWidth="1"/>
    <col min="10501" max="10501" width="10.140625" style="652" customWidth="1"/>
    <col min="10502" max="10502" width="16.85546875" style="652" customWidth="1"/>
    <col min="10503" max="10503" width="19.140625" style="652" customWidth="1"/>
    <col min="10504" max="10752" width="9.140625" style="652"/>
    <col min="10753" max="10753" width="36.28515625" style="652" customWidth="1"/>
    <col min="10754" max="10754" width="31.85546875" style="652" customWidth="1"/>
    <col min="10755" max="10755" width="22.5703125" style="652" customWidth="1"/>
    <col min="10756" max="10756" width="17.42578125" style="652" customWidth="1"/>
    <col min="10757" max="10757" width="10.140625" style="652" customWidth="1"/>
    <col min="10758" max="10758" width="16.85546875" style="652" customWidth="1"/>
    <col min="10759" max="10759" width="19.140625" style="652" customWidth="1"/>
    <col min="10760" max="11008" width="9.140625" style="652"/>
    <col min="11009" max="11009" width="36.28515625" style="652" customWidth="1"/>
    <col min="11010" max="11010" width="31.85546875" style="652" customWidth="1"/>
    <col min="11011" max="11011" width="22.5703125" style="652" customWidth="1"/>
    <col min="11012" max="11012" width="17.42578125" style="652" customWidth="1"/>
    <col min="11013" max="11013" width="10.140625" style="652" customWidth="1"/>
    <col min="11014" max="11014" width="16.85546875" style="652" customWidth="1"/>
    <col min="11015" max="11015" width="19.140625" style="652" customWidth="1"/>
    <col min="11016" max="11264" width="9.140625" style="652"/>
    <col min="11265" max="11265" width="36.28515625" style="652" customWidth="1"/>
    <col min="11266" max="11266" width="31.85546875" style="652" customWidth="1"/>
    <col min="11267" max="11267" width="22.5703125" style="652" customWidth="1"/>
    <col min="11268" max="11268" width="17.42578125" style="652" customWidth="1"/>
    <col min="11269" max="11269" width="10.140625" style="652" customWidth="1"/>
    <col min="11270" max="11270" width="16.85546875" style="652" customWidth="1"/>
    <col min="11271" max="11271" width="19.140625" style="652" customWidth="1"/>
    <col min="11272" max="11520" width="9.140625" style="652"/>
    <col min="11521" max="11521" width="36.28515625" style="652" customWidth="1"/>
    <col min="11522" max="11522" width="31.85546875" style="652" customWidth="1"/>
    <col min="11523" max="11523" width="22.5703125" style="652" customWidth="1"/>
    <col min="11524" max="11524" width="17.42578125" style="652" customWidth="1"/>
    <col min="11525" max="11525" width="10.140625" style="652" customWidth="1"/>
    <col min="11526" max="11526" width="16.85546875" style="652" customWidth="1"/>
    <col min="11527" max="11527" width="19.140625" style="652" customWidth="1"/>
    <col min="11528" max="11776" width="9.140625" style="652"/>
    <col min="11777" max="11777" width="36.28515625" style="652" customWidth="1"/>
    <col min="11778" max="11778" width="31.85546875" style="652" customWidth="1"/>
    <col min="11779" max="11779" width="22.5703125" style="652" customWidth="1"/>
    <col min="11780" max="11780" width="17.42578125" style="652" customWidth="1"/>
    <col min="11781" max="11781" width="10.140625" style="652" customWidth="1"/>
    <col min="11782" max="11782" width="16.85546875" style="652" customWidth="1"/>
    <col min="11783" max="11783" width="19.140625" style="652" customWidth="1"/>
    <col min="11784" max="12032" width="9.140625" style="652"/>
    <col min="12033" max="12033" width="36.28515625" style="652" customWidth="1"/>
    <col min="12034" max="12034" width="31.85546875" style="652" customWidth="1"/>
    <col min="12035" max="12035" width="22.5703125" style="652" customWidth="1"/>
    <col min="12036" max="12036" width="17.42578125" style="652" customWidth="1"/>
    <col min="12037" max="12037" width="10.140625" style="652" customWidth="1"/>
    <col min="12038" max="12038" width="16.85546875" style="652" customWidth="1"/>
    <col min="12039" max="12039" width="19.140625" style="652" customWidth="1"/>
    <col min="12040" max="12288" width="9.140625" style="652"/>
    <col min="12289" max="12289" width="36.28515625" style="652" customWidth="1"/>
    <col min="12290" max="12290" width="31.85546875" style="652" customWidth="1"/>
    <col min="12291" max="12291" width="22.5703125" style="652" customWidth="1"/>
    <col min="12292" max="12292" width="17.42578125" style="652" customWidth="1"/>
    <col min="12293" max="12293" width="10.140625" style="652" customWidth="1"/>
    <col min="12294" max="12294" width="16.85546875" style="652" customWidth="1"/>
    <col min="12295" max="12295" width="19.140625" style="652" customWidth="1"/>
    <col min="12296" max="12544" width="9.140625" style="652"/>
    <col min="12545" max="12545" width="36.28515625" style="652" customWidth="1"/>
    <col min="12546" max="12546" width="31.85546875" style="652" customWidth="1"/>
    <col min="12547" max="12547" width="22.5703125" style="652" customWidth="1"/>
    <col min="12548" max="12548" width="17.42578125" style="652" customWidth="1"/>
    <col min="12549" max="12549" width="10.140625" style="652" customWidth="1"/>
    <col min="12550" max="12550" width="16.85546875" style="652" customWidth="1"/>
    <col min="12551" max="12551" width="19.140625" style="652" customWidth="1"/>
    <col min="12552" max="12800" width="9.140625" style="652"/>
    <col min="12801" max="12801" width="36.28515625" style="652" customWidth="1"/>
    <col min="12802" max="12802" width="31.85546875" style="652" customWidth="1"/>
    <col min="12803" max="12803" width="22.5703125" style="652" customWidth="1"/>
    <col min="12804" max="12804" width="17.42578125" style="652" customWidth="1"/>
    <col min="12805" max="12805" width="10.140625" style="652" customWidth="1"/>
    <col min="12806" max="12806" width="16.85546875" style="652" customWidth="1"/>
    <col min="12807" max="12807" width="19.140625" style="652" customWidth="1"/>
    <col min="12808" max="13056" width="9.140625" style="652"/>
    <col min="13057" max="13057" width="36.28515625" style="652" customWidth="1"/>
    <col min="13058" max="13058" width="31.85546875" style="652" customWidth="1"/>
    <col min="13059" max="13059" width="22.5703125" style="652" customWidth="1"/>
    <col min="13060" max="13060" width="17.42578125" style="652" customWidth="1"/>
    <col min="13061" max="13061" width="10.140625" style="652" customWidth="1"/>
    <col min="13062" max="13062" width="16.85546875" style="652" customWidth="1"/>
    <col min="13063" max="13063" width="19.140625" style="652" customWidth="1"/>
    <col min="13064" max="13312" width="9.140625" style="652"/>
    <col min="13313" max="13313" width="36.28515625" style="652" customWidth="1"/>
    <col min="13314" max="13314" width="31.85546875" style="652" customWidth="1"/>
    <col min="13315" max="13315" width="22.5703125" style="652" customWidth="1"/>
    <col min="13316" max="13316" width="17.42578125" style="652" customWidth="1"/>
    <col min="13317" max="13317" width="10.140625" style="652" customWidth="1"/>
    <col min="13318" max="13318" width="16.85546875" style="652" customWidth="1"/>
    <col min="13319" max="13319" width="19.140625" style="652" customWidth="1"/>
    <col min="13320" max="13568" width="9.140625" style="652"/>
    <col min="13569" max="13569" width="36.28515625" style="652" customWidth="1"/>
    <col min="13570" max="13570" width="31.85546875" style="652" customWidth="1"/>
    <col min="13571" max="13571" width="22.5703125" style="652" customWidth="1"/>
    <col min="13572" max="13572" width="17.42578125" style="652" customWidth="1"/>
    <col min="13573" max="13573" width="10.140625" style="652" customWidth="1"/>
    <col min="13574" max="13574" width="16.85546875" style="652" customWidth="1"/>
    <col min="13575" max="13575" width="19.140625" style="652" customWidth="1"/>
    <col min="13576" max="13824" width="9.140625" style="652"/>
    <col min="13825" max="13825" width="36.28515625" style="652" customWidth="1"/>
    <col min="13826" max="13826" width="31.85546875" style="652" customWidth="1"/>
    <col min="13827" max="13827" width="22.5703125" style="652" customWidth="1"/>
    <col min="13828" max="13828" width="17.42578125" style="652" customWidth="1"/>
    <col min="13829" max="13829" width="10.140625" style="652" customWidth="1"/>
    <col min="13830" max="13830" width="16.85546875" style="652" customWidth="1"/>
    <col min="13831" max="13831" width="19.140625" style="652" customWidth="1"/>
    <col min="13832" max="14080" width="9.140625" style="652"/>
    <col min="14081" max="14081" width="36.28515625" style="652" customWidth="1"/>
    <col min="14082" max="14082" width="31.85546875" style="652" customWidth="1"/>
    <col min="14083" max="14083" width="22.5703125" style="652" customWidth="1"/>
    <col min="14084" max="14084" width="17.42578125" style="652" customWidth="1"/>
    <col min="14085" max="14085" width="10.140625" style="652" customWidth="1"/>
    <col min="14086" max="14086" width="16.85546875" style="652" customWidth="1"/>
    <col min="14087" max="14087" width="19.140625" style="652" customWidth="1"/>
    <col min="14088" max="14336" width="9.140625" style="652"/>
    <col min="14337" max="14337" width="36.28515625" style="652" customWidth="1"/>
    <col min="14338" max="14338" width="31.85546875" style="652" customWidth="1"/>
    <col min="14339" max="14339" width="22.5703125" style="652" customWidth="1"/>
    <col min="14340" max="14340" width="17.42578125" style="652" customWidth="1"/>
    <col min="14341" max="14341" width="10.140625" style="652" customWidth="1"/>
    <col min="14342" max="14342" width="16.85546875" style="652" customWidth="1"/>
    <col min="14343" max="14343" width="19.140625" style="652" customWidth="1"/>
    <col min="14344" max="14592" width="9.140625" style="652"/>
    <col min="14593" max="14593" width="36.28515625" style="652" customWidth="1"/>
    <col min="14594" max="14594" width="31.85546875" style="652" customWidth="1"/>
    <col min="14595" max="14595" width="22.5703125" style="652" customWidth="1"/>
    <col min="14596" max="14596" width="17.42578125" style="652" customWidth="1"/>
    <col min="14597" max="14597" width="10.140625" style="652" customWidth="1"/>
    <col min="14598" max="14598" width="16.85546875" style="652" customWidth="1"/>
    <col min="14599" max="14599" width="19.140625" style="652" customWidth="1"/>
    <col min="14600" max="14848" width="9.140625" style="652"/>
    <col min="14849" max="14849" width="36.28515625" style="652" customWidth="1"/>
    <col min="14850" max="14850" width="31.85546875" style="652" customWidth="1"/>
    <col min="14851" max="14851" width="22.5703125" style="652" customWidth="1"/>
    <col min="14852" max="14852" width="17.42578125" style="652" customWidth="1"/>
    <col min="14853" max="14853" width="10.140625" style="652" customWidth="1"/>
    <col min="14854" max="14854" width="16.85546875" style="652" customWidth="1"/>
    <col min="14855" max="14855" width="19.140625" style="652" customWidth="1"/>
    <col min="14856" max="15104" width="9.140625" style="652"/>
    <col min="15105" max="15105" width="36.28515625" style="652" customWidth="1"/>
    <col min="15106" max="15106" width="31.85546875" style="652" customWidth="1"/>
    <col min="15107" max="15107" width="22.5703125" style="652" customWidth="1"/>
    <col min="15108" max="15108" width="17.42578125" style="652" customWidth="1"/>
    <col min="15109" max="15109" width="10.140625" style="652" customWidth="1"/>
    <col min="15110" max="15110" width="16.85546875" style="652" customWidth="1"/>
    <col min="15111" max="15111" width="19.140625" style="652" customWidth="1"/>
    <col min="15112" max="15360" width="9.140625" style="652"/>
    <col min="15361" max="15361" width="36.28515625" style="652" customWidth="1"/>
    <col min="15362" max="15362" width="31.85546875" style="652" customWidth="1"/>
    <col min="15363" max="15363" width="22.5703125" style="652" customWidth="1"/>
    <col min="15364" max="15364" width="17.42578125" style="652" customWidth="1"/>
    <col min="15365" max="15365" width="10.140625" style="652" customWidth="1"/>
    <col min="15366" max="15366" width="16.85546875" style="652" customWidth="1"/>
    <col min="15367" max="15367" width="19.140625" style="652" customWidth="1"/>
    <col min="15368" max="15616" width="9.140625" style="652"/>
    <col min="15617" max="15617" width="36.28515625" style="652" customWidth="1"/>
    <col min="15618" max="15618" width="31.85546875" style="652" customWidth="1"/>
    <col min="15619" max="15619" width="22.5703125" style="652" customWidth="1"/>
    <col min="15620" max="15620" width="17.42578125" style="652" customWidth="1"/>
    <col min="15621" max="15621" width="10.140625" style="652" customWidth="1"/>
    <col min="15622" max="15622" width="16.85546875" style="652" customWidth="1"/>
    <col min="15623" max="15623" width="19.140625" style="652" customWidth="1"/>
    <col min="15624" max="15872" width="9.140625" style="652"/>
    <col min="15873" max="15873" width="36.28515625" style="652" customWidth="1"/>
    <col min="15874" max="15874" width="31.85546875" style="652" customWidth="1"/>
    <col min="15875" max="15875" width="22.5703125" style="652" customWidth="1"/>
    <col min="15876" max="15876" width="17.42578125" style="652" customWidth="1"/>
    <col min="15877" max="15877" width="10.140625" style="652" customWidth="1"/>
    <col min="15878" max="15878" width="16.85546875" style="652" customWidth="1"/>
    <col min="15879" max="15879" width="19.140625" style="652" customWidth="1"/>
    <col min="15880" max="16128" width="9.140625" style="652"/>
    <col min="16129" max="16129" width="36.28515625" style="652" customWidth="1"/>
    <col min="16130" max="16130" width="31.85546875" style="652" customWidth="1"/>
    <col min="16131" max="16131" width="22.5703125" style="652" customWidth="1"/>
    <col min="16132" max="16132" width="17.42578125" style="652" customWidth="1"/>
    <col min="16133" max="16133" width="10.140625" style="652" customWidth="1"/>
    <col min="16134" max="16134" width="16.85546875" style="652" customWidth="1"/>
    <col min="16135" max="16135" width="19.140625" style="652" customWidth="1"/>
    <col min="16136" max="16384" width="9.140625" style="652"/>
  </cols>
  <sheetData>
    <row r="2" spans="1:7" x14ac:dyDescent="0.2">
      <c r="A2" s="760" t="s">
        <v>894</v>
      </c>
      <c r="B2" s="761"/>
      <c r="C2" s="761"/>
    </row>
    <row r="3" spans="1:7" ht="25.5" customHeight="1" x14ac:dyDescent="0.2">
      <c r="A3" s="762" t="s">
        <v>895</v>
      </c>
      <c r="B3" s="763">
        <v>786089.71756999998</v>
      </c>
      <c r="C3" s="764" t="s">
        <v>896</v>
      </c>
    </row>
    <row r="4" spans="1:7" ht="21.75" customHeight="1" x14ac:dyDescent="0.2">
      <c r="A4" s="765" t="s">
        <v>897</v>
      </c>
      <c r="B4" s="763">
        <v>45716.934639999992</v>
      </c>
      <c r="C4" s="766">
        <f>B4/B3</f>
        <v>5.8157400635289416E-2</v>
      </c>
    </row>
    <row r="5" spans="1:7" ht="21.75" customHeight="1" x14ac:dyDescent="0.2">
      <c r="A5" s="765" t="s">
        <v>898</v>
      </c>
      <c r="B5" s="763">
        <v>8653.3593399999991</v>
      </c>
      <c r="C5" s="766">
        <f>B5/B3</f>
        <v>1.1008106513273953E-2</v>
      </c>
    </row>
    <row r="6" spans="1:7" ht="21.75" customHeight="1" x14ac:dyDescent="0.2">
      <c r="A6" s="765" t="s">
        <v>899</v>
      </c>
      <c r="B6" s="763">
        <v>3112.0467800000001</v>
      </c>
      <c r="C6" s="767">
        <f>B6/B3</f>
        <v>3.9588951622724633E-3</v>
      </c>
    </row>
    <row r="7" spans="1:7" ht="21.75" customHeight="1" x14ac:dyDescent="0.2">
      <c r="A7" s="765" t="s">
        <v>900</v>
      </c>
      <c r="B7" s="763">
        <v>1900.5923499999999</v>
      </c>
      <c r="C7" s="767">
        <f>B7/B3</f>
        <v>2.4177804486175017E-3</v>
      </c>
    </row>
    <row r="8" spans="1:7" ht="21.75" customHeight="1" x14ac:dyDescent="0.2">
      <c r="A8" s="765" t="s">
        <v>901</v>
      </c>
      <c r="B8" s="763">
        <v>300276.64398848545</v>
      </c>
      <c r="C8" s="767">
        <f>B8/B3</f>
        <v>0.38198775187737566</v>
      </c>
    </row>
    <row r="9" spans="1:7" ht="21.75" customHeight="1" x14ac:dyDescent="0.2">
      <c r="A9" s="765" t="s">
        <v>902</v>
      </c>
      <c r="B9" s="763">
        <v>1357.0493600000002</v>
      </c>
      <c r="C9" s="767">
        <f>B9/B3</f>
        <v>1.7263288523795724E-3</v>
      </c>
    </row>
    <row r="10" spans="1:7" ht="21.75" customHeight="1" x14ac:dyDescent="0.2">
      <c r="A10" s="765" t="s">
        <v>903</v>
      </c>
      <c r="B10" s="763">
        <v>65307.004020000008</v>
      </c>
      <c r="C10" s="767">
        <f>B10/B3</f>
        <v>8.3078308442807641E-2</v>
      </c>
    </row>
    <row r="11" spans="1:7" ht="21.75" customHeight="1" x14ac:dyDescent="0.2">
      <c r="A11" s="765" t="s">
        <v>904</v>
      </c>
      <c r="B11" s="763">
        <v>4389.7328500000003</v>
      </c>
      <c r="C11" s="767">
        <f>B11/B3</f>
        <v>5.584264431762017E-3</v>
      </c>
      <c r="D11" s="669"/>
      <c r="E11" s="655"/>
    </row>
    <row r="12" spans="1:7" ht="13.5" customHeight="1" x14ac:dyDescent="0.2">
      <c r="A12" s="768" t="s">
        <v>905</v>
      </c>
      <c r="B12" s="768"/>
      <c r="C12" s="768"/>
      <c r="D12" s="669"/>
    </row>
    <row r="13" spans="1:7" x14ac:dyDescent="0.2">
      <c r="A13" s="768" t="s">
        <v>906</v>
      </c>
      <c r="B13" s="768"/>
      <c r="C13" s="768"/>
      <c r="D13" s="669"/>
    </row>
    <row r="14" spans="1:7" ht="38.25" x14ac:dyDescent="0.2">
      <c r="A14" s="769" t="s">
        <v>907</v>
      </c>
      <c r="B14" s="770">
        <v>208389.42499</v>
      </c>
      <c r="C14" s="771">
        <f>B14/B3</f>
        <v>0.26509623562331264</v>
      </c>
      <c r="D14" s="669"/>
    </row>
    <row r="15" spans="1:7" x14ac:dyDescent="0.2">
      <c r="A15" s="769" t="s">
        <v>908</v>
      </c>
      <c r="B15" s="770">
        <v>40191.339110000001</v>
      </c>
      <c r="C15" s="771">
        <f>B15/B3</f>
        <v>5.112818322346397E-2</v>
      </c>
      <c r="D15" s="669"/>
      <c r="E15" s="670"/>
      <c r="F15" s="671"/>
      <c r="G15" s="672"/>
    </row>
    <row r="16" spans="1:7" x14ac:dyDescent="0.2">
      <c r="A16" s="769" t="s">
        <v>909</v>
      </c>
      <c r="B16" s="770">
        <v>12856.532201514579</v>
      </c>
      <c r="C16" s="771">
        <f>B16/B3</f>
        <v>1.6355044359640445E-2</v>
      </c>
      <c r="D16" s="669"/>
      <c r="E16" s="670"/>
      <c r="F16" s="671"/>
      <c r="G16" s="672"/>
    </row>
    <row r="17" spans="1:5" ht="25.5" x14ac:dyDescent="0.2">
      <c r="A17" s="772" t="s">
        <v>910</v>
      </c>
      <c r="B17" s="770">
        <v>93939.057939999999</v>
      </c>
      <c r="C17" s="771">
        <f>B17/B3</f>
        <v>0.11950170042980479</v>
      </c>
      <c r="D17" s="669"/>
    </row>
    <row r="18" spans="1:5" ht="51" x14ac:dyDescent="0.2">
      <c r="A18" s="772" t="s">
        <v>911</v>
      </c>
      <c r="B18" s="770">
        <v>25322.651879999998</v>
      </c>
      <c r="C18" s="771">
        <f>B18/B3</f>
        <v>3.2213437364730646E-2</v>
      </c>
      <c r="D18" s="669"/>
      <c r="E18" s="655"/>
    </row>
    <row r="19" spans="1:5" x14ac:dyDescent="0.2">
      <c r="A19" s="673"/>
      <c r="B19" s="673"/>
      <c r="C19" s="673"/>
      <c r="D19" s="669"/>
    </row>
    <row r="20" spans="1:5" x14ac:dyDescent="0.2">
      <c r="A20" s="673"/>
      <c r="B20" s="673"/>
      <c r="C20" s="673"/>
      <c r="D20" s="655"/>
      <c r="E20" s="655"/>
    </row>
    <row r="21" spans="1:5" x14ac:dyDescent="0.2">
      <c r="A21" s="674"/>
      <c r="B21" s="675"/>
      <c r="C21" s="673"/>
    </row>
    <row r="22" spans="1:5" x14ac:dyDescent="0.2">
      <c r="A22" s="673"/>
      <c r="B22" s="673"/>
      <c r="C22" s="673"/>
    </row>
    <row r="24" spans="1:5" x14ac:dyDescent="0.2">
      <c r="B24" s="655"/>
    </row>
    <row r="25" spans="1:5" x14ac:dyDescent="0.2">
      <c r="A25" s="676"/>
    </row>
    <row r="32" spans="1:5" x14ac:dyDescent="0.2">
      <c r="C32" s="672"/>
    </row>
    <row r="33" spans="3:3" x14ac:dyDescent="0.2">
      <c r="C33" s="672"/>
    </row>
    <row r="34" spans="3:3" x14ac:dyDescent="0.2">
      <c r="C34" s="672"/>
    </row>
  </sheetData>
  <mergeCells count="3">
    <mergeCell ref="A2:C2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1"/>
  <sheetViews>
    <sheetView zoomScale="85" workbookViewId="0">
      <selection activeCell="J58" sqref="J58"/>
    </sheetView>
  </sheetViews>
  <sheetFormatPr defaultRowHeight="12.75" x14ac:dyDescent="0.2"/>
  <cols>
    <col min="1" max="1" width="21.140625" style="773" customWidth="1"/>
    <col min="2" max="2" width="22.140625" style="773" customWidth="1"/>
    <col min="3" max="3" width="21.28515625" style="773" customWidth="1"/>
    <col min="4" max="4" width="23.140625" style="773" customWidth="1"/>
    <col min="5" max="5" width="9.140625" style="773"/>
    <col min="6" max="6" width="17.140625" style="773" bestFit="1" customWidth="1"/>
    <col min="7" max="7" width="11.42578125" style="773" bestFit="1" customWidth="1"/>
    <col min="8" max="8" width="12.85546875" style="773" bestFit="1" customWidth="1"/>
    <col min="9" max="12" width="9.140625" style="773"/>
    <col min="13" max="13" width="13.5703125" style="773" bestFit="1" customWidth="1"/>
    <col min="14" max="256" width="9.140625" style="773"/>
    <col min="257" max="257" width="21.140625" style="773" customWidth="1"/>
    <col min="258" max="258" width="22.140625" style="773" customWidth="1"/>
    <col min="259" max="259" width="21.28515625" style="773" customWidth="1"/>
    <col min="260" max="260" width="21.85546875" style="773" customWidth="1"/>
    <col min="261" max="261" width="9.140625" style="773"/>
    <col min="262" max="262" width="17.140625" style="773" bestFit="1" customWidth="1"/>
    <col min="263" max="263" width="11.42578125" style="773" bestFit="1" customWidth="1"/>
    <col min="264" max="264" width="12.85546875" style="773" bestFit="1" customWidth="1"/>
    <col min="265" max="268" width="9.140625" style="773"/>
    <col min="269" max="269" width="13.5703125" style="773" bestFit="1" customWidth="1"/>
    <col min="270" max="512" width="9.140625" style="773"/>
    <col min="513" max="513" width="21.140625" style="773" customWidth="1"/>
    <col min="514" max="514" width="22.140625" style="773" customWidth="1"/>
    <col min="515" max="515" width="21.28515625" style="773" customWidth="1"/>
    <col min="516" max="516" width="21.85546875" style="773" customWidth="1"/>
    <col min="517" max="517" width="9.140625" style="773"/>
    <col min="518" max="518" width="17.140625" style="773" bestFit="1" customWidth="1"/>
    <col min="519" max="519" width="11.42578125" style="773" bestFit="1" customWidth="1"/>
    <col min="520" max="520" width="12.85546875" style="773" bestFit="1" customWidth="1"/>
    <col min="521" max="524" width="9.140625" style="773"/>
    <col min="525" max="525" width="13.5703125" style="773" bestFit="1" customWidth="1"/>
    <col min="526" max="768" width="9.140625" style="773"/>
    <col min="769" max="769" width="21.140625" style="773" customWidth="1"/>
    <col min="770" max="770" width="22.140625" style="773" customWidth="1"/>
    <col min="771" max="771" width="21.28515625" style="773" customWidth="1"/>
    <col min="772" max="772" width="21.85546875" style="773" customWidth="1"/>
    <col min="773" max="773" width="9.140625" style="773"/>
    <col min="774" max="774" width="17.140625" style="773" bestFit="1" customWidth="1"/>
    <col min="775" max="775" width="11.42578125" style="773" bestFit="1" customWidth="1"/>
    <col min="776" max="776" width="12.85546875" style="773" bestFit="1" customWidth="1"/>
    <col min="777" max="780" width="9.140625" style="773"/>
    <col min="781" max="781" width="13.5703125" style="773" bestFit="1" customWidth="1"/>
    <col min="782" max="1024" width="9.140625" style="773"/>
    <col min="1025" max="1025" width="21.140625" style="773" customWidth="1"/>
    <col min="1026" max="1026" width="22.140625" style="773" customWidth="1"/>
    <col min="1027" max="1027" width="21.28515625" style="773" customWidth="1"/>
    <col min="1028" max="1028" width="21.85546875" style="773" customWidth="1"/>
    <col min="1029" max="1029" width="9.140625" style="773"/>
    <col min="1030" max="1030" width="17.140625" style="773" bestFit="1" customWidth="1"/>
    <col min="1031" max="1031" width="11.42578125" style="773" bestFit="1" customWidth="1"/>
    <col min="1032" max="1032" width="12.85546875" style="773" bestFit="1" customWidth="1"/>
    <col min="1033" max="1036" width="9.140625" style="773"/>
    <col min="1037" max="1037" width="13.5703125" style="773" bestFit="1" customWidth="1"/>
    <col min="1038" max="1280" width="9.140625" style="773"/>
    <col min="1281" max="1281" width="21.140625" style="773" customWidth="1"/>
    <col min="1282" max="1282" width="22.140625" style="773" customWidth="1"/>
    <col min="1283" max="1283" width="21.28515625" style="773" customWidth="1"/>
    <col min="1284" max="1284" width="21.85546875" style="773" customWidth="1"/>
    <col min="1285" max="1285" width="9.140625" style="773"/>
    <col min="1286" max="1286" width="17.140625" style="773" bestFit="1" customWidth="1"/>
    <col min="1287" max="1287" width="11.42578125" style="773" bestFit="1" customWidth="1"/>
    <col min="1288" max="1288" width="12.85546875" style="773" bestFit="1" customWidth="1"/>
    <col min="1289" max="1292" width="9.140625" style="773"/>
    <col min="1293" max="1293" width="13.5703125" style="773" bestFit="1" customWidth="1"/>
    <col min="1294" max="1536" width="9.140625" style="773"/>
    <col min="1537" max="1537" width="21.140625" style="773" customWidth="1"/>
    <col min="1538" max="1538" width="22.140625" style="773" customWidth="1"/>
    <col min="1539" max="1539" width="21.28515625" style="773" customWidth="1"/>
    <col min="1540" max="1540" width="21.85546875" style="773" customWidth="1"/>
    <col min="1541" max="1541" width="9.140625" style="773"/>
    <col min="1542" max="1542" width="17.140625" style="773" bestFit="1" customWidth="1"/>
    <col min="1543" max="1543" width="11.42578125" style="773" bestFit="1" customWidth="1"/>
    <col min="1544" max="1544" width="12.85546875" style="773" bestFit="1" customWidth="1"/>
    <col min="1545" max="1548" width="9.140625" style="773"/>
    <col min="1549" max="1549" width="13.5703125" style="773" bestFit="1" customWidth="1"/>
    <col min="1550" max="1792" width="9.140625" style="773"/>
    <col min="1793" max="1793" width="21.140625" style="773" customWidth="1"/>
    <col min="1794" max="1794" width="22.140625" style="773" customWidth="1"/>
    <col min="1795" max="1795" width="21.28515625" style="773" customWidth="1"/>
    <col min="1796" max="1796" width="21.85546875" style="773" customWidth="1"/>
    <col min="1797" max="1797" width="9.140625" style="773"/>
    <col min="1798" max="1798" width="17.140625" style="773" bestFit="1" customWidth="1"/>
    <col min="1799" max="1799" width="11.42578125" style="773" bestFit="1" customWidth="1"/>
    <col min="1800" max="1800" width="12.85546875" style="773" bestFit="1" customWidth="1"/>
    <col min="1801" max="1804" width="9.140625" style="773"/>
    <col min="1805" max="1805" width="13.5703125" style="773" bestFit="1" customWidth="1"/>
    <col min="1806" max="2048" width="9.140625" style="773"/>
    <col min="2049" max="2049" width="21.140625" style="773" customWidth="1"/>
    <col min="2050" max="2050" width="22.140625" style="773" customWidth="1"/>
    <col min="2051" max="2051" width="21.28515625" style="773" customWidth="1"/>
    <col min="2052" max="2052" width="21.85546875" style="773" customWidth="1"/>
    <col min="2053" max="2053" width="9.140625" style="773"/>
    <col min="2054" max="2054" width="17.140625" style="773" bestFit="1" customWidth="1"/>
    <col min="2055" max="2055" width="11.42578125" style="773" bestFit="1" customWidth="1"/>
    <col min="2056" max="2056" width="12.85546875" style="773" bestFit="1" customWidth="1"/>
    <col min="2057" max="2060" width="9.140625" style="773"/>
    <col min="2061" max="2061" width="13.5703125" style="773" bestFit="1" customWidth="1"/>
    <col min="2062" max="2304" width="9.140625" style="773"/>
    <col min="2305" max="2305" width="21.140625" style="773" customWidth="1"/>
    <col min="2306" max="2306" width="22.140625" style="773" customWidth="1"/>
    <col min="2307" max="2307" width="21.28515625" style="773" customWidth="1"/>
    <col min="2308" max="2308" width="21.85546875" style="773" customWidth="1"/>
    <col min="2309" max="2309" width="9.140625" style="773"/>
    <col min="2310" max="2310" width="17.140625" style="773" bestFit="1" customWidth="1"/>
    <col min="2311" max="2311" width="11.42578125" style="773" bestFit="1" customWidth="1"/>
    <col min="2312" max="2312" width="12.85546875" style="773" bestFit="1" customWidth="1"/>
    <col min="2313" max="2316" width="9.140625" style="773"/>
    <col min="2317" max="2317" width="13.5703125" style="773" bestFit="1" customWidth="1"/>
    <col min="2318" max="2560" width="9.140625" style="773"/>
    <col min="2561" max="2561" width="21.140625" style="773" customWidth="1"/>
    <col min="2562" max="2562" width="22.140625" style="773" customWidth="1"/>
    <col min="2563" max="2563" width="21.28515625" style="773" customWidth="1"/>
    <col min="2564" max="2564" width="21.85546875" style="773" customWidth="1"/>
    <col min="2565" max="2565" width="9.140625" style="773"/>
    <col min="2566" max="2566" width="17.140625" style="773" bestFit="1" customWidth="1"/>
    <col min="2567" max="2567" width="11.42578125" style="773" bestFit="1" customWidth="1"/>
    <col min="2568" max="2568" width="12.85546875" style="773" bestFit="1" customWidth="1"/>
    <col min="2569" max="2572" width="9.140625" style="773"/>
    <col min="2573" max="2573" width="13.5703125" style="773" bestFit="1" customWidth="1"/>
    <col min="2574" max="2816" width="9.140625" style="773"/>
    <col min="2817" max="2817" width="21.140625" style="773" customWidth="1"/>
    <col min="2818" max="2818" width="22.140625" style="773" customWidth="1"/>
    <col min="2819" max="2819" width="21.28515625" style="773" customWidth="1"/>
    <col min="2820" max="2820" width="21.85546875" style="773" customWidth="1"/>
    <col min="2821" max="2821" width="9.140625" style="773"/>
    <col min="2822" max="2822" width="17.140625" style="773" bestFit="1" customWidth="1"/>
    <col min="2823" max="2823" width="11.42578125" style="773" bestFit="1" customWidth="1"/>
    <col min="2824" max="2824" width="12.85546875" style="773" bestFit="1" customWidth="1"/>
    <col min="2825" max="2828" width="9.140625" style="773"/>
    <col min="2829" max="2829" width="13.5703125" style="773" bestFit="1" customWidth="1"/>
    <col min="2830" max="3072" width="9.140625" style="773"/>
    <col min="3073" max="3073" width="21.140625" style="773" customWidth="1"/>
    <col min="3074" max="3074" width="22.140625" style="773" customWidth="1"/>
    <col min="3075" max="3075" width="21.28515625" style="773" customWidth="1"/>
    <col min="3076" max="3076" width="21.85546875" style="773" customWidth="1"/>
    <col min="3077" max="3077" width="9.140625" style="773"/>
    <col min="3078" max="3078" width="17.140625" style="773" bestFit="1" customWidth="1"/>
    <col min="3079" max="3079" width="11.42578125" style="773" bestFit="1" customWidth="1"/>
    <col min="3080" max="3080" width="12.85546875" style="773" bestFit="1" customWidth="1"/>
    <col min="3081" max="3084" width="9.140625" style="773"/>
    <col min="3085" max="3085" width="13.5703125" style="773" bestFit="1" customWidth="1"/>
    <col min="3086" max="3328" width="9.140625" style="773"/>
    <col min="3329" max="3329" width="21.140625" style="773" customWidth="1"/>
    <col min="3330" max="3330" width="22.140625" style="773" customWidth="1"/>
    <col min="3331" max="3331" width="21.28515625" style="773" customWidth="1"/>
    <col min="3332" max="3332" width="21.85546875" style="773" customWidth="1"/>
    <col min="3333" max="3333" width="9.140625" style="773"/>
    <col min="3334" max="3334" width="17.140625" style="773" bestFit="1" customWidth="1"/>
    <col min="3335" max="3335" width="11.42578125" style="773" bestFit="1" customWidth="1"/>
    <col min="3336" max="3336" width="12.85546875" style="773" bestFit="1" customWidth="1"/>
    <col min="3337" max="3340" width="9.140625" style="773"/>
    <col min="3341" max="3341" width="13.5703125" style="773" bestFit="1" customWidth="1"/>
    <col min="3342" max="3584" width="9.140625" style="773"/>
    <col min="3585" max="3585" width="21.140625" style="773" customWidth="1"/>
    <col min="3586" max="3586" width="22.140625" style="773" customWidth="1"/>
    <col min="3587" max="3587" width="21.28515625" style="773" customWidth="1"/>
    <col min="3588" max="3588" width="21.85546875" style="773" customWidth="1"/>
    <col min="3589" max="3589" width="9.140625" style="773"/>
    <col min="3590" max="3590" width="17.140625" style="773" bestFit="1" customWidth="1"/>
    <col min="3591" max="3591" width="11.42578125" style="773" bestFit="1" customWidth="1"/>
    <col min="3592" max="3592" width="12.85546875" style="773" bestFit="1" customWidth="1"/>
    <col min="3593" max="3596" width="9.140625" style="773"/>
    <col min="3597" max="3597" width="13.5703125" style="773" bestFit="1" customWidth="1"/>
    <col min="3598" max="3840" width="9.140625" style="773"/>
    <col min="3841" max="3841" width="21.140625" style="773" customWidth="1"/>
    <col min="3842" max="3842" width="22.140625" style="773" customWidth="1"/>
    <col min="3843" max="3843" width="21.28515625" style="773" customWidth="1"/>
    <col min="3844" max="3844" width="21.85546875" style="773" customWidth="1"/>
    <col min="3845" max="3845" width="9.140625" style="773"/>
    <col min="3846" max="3846" width="17.140625" style="773" bestFit="1" customWidth="1"/>
    <col min="3847" max="3847" width="11.42578125" style="773" bestFit="1" customWidth="1"/>
    <col min="3848" max="3848" width="12.85546875" style="773" bestFit="1" customWidth="1"/>
    <col min="3849" max="3852" width="9.140625" style="773"/>
    <col min="3853" max="3853" width="13.5703125" style="773" bestFit="1" customWidth="1"/>
    <col min="3854" max="4096" width="9.140625" style="773"/>
    <col min="4097" max="4097" width="21.140625" style="773" customWidth="1"/>
    <col min="4098" max="4098" width="22.140625" style="773" customWidth="1"/>
    <col min="4099" max="4099" width="21.28515625" style="773" customWidth="1"/>
    <col min="4100" max="4100" width="21.85546875" style="773" customWidth="1"/>
    <col min="4101" max="4101" width="9.140625" style="773"/>
    <col min="4102" max="4102" width="17.140625" style="773" bestFit="1" customWidth="1"/>
    <col min="4103" max="4103" width="11.42578125" style="773" bestFit="1" customWidth="1"/>
    <col min="4104" max="4104" width="12.85546875" style="773" bestFit="1" customWidth="1"/>
    <col min="4105" max="4108" width="9.140625" style="773"/>
    <col min="4109" max="4109" width="13.5703125" style="773" bestFit="1" customWidth="1"/>
    <col min="4110" max="4352" width="9.140625" style="773"/>
    <col min="4353" max="4353" width="21.140625" style="773" customWidth="1"/>
    <col min="4354" max="4354" width="22.140625" style="773" customWidth="1"/>
    <col min="4355" max="4355" width="21.28515625" style="773" customWidth="1"/>
    <col min="4356" max="4356" width="21.85546875" style="773" customWidth="1"/>
    <col min="4357" max="4357" width="9.140625" style="773"/>
    <col min="4358" max="4358" width="17.140625" style="773" bestFit="1" customWidth="1"/>
    <col min="4359" max="4359" width="11.42578125" style="773" bestFit="1" customWidth="1"/>
    <col min="4360" max="4360" width="12.85546875" style="773" bestFit="1" customWidth="1"/>
    <col min="4361" max="4364" width="9.140625" style="773"/>
    <col min="4365" max="4365" width="13.5703125" style="773" bestFit="1" customWidth="1"/>
    <col min="4366" max="4608" width="9.140625" style="773"/>
    <col min="4609" max="4609" width="21.140625" style="773" customWidth="1"/>
    <col min="4610" max="4610" width="22.140625" style="773" customWidth="1"/>
    <col min="4611" max="4611" width="21.28515625" style="773" customWidth="1"/>
    <col min="4612" max="4612" width="21.85546875" style="773" customWidth="1"/>
    <col min="4613" max="4613" width="9.140625" style="773"/>
    <col min="4614" max="4614" width="17.140625" style="773" bestFit="1" customWidth="1"/>
    <col min="4615" max="4615" width="11.42578125" style="773" bestFit="1" customWidth="1"/>
    <col min="4616" max="4616" width="12.85546875" style="773" bestFit="1" customWidth="1"/>
    <col min="4617" max="4620" width="9.140625" style="773"/>
    <col min="4621" max="4621" width="13.5703125" style="773" bestFit="1" customWidth="1"/>
    <col min="4622" max="4864" width="9.140625" style="773"/>
    <col min="4865" max="4865" width="21.140625" style="773" customWidth="1"/>
    <col min="4866" max="4866" width="22.140625" style="773" customWidth="1"/>
    <col min="4867" max="4867" width="21.28515625" style="773" customWidth="1"/>
    <col min="4868" max="4868" width="21.85546875" style="773" customWidth="1"/>
    <col min="4869" max="4869" width="9.140625" style="773"/>
    <col min="4870" max="4870" width="17.140625" style="773" bestFit="1" customWidth="1"/>
    <col min="4871" max="4871" width="11.42578125" style="773" bestFit="1" customWidth="1"/>
    <col min="4872" max="4872" width="12.85546875" style="773" bestFit="1" customWidth="1"/>
    <col min="4873" max="4876" width="9.140625" style="773"/>
    <col min="4877" max="4877" width="13.5703125" style="773" bestFit="1" customWidth="1"/>
    <col min="4878" max="5120" width="9.140625" style="773"/>
    <col min="5121" max="5121" width="21.140625" style="773" customWidth="1"/>
    <col min="5122" max="5122" width="22.140625" style="773" customWidth="1"/>
    <col min="5123" max="5123" width="21.28515625" style="773" customWidth="1"/>
    <col min="5124" max="5124" width="21.85546875" style="773" customWidth="1"/>
    <col min="5125" max="5125" width="9.140625" style="773"/>
    <col min="5126" max="5126" width="17.140625" style="773" bestFit="1" customWidth="1"/>
    <col min="5127" max="5127" width="11.42578125" style="773" bestFit="1" customWidth="1"/>
    <col min="5128" max="5128" width="12.85546875" style="773" bestFit="1" customWidth="1"/>
    <col min="5129" max="5132" width="9.140625" style="773"/>
    <col min="5133" max="5133" width="13.5703125" style="773" bestFit="1" customWidth="1"/>
    <col min="5134" max="5376" width="9.140625" style="773"/>
    <col min="5377" max="5377" width="21.140625" style="773" customWidth="1"/>
    <col min="5378" max="5378" width="22.140625" style="773" customWidth="1"/>
    <col min="5379" max="5379" width="21.28515625" style="773" customWidth="1"/>
    <col min="5380" max="5380" width="21.85546875" style="773" customWidth="1"/>
    <col min="5381" max="5381" width="9.140625" style="773"/>
    <col min="5382" max="5382" width="17.140625" style="773" bestFit="1" customWidth="1"/>
    <col min="5383" max="5383" width="11.42578125" style="773" bestFit="1" customWidth="1"/>
    <col min="5384" max="5384" width="12.85546875" style="773" bestFit="1" customWidth="1"/>
    <col min="5385" max="5388" width="9.140625" style="773"/>
    <col min="5389" max="5389" width="13.5703125" style="773" bestFit="1" customWidth="1"/>
    <col min="5390" max="5632" width="9.140625" style="773"/>
    <col min="5633" max="5633" width="21.140625" style="773" customWidth="1"/>
    <col min="5634" max="5634" width="22.140625" style="773" customWidth="1"/>
    <col min="5635" max="5635" width="21.28515625" style="773" customWidth="1"/>
    <col min="5636" max="5636" width="21.85546875" style="773" customWidth="1"/>
    <col min="5637" max="5637" width="9.140625" style="773"/>
    <col min="5638" max="5638" width="17.140625" style="773" bestFit="1" customWidth="1"/>
    <col min="5639" max="5639" width="11.42578125" style="773" bestFit="1" customWidth="1"/>
    <col min="5640" max="5640" width="12.85546875" style="773" bestFit="1" customWidth="1"/>
    <col min="5641" max="5644" width="9.140625" style="773"/>
    <col min="5645" max="5645" width="13.5703125" style="773" bestFit="1" customWidth="1"/>
    <col min="5646" max="5888" width="9.140625" style="773"/>
    <col min="5889" max="5889" width="21.140625" style="773" customWidth="1"/>
    <col min="5890" max="5890" width="22.140625" style="773" customWidth="1"/>
    <col min="5891" max="5891" width="21.28515625" style="773" customWidth="1"/>
    <col min="5892" max="5892" width="21.85546875" style="773" customWidth="1"/>
    <col min="5893" max="5893" width="9.140625" style="773"/>
    <col min="5894" max="5894" width="17.140625" style="773" bestFit="1" customWidth="1"/>
    <col min="5895" max="5895" width="11.42578125" style="773" bestFit="1" customWidth="1"/>
    <col min="5896" max="5896" width="12.85546875" style="773" bestFit="1" customWidth="1"/>
    <col min="5897" max="5900" width="9.140625" style="773"/>
    <col min="5901" max="5901" width="13.5703125" style="773" bestFit="1" customWidth="1"/>
    <col min="5902" max="6144" width="9.140625" style="773"/>
    <col min="6145" max="6145" width="21.140625" style="773" customWidth="1"/>
    <col min="6146" max="6146" width="22.140625" style="773" customWidth="1"/>
    <col min="6147" max="6147" width="21.28515625" style="773" customWidth="1"/>
    <col min="6148" max="6148" width="21.85546875" style="773" customWidth="1"/>
    <col min="6149" max="6149" width="9.140625" style="773"/>
    <col min="6150" max="6150" width="17.140625" style="773" bestFit="1" customWidth="1"/>
    <col min="6151" max="6151" width="11.42578125" style="773" bestFit="1" customWidth="1"/>
    <col min="6152" max="6152" width="12.85546875" style="773" bestFit="1" customWidth="1"/>
    <col min="6153" max="6156" width="9.140625" style="773"/>
    <col min="6157" max="6157" width="13.5703125" style="773" bestFit="1" customWidth="1"/>
    <col min="6158" max="6400" width="9.140625" style="773"/>
    <col min="6401" max="6401" width="21.140625" style="773" customWidth="1"/>
    <col min="6402" max="6402" width="22.140625" style="773" customWidth="1"/>
    <col min="6403" max="6403" width="21.28515625" style="773" customWidth="1"/>
    <col min="6404" max="6404" width="21.85546875" style="773" customWidth="1"/>
    <col min="6405" max="6405" width="9.140625" style="773"/>
    <col min="6406" max="6406" width="17.140625" style="773" bestFit="1" customWidth="1"/>
    <col min="6407" max="6407" width="11.42578125" style="773" bestFit="1" customWidth="1"/>
    <col min="6408" max="6408" width="12.85546875" style="773" bestFit="1" customWidth="1"/>
    <col min="6409" max="6412" width="9.140625" style="773"/>
    <col min="6413" max="6413" width="13.5703125" style="773" bestFit="1" customWidth="1"/>
    <col min="6414" max="6656" width="9.140625" style="773"/>
    <col min="6657" max="6657" width="21.140625" style="773" customWidth="1"/>
    <col min="6658" max="6658" width="22.140625" style="773" customWidth="1"/>
    <col min="6659" max="6659" width="21.28515625" style="773" customWidth="1"/>
    <col min="6660" max="6660" width="21.85546875" style="773" customWidth="1"/>
    <col min="6661" max="6661" width="9.140625" style="773"/>
    <col min="6662" max="6662" width="17.140625" style="773" bestFit="1" customWidth="1"/>
    <col min="6663" max="6663" width="11.42578125" style="773" bestFit="1" customWidth="1"/>
    <col min="6664" max="6664" width="12.85546875" style="773" bestFit="1" customWidth="1"/>
    <col min="6665" max="6668" width="9.140625" style="773"/>
    <col min="6669" max="6669" width="13.5703125" style="773" bestFit="1" customWidth="1"/>
    <col min="6670" max="6912" width="9.140625" style="773"/>
    <col min="6913" max="6913" width="21.140625" style="773" customWidth="1"/>
    <col min="6914" max="6914" width="22.140625" style="773" customWidth="1"/>
    <col min="6915" max="6915" width="21.28515625" style="773" customWidth="1"/>
    <col min="6916" max="6916" width="21.85546875" style="773" customWidth="1"/>
    <col min="6917" max="6917" width="9.140625" style="773"/>
    <col min="6918" max="6918" width="17.140625" style="773" bestFit="1" customWidth="1"/>
    <col min="6919" max="6919" width="11.42578125" style="773" bestFit="1" customWidth="1"/>
    <col min="6920" max="6920" width="12.85546875" style="773" bestFit="1" customWidth="1"/>
    <col min="6921" max="6924" width="9.140625" style="773"/>
    <col min="6925" max="6925" width="13.5703125" style="773" bestFit="1" customWidth="1"/>
    <col min="6926" max="7168" width="9.140625" style="773"/>
    <col min="7169" max="7169" width="21.140625" style="773" customWidth="1"/>
    <col min="7170" max="7170" width="22.140625" style="773" customWidth="1"/>
    <col min="7171" max="7171" width="21.28515625" style="773" customWidth="1"/>
    <col min="7172" max="7172" width="21.85546875" style="773" customWidth="1"/>
    <col min="7173" max="7173" width="9.140625" style="773"/>
    <col min="7174" max="7174" width="17.140625" style="773" bestFit="1" customWidth="1"/>
    <col min="7175" max="7175" width="11.42578125" style="773" bestFit="1" customWidth="1"/>
    <col min="7176" max="7176" width="12.85546875" style="773" bestFit="1" customWidth="1"/>
    <col min="7177" max="7180" width="9.140625" style="773"/>
    <col min="7181" max="7181" width="13.5703125" style="773" bestFit="1" customWidth="1"/>
    <col min="7182" max="7424" width="9.140625" style="773"/>
    <col min="7425" max="7425" width="21.140625" style="773" customWidth="1"/>
    <col min="7426" max="7426" width="22.140625" style="773" customWidth="1"/>
    <col min="7427" max="7427" width="21.28515625" style="773" customWidth="1"/>
    <col min="7428" max="7428" width="21.85546875" style="773" customWidth="1"/>
    <col min="7429" max="7429" width="9.140625" style="773"/>
    <col min="7430" max="7430" width="17.140625" style="773" bestFit="1" customWidth="1"/>
    <col min="7431" max="7431" width="11.42578125" style="773" bestFit="1" customWidth="1"/>
    <col min="7432" max="7432" width="12.85546875" style="773" bestFit="1" customWidth="1"/>
    <col min="7433" max="7436" width="9.140625" style="773"/>
    <col min="7437" max="7437" width="13.5703125" style="773" bestFit="1" customWidth="1"/>
    <col min="7438" max="7680" width="9.140625" style="773"/>
    <col min="7681" max="7681" width="21.140625" style="773" customWidth="1"/>
    <col min="7682" max="7682" width="22.140625" style="773" customWidth="1"/>
    <col min="7683" max="7683" width="21.28515625" style="773" customWidth="1"/>
    <col min="7684" max="7684" width="21.85546875" style="773" customWidth="1"/>
    <col min="7685" max="7685" width="9.140625" style="773"/>
    <col min="7686" max="7686" width="17.140625" style="773" bestFit="1" customWidth="1"/>
    <col min="7687" max="7687" width="11.42578125" style="773" bestFit="1" customWidth="1"/>
    <col min="7688" max="7688" width="12.85546875" style="773" bestFit="1" customWidth="1"/>
    <col min="7689" max="7692" width="9.140625" style="773"/>
    <col min="7693" max="7693" width="13.5703125" style="773" bestFit="1" customWidth="1"/>
    <col min="7694" max="7936" width="9.140625" style="773"/>
    <col min="7937" max="7937" width="21.140625" style="773" customWidth="1"/>
    <col min="7938" max="7938" width="22.140625" style="773" customWidth="1"/>
    <col min="7939" max="7939" width="21.28515625" style="773" customWidth="1"/>
    <col min="7940" max="7940" width="21.85546875" style="773" customWidth="1"/>
    <col min="7941" max="7941" width="9.140625" style="773"/>
    <col min="7942" max="7942" width="17.140625" style="773" bestFit="1" customWidth="1"/>
    <col min="7943" max="7943" width="11.42578125" style="773" bestFit="1" customWidth="1"/>
    <col min="7944" max="7944" width="12.85546875" style="773" bestFit="1" customWidth="1"/>
    <col min="7945" max="7948" width="9.140625" style="773"/>
    <col min="7949" max="7949" width="13.5703125" style="773" bestFit="1" customWidth="1"/>
    <col min="7950" max="8192" width="9.140625" style="773"/>
    <col min="8193" max="8193" width="21.140625" style="773" customWidth="1"/>
    <col min="8194" max="8194" width="22.140625" style="773" customWidth="1"/>
    <col min="8195" max="8195" width="21.28515625" style="773" customWidth="1"/>
    <col min="8196" max="8196" width="21.85546875" style="773" customWidth="1"/>
    <col min="8197" max="8197" width="9.140625" style="773"/>
    <col min="8198" max="8198" width="17.140625" style="773" bestFit="1" customWidth="1"/>
    <col min="8199" max="8199" width="11.42578125" style="773" bestFit="1" customWidth="1"/>
    <col min="8200" max="8200" width="12.85546875" style="773" bestFit="1" customWidth="1"/>
    <col min="8201" max="8204" width="9.140625" style="773"/>
    <col min="8205" max="8205" width="13.5703125" style="773" bestFit="1" customWidth="1"/>
    <col min="8206" max="8448" width="9.140625" style="773"/>
    <col min="8449" max="8449" width="21.140625" style="773" customWidth="1"/>
    <col min="8450" max="8450" width="22.140625" style="773" customWidth="1"/>
    <col min="8451" max="8451" width="21.28515625" style="773" customWidth="1"/>
    <col min="8452" max="8452" width="21.85546875" style="773" customWidth="1"/>
    <col min="8453" max="8453" width="9.140625" style="773"/>
    <col min="8454" max="8454" width="17.140625" style="773" bestFit="1" customWidth="1"/>
    <col min="8455" max="8455" width="11.42578125" style="773" bestFit="1" customWidth="1"/>
    <col min="8456" max="8456" width="12.85546875" style="773" bestFit="1" customWidth="1"/>
    <col min="8457" max="8460" width="9.140625" style="773"/>
    <col min="8461" max="8461" width="13.5703125" style="773" bestFit="1" customWidth="1"/>
    <col min="8462" max="8704" width="9.140625" style="773"/>
    <col min="8705" max="8705" width="21.140625" style="773" customWidth="1"/>
    <col min="8706" max="8706" width="22.140625" style="773" customWidth="1"/>
    <col min="8707" max="8707" width="21.28515625" style="773" customWidth="1"/>
    <col min="8708" max="8708" width="21.85546875" style="773" customWidth="1"/>
    <col min="8709" max="8709" width="9.140625" style="773"/>
    <col min="8710" max="8710" width="17.140625" style="773" bestFit="1" customWidth="1"/>
    <col min="8711" max="8711" width="11.42578125" style="773" bestFit="1" customWidth="1"/>
    <col min="8712" max="8712" width="12.85546875" style="773" bestFit="1" customWidth="1"/>
    <col min="8713" max="8716" width="9.140625" style="773"/>
    <col min="8717" max="8717" width="13.5703125" style="773" bestFit="1" customWidth="1"/>
    <col min="8718" max="8960" width="9.140625" style="773"/>
    <col min="8961" max="8961" width="21.140625" style="773" customWidth="1"/>
    <col min="8962" max="8962" width="22.140625" style="773" customWidth="1"/>
    <col min="8963" max="8963" width="21.28515625" style="773" customWidth="1"/>
    <col min="8964" max="8964" width="21.85546875" style="773" customWidth="1"/>
    <col min="8965" max="8965" width="9.140625" style="773"/>
    <col min="8966" max="8966" width="17.140625" style="773" bestFit="1" customWidth="1"/>
    <col min="8967" max="8967" width="11.42578125" style="773" bestFit="1" customWidth="1"/>
    <col min="8968" max="8968" width="12.85546875" style="773" bestFit="1" customWidth="1"/>
    <col min="8969" max="8972" width="9.140625" style="773"/>
    <col min="8973" max="8973" width="13.5703125" style="773" bestFit="1" customWidth="1"/>
    <col min="8974" max="9216" width="9.140625" style="773"/>
    <col min="9217" max="9217" width="21.140625" style="773" customWidth="1"/>
    <col min="9218" max="9218" width="22.140625" style="773" customWidth="1"/>
    <col min="9219" max="9219" width="21.28515625" style="773" customWidth="1"/>
    <col min="9220" max="9220" width="21.85546875" style="773" customWidth="1"/>
    <col min="9221" max="9221" width="9.140625" style="773"/>
    <col min="9222" max="9222" width="17.140625" style="773" bestFit="1" customWidth="1"/>
    <col min="9223" max="9223" width="11.42578125" style="773" bestFit="1" customWidth="1"/>
    <col min="9224" max="9224" width="12.85546875" style="773" bestFit="1" customWidth="1"/>
    <col min="9225" max="9228" width="9.140625" style="773"/>
    <col min="9229" max="9229" width="13.5703125" style="773" bestFit="1" customWidth="1"/>
    <col min="9230" max="9472" width="9.140625" style="773"/>
    <col min="9473" max="9473" width="21.140625" style="773" customWidth="1"/>
    <col min="9474" max="9474" width="22.140625" style="773" customWidth="1"/>
    <col min="9475" max="9475" width="21.28515625" style="773" customWidth="1"/>
    <col min="9476" max="9476" width="21.85546875" style="773" customWidth="1"/>
    <col min="9477" max="9477" width="9.140625" style="773"/>
    <col min="9478" max="9478" width="17.140625" style="773" bestFit="1" customWidth="1"/>
    <col min="9479" max="9479" width="11.42578125" style="773" bestFit="1" customWidth="1"/>
    <col min="9480" max="9480" width="12.85546875" style="773" bestFit="1" customWidth="1"/>
    <col min="9481" max="9484" width="9.140625" style="773"/>
    <col min="9485" max="9485" width="13.5703125" style="773" bestFit="1" customWidth="1"/>
    <col min="9486" max="9728" width="9.140625" style="773"/>
    <col min="9729" max="9729" width="21.140625" style="773" customWidth="1"/>
    <col min="9730" max="9730" width="22.140625" style="773" customWidth="1"/>
    <col min="9731" max="9731" width="21.28515625" style="773" customWidth="1"/>
    <col min="9732" max="9732" width="21.85546875" style="773" customWidth="1"/>
    <col min="9733" max="9733" width="9.140625" style="773"/>
    <col min="9734" max="9734" width="17.140625" style="773" bestFit="1" customWidth="1"/>
    <col min="9735" max="9735" width="11.42578125" style="773" bestFit="1" customWidth="1"/>
    <col min="9736" max="9736" width="12.85546875" style="773" bestFit="1" customWidth="1"/>
    <col min="9737" max="9740" width="9.140625" style="773"/>
    <col min="9741" max="9741" width="13.5703125" style="773" bestFit="1" customWidth="1"/>
    <col min="9742" max="9984" width="9.140625" style="773"/>
    <col min="9985" max="9985" width="21.140625" style="773" customWidth="1"/>
    <col min="9986" max="9986" width="22.140625" style="773" customWidth="1"/>
    <col min="9987" max="9987" width="21.28515625" style="773" customWidth="1"/>
    <col min="9988" max="9988" width="21.85546875" style="773" customWidth="1"/>
    <col min="9989" max="9989" width="9.140625" style="773"/>
    <col min="9990" max="9990" width="17.140625" style="773" bestFit="1" customWidth="1"/>
    <col min="9991" max="9991" width="11.42578125" style="773" bestFit="1" customWidth="1"/>
    <col min="9992" max="9992" width="12.85546875" style="773" bestFit="1" customWidth="1"/>
    <col min="9993" max="9996" width="9.140625" style="773"/>
    <col min="9997" max="9997" width="13.5703125" style="773" bestFit="1" customWidth="1"/>
    <col min="9998" max="10240" width="9.140625" style="773"/>
    <col min="10241" max="10241" width="21.140625" style="773" customWidth="1"/>
    <col min="10242" max="10242" width="22.140625" style="773" customWidth="1"/>
    <col min="10243" max="10243" width="21.28515625" style="773" customWidth="1"/>
    <col min="10244" max="10244" width="21.85546875" style="773" customWidth="1"/>
    <col min="10245" max="10245" width="9.140625" style="773"/>
    <col min="10246" max="10246" width="17.140625" style="773" bestFit="1" customWidth="1"/>
    <col min="10247" max="10247" width="11.42578125" style="773" bestFit="1" customWidth="1"/>
    <col min="10248" max="10248" width="12.85546875" style="773" bestFit="1" customWidth="1"/>
    <col min="10249" max="10252" width="9.140625" style="773"/>
    <col min="10253" max="10253" width="13.5703125" style="773" bestFit="1" customWidth="1"/>
    <col min="10254" max="10496" width="9.140625" style="773"/>
    <col min="10497" max="10497" width="21.140625" style="773" customWidth="1"/>
    <col min="10498" max="10498" width="22.140625" style="773" customWidth="1"/>
    <col min="10499" max="10499" width="21.28515625" style="773" customWidth="1"/>
    <col min="10500" max="10500" width="21.85546875" style="773" customWidth="1"/>
    <col min="10501" max="10501" width="9.140625" style="773"/>
    <col min="10502" max="10502" width="17.140625" style="773" bestFit="1" customWidth="1"/>
    <col min="10503" max="10503" width="11.42578125" style="773" bestFit="1" customWidth="1"/>
    <col min="10504" max="10504" width="12.85546875" style="773" bestFit="1" customWidth="1"/>
    <col min="10505" max="10508" width="9.140625" style="773"/>
    <col min="10509" max="10509" width="13.5703125" style="773" bestFit="1" customWidth="1"/>
    <col min="10510" max="10752" width="9.140625" style="773"/>
    <col min="10753" max="10753" width="21.140625" style="773" customWidth="1"/>
    <col min="10754" max="10754" width="22.140625" style="773" customWidth="1"/>
    <col min="10755" max="10755" width="21.28515625" style="773" customWidth="1"/>
    <col min="10756" max="10756" width="21.85546875" style="773" customWidth="1"/>
    <col min="10757" max="10757" width="9.140625" style="773"/>
    <col min="10758" max="10758" width="17.140625" style="773" bestFit="1" customWidth="1"/>
    <col min="10759" max="10759" width="11.42578125" style="773" bestFit="1" customWidth="1"/>
    <col min="10760" max="10760" width="12.85546875" style="773" bestFit="1" customWidth="1"/>
    <col min="10761" max="10764" width="9.140625" style="773"/>
    <col min="10765" max="10765" width="13.5703125" style="773" bestFit="1" customWidth="1"/>
    <col min="10766" max="11008" width="9.140625" style="773"/>
    <col min="11009" max="11009" width="21.140625" style="773" customWidth="1"/>
    <col min="11010" max="11010" width="22.140625" style="773" customWidth="1"/>
    <col min="11011" max="11011" width="21.28515625" style="773" customWidth="1"/>
    <col min="11012" max="11012" width="21.85546875" style="773" customWidth="1"/>
    <col min="11013" max="11013" width="9.140625" style="773"/>
    <col min="11014" max="11014" width="17.140625" style="773" bestFit="1" customWidth="1"/>
    <col min="11015" max="11015" width="11.42578125" style="773" bestFit="1" customWidth="1"/>
    <col min="11016" max="11016" width="12.85546875" style="773" bestFit="1" customWidth="1"/>
    <col min="11017" max="11020" width="9.140625" style="773"/>
    <col min="11021" max="11021" width="13.5703125" style="773" bestFit="1" customWidth="1"/>
    <col min="11022" max="11264" width="9.140625" style="773"/>
    <col min="11265" max="11265" width="21.140625" style="773" customWidth="1"/>
    <col min="11266" max="11266" width="22.140625" style="773" customWidth="1"/>
    <col min="11267" max="11267" width="21.28515625" style="773" customWidth="1"/>
    <col min="11268" max="11268" width="21.85546875" style="773" customWidth="1"/>
    <col min="11269" max="11269" width="9.140625" style="773"/>
    <col min="11270" max="11270" width="17.140625" style="773" bestFit="1" customWidth="1"/>
    <col min="11271" max="11271" width="11.42578125" style="773" bestFit="1" customWidth="1"/>
    <col min="11272" max="11272" width="12.85546875" style="773" bestFit="1" customWidth="1"/>
    <col min="11273" max="11276" width="9.140625" style="773"/>
    <col min="11277" max="11277" width="13.5703125" style="773" bestFit="1" customWidth="1"/>
    <col min="11278" max="11520" width="9.140625" style="773"/>
    <col min="11521" max="11521" width="21.140625" style="773" customWidth="1"/>
    <col min="11522" max="11522" width="22.140625" style="773" customWidth="1"/>
    <col min="11523" max="11523" width="21.28515625" style="773" customWidth="1"/>
    <col min="11524" max="11524" width="21.85546875" style="773" customWidth="1"/>
    <col min="11525" max="11525" width="9.140625" style="773"/>
    <col min="11526" max="11526" width="17.140625" style="773" bestFit="1" customWidth="1"/>
    <col min="11527" max="11527" width="11.42578125" style="773" bestFit="1" customWidth="1"/>
    <col min="11528" max="11528" width="12.85546875" style="773" bestFit="1" customWidth="1"/>
    <col min="11529" max="11532" width="9.140625" style="773"/>
    <col min="11533" max="11533" width="13.5703125" style="773" bestFit="1" customWidth="1"/>
    <col min="11534" max="11776" width="9.140625" style="773"/>
    <col min="11777" max="11777" width="21.140625" style="773" customWidth="1"/>
    <col min="11778" max="11778" width="22.140625" style="773" customWidth="1"/>
    <col min="11779" max="11779" width="21.28515625" style="773" customWidth="1"/>
    <col min="11780" max="11780" width="21.85546875" style="773" customWidth="1"/>
    <col min="11781" max="11781" width="9.140625" style="773"/>
    <col min="11782" max="11782" width="17.140625" style="773" bestFit="1" customWidth="1"/>
    <col min="11783" max="11783" width="11.42578125" style="773" bestFit="1" customWidth="1"/>
    <col min="11784" max="11784" width="12.85546875" style="773" bestFit="1" customWidth="1"/>
    <col min="11785" max="11788" width="9.140625" style="773"/>
    <col min="11789" max="11789" width="13.5703125" style="773" bestFit="1" customWidth="1"/>
    <col min="11790" max="12032" width="9.140625" style="773"/>
    <col min="12033" max="12033" width="21.140625" style="773" customWidth="1"/>
    <col min="12034" max="12034" width="22.140625" style="773" customWidth="1"/>
    <col min="12035" max="12035" width="21.28515625" style="773" customWidth="1"/>
    <col min="12036" max="12036" width="21.85546875" style="773" customWidth="1"/>
    <col min="12037" max="12037" width="9.140625" style="773"/>
    <col min="12038" max="12038" width="17.140625" style="773" bestFit="1" customWidth="1"/>
    <col min="12039" max="12039" width="11.42578125" style="773" bestFit="1" customWidth="1"/>
    <col min="12040" max="12040" width="12.85546875" style="773" bestFit="1" customWidth="1"/>
    <col min="12041" max="12044" width="9.140625" style="773"/>
    <col min="12045" max="12045" width="13.5703125" style="773" bestFit="1" customWidth="1"/>
    <col min="12046" max="12288" width="9.140625" style="773"/>
    <col min="12289" max="12289" width="21.140625" style="773" customWidth="1"/>
    <col min="12290" max="12290" width="22.140625" style="773" customWidth="1"/>
    <col min="12291" max="12291" width="21.28515625" style="773" customWidth="1"/>
    <col min="12292" max="12292" width="21.85546875" style="773" customWidth="1"/>
    <col min="12293" max="12293" width="9.140625" style="773"/>
    <col min="12294" max="12294" width="17.140625" style="773" bestFit="1" customWidth="1"/>
    <col min="12295" max="12295" width="11.42578125" style="773" bestFit="1" customWidth="1"/>
    <col min="12296" max="12296" width="12.85546875" style="773" bestFit="1" customWidth="1"/>
    <col min="12297" max="12300" width="9.140625" style="773"/>
    <col min="12301" max="12301" width="13.5703125" style="773" bestFit="1" customWidth="1"/>
    <col min="12302" max="12544" width="9.140625" style="773"/>
    <col min="12545" max="12545" width="21.140625" style="773" customWidth="1"/>
    <col min="12546" max="12546" width="22.140625" style="773" customWidth="1"/>
    <col min="12547" max="12547" width="21.28515625" style="773" customWidth="1"/>
    <col min="12548" max="12548" width="21.85546875" style="773" customWidth="1"/>
    <col min="12549" max="12549" width="9.140625" style="773"/>
    <col min="12550" max="12550" width="17.140625" style="773" bestFit="1" customWidth="1"/>
    <col min="12551" max="12551" width="11.42578125" style="773" bestFit="1" customWidth="1"/>
    <col min="12552" max="12552" width="12.85546875" style="773" bestFit="1" customWidth="1"/>
    <col min="12553" max="12556" width="9.140625" style="773"/>
    <col min="12557" max="12557" width="13.5703125" style="773" bestFit="1" customWidth="1"/>
    <col min="12558" max="12800" width="9.140625" style="773"/>
    <col min="12801" max="12801" width="21.140625" style="773" customWidth="1"/>
    <col min="12802" max="12802" width="22.140625" style="773" customWidth="1"/>
    <col min="12803" max="12803" width="21.28515625" style="773" customWidth="1"/>
    <col min="12804" max="12804" width="21.85546875" style="773" customWidth="1"/>
    <col min="12805" max="12805" width="9.140625" style="773"/>
    <col min="12806" max="12806" width="17.140625" style="773" bestFit="1" customWidth="1"/>
    <col min="12807" max="12807" width="11.42578125" style="773" bestFit="1" customWidth="1"/>
    <col min="12808" max="12808" width="12.85546875" style="773" bestFit="1" customWidth="1"/>
    <col min="12809" max="12812" width="9.140625" style="773"/>
    <col min="12813" max="12813" width="13.5703125" style="773" bestFit="1" customWidth="1"/>
    <col min="12814" max="13056" width="9.140625" style="773"/>
    <col min="13057" max="13057" width="21.140625" style="773" customWidth="1"/>
    <col min="13058" max="13058" width="22.140625" style="773" customWidth="1"/>
    <col min="13059" max="13059" width="21.28515625" style="773" customWidth="1"/>
    <col min="13060" max="13060" width="21.85546875" style="773" customWidth="1"/>
    <col min="13061" max="13061" width="9.140625" style="773"/>
    <col min="13062" max="13062" width="17.140625" style="773" bestFit="1" customWidth="1"/>
    <col min="13063" max="13063" width="11.42578125" style="773" bestFit="1" customWidth="1"/>
    <col min="13064" max="13064" width="12.85546875" style="773" bestFit="1" customWidth="1"/>
    <col min="13065" max="13068" width="9.140625" style="773"/>
    <col min="13069" max="13069" width="13.5703125" style="773" bestFit="1" customWidth="1"/>
    <col min="13070" max="13312" width="9.140625" style="773"/>
    <col min="13313" max="13313" width="21.140625" style="773" customWidth="1"/>
    <col min="13314" max="13314" width="22.140625" style="773" customWidth="1"/>
    <col min="13315" max="13315" width="21.28515625" style="773" customWidth="1"/>
    <col min="13316" max="13316" width="21.85546875" style="773" customWidth="1"/>
    <col min="13317" max="13317" width="9.140625" style="773"/>
    <col min="13318" max="13318" width="17.140625" style="773" bestFit="1" customWidth="1"/>
    <col min="13319" max="13319" width="11.42578125" style="773" bestFit="1" customWidth="1"/>
    <col min="13320" max="13320" width="12.85546875" style="773" bestFit="1" customWidth="1"/>
    <col min="13321" max="13324" width="9.140625" style="773"/>
    <col min="13325" max="13325" width="13.5703125" style="773" bestFit="1" customWidth="1"/>
    <col min="13326" max="13568" width="9.140625" style="773"/>
    <col min="13569" max="13569" width="21.140625" style="773" customWidth="1"/>
    <col min="13570" max="13570" width="22.140625" style="773" customWidth="1"/>
    <col min="13571" max="13571" width="21.28515625" style="773" customWidth="1"/>
    <col min="13572" max="13572" width="21.85546875" style="773" customWidth="1"/>
    <col min="13573" max="13573" width="9.140625" style="773"/>
    <col min="13574" max="13574" width="17.140625" style="773" bestFit="1" customWidth="1"/>
    <col min="13575" max="13575" width="11.42578125" style="773" bestFit="1" customWidth="1"/>
    <col min="13576" max="13576" width="12.85546875" style="773" bestFit="1" customWidth="1"/>
    <col min="13577" max="13580" width="9.140625" style="773"/>
    <col min="13581" max="13581" width="13.5703125" style="773" bestFit="1" customWidth="1"/>
    <col min="13582" max="13824" width="9.140625" style="773"/>
    <col min="13825" max="13825" width="21.140625" style="773" customWidth="1"/>
    <col min="13826" max="13826" width="22.140625" style="773" customWidth="1"/>
    <col min="13827" max="13827" width="21.28515625" style="773" customWidth="1"/>
    <col min="13828" max="13828" width="21.85546875" style="773" customWidth="1"/>
    <col min="13829" max="13829" width="9.140625" style="773"/>
    <col min="13830" max="13830" width="17.140625" style="773" bestFit="1" customWidth="1"/>
    <col min="13831" max="13831" width="11.42578125" style="773" bestFit="1" customWidth="1"/>
    <col min="13832" max="13832" width="12.85546875" style="773" bestFit="1" customWidth="1"/>
    <col min="13833" max="13836" width="9.140625" style="773"/>
    <col min="13837" max="13837" width="13.5703125" style="773" bestFit="1" customWidth="1"/>
    <col min="13838" max="14080" width="9.140625" style="773"/>
    <col min="14081" max="14081" width="21.140625" style="773" customWidth="1"/>
    <col min="14082" max="14082" width="22.140625" style="773" customWidth="1"/>
    <col min="14083" max="14083" width="21.28515625" style="773" customWidth="1"/>
    <col min="14084" max="14084" width="21.85546875" style="773" customWidth="1"/>
    <col min="14085" max="14085" width="9.140625" style="773"/>
    <col min="14086" max="14086" width="17.140625" style="773" bestFit="1" customWidth="1"/>
    <col min="14087" max="14087" width="11.42578125" style="773" bestFit="1" customWidth="1"/>
    <col min="14088" max="14088" width="12.85546875" style="773" bestFit="1" customWidth="1"/>
    <col min="14089" max="14092" width="9.140625" style="773"/>
    <col min="14093" max="14093" width="13.5703125" style="773" bestFit="1" customWidth="1"/>
    <col min="14094" max="14336" width="9.140625" style="773"/>
    <col min="14337" max="14337" width="21.140625" style="773" customWidth="1"/>
    <col min="14338" max="14338" width="22.140625" style="773" customWidth="1"/>
    <col min="14339" max="14339" width="21.28515625" style="773" customWidth="1"/>
    <col min="14340" max="14340" width="21.85546875" style="773" customWidth="1"/>
    <col min="14341" max="14341" width="9.140625" style="773"/>
    <col min="14342" max="14342" width="17.140625" style="773" bestFit="1" customWidth="1"/>
    <col min="14343" max="14343" width="11.42578125" style="773" bestFit="1" customWidth="1"/>
    <col min="14344" max="14344" width="12.85546875" style="773" bestFit="1" customWidth="1"/>
    <col min="14345" max="14348" width="9.140625" style="773"/>
    <col min="14349" max="14349" width="13.5703125" style="773" bestFit="1" customWidth="1"/>
    <col min="14350" max="14592" width="9.140625" style="773"/>
    <col min="14593" max="14593" width="21.140625" style="773" customWidth="1"/>
    <col min="14594" max="14594" width="22.140625" style="773" customWidth="1"/>
    <col min="14595" max="14595" width="21.28515625" style="773" customWidth="1"/>
    <col min="14596" max="14596" width="21.85546875" style="773" customWidth="1"/>
    <col min="14597" max="14597" width="9.140625" style="773"/>
    <col min="14598" max="14598" width="17.140625" style="773" bestFit="1" customWidth="1"/>
    <col min="14599" max="14599" width="11.42578125" style="773" bestFit="1" customWidth="1"/>
    <col min="14600" max="14600" width="12.85546875" style="773" bestFit="1" customWidth="1"/>
    <col min="14601" max="14604" width="9.140625" style="773"/>
    <col min="14605" max="14605" width="13.5703125" style="773" bestFit="1" customWidth="1"/>
    <col min="14606" max="14848" width="9.140625" style="773"/>
    <col min="14849" max="14849" width="21.140625" style="773" customWidth="1"/>
    <col min="14850" max="14850" width="22.140625" style="773" customWidth="1"/>
    <col min="14851" max="14851" width="21.28515625" style="773" customWidth="1"/>
    <col min="14852" max="14852" width="21.85546875" style="773" customWidth="1"/>
    <col min="14853" max="14853" width="9.140625" style="773"/>
    <col min="14854" max="14854" width="17.140625" style="773" bestFit="1" customWidth="1"/>
    <col min="14855" max="14855" width="11.42578125" style="773" bestFit="1" customWidth="1"/>
    <col min="14856" max="14856" width="12.85546875" style="773" bestFit="1" customWidth="1"/>
    <col min="14857" max="14860" width="9.140625" style="773"/>
    <col min="14861" max="14861" width="13.5703125" style="773" bestFit="1" customWidth="1"/>
    <col min="14862" max="15104" width="9.140625" style="773"/>
    <col min="15105" max="15105" width="21.140625" style="773" customWidth="1"/>
    <col min="15106" max="15106" width="22.140625" style="773" customWidth="1"/>
    <col min="15107" max="15107" width="21.28515625" style="773" customWidth="1"/>
    <col min="15108" max="15108" width="21.85546875" style="773" customWidth="1"/>
    <col min="15109" max="15109" width="9.140625" style="773"/>
    <col min="15110" max="15110" width="17.140625" style="773" bestFit="1" customWidth="1"/>
    <col min="15111" max="15111" width="11.42578125" style="773" bestFit="1" customWidth="1"/>
    <col min="15112" max="15112" width="12.85546875" style="773" bestFit="1" customWidth="1"/>
    <col min="15113" max="15116" width="9.140625" style="773"/>
    <col min="15117" max="15117" width="13.5703125" style="773" bestFit="1" customWidth="1"/>
    <col min="15118" max="15360" width="9.140625" style="773"/>
    <col min="15361" max="15361" width="21.140625" style="773" customWidth="1"/>
    <col min="15362" max="15362" width="22.140625" style="773" customWidth="1"/>
    <col min="15363" max="15363" width="21.28515625" style="773" customWidth="1"/>
    <col min="15364" max="15364" width="21.85546875" style="773" customWidth="1"/>
    <col min="15365" max="15365" width="9.140625" style="773"/>
    <col min="15366" max="15366" width="17.140625" style="773" bestFit="1" customWidth="1"/>
    <col min="15367" max="15367" width="11.42578125" style="773" bestFit="1" customWidth="1"/>
    <col min="15368" max="15368" width="12.85546875" style="773" bestFit="1" customWidth="1"/>
    <col min="15369" max="15372" width="9.140625" style="773"/>
    <col min="15373" max="15373" width="13.5703125" style="773" bestFit="1" customWidth="1"/>
    <col min="15374" max="15616" width="9.140625" style="773"/>
    <col min="15617" max="15617" width="21.140625" style="773" customWidth="1"/>
    <col min="15618" max="15618" width="22.140625" style="773" customWidth="1"/>
    <col min="15619" max="15619" width="21.28515625" style="773" customWidth="1"/>
    <col min="15620" max="15620" width="21.85546875" style="773" customWidth="1"/>
    <col min="15621" max="15621" width="9.140625" style="773"/>
    <col min="15622" max="15622" width="17.140625" style="773" bestFit="1" customWidth="1"/>
    <col min="15623" max="15623" width="11.42578125" style="773" bestFit="1" customWidth="1"/>
    <col min="15624" max="15624" width="12.85546875" style="773" bestFit="1" customWidth="1"/>
    <col min="15625" max="15628" width="9.140625" style="773"/>
    <col min="15629" max="15629" width="13.5703125" style="773" bestFit="1" customWidth="1"/>
    <col min="15630" max="15872" width="9.140625" style="773"/>
    <col min="15873" max="15873" width="21.140625" style="773" customWidth="1"/>
    <col min="15874" max="15874" width="22.140625" style="773" customWidth="1"/>
    <col min="15875" max="15875" width="21.28515625" style="773" customWidth="1"/>
    <col min="15876" max="15876" width="21.85546875" style="773" customWidth="1"/>
    <col min="15877" max="15877" width="9.140625" style="773"/>
    <col min="15878" max="15878" width="17.140625" style="773" bestFit="1" customWidth="1"/>
    <col min="15879" max="15879" width="11.42578125" style="773" bestFit="1" customWidth="1"/>
    <col min="15880" max="15880" width="12.85546875" style="773" bestFit="1" customWidth="1"/>
    <col min="15881" max="15884" width="9.140625" style="773"/>
    <col min="15885" max="15885" width="13.5703125" style="773" bestFit="1" customWidth="1"/>
    <col min="15886" max="16128" width="9.140625" style="773"/>
    <col min="16129" max="16129" width="21.140625" style="773" customWidth="1"/>
    <col min="16130" max="16130" width="22.140625" style="773" customWidth="1"/>
    <col min="16131" max="16131" width="21.28515625" style="773" customWidth="1"/>
    <col min="16132" max="16132" width="21.85546875" style="773" customWidth="1"/>
    <col min="16133" max="16133" width="9.140625" style="773"/>
    <col min="16134" max="16134" width="17.140625" style="773" bestFit="1" customWidth="1"/>
    <col min="16135" max="16135" width="11.42578125" style="773" bestFit="1" customWidth="1"/>
    <col min="16136" max="16136" width="12.85546875" style="773" bestFit="1" customWidth="1"/>
    <col min="16137" max="16140" width="9.140625" style="773"/>
    <col min="16141" max="16141" width="13.5703125" style="773" bestFit="1" customWidth="1"/>
    <col min="16142" max="16384" width="9.140625" style="773"/>
  </cols>
  <sheetData>
    <row r="1" spans="1:10" ht="27" customHeight="1" x14ac:dyDescent="0.2">
      <c r="A1" s="781" t="s">
        <v>912</v>
      </c>
      <c r="B1" s="782"/>
      <c r="C1" s="782"/>
      <c r="D1" s="782"/>
    </row>
    <row r="2" spans="1:10" ht="27" customHeight="1" x14ac:dyDescent="0.2">
      <c r="A2" s="783" t="s">
        <v>849</v>
      </c>
      <c r="B2" s="784" t="s">
        <v>913</v>
      </c>
      <c r="C2" s="785" t="s">
        <v>914</v>
      </c>
      <c r="D2" s="786" t="s">
        <v>915</v>
      </c>
    </row>
    <row r="3" spans="1:10" ht="19.5" customHeight="1" x14ac:dyDescent="0.2">
      <c r="A3" s="787" t="s">
        <v>885</v>
      </c>
      <c r="B3" s="677">
        <v>-20475460.460000001</v>
      </c>
      <c r="C3" s="776">
        <v>-22578732.790000003</v>
      </c>
      <c r="D3" s="788">
        <f>C3-B3</f>
        <v>-2103272.3300000019</v>
      </c>
      <c r="E3" s="774"/>
      <c r="F3" s="775"/>
    </row>
    <row r="4" spans="1:10" ht="19.5" customHeight="1" x14ac:dyDescent="0.2">
      <c r="A4" s="787" t="s">
        <v>890</v>
      </c>
      <c r="B4" s="677">
        <v>-4164369.59</v>
      </c>
      <c r="C4" s="776">
        <v>-3881915.4800000004</v>
      </c>
      <c r="D4" s="788">
        <f t="shared" ref="D4:D38" si="0">C4-B4</f>
        <v>282454.1099999994</v>
      </c>
      <c r="E4" s="774"/>
      <c r="F4" s="775"/>
    </row>
    <row r="5" spans="1:10" ht="19.5" customHeight="1" x14ac:dyDescent="0.2">
      <c r="A5" s="787" t="s">
        <v>856</v>
      </c>
      <c r="B5" s="677">
        <v>-117604741.27000001</v>
      </c>
      <c r="C5" s="776">
        <v>-149937220.31</v>
      </c>
      <c r="D5" s="788">
        <f t="shared" si="0"/>
        <v>-32332479.039999992</v>
      </c>
      <c r="E5" s="774"/>
      <c r="F5" s="775"/>
      <c r="G5" s="688"/>
      <c r="H5" s="688"/>
      <c r="I5" s="688"/>
      <c r="J5" s="688"/>
    </row>
    <row r="6" spans="1:10" ht="19.5" customHeight="1" x14ac:dyDescent="0.2">
      <c r="A6" s="787" t="s">
        <v>870</v>
      </c>
      <c r="B6" s="677">
        <v>-5133837.9499999993</v>
      </c>
      <c r="C6" s="776">
        <v>-5353215.24</v>
      </c>
      <c r="D6" s="788">
        <f t="shared" si="0"/>
        <v>-219377.29000000097</v>
      </c>
      <c r="E6" s="774"/>
      <c r="F6" s="775"/>
    </row>
    <row r="7" spans="1:10" ht="19.5" customHeight="1" x14ac:dyDescent="0.2">
      <c r="A7" s="787" t="s">
        <v>879</v>
      </c>
      <c r="B7" s="677">
        <v>-7184107.4400000004</v>
      </c>
      <c r="C7" s="776">
        <v>-7187730.8300000001</v>
      </c>
      <c r="D7" s="788">
        <f t="shared" si="0"/>
        <v>-3623.3899999996647</v>
      </c>
      <c r="E7" s="774"/>
      <c r="F7" s="775"/>
    </row>
    <row r="8" spans="1:10" ht="19.5" customHeight="1" x14ac:dyDescent="0.2">
      <c r="A8" s="787" t="s">
        <v>861</v>
      </c>
      <c r="B8" s="677">
        <v>-9010319.3300000019</v>
      </c>
      <c r="C8" s="776">
        <v>-9465467.3000000007</v>
      </c>
      <c r="D8" s="788">
        <f t="shared" si="0"/>
        <v>-455147.96999999881</v>
      </c>
      <c r="E8" s="774"/>
      <c r="F8" s="775"/>
    </row>
    <row r="9" spans="1:10" ht="19.5" customHeight="1" x14ac:dyDescent="0.2">
      <c r="A9" s="787" t="s">
        <v>857</v>
      </c>
      <c r="B9" s="677">
        <v>-9714035.040000001</v>
      </c>
      <c r="C9" s="776">
        <v>-10676686.740000002</v>
      </c>
      <c r="D9" s="788">
        <f t="shared" si="0"/>
        <v>-962651.70000000112</v>
      </c>
      <c r="E9" s="774"/>
      <c r="F9" s="775"/>
    </row>
    <row r="10" spans="1:10" ht="19.5" customHeight="1" x14ac:dyDescent="0.2">
      <c r="A10" s="787" t="s">
        <v>862</v>
      </c>
      <c r="B10" s="677">
        <v>-3719440.4499999993</v>
      </c>
      <c r="C10" s="776">
        <v>-3618484.1</v>
      </c>
      <c r="D10" s="788">
        <f t="shared" si="0"/>
        <v>100956.34999999916</v>
      </c>
      <c r="E10" s="774"/>
      <c r="F10" s="775"/>
    </row>
    <row r="11" spans="1:10" ht="19.5" customHeight="1" x14ac:dyDescent="0.2">
      <c r="A11" s="787" t="s">
        <v>868</v>
      </c>
      <c r="B11" s="677">
        <v>-6074857.8799999999</v>
      </c>
      <c r="C11" s="776">
        <v>-5915567.4299999997</v>
      </c>
      <c r="D11" s="788">
        <f t="shared" si="0"/>
        <v>159290.45000000019</v>
      </c>
      <c r="E11" s="774"/>
      <c r="F11" s="775"/>
    </row>
    <row r="12" spans="1:10" ht="19.5" customHeight="1" x14ac:dyDescent="0.2">
      <c r="A12" s="787" t="s">
        <v>916</v>
      </c>
      <c r="B12" s="677">
        <v>-23254595.469999999</v>
      </c>
      <c r="C12" s="776">
        <v>-24970607.140000001</v>
      </c>
      <c r="D12" s="788">
        <f t="shared" si="0"/>
        <v>-1716011.6700000018</v>
      </c>
      <c r="E12" s="774"/>
      <c r="F12" s="775"/>
      <c r="G12" s="774"/>
    </row>
    <row r="13" spans="1:10" ht="19.5" customHeight="1" x14ac:dyDescent="0.2">
      <c r="A13" s="787" t="s">
        <v>880</v>
      </c>
      <c r="B13" s="677">
        <v>-7231976.9500000002</v>
      </c>
      <c r="C13" s="776">
        <v>-6732509.9500000002</v>
      </c>
      <c r="D13" s="788">
        <f t="shared" si="0"/>
        <v>499467</v>
      </c>
      <c r="E13" s="774"/>
      <c r="F13" s="775"/>
    </row>
    <row r="14" spans="1:10" ht="19.5" customHeight="1" x14ac:dyDescent="0.2">
      <c r="A14" s="787" t="s">
        <v>917</v>
      </c>
      <c r="B14" s="677">
        <v>-9160590.3800000008</v>
      </c>
      <c r="C14" s="776">
        <v>-11788695.309999999</v>
      </c>
      <c r="D14" s="788">
        <f t="shared" si="0"/>
        <v>-2628104.9299999978</v>
      </c>
      <c r="E14" s="774"/>
      <c r="F14" s="775"/>
    </row>
    <row r="15" spans="1:10" ht="19.5" customHeight="1" x14ac:dyDescent="0.2">
      <c r="A15" s="787" t="s">
        <v>887</v>
      </c>
      <c r="B15" s="677">
        <v>-3532288.65</v>
      </c>
      <c r="C15" s="776">
        <v>-3389012.2800000003</v>
      </c>
      <c r="D15" s="788">
        <f t="shared" si="0"/>
        <v>143276.36999999965</v>
      </c>
      <c r="E15" s="774"/>
      <c r="F15" s="775"/>
    </row>
    <row r="16" spans="1:10" ht="19.5" customHeight="1" x14ac:dyDescent="0.2">
      <c r="A16" s="787" t="s">
        <v>878</v>
      </c>
      <c r="B16" s="677">
        <v>-6217410.8399999989</v>
      </c>
      <c r="C16" s="776">
        <v>-6459689.0899999989</v>
      </c>
      <c r="D16" s="788">
        <f t="shared" si="0"/>
        <v>-242278.25</v>
      </c>
      <c r="E16" s="774"/>
      <c r="F16" s="775"/>
    </row>
    <row r="17" spans="1:6" ht="19.5" customHeight="1" x14ac:dyDescent="0.2">
      <c r="A17" s="787" t="s">
        <v>876</v>
      </c>
      <c r="B17" s="677">
        <v>-5776576.9299999997</v>
      </c>
      <c r="C17" s="776">
        <v>-6181939.6200000001</v>
      </c>
      <c r="D17" s="788">
        <f t="shared" si="0"/>
        <v>-405362.69000000041</v>
      </c>
      <c r="E17" s="774"/>
      <c r="F17" s="775"/>
    </row>
    <row r="18" spans="1:6" ht="19.5" customHeight="1" x14ac:dyDescent="0.2">
      <c r="A18" s="787" t="s">
        <v>867</v>
      </c>
      <c r="B18" s="677">
        <v>-12561583.580000002</v>
      </c>
      <c r="C18" s="776">
        <v>-13048884.48</v>
      </c>
      <c r="D18" s="788">
        <f t="shared" si="0"/>
        <v>-487300.89999999851</v>
      </c>
      <c r="E18" s="774"/>
      <c r="F18" s="775"/>
    </row>
    <row r="19" spans="1:6" ht="19.5" customHeight="1" x14ac:dyDescent="0.2">
      <c r="A19" s="787" t="s">
        <v>875</v>
      </c>
      <c r="B19" s="677">
        <v>-6256228.3799999999</v>
      </c>
      <c r="C19" s="776">
        <v>-6246954.0599999996</v>
      </c>
      <c r="D19" s="788">
        <f t="shared" si="0"/>
        <v>9274.320000000298</v>
      </c>
      <c r="E19" s="774"/>
      <c r="F19" s="775"/>
    </row>
    <row r="20" spans="1:6" ht="19.5" customHeight="1" x14ac:dyDescent="0.2">
      <c r="A20" s="787" t="s">
        <v>869</v>
      </c>
      <c r="B20" s="677">
        <v>-14713662.629999999</v>
      </c>
      <c r="C20" s="776">
        <v>-15368205.67</v>
      </c>
      <c r="D20" s="788">
        <f t="shared" si="0"/>
        <v>-654543.04000000097</v>
      </c>
      <c r="E20" s="774"/>
      <c r="F20" s="775"/>
    </row>
    <row r="21" spans="1:6" ht="19.5" customHeight="1" x14ac:dyDescent="0.2">
      <c r="A21" s="787" t="s">
        <v>859</v>
      </c>
      <c r="B21" s="677">
        <v>-21322592.5</v>
      </c>
      <c r="C21" s="776">
        <v>-24805135.440000001</v>
      </c>
      <c r="D21" s="788">
        <f t="shared" si="0"/>
        <v>-3482542.9400000013</v>
      </c>
      <c r="E21" s="774"/>
      <c r="F21" s="775"/>
    </row>
    <row r="22" spans="1:6" ht="19.5" customHeight="1" x14ac:dyDescent="0.2">
      <c r="A22" s="787" t="s">
        <v>874</v>
      </c>
      <c r="B22" s="677">
        <v>-11171677.41</v>
      </c>
      <c r="C22" s="776">
        <v>-12320806.34</v>
      </c>
      <c r="D22" s="788">
        <f t="shared" si="0"/>
        <v>-1149128.9299999997</v>
      </c>
      <c r="E22" s="774"/>
      <c r="F22" s="775"/>
    </row>
    <row r="23" spans="1:6" ht="19.5" customHeight="1" x14ac:dyDescent="0.2">
      <c r="A23" s="787" t="s">
        <v>866</v>
      </c>
      <c r="B23" s="677">
        <v>-17286527.869999997</v>
      </c>
      <c r="C23" s="776">
        <v>-18816839.259999998</v>
      </c>
      <c r="D23" s="788">
        <f t="shared" si="0"/>
        <v>-1530311.3900000006</v>
      </c>
      <c r="E23" s="774"/>
      <c r="F23" s="775"/>
    </row>
    <row r="24" spans="1:6" ht="19.5" customHeight="1" x14ac:dyDescent="0.2">
      <c r="A24" s="787" t="s">
        <v>855</v>
      </c>
      <c r="B24" s="677">
        <v>-2183733.2599999998</v>
      </c>
      <c r="C24" s="776">
        <v>-2461220.5300000003</v>
      </c>
      <c r="D24" s="788">
        <f t="shared" si="0"/>
        <v>-277487.27000000048</v>
      </c>
      <c r="E24" s="774"/>
      <c r="F24" s="775"/>
    </row>
    <row r="25" spans="1:6" ht="19.5" customHeight="1" x14ac:dyDescent="0.2">
      <c r="A25" s="787" t="s">
        <v>883</v>
      </c>
      <c r="B25" s="677">
        <v>-4224454.54</v>
      </c>
      <c r="C25" s="776">
        <v>-4728244.46</v>
      </c>
      <c r="D25" s="788">
        <f t="shared" si="0"/>
        <v>-503789.91999999993</v>
      </c>
      <c r="E25" s="774"/>
      <c r="F25" s="775"/>
    </row>
    <row r="26" spans="1:6" ht="19.5" customHeight="1" x14ac:dyDescent="0.2">
      <c r="A26" s="787" t="s">
        <v>865</v>
      </c>
      <c r="B26" s="677">
        <v>-10060320.970000001</v>
      </c>
      <c r="C26" s="776">
        <v>-10947543.279999997</v>
      </c>
      <c r="D26" s="788">
        <f t="shared" si="0"/>
        <v>-887222.3099999968</v>
      </c>
      <c r="E26" s="774"/>
      <c r="F26" s="775"/>
    </row>
    <row r="27" spans="1:6" ht="19.5" customHeight="1" x14ac:dyDescent="0.2">
      <c r="A27" s="787" t="s">
        <v>888</v>
      </c>
      <c r="B27" s="677">
        <v>-6098242.1899999995</v>
      </c>
      <c r="C27" s="776">
        <v>-5642854.0200000005</v>
      </c>
      <c r="D27" s="788">
        <f t="shared" si="0"/>
        <v>455388.16999999899</v>
      </c>
      <c r="E27" s="774"/>
      <c r="F27" s="775"/>
    </row>
    <row r="28" spans="1:6" ht="19.5" customHeight="1" x14ac:dyDescent="0.2">
      <c r="A28" s="787" t="s">
        <v>884</v>
      </c>
      <c r="B28" s="677">
        <v>-2024007.1999999997</v>
      </c>
      <c r="C28" s="776">
        <v>-2017417.7499999998</v>
      </c>
      <c r="D28" s="788">
        <f t="shared" si="0"/>
        <v>6589.4499999999534</v>
      </c>
      <c r="E28" s="774"/>
      <c r="F28" s="775"/>
    </row>
    <row r="29" spans="1:6" ht="19.5" customHeight="1" x14ac:dyDescent="0.2">
      <c r="A29" s="787" t="s">
        <v>872</v>
      </c>
      <c r="B29" s="677">
        <v>-1800854.75</v>
      </c>
      <c r="C29" s="776">
        <v>-1798665.32</v>
      </c>
      <c r="D29" s="788">
        <f t="shared" si="0"/>
        <v>2189.4299999999348</v>
      </c>
      <c r="E29" s="774"/>
      <c r="F29" s="775"/>
    </row>
    <row r="30" spans="1:6" ht="19.5" customHeight="1" x14ac:dyDescent="0.2">
      <c r="A30" s="787" t="s">
        <v>871</v>
      </c>
      <c r="B30" s="677">
        <v>-7428637.629999999</v>
      </c>
      <c r="C30" s="776">
        <v>-7225415.3799999999</v>
      </c>
      <c r="D30" s="788">
        <f t="shared" si="0"/>
        <v>203222.24999999907</v>
      </c>
      <c r="E30" s="774"/>
      <c r="F30" s="775"/>
    </row>
    <row r="31" spans="1:6" ht="19.5" customHeight="1" x14ac:dyDescent="0.2">
      <c r="A31" s="787" t="s">
        <v>864</v>
      </c>
      <c r="B31" s="677">
        <v>-3462172.51</v>
      </c>
      <c r="C31" s="776">
        <v>-3518808.94</v>
      </c>
      <c r="D31" s="788">
        <f t="shared" si="0"/>
        <v>-56636.430000000168</v>
      </c>
      <c r="E31" s="774"/>
      <c r="F31" s="775"/>
    </row>
    <row r="32" spans="1:6" ht="19.5" customHeight="1" x14ac:dyDescent="0.2">
      <c r="A32" s="787" t="s">
        <v>877</v>
      </c>
      <c r="B32" s="677">
        <v>-11988152.290000001</v>
      </c>
      <c r="C32" s="776">
        <v>-12793464.979999999</v>
      </c>
      <c r="D32" s="788">
        <f t="shared" si="0"/>
        <v>-805312.68999999762</v>
      </c>
      <c r="E32" s="774"/>
      <c r="F32" s="775"/>
    </row>
    <row r="33" spans="1:13" ht="19.5" customHeight="1" x14ac:dyDescent="0.2">
      <c r="A33" s="787" t="s">
        <v>858</v>
      </c>
      <c r="B33" s="677">
        <v>-16083783.470000003</v>
      </c>
      <c r="C33" s="776">
        <v>-16424408.620000001</v>
      </c>
      <c r="D33" s="788">
        <f t="shared" si="0"/>
        <v>-340625.14999999851</v>
      </c>
      <c r="E33" s="774"/>
      <c r="F33" s="775"/>
    </row>
    <row r="34" spans="1:13" ht="19.5" customHeight="1" x14ac:dyDescent="0.2">
      <c r="A34" s="787" t="s">
        <v>889</v>
      </c>
      <c r="B34" s="677">
        <v>-1195177.8700000001</v>
      </c>
      <c r="C34" s="776">
        <v>-1235817.44</v>
      </c>
      <c r="D34" s="788">
        <f t="shared" si="0"/>
        <v>-40639.569999999832</v>
      </c>
      <c r="E34" s="774"/>
      <c r="F34" s="775"/>
    </row>
    <row r="35" spans="1:13" ht="19.5" customHeight="1" x14ac:dyDescent="0.2">
      <c r="A35" s="787" t="s">
        <v>918</v>
      </c>
      <c r="B35" s="677">
        <v>-3382227.59</v>
      </c>
      <c r="C35" s="776">
        <v>-3423839.4800000004</v>
      </c>
      <c r="D35" s="788">
        <f t="shared" si="0"/>
        <v>-41611.890000000596</v>
      </c>
      <c r="E35" s="774"/>
      <c r="F35" s="775"/>
    </row>
    <row r="36" spans="1:13" ht="19.5" customHeight="1" x14ac:dyDescent="0.2">
      <c r="A36" s="787" t="s">
        <v>882</v>
      </c>
      <c r="B36" s="677">
        <v>-5322645.88</v>
      </c>
      <c r="C36" s="776">
        <v>-5347251.1399999997</v>
      </c>
      <c r="D36" s="788">
        <f t="shared" si="0"/>
        <v>-24605.259999999776</v>
      </c>
      <c r="E36" s="774"/>
      <c r="F36" s="775"/>
    </row>
    <row r="37" spans="1:13" ht="19.5" customHeight="1" x14ac:dyDescent="0.2">
      <c r="A37" s="787" t="s">
        <v>881</v>
      </c>
      <c r="B37" s="677">
        <v>-3758880.1100000003</v>
      </c>
      <c r="C37" s="776">
        <v>-3702408.4199999995</v>
      </c>
      <c r="D37" s="788">
        <f t="shared" si="0"/>
        <v>56471.690000000875</v>
      </c>
      <c r="E37" s="774"/>
      <c r="F37" s="775"/>
    </row>
    <row r="38" spans="1:13" ht="19.5" customHeight="1" x14ac:dyDescent="0.2">
      <c r="A38" s="787" t="s">
        <v>860</v>
      </c>
      <c r="B38" s="677">
        <v>-12826983.789999999</v>
      </c>
      <c r="C38" s="776">
        <v>-13811903.380000001</v>
      </c>
      <c r="D38" s="788">
        <f t="shared" si="0"/>
        <v>-984919.59000000171</v>
      </c>
      <c r="E38" s="774"/>
      <c r="F38" s="775"/>
    </row>
    <row r="39" spans="1:13" ht="25.5" customHeight="1" x14ac:dyDescent="0.2">
      <c r="A39" s="789" t="s">
        <v>4</v>
      </c>
      <c r="B39" s="790">
        <f>SUM(B3:B38)</f>
        <v>-413407155.05000013</v>
      </c>
      <c r="C39" s="791">
        <f>SUM(C3:C38)</f>
        <v>-463823562</v>
      </c>
      <c r="D39" s="792">
        <f>SUM(D3:D38)</f>
        <v>-50416406.949999988</v>
      </c>
      <c r="E39" s="775"/>
      <c r="M39" s="777"/>
    </row>
    <row r="40" spans="1:13" x14ac:dyDescent="0.2">
      <c r="C40" s="775"/>
    </row>
    <row r="41" spans="1:13" ht="51" customHeight="1" x14ac:dyDescent="0.2">
      <c r="A41" s="778"/>
      <c r="B41" s="779"/>
      <c r="C41" s="780"/>
      <c r="D41" s="780"/>
    </row>
  </sheetData>
  <mergeCells count="2">
    <mergeCell ref="A1:D1"/>
    <mergeCell ref="B41:D41"/>
  </mergeCells>
  <pageMargins left="0.78740157480314965" right="0.78740157480314965" top="1.3779527559055118" bottom="0.98425196850393704" header="0.9055118110236221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5:H21"/>
  <sheetViews>
    <sheetView zoomScale="80" zoomScaleNormal="80" workbookViewId="0">
      <selection activeCell="J58" sqref="J58"/>
    </sheetView>
  </sheetViews>
  <sheetFormatPr defaultRowHeight="14.25" x14ac:dyDescent="0.2"/>
  <cols>
    <col min="1" max="1" width="16.140625" style="678" customWidth="1"/>
    <col min="2" max="2" width="16.7109375" style="678" bestFit="1" customWidth="1"/>
    <col min="3" max="3" width="26.85546875" style="678" customWidth="1"/>
    <col min="4" max="4" width="20" style="678" customWidth="1"/>
    <col min="5" max="5" width="13.5703125" style="678" customWidth="1"/>
    <col min="6" max="6" width="14.28515625" style="678" bestFit="1" customWidth="1"/>
    <col min="7" max="7" width="15.5703125" style="678" bestFit="1" customWidth="1"/>
    <col min="8" max="8" width="16.28515625" style="678" customWidth="1"/>
    <col min="9" max="9" width="15.42578125" style="678" customWidth="1"/>
    <col min="10" max="10" width="12.42578125" style="678" bestFit="1" customWidth="1"/>
    <col min="11" max="249" width="9.140625" style="678"/>
    <col min="250" max="251" width="18" style="678" customWidth="1"/>
    <col min="252" max="252" width="22.28515625" style="678" customWidth="1"/>
    <col min="253" max="253" width="20.140625" style="678" customWidth="1"/>
    <col min="254" max="254" width="17.28515625" style="678" customWidth="1"/>
    <col min="255" max="255" width="9.140625" style="678"/>
    <col min="256" max="256" width="13.85546875" style="678" bestFit="1" customWidth="1"/>
    <col min="257" max="257" width="16.7109375" style="678" bestFit="1" customWidth="1"/>
    <col min="258" max="258" width="12.7109375" style="678" bestFit="1" customWidth="1"/>
    <col min="259" max="505" width="9.140625" style="678"/>
    <col min="506" max="507" width="18" style="678" customWidth="1"/>
    <col min="508" max="508" width="22.28515625" style="678" customWidth="1"/>
    <col min="509" max="509" width="20.140625" style="678" customWidth="1"/>
    <col min="510" max="510" width="17.28515625" style="678" customWidth="1"/>
    <col min="511" max="511" width="9.140625" style="678"/>
    <col min="512" max="512" width="13.85546875" style="678" bestFit="1" customWidth="1"/>
    <col min="513" max="513" width="16.7109375" style="678" bestFit="1" customWidth="1"/>
    <col min="514" max="514" width="12.7109375" style="678" bestFit="1" customWidth="1"/>
    <col min="515" max="761" width="9.140625" style="678"/>
    <col min="762" max="763" width="18" style="678" customWidth="1"/>
    <col min="764" max="764" width="22.28515625" style="678" customWidth="1"/>
    <col min="765" max="765" width="20.140625" style="678" customWidth="1"/>
    <col min="766" max="766" width="17.28515625" style="678" customWidth="1"/>
    <col min="767" max="767" width="9.140625" style="678"/>
    <col min="768" max="768" width="13.85546875" style="678" bestFit="1" customWidth="1"/>
    <col min="769" max="769" width="16.7109375" style="678" bestFit="1" customWidth="1"/>
    <col min="770" max="770" width="12.7109375" style="678" bestFit="1" customWidth="1"/>
    <col min="771" max="1017" width="9.140625" style="678"/>
    <col min="1018" max="1019" width="18" style="678" customWidth="1"/>
    <col min="1020" max="1020" width="22.28515625" style="678" customWidth="1"/>
    <col min="1021" max="1021" width="20.140625" style="678" customWidth="1"/>
    <col min="1022" max="1022" width="17.28515625" style="678" customWidth="1"/>
    <col min="1023" max="1023" width="9.140625" style="678"/>
    <col min="1024" max="1024" width="13.85546875" style="678" bestFit="1" customWidth="1"/>
    <col min="1025" max="1025" width="16.7109375" style="678" bestFit="1" customWidth="1"/>
    <col min="1026" max="1026" width="12.7109375" style="678" bestFit="1" customWidth="1"/>
    <col min="1027" max="1273" width="9.140625" style="678"/>
    <col min="1274" max="1275" width="18" style="678" customWidth="1"/>
    <col min="1276" max="1276" width="22.28515625" style="678" customWidth="1"/>
    <col min="1277" max="1277" width="20.140625" style="678" customWidth="1"/>
    <col min="1278" max="1278" width="17.28515625" style="678" customWidth="1"/>
    <col min="1279" max="1279" width="9.140625" style="678"/>
    <col min="1280" max="1280" width="13.85546875" style="678" bestFit="1" customWidth="1"/>
    <col min="1281" max="1281" width="16.7109375" style="678" bestFit="1" customWidth="1"/>
    <col min="1282" max="1282" width="12.7109375" style="678" bestFit="1" customWidth="1"/>
    <col min="1283" max="1529" width="9.140625" style="678"/>
    <col min="1530" max="1531" width="18" style="678" customWidth="1"/>
    <col min="1532" max="1532" width="22.28515625" style="678" customWidth="1"/>
    <col min="1533" max="1533" width="20.140625" style="678" customWidth="1"/>
    <col min="1534" max="1534" width="17.28515625" style="678" customWidth="1"/>
    <col min="1535" max="1535" width="9.140625" style="678"/>
    <col min="1536" max="1536" width="13.85546875" style="678" bestFit="1" customWidth="1"/>
    <col min="1537" max="1537" width="16.7109375" style="678" bestFit="1" customWidth="1"/>
    <col min="1538" max="1538" width="12.7109375" style="678" bestFit="1" customWidth="1"/>
    <col min="1539" max="1785" width="9.140625" style="678"/>
    <col min="1786" max="1787" width="18" style="678" customWidth="1"/>
    <col min="1788" max="1788" width="22.28515625" style="678" customWidth="1"/>
    <col min="1789" max="1789" width="20.140625" style="678" customWidth="1"/>
    <col min="1790" max="1790" width="17.28515625" style="678" customWidth="1"/>
    <col min="1791" max="1791" width="9.140625" style="678"/>
    <col min="1792" max="1792" width="13.85546875" style="678" bestFit="1" customWidth="1"/>
    <col min="1793" max="1793" width="16.7109375" style="678" bestFit="1" customWidth="1"/>
    <col min="1794" max="1794" width="12.7109375" style="678" bestFit="1" customWidth="1"/>
    <col min="1795" max="2041" width="9.140625" style="678"/>
    <col min="2042" max="2043" width="18" style="678" customWidth="1"/>
    <col min="2044" max="2044" width="22.28515625" style="678" customWidth="1"/>
    <col min="2045" max="2045" width="20.140625" style="678" customWidth="1"/>
    <col min="2046" max="2046" width="17.28515625" style="678" customWidth="1"/>
    <col min="2047" max="2047" width="9.140625" style="678"/>
    <col min="2048" max="2048" width="13.85546875" style="678" bestFit="1" customWidth="1"/>
    <col min="2049" max="2049" width="16.7109375" style="678" bestFit="1" customWidth="1"/>
    <col min="2050" max="2050" width="12.7109375" style="678" bestFit="1" customWidth="1"/>
    <col min="2051" max="2297" width="9.140625" style="678"/>
    <col min="2298" max="2299" width="18" style="678" customWidth="1"/>
    <col min="2300" max="2300" width="22.28515625" style="678" customWidth="1"/>
    <col min="2301" max="2301" width="20.140625" style="678" customWidth="1"/>
    <col min="2302" max="2302" width="17.28515625" style="678" customWidth="1"/>
    <col min="2303" max="2303" width="9.140625" style="678"/>
    <col min="2304" max="2304" width="13.85546875" style="678" bestFit="1" customWidth="1"/>
    <col min="2305" max="2305" width="16.7109375" style="678" bestFit="1" customWidth="1"/>
    <col min="2306" max="2306" width="12.7109375" style="678" bestFit="1" customWidth="1"/>
    <col min="2307" max="2553" width="9.140625" style="678"/>
    <col min="2554" max="2555" width="18" style="678" customWidth="1"/>
    <col min="2556" max="2556" width="22.28515625" style="678" customWidth="1"/>
    <col min="2557" max="2557" width="20.140625" style="678" customWidth="1"/>
    <col min="2558" max="2558" width="17.28515625" style="678" customWidth="1"/>
    <col min="2559" max="2559" width="9.140625" style="678"/>
    <col min="2560" max="2560" width="13.85546875" style="678" bestFit="1" customWidth="1"/>
    <col min="2561" max="2561" width="16.7109375" style="678" bestFit="1" customWidth="1"/>
    <col min="2562" max="2562" width="12.7109375" style="678" bestFit="1" customWidth="1"/>
    <col min="2563" max="2809" width="9.140625" style="678"/>
    <col min="2810" max="2811" width="18" style="678" customWidth="1"/>
    <col min="2812" max="2812" width="22.28515625" style="678" customWidth="1"/>
    <col min="2813" max="2813" width="20.140625" style="678" customWidth="1"/>
    <col min="2814" max="2814" width="17.28515625" style="678" customWidth="1"/>
    <col min="2815" max="2815" width="9.140625" style="678"/>
    <col min="2816" max="2816" width="13.85546875" style="678" bestFit="1" customWidth="1"/>
    <col min="2817" max="2817" width="16.7109375" style="678" bestFit="1" customWidth="1"/>
    <col min="2818" max="2818" width="12.7109375" style="678" bestFit="1" customWidth="1"/>
    <col min="2819" max="3065" width="9.140625" style="678"/>
    <col min="3066" max="3067" width="18" style="678" customWidth="1"/>
    <col min="3068" max="3068" width="22.28515625" style="678" customWidth="1"/>
    <col min="3069" max="3069" width="20.140625" style="678" customWidth="1"/>
    <col min="3070" max="3070" width="17.28515625" style="678" customWidth="1"/>
    <col min="3071" max="3071" width="9.140625" style="678"/>
    <col min="3072" max="3072" width="13.85546875" style="678" bestFit="1" customWidth="1"/>
    <col min="3073" max="3073" width="16.7109375" style="678" bestFit="1" customWidth="1"/>
    <col min="3074" max="3074" width="12.7109375" style="678" bestFit="1" customWidth="1"/>
    <col min="3075" max="3321" width="9.140625" style="678"/>
    <col min="3322" max="3323" width="18" style="678" customWidth="1"/>
    <col min="3324" max="3324" width="22.28515625" style="678" customWidth="1"/>
    <col min="3325" max="3325" width="20.140625" style="678" customWidth="1"/>
    <col min="3326" max="3326" width="17.28515625" style="678" customWidth="1"/>
    <col min="3327" max="3327" width="9.140625" style="678"/>
    <col min="3328" max="3328" width="13.85546875" style="678" bestFit="1" customWidth="1"/>
    <col min="3329" max="3329" width="16.7109375" style="678" bestFit="1" customWidth="1"/>
    <col min="3330" max="3330" width="12.7109375" style="678" bestFit="1" customWidth="1"/>
    <col min="3331" max="3577" width="9.140625" style="678"/>
    <col min="3578" max="3579" width="18" style="678" customWidth="1"/>
    <col min="3580" max="3580" width="22.28515625" style="678" customWidth="1"/>
    <col min="3581" max="3581" width="20.140625" style="678" customWidth="1"/>
    <col min="3582" max="3582" width="17.28515625" style="678" customWidth="1"/>
    <col min="3583" max="3583" width="9.140625" style="678"/>
    <col min="3584" max="3584" width="13.85546875" style="678" bestFit="1" customWidth="1"/>
    <col min="3585" max="3585" width="16.7109375" style="678" bestFit="1" customWidth="1"/>
    <col min="3586" max="3586" width="12.7109375" style="678" bestFit="1" customWidth="1"/>
    <col min="3587" max="3833" width="9.140625" style="678"/>
    <col min="3834" max="3835" width="18" style="678" customWidth="1"/>
    <col min="3836" max="3836" width="22.28515625" style="678" customWidth="1"/>
    <col min="3837" max="3837" width="20.140625" style="678" customWidth="1"/>
    <col min="3838" max="3838" width="17.28515625" style="678" customWidth="1"/>
    <col min="3839" max="3839" width="9.140625" style="678"/>
    <col min="3840" max="3840" width="13.85546875" style="678" bestFit="1" customWidth="1"/>
    <col min="3841" max="3841" width="16.7109375" style="678" bestFit="1" customWidth="1"/>
    <col min="3842" max="3842" width="12.7109375" style="678" bestFit="1" customWidth="1"/>
    <col min="3843" max="4089" width="9.140625" style="678"/>
    <col min="4090" max="4091" width="18" style="678" customWidth="1"/>
    <col min="4092" max="4092" width="22.28515625" style="678" customWidth="1"/>
    <col min="4093" max="4093" width="20.140625" style="678" customWidth="1"/>
    <col min="4094" max="4094" width="17.28515625" style="678" customWidth="1"/>
    <col min="4095" max="4095" width="9.140625" style="678"/>
    <col min="4096" max="4096" width="13.85546875" style="678" bestFit="1" customWidth="1"/>
    <col min="4097" max="4097" width="16.7109375" style="678" bestFit="1" customWidth="1"/>
    <col min="4098" max="4098" width="12.7109375" style="678" bestFit="1" customWidth="1"/>
    <col min="4099" max="4345" width="9.140625" style="678"/>
    <col min="4346" max="4347" width="18" style="678" customWidth="1"/>
    <col min="4348" max="4348" width="22.28515625" style="678" customWidth="1"/>
    <col min="4349" max="4349" width="20.140625" style="678" customWidth="1"/>
    <col min="4350" max="4350" width="17.28515625" style="678" customWidth="1"/>
    <col min="4351" max="4351" width="9.140625" style="678"/>
    <col min="4352" max="4352" width="13.85546875" style="678" bestFit="1" customWidth="1"/>
    <col min="4353" max="4353" width="16.7109375" style="678" bestFit="1" customWidth="1"/>
    <col min="4354" max="4354" width="12.7109375" style="678" bestFit="1" customWidth="1"/>
    <col min="4355" max="4601" width="9.140625" style="678"/>
    <col min="4602" max="4603" width="18" style="678" customWidth="1"/>
    <col min="4604" max="4604" width="22.28515625" style="678" customWidth="1"/>
    <col min="4605" max="4605" width="20.140625" style="678" customWidth="1"/>
    <col min="4606" max="4606" width="17.28515625" style="678" customWidth="1"/>
    <col min="4607" max="4607" width="9.140625" style="678"/>
    <col min="4608" max="4608" width="13.85546875" style="678" bestFit="1" customWidth="1"/>
    <col min="4609" max="4609" width="16.7109375" style="678" bestFit="1" customWidth="1"/>
    <col min="4610" max="4610" width="12.7109375" style="678" bestFit="1" customWidth="1"/>
    <col min="4611" max="4857" width="9.140625" style="678"/>
    <col min="4858" max="4859" width="18" style="678" customWidth="1"/>
    <col min="4860" max="4860" width="22.28515625" style="678" customWidth="1"/>
    <col min="4861" max="4861" width="20.140625" style="678" customWidth="1"/>
    <col min="4862" max="4862" width="17.28515625" style="678" customWidth="1"/>
    <col min="4863" max="4863" width="9.140625" style="678"/>
    <col min="4864" max="4864" width="13.85546875" style="678" bestFit="1" customWidth="1"/>
    <col min="4865" max="4865" width="16.7109375" style="678" bestFit="1" customWidth="1"/>
    <col min="4866" max="4866" width="12.7109375" style="678" bestFit="1" customWidth="1"/>
    <col min="4867" max="5113" width="9.140625" style="678"/>
    <col min="5114" max="5115" width="18" style="678" customWidth="1"/>
    <col min="5116" max="5116" width="22.28515625" style="678" customWidth="1"/>
    <col min="5117" max="5117" width="20.140625" style="678" customWidth="1"/>
    <col min="5118" max="5118" width="17.28515625" style="678" customWidth="1"/>
    <col min="5119" max="5119" width="9.140625" style="678"/>
    <col min="5120" max="5120" width="13.85546875" style="678" bestFit="1" customWidth="1"/>
    <col min="5121" max="5121" width="16.7109375" style="678" bestFit="1" customWidth="1"/>
    <col min="5122" max="5122" width="12.7109375" style="678" bestFit="1" customWidth="1"/>
    <col min="5123" max="5369" width="9.140625" style="678"/>
    <col min="5370" max="5371" width="18" style="678" customWidth="1"/>
    <col min="5372" max="5372" width="22.28515625" style="678" customWidth="1"/>
    <col min="5373" max="5373" width="20.140625" style="678" customWidth="1"/>
    <col min="5374" max="5374" width="17.28515625" style="678" customWidth="1"/>
    <col min="5375" max="5375" width="9.140625" style="678"/>
    <col min="5376" max="5376" width="13.85546875" style="678" bestFit="1" customWidth="1"/>
    <col min="5377" max="5377" width="16.7109375" style="678" bestFit="1" customWidth="1"/>
    <col min="5378" max="5378" width="12.7109375" style="678" bestFit="1" customWidth="1"/>
    <col min="5379" max="5625" width="9.140625" style="678"/>
    <col min="5626" max="5627" width="18" style="678" customWidth="1"/>
    <col min="5628" max="5628" width="22.28515625" style="678" customWidth="1"/>
    <col min="5629" max="5629" width="20.140625" style="678" customWidth="1"/>
    <col min="5630" max="5630" width="17.28515625" style="678" customWidth="1"/>
    <col min="5631" max="5631" width="9.140625" style="678"/>
    <col min="5632" max="5632" width="13.85546875" style="678" bestFit="1" customWidth="1"/>
    <col min="5633" max="5633" width="16.7109375" style="678" bestFit="1" customWidth="1"/>
    <col min="5634" max="5634" width="12.7109375" style="678" bestFit="1" customWidth="1"/>
    <col min="5635" max="5881" width="9.140625" style="678"/>
    <col min="5882" max="5883" width="18" style="678" customWidth="1"/>
    <col min="5884" max="5884" width="22.28515625" style="678" customWidth="1"/>
    <col min="5885" max="5885" width="20.140625" style="678" customWidth="1"/>
    <col min="5886" max="5886" width="17.28515625" style="678" customWidth="1"/>
    <col min="5887" max="5887" width="9.140625" style="678"/>
    <col min="5888" max="5888" width="13.85546875" style="678" bestFit="1" customWidth="1"/>
    <col min="5889" max="5889" width="16.7109375" style="678" bestFit="1" customWidth="1"/>
    <col min="5890" max="5890" width="12.7109375" style="678" bestFit="1" customWidth="1"/>
    <col min="5891" max="6137" width="9.140625" style="678"/>
    <col min="6138" max="6139" width="18" style="678" customWidth="1"/>
    <col min="6140" max="6140" width="22.28515625" style="678" customWidth="1"/>
    <col min="6141" max="6141" width="20.140625" style="678" customWidth="1"/>
    <col min="6142" max="6142" width="17.28515625" style="678" customWidth="1"/>
    <col min="6143" max="6143" width="9.140625" style="678"/>
    <col min="6144" max="6144" width="13.85546875" style="678" bestFit="1" customWidth="1"/>
    <col min="6145" max="6145" width="16.7109375" style="678" bestFit="1" customWidth="1"/>
    <col min="6146" max="6146" width="12.7109375" style="678" bestFit="1" customWidth="1"/>
    <col min="6147" max="6393" width="9.140625" style="678"/>
    <col min="6394" max="6395" width="18" style="678" customWidth="1"/>
    <col min="6396" max="6396" width="22.28515625" style="678" customWidth="1"/>
    <col min="6397" max="6397" width="20.140625" style="678" customWidth="1"/>
    <col min="6398" max="6398" width="17.28515625" style="678" customWidth="1"/>
    <col min="6399" max="6399" width="9.140625" style="678"/>
    <col min="6400" max="6400" width="13.85546875" style="678" bestFit="1" customWidth="1"/>
    <col min="6401" max="6401" width="16.7109375" style="678" bestFit="1" customWidth="1"/>
    <col min="6402" max="6402" width="12.7109375" style="678" bestFit="1" customWidth="1"/>
    <col min="6403" max="6649" width="9.140625" style="678"/>
    <col min="6650" max="6651" width="18" style="678" customWidth="1"/>
    <col min="6652" max="6652" width="22.28515625" style="678" customWidth="1"/>
    <col min="6653" max="6653" width="20.140625" style="678" customWidth="1"/>
    <col min="6654" max="6654" width="17.28515625" style="678" customWidth="1"/>
    <col min="6655" max="6655" width="9.140625" style="678"/>
    <col min="6656" max="6656" width="13.85546875" style="678" bestFit="1" customWidth="1"/>
    <col min="6657" max="6657" width="16.7109375" style="678" bestFit="1" customWidth="1"/>
    <col min="6658" max="6658" width="12.7109375" style="678" bestFit="1" customWidth="1"/>
    <col min="6659" max="6905" width="9.140625" style="678"/>
    <col min="6906" max="6907" width="18" style="678" customWidth="1"/>
    <col min="6908" max="6908" width="22.28515625" style="678" customWidth="1"/>
    <col min="6909" max="6909" width="20.140625" style="678" customWidth="1"/>
    <col min="6910" max="6910" width="17.28515625" style="678" customWidth="1"/>
    <col min="6911" max="6911" width="9.140625" style="678"/>
    <col min="6912" max="6912" width="13.85546875" style="678" bestFit="1" customWidth="1"/>
    <col min="6913" max="6913" width="16.7109375" style="678" bestFit="1" customWidth="1"/>
    <col min="6914" max="6914" width="12.7109375" style="678" bestFit="1" customWidth="1"/>
    <col min="6915" max="7161" width="9.140625" style="678"/>
    <col min="7162" max="7163" width="18" style="678" customWidth="1"/>
    <col min="7164" max="7164" width="22.28515625" style="678" customWidth="1"/>
    <col min="7165" max="7165" width="20.140625" style="678" customWidth="1"/>
    <col min="7166" max="7166" width="17.28515625" style="678" customWidth="1"/>
    <col min="7167" max="7167" width="9.140625" style="678"/>
    <col min="7168" max="7168" width="13.85546875" style="678" bestFit="1" customWidth="1"/>
    <col min="7169" max="7169" width="16.7109375" style="678" bestFit="1" customWidth="1"/>
    <col min="7170" max="7170" width="12.7109375" style="678" bestFit="1" customWidth="1"/>
    <col min="7171" max="7417" width="9.140625" style="678"/>
    <col min="7418" max="7419" width="18" style="678" customWidth="1"/>
    <col min="7420" max="7420" width="22.28515625" style="678" customWidth="1"/>
    <col min="7421" max="7421" width="20.140625" style="678" customWidth="1"/>
    <col min="7422" max="7422" width="17.28515625" style="678" customWidth="1"/>
    <col min="7423" max="7423" width="9.140625" style="678"/>
    <col min="7424" max="7424" width="13.85546875" style="678" bestFit="1" customWidth="1"/>
    <col min="7425" max="7425" width="16.7109375" style="678" bestFit="1" customWidth="1"/>
    <col min="7426" max="7426" width="12.7109375" style="678" bestFit="1" customWidth="1"/>
    <col min="7427" max="7673" width="9.140625" style="678"/>
    <col min="7674" max="7675" width="18" style="678" customWidth="1"/>
    <col min="7676" max="7676" width="22.28515625" style="678" customWidth="1"/>
    <col min="7677" max="7677" width="20.140625" style="678" customWidth="1"/>
    <col min="7678" max="7678" width="17.28515625" style="678" customWidth="1"/>
    <col min="7679" max="7679" width="9.140625" style="678"/>
    <col min="7680" max="7680" width="13.85546875" style="678" bestFit="1" customWidth="1"/>
    <col min="7681" max="7681" width="16.7109375" style="678" bestFit="1" customWidth="1"/>
    <col min="7682" max="7682" width="12.7109375" style="678" bestFit="1" customWidth="1"/>
    <col min="7683" max="7929" width="9.140625" style="678"/>
    <col min="7930" max="7931" width="18" style="678" customWidth="1"/>
    <col min="7932" max="7932" width="22.28515625" style="678" customWidth="1"/>
    <col min="7933" max="7933" width="20.140625" style="678" customWidth="1"/>
    <col min="7934" max="7934" width="17.28515625" style="678" customWidth="1"/>
    <col min="7935" max="7935" width="9.140625" style="678"/>
    <col min="7936" max="7936" width="13.85546875" style="678" bestFit="1" customWidth="1"/>
    <col min="7937" max="7937" width="16.7109375" style="678" bestFit="1" customWidth="1"/>
    <col min="7938" max="7938" width="12.7109375" style="678" bestFit="1" customWidth="1"/>
    <col min="7939" max="8185" width="9.140625" style="678"/>
    <col min="8186" max="8187" width="18" style="678" customWidth="1"/>
    <col min="8188" max="8188" width="22.28515625" style="678" customWidth="1"/>
    <col min="8189" max="8189" width="20.140625" style="678" customWidth="1"/>
    <col min="8190" max="8190" width="17.28515625" style="678" customWidth="1"/>
    <col min="8191" max="8191" width="9.140625" style="678"/>
    <col min="8192" max="8192" width="13.85546875" style="678" bestFit="1" customWidth="1"/>
    <col min="8193" max="8193" width="16.7109375" style="678" bestFit="1" customWidth="1"/>
    <col min="8194" max="8194" width="12.7109375" style="678" bestFit="1" customWidth="1"/>
    <col min="8195" max="8441" width="9.140625" style="678"/>
    <col min="8442" max="8443" width="18" style="678" customWidth="1"/>
    <col min="8444" max="8444" width="22.28515625" style="678" customWidth="1"/>
    <col min="8445" max="8445" width="20.140625" style="678" customWidth="1"/>
    <col min="8446" max="8446" width="17.28515625" style="678" customWidth="1"/>
    <col min="8447" max="8447" width="9.140625" style="678"/>
    <col min="8448" max="8448" width="13.85546875" style="678" bestFit="1" customWidth="1"/>
    <col min="8449" max="8449" width="16.7109375" style="678" bestFit="1" customWidth="1"/>
    <col min="8450" max="8450" width="12.7109375" style="678" bestFit="1" customWidth="1"/>
    <col min="8451" max="8697" width="9.140625" style="678"/>
    <col min="8698" max="8699" width="18" style="678" customWidth="1"/>
    <col min="8700" max="8700" width="22.28515625" style="678" customWidth="1"/>
    <col min="8701" max="8701" width="20.140625" style="678" customWidth="1"/>
    <col min="8702" max="8702" width="17.28515625" style="678" customWidth="1"/>
    <col min="8703" max="8703" width="9.140625" style="678"/>
    <col min="8704" max="8704" width="13.85546875" style="678" bestFit="1" customWidth="1"/>
    <col min="8705" max="8705" width="16.7109375" style="678" bestFit="1" customWidth="1"/>
    <col min="8706" max="8706" width="12.7109375" style="678" bestFit="1" customWidth="1"/>
    <col min="8707" max="8953" width="9.140625" style="678"/>
    <col min="8954" max="8955" width="18" style="678" customWidth="1"/>
    <col min="8956" max="8956" width="22.28515625" style="678" customWidth="1"/>
    <col min="8957" max="8957" width="20.140625" style="678" customWidth="1"/>
    <col min="8958" max="8958" width="17.28515625" style="678" customWidth="1"/>
    <col min="8959" max="8959" width="9.140625" style="678"/>
    <col min="8960" max="8960" width="13.85546875" style="678" bestFit="1" customWidth="1"/>
    <col min="8961" max="8961" width="16.7109375" style="678" bestFit="1" customWidth="1"/>
    <col min="8962" max="8962" width="12.7109375" style="678" bestFit="1" customWidth="1"/>
    <col min="8963" max="9209" width="9.140625" style="678"/>
    <col min="9210" max="9211" width="18" style="678" customWidth="1"/>
    <col min="9212" max="9212" width="22.28515625" style="678" customWidth="1"/>
    <col min="9213" max="9213" width="20.140625" style="678" customWidth="1"/>
    <col min="9214" max="9214" width="17.28515625" style="678" customWidth="1"/>
    <col min="9215" max="9215" width="9.140625" style="678"/>
    <col min="9216" max="9216" width="13.85546875" style="678" bestFit="1" customWidth="1"/>
    <col min="9217" max="9217" width="16.7109375" style="678" bestFit="1" customWidth="1"/>
    <col min="9218" max="9218" width="12.7109375" style="678" bestFit="1" customWidth="1"/>
    <col min="9219" max="9465" width="9.140625" style="678"/>
    <col min="9466" max="9467" width="18" style="678" customWidth="1"/>
    <col min="9468" max="9468" width="22.28515625" style="678" customWidth="1"/>
    <col min="9469" max="9469" width="20.140625" style="678" customWidth="1"/>
    <col min="9470" max="9470" width="17.28515625" style="678" customWidth="1"/>
    <col min="9471" max="9471" width="9.140625" style="678"/>
    <col min="9472" max="9472" width="13.85546875" style="678" bestFit="1" customWidth="1"/>
    <col min="9473" max="9473" width="16.7109375" style="678" bestFit="1" customWidth="1"/>
    <col min="9474" max="9474" width="12.7109375" style="678" bestFit="1" customWidth="1"/>
    <col min="9475" max="9721" width="9.140625" style="678"/>
    <col min="9722" max="9723" width="18" style="678" customWidth="1"/>
    <col min="9724" max="9724" width="22.28515625" style="678" customWidth="1"/>
    <col min="9725" max="9725" width="20.140625" style="678" customWidth="1"/>
    <col min="9726" max="9726" width="17.28515625" style="678" customWidth="1"/>
    <col min="9727" max="9727" width="9.140625" style="678"/>
    <col min="9728" max="9728" width="13.85546875" style="678" bestFit="1" customWidth="1"/>
    <col min="9729" max="9729" width="16.7109375" style="678" bestFit="1" customWidth="1"/>
    <col min="9730" max="9730" width="12.7109375" style="678" bestFit="1" customWidth="1"/>
    <col min="9731" max="9977" width="9.140625" style="678"/>
    <col min="9978" max="9979" width="18" style="678" customWidth="1"/>
    <col min="9980" max="9980" width="22.28515625" style="678" customWidth="1"/>
    <col min="9981" max="9981" width="20.140625" style="678" customWidth="1"/>
    <col min="9982" max="9982" width="17.28515625" style="678" customWidth="1"/>
    <col min="9983" max="9983" width="9.140625" style="678"/>
    <col min="9984" max="9984" width="13.85546875" style="678" bestFit="1" customWidth="1"/>
    <col min="9985" max="9985" width="16.7109375" style="678" bestFit="1" customWidth="1"/>
    <col min="9986" max="9986" width="12.7109375" style="678" bestFit="1" customWidth="1"/>
    <col min="9987" max="10233" width="9.140625" style="678"/>
    <col min="10234" max="10235" width="18" style="678" customWidth="1"/>
    <col min="10236" max="10236" width="22.28515625" style="678" customWidth="1"/>
    <col min="10237" max="10237" width="20.140625" style="678" customWidth="1"/>
    <col min="10238" max="10238" width="17.28515625" style="678" customWidth="1"/>
    <col min="10239" max="10239" width="9.140625" style="678"/>
    <col min="10240" max="10240" width="13.85546875" style="678" bestFit="1" customWidth="1"/>
    <col min="10241" max="10241" width="16.7109375" style="678" bestFit="1" customWidth="1"/>
    <col min="10242" max="10242" width="12.7109375" style="678" bestFit="1" customWidth="1"/>
    <col min="10243" max="10489" width="9.140625" style="678"/>
    <col min="10490" max="10491" width="18" style="678" customWidth="1"/>
    <col min="10492" max="10492" width="22.28515625" style="678" customWidth="1"/>
    <col min="10493" max="10493" width="20.140625" style="678" customWidth="1"/>
    <col min="10494" max="10494" width="17.28515625" style="678" customWidth="1"/>
    <col min="10495" max="10495" width="9.140625" style="678"/>
    <col min="10496" max="10496" width="13.85546875" style="678" bestFit="1" customWidth="1"/>
    <col min="10497" max="10497" width="16.7109375" style="678" bestFit="1" customWidth="1"/>
    <col min="10498" max="10498" width="12.7109375" style="678" bestFit="1" customWidth="1"/>
    <col min="10499" max="10745" width="9.140625" style="678"/>
    <col min="10746" max="10747" width="18" style="678" customWidth="1"/>
    <col min="10748" max="10748" width="22.28515625" style="678" customWidth="1"/>
    <col min="10749" max="10749" width="20.140625" style="678" customWidth="1"/>
    <col min="10750" max="10750" width="17.28515625" style="678" customWidth="1"/>
    <col min="10751" max="10751" width="9.140625" style="678"/>
    <col min="10752" max="10752" width="13.85546875" style="678" bestFit="1" customWidth="1"/>
    <col min="10753" max="10753" width="16.7109375" style="678" bestFit="1" customWidth="1"/>
    <col min="10754" max="10754" width="12.7109375" style="678" bestFit="1" customWidth="1"/>
    <col min="10755" max="11001" width="9.140625" style="678"/>
    <col min="11002" max="11003" width="18" style="678" customWidth="1"/>
    <col min="11004" max="11004" width="22.28515625" style="678" customWidth="1"/>
    <col min="11005" max="11005" width="20.140625" style="678" customWidth="1"/>
    <col min="11006" max="11006" width="17.28515625" style="678" customWidth="1"/>
    <col min="11007" max="11007" width="9.140625" style="678"/>
    <col min="11008" max="11008" width="13.85546875" style="678" bestFit="1" customWidth="1"/>
    <col min="11009" max="11009" width="16.7109375" style="678" bestFit="1" customWidth="1"/>
    <col min="11010" max="11010" width="12.7109375" style="678" bestFit="1" customWidth="1"/>
    <col min="11011" max="11257" width="9.140625" style="678"/>
    <col min="11258" max="11259" width="18" style="678" customWidth="1"/>
    <col min="11260" max="11260" width="22.28515625" style="678" customWidth="1"/>
    <col min="11261" max="11261" width="20.140625" style="678" customWidth="1"/>
    <col min="11262" max="11262" width="17.28515625" style="678" customWidth="1"/>
    <col min="11263" max="11263" width="9.140625" style="678"/>
    <col min="11264" max="11264" width="13.85546875" style="678" bestFit="1" customWidth="1"/>
    <col min="11265" max="11265" width="16.7109375" style="678" bestFit="1" customWidth="1"/>
    <col min="11266" max="11266" width="12.7109375" style="678" bestFit="1" customWidth="1"/>
    <col min="11267" max="11513" width="9.140625" style="678"/>
    <col min="11514" max="11515" width="18" style="678" customWidth="1"/>
    <col min="11516" max="11516" width="22.28515625" style="678" customWidth="1"/>
    <col min="11517" max="11517" width="20.140625" style="678" customWidth="1"/>
    <col min="11518" max="11518" width="17.28515625" style="678" customWidth="1"/>
    <col min="11519" max="11519" width="9.140625" style="678"/>
    <col min="11520" max="11520" width="13.85546875" style="678" bestFit="1" customWidth="1"/>
    <col min="11521" max="11521" width="16.7109375" style="678" bestFit="1" customWidth="1"/>
    <col min="11522" max="11522" width="12.7109375" style="678" bestFit="1" customWidth="1"/>
    <col min="11523" max="11769" width="9.140625" style="678"/>
    <col min="11770" max="11771" width="18" style="678" customWidth="1"/>
    <col min="11772" max="11772" width="22.28515625" style="678" customWidth="1"/>
    <col min="11773" max="11773" width="20.140625" style="678" customWidth="1"/>
    <col min="11774" max="11774" width="17.28515625" style="678" customWidth="1"/>
    <col min="11775" max="11775" width="9.140625" style="678"/>
    <col min="11776" max="11776" width="13.85546875" style="678" bestFit="1" customWidth="1"/>
    <col min="11777" max="11777" width="16.7109375" style="678" bestFit="1" customWidth="1"/>
    <col min="11778" max="11778" width="12.7109375" style="678" bestFit="1" customWidth="1"/>
    <col min="11779" max="12025" width="9.140625" style="678"/>
    <col min="12026" max="12027" width="18" style="678" customWidth="1"/>
    <col min="12028" max="12028" width="22.28515625" style="678" customWidth="1"/>
    <col min="12029" max="12029" width="20.140625" style="678" customWidth="1"/>
    <col min="12030" max="12030" width="17.28515625" style="678" customWidth="1"/>
    <col min="12031" max="12031" width="9.140625" style="678"/>
    <col min="12032" max="12032" width="13.85546875" style="678" bestFit="1" customWidth="1"/>
    <col min="12033" max="12033" width="16.7109375" style="678" bestFit="1" customWidth="1"/>
    <col min="12034" max="12034" width="12.7109375" style="678" bestFit="1" customWidth="1"/>
    <col min="12035" max="12281" width="9.140625" style="678"/>
    <col min="12282" max="12283" width="18" style="678" customWidth="1"/>
    <col min="12284" max="12284" width="22.28515625" style="678" customWidth="1"/>
    <col min="12285" max="12285" width="20.140625" style="678" customWidth="1"/>
    <col min="12286" max="12286" width="17.28515625" style="678" customWidth="1"/>
    <col min="12287" max="12287" width="9.140625" style="678"/>
    <col min="12288" max="12288" width="13.85546875" style="678" bestFit="1" customWidth="1"/>
    <col min="12289" max="12289" width="16.7109375" style="678" bestFit="1" customWidth="1"/>
    <col min="12290" max="12290" width="12.7109375" style="678" bestFit="1" customWidth="1"/>
    <col min="12291" max="12537" width="9.140625" style="678"/>
    <col min="12538" max="12539" width="18" style="678" customWidth="1"/>
    <col min="12540" max="12540" width="22.28515625" style="678" customWidth="1"/>
    <col min="12541" max="12541" width="20.140625" style="678" customWidth="1"/>
    <col min="12542" max="12542" width="17.28515625" style="678" customWidth="1"/>
    <col min="12543" max="12543" width="9.140625" style="678"/>
    <col min="12544" max="12544" width="13.85546875" style="678" bestFit="1" customWidth="1"/>
    <col min="12545" max="12545" width="16.7109375" style="678" bestFit="1" customWidth="1"/>
    <col min="12546" max="12546" width="12.7109375" style="678" bestFit="1" customWidth="1"/>
    <col min="12547" max="12793" width="9.140625" style="678"/>
    <col min="12794" max="12795" width="18" style="678" customWidth="1"/>
    <col min="12796" max="12796" width="22.28515625" style="678" customWidth="1"/>
    <col min="12797" max="12797" width="20.140625" style="678" customWidth="1"/>
    <col min="12798" max="12798" width="17.28515625" style="678" customWidth="1"/>
    <col min="12799" max="12799" width="9.140625" style="678"/>
    <col min="12800" max="12800" width="13.85546875" style="678" bestFit="1" customWidth="1"/>
    <col min="12801" max="12801" width="16.7109375" style="678" bestFit="1" customWidth="1"/>
    <col min="12802" max="12802" width="12.7109375" style="678" bestFit="1" customWidth="1"/>
    <col min="12803" max="13049" width="9.140625" style="678"/>
    <col min="13050" max="13051" width="18" style="678" customWidth="1"/>
    <col min="13052" max="13052" width="22.28515625" style="678" customWidth="1"/>
    <col min="13053" max="13053" width="20.140625" style="678" customWidth="1"/>
    <col min="13054" max="13054" width="17.28515625" style="678" customWidth="1"/>
    <col min="13055" max="13055" width="9.140625" style="678"/>
    <col min="13056" max="13056" width="13.85546875" style="678" bestFit="1" customWidth="1"/>
    <col min="13057" max="13057" width="16.7109375" style="678" bestFit="1" customWidth="1"/>
    <col min="13058" max="13058" width="12.7109375" style="678" bestFit="1" customWidth="1"/>
    <col min="13059" max="13305" width="9.140625" style="678"/>
    <col min="13306" max="13307" width="18" style="678" customWidth="1"/>
    <col min="13308" max="13308" width="22.28515625" style="678" customWidth="1"/>
    <col min="13309" max="13309" width="20.140625" style="678" customWidth="1"/>
    <col min="13310" max="13310" width="17.28515625" style="678" customWidth="1"/>
    <col min="13311" max="13311" width="9.140625" style="678"/>
    <col min="13312" max="13312" width="13.85546875" style="678" bestFit="1" customWidth="1"/>
    <col min="13313" max="13313" width="16.7109375" style="678" bestFit="1" customWidth="1"/>
    <col min="13314" max="13314" width="12.7109375" style="678" bestFit="1" customWidth="1"/>
    <col min="13315" max="13561" width="9.140625" style="678"/>
    <col min="13562" max="13563" width="18" style="678" customWidth="1"/>
    <col min="13564" max="13564" width="22.28515625" style="678" customWidth="1"/>
    <col min="13565" max="13565" width="20.140625" style="678" customWidth="1"/>
    <col min="13566" max="13566" width="17.28515625" style="678" customWidth="1"/>
    <col min="13567" max="13567" width="9.140625" style="678"/>
    <col min="13568" max="13568" width="13.85546875" style="678" bestFit="1" customWidth="1"/>
    <col min="13569" max="13569" width="16.7109375" style="678" bestFit="1" customWidth="1"/>
    <col min="13570" max="13570" width="12.7109375" style="678" bestFit="1" customWidth="1"/>
    <col min="13571" max="13817" width="9.140625" style="678"/>
    <col min="13818" max="13819" width="18" style="678" customWidth="1"/>
    <col min="13820" max="13820" width="22.28515625" style="678" customWidth="1"/>
    <col min="13821" max="13821" width="20.140625" style="678" customWidth="1"/>
    <col min="13822" max="13822" width="17.28515625" style="678" customWidth="1"/>
    <col min="13823" max="13823" width="9.140625" style="678"/>
    <col min="13824" max="13824" width="13.85546875" style="678" bestFit="1" customWidth="1"/>
    <col min="13825" max="13825" width="16.7109375" style="678" bestFit="1" customWidth="1"/>
    <col min="13826" max="13826" width="12.7109375" style="678" bestFit="1" customWidth="1"/>
    <col min="13827" max="14073" width="9.140625" style="678"/>
    <col min="14074" max="14075" width="18" style="678" customWidth="1"/>
    <col min="14076" max="14076" width="22.28515625" style="678" customWidth="1"/>
    <col min="14077" max="14077" width="20.140625" style="678" customWidth="1"/>
    <col min="14078" max="14078" width="17.28515625" style="678" customWidth="1"/>
    <col min="14079" max="14079" width="9.140625" style="678"/>
    <col min="14080" max="14080" width="13.85546875" style="678" bestFit="1" customWidth="1"/>
    <col min="14081" max="14081" width="16.7109375" style="678" bestFit="1" customWidth="1"/>
    <col min="14082" max="14082" width="12.7109375" style="678" bestFit="1" customWidth="1"/>
    <col min="14083" max="14329" width="9.140625" style="678"/>
    <col min="14330" max="14331" width="18" style="678" customWidth="1"/>
    <col min="14332" max="14332" width="22.28515625" style="678" customWidth="1"/>
    <col min="14333" max="14333" width="20.140625" style="678" customWidth="1"/>
    <col min="14334" max="14334" width="17.28515625" style="678" customWidth="1"/>
    <col min="14335" max="14335" width="9.140625" style="678"/>
    <col min="14336" max="14336" width="13.85546875" style="678" bestFit="1" customWidth="1"/>
    <col min="14337" max="14337" width="16.7109375" style="678" bestFit="1" customWidth="1"/>
    <col min="14338" max="14338" width="12.7109375" style="678" bestFit="1" customWidth="1"/>
    <col min="14339" max="14585" width="9.140625" style="678"/>
    <col min="14586" max="14587" width="18" style="678" customWidth="1"/>
    <col min="14588" max="14588" width="22.28515625" style="678" customWidth="1"/>
    <col min="14589" max="14589" width="20.140625" style="678" customWidth="1"/>
    <col min="14590" max="14590" width="17.28515625" style="678" customWidth="1"/>
    <col min="14591" max="14591" width="9.140625" style="678"/>
    <col min="14592" max="14592" width="13.85546875" style="678" bestFit="1" customWidth="1"/>
    <col min="14593" max="14593" width="16.7109375" style="678" bestFit="1" customWidth="1"/>
    <col min="14594" max="14594" width="12.7109375" style="678" bestFit="1" customWidth="1"/>
    <col min="14595" max="14841" width="9.140625" style="678"/>
    <col min="14842" max="14843" width="18" style="678" customWidth="1"/>
    <col min="14844" max="14844" width="22.28515625" style="678" customWidth="1"/>
    <col min="14845" max="14845" width="20.140625" style="678" customWidth="1"/>
    <col min="14846" max="14846" width="17.28515625" style="678" customWidth="1"/>
    <col min="14847" max="14847" width="9.140625" style="678"/>
    <col min="14848" max="14848" width="13.85546875" style="678" bestFit="1" customWidth="1"/>
    <col min="14849" max="14849" width="16.7109375" style="678" bestFit="1" customWidth="1"/>
    <col min="14850" max="14850" width="12.7109375" style="678" bestFit="1" customWidth="1"/>
    <col min="14851" max="15097" width="9.140625" style="678"/>
    <col min="15098" max="15099" width="18" style="678" customWidth="1"/>
    <col min="15100" max="15100" width="22.28515625" style="678" customWidth="1"/>
    <col min="15101" max="15101" width="20.140625" style="678" customWidth="1"/>
    <col min="15102" max="15102" width="17.28515625" style="678" customWidth="1"/>
    <col min="15103" max="15103" width="9.140625" style="678"/>
    <col min="15104" max="15104" width="13.85546875" style="678" bestFit="1" customWidth="1"/>
    <col min="15105" max="15105" width="16.7109375" style="678" bestFit="1" customWidth="1"/>
    <col min="15106" max="15106" width="12.7109375" style="678" bestFit="1" customWidth="1"/>
    <col min="15107" max="15353" width="9.140625" style="678"/>
    <col min="15354" max="15355" width="18" style="678" customWidth="1"/>
    <col min="15356" max="15356" width="22.28515625" style="678" customWidth="1"/>
    <col min="15357" max="15357" width="20.140625" style="678" customWidth="1"/>
    <col min="15358" max="15358" width="17.28515625" style="678" customWidth="1"/>
    <col min="15359" max="15359" width="9.140625" style="678"/>
    <col min="15360" max="15360" width="13.85546875" style="678" bestFit="1" customWidth="1"/>
    <col min="15361" max="15361" width="16.7109375" style="678" bestFit="1" customWidth="1"/>
    <col min="15362" max="15362" width="12.7109375" style="678" bestFit="1" customWidth="1"/>
    <col min="15363" max="15609" width="9.140625" style="678"/>
    <col min="15610" max="15611" width="18" style="678" customWidth="1"/>
    <col min="15612" max="15612" width="22.28515625" style="678" customWidth="1"/>
    <col min="15613" max="15613" width="20.140625" style="678" customWidth="1"/>
    <col min="15614" max="15614" width="17.28515625" style="678" customWidth="1"/>
    <col min="15615" max="15615" width="9.140625" style="678"/>
    <col min="15616" max="15616" width="13.85546875" style="678" bestFit="1" customWidth="1"/>
    <col min="15617" max="15617" width="16.7109375" style="678" bestFit="1" customWidth="1"/>
    <col min="15618" max="15618" width="12.7109375" style="678" bestFit="1" customWidth="1"/>
    <col min="15619" max="15865" width="9.140625" style="678"/>
    <col min="15866" max="15867" width="18" style="678" customWidth="1"/>
    <col min="15868" max="15868" width="22.28515625" style="678" customWidth="1"/>
    <col min="15869" max="15869" width="20.140625" style="678" customWidth="1"/>
    <col min="15870" max="15870" width="17.28515625" style="678" customWidth="1"/>
    <col min="15871" max="15871" width="9.140625" style="678"/>
    <col min="15872" max="15872" width="13.85546875" style="678" bestFit="1" customWidth="1"/>
    <col min="15873" max="15873" width="16.7109375" style="678" bestFit="1" customWidth="1"/>
    <col min="15874" max="15874" width="12.7109375" style="678" bestFit="1" customWidth="1"/>
    <col min="15875" max="16121" width="9.140625" style="678"/>
    <col min="16122" max="16123" width="18" style="678" customWidth="1"/>
    <col min="16124" max="16124" width="22.28515625" style="678" customWidth="1"/>
    <col min="16125" max="16125" width="20.140625" style="678" customWidth="1"/>
    <col min="16126" max="16126" width="17.28515625" style="678" customWidth="1"/>
    <col min="16127" max="16127" width="9.140625" style="678"/>
    <col min="16128" max="16128" width="13.85546875" style="678" bestFit="1" customWidth="1"/>
    <col min="16129" max="16129" width="16.7109375" style="678" bestFit="1" customWidth="1"/>
    <col min="16130" max="16130" width="12.7109375" style="678" bestFit="1" customWidth="1"/>
    <col min="16131" max="16384" width="9.140625" style="678"/>
  </cols>
  <sheetData>
    <row r="5" spans="1:8" ht="30.75" customHeight="1" x14ac:dyDescent="0.2">
      <c r="A5" s="793" t="s">
        <v>919</v>
      </c>
      <c r="B5" s="793"/>
      <c r="C5" s="793"/>
      <c r="D5" s="793"/>
      <c r="E5" s="679"/>
    </row>
    <row r="6" spans="1:8" ht="51.75" customHeight="1" x14ac:dyDescent="0.2">
      <c r="A6" s="794"/>
      <c r="B6" s="680" t="s">
        <v>920</v>
      </c>
      <c r="C6" s="680" t="s">
        <v>921</v>
      </c>
      <c r="D6" s="680" t="s">
        <v>922</v>
      </c>
      <c r="E6" s="681"/>
    </row>
    <row r="7" spans="1:8" ht="23.25" customHeight="1" x14ac:dyDescent="0.2">
      <c r="A7" s="795">
        <v>42400</v>
      </c>
      <c r="B7" s="682">
        <v>2919</v>
      </c>
      <c r="C7" s="683">
        <v>4266.8528699999997</v>
      </c>
      <c r="D7" s="683">
        <v>245.59720999999988</v>
      </c>
      <c r="E7" s="652"/>
      <c r="F7" s="652"/>
      <c r="G7" s="652"/>
      <c r="H7" s="652"/>
    </row>
    <row r="8" spans="1:8" ht="23.25" customHeight="1" x14ac:dyDescent="0.2">
      <c r="A8" s="795">
        <v>42429</v>
      </c>
      <c r="B8" s="682">
        <v>5346</v>
      </c>
      <c r="C8" s="683">
        <v>7697.6685400000051</v>
      </c>
      <c r="D8" s="683">
        <v>1080.6809200000002</v>
      </c>
      <c r="E8" s="652"/>
      <c r="F8" s="652"/>
      <c r="G8" s="652"/>
      <c r="H8" s="652"/>
    </row>
    <row r="9" spans="1:8" ht="23.25" customHeight="1" x14ac:dyDescent="0.2">
      <c r="A9" s="795">
        <v>42460</v>
      </c>
      <c r="B9" s="682">
        <v>9449</v>
      </c>
      <c r="C9" s="683">
        <v>12078.541270000005</v>
      </c>
      <c r="D9" s="683">
        <v>1994.6206600000007</v>
      </c>
      <c r="E9" s="652"/>
      <c r="F9" s="652"/>
      <c r="G9" s="652"/>
      <c r="H9" s="652"/>
    </row>
    <row r="10" spans="1:8" ht="23.25" customHeight="1" x14ac:dyDescent="0.2">
      <c r="A10" s="795">
        <v>42490</v>
      </c>
      <c r="B10" s="682">
        <v>15335</v>
      </c>
      <c r="C10" s="683">
        <v>17148.825090000002</v>
      </c>
      <c r="D10" s="683">
        <v>2934.037710000001</v>
      </c>
      <c r="E10" s="652"/>
      <c r="F10" s="652"/>
      <c r="G10" s="652"/>
      <c r="H10" s="652"/>
    </row>
    <row r="11" spans="1:8" ht="23.25" customHeight="1" x14ac:dyDescent="0.2">
      <c r="A11" s="795">
        <v>42521</v>
      </c>
      <c r="B11" s="682">
        <v>19716</v>
      </c>
      <c r="C11" s="683">
        <v>21320.535300000003</v>
      </c>
      <c r="D11" s="683">
        <v>4298.6082300000016</v>
      </c>
      <c r="F11" s="652"/>
      <c r="G11" s="652"/>
      <c r="H11" s="652"/>
    </row>
    <row r="12" spans="1:8" ht="23.25" customHeight="1" x14ac:dyDescent="0.2">
      <c r="A12" s="795">
        <v>42551</v>
      </c>
      <c r="B12" s="682">
        <v>23881</v>
      </c>
      <c r="C12" s="683">
        <v>25826.967810000002</v>
      </c>
      <c r="D12" s="683">
        <v>5823.6712799999996</v>
      </c>
      <c r="F12" s="652"/>
      <c r="G12" s="652"/>
      <c r="H12" s="652"/>
    </row>
    <row r="13" spans="1:8" ht="23.25" customHeight="1" x14ac:dyDescent="0.2">
      <c r="A13" s="795">
        <v>42582</v>
      </c>
      <c r="B13" s="682">
        <v>26199</v>
      </c>
      <c r="C13" s="683">
        <v>28845.227999999999</v>
      </c>
      <c r="D13" s="683">
        <v>7188.9377500000001</v>
      </c>
    </row>
    <row r="14" spans="1:8" ht="23.25" customHeight="1" x14ac:dyDescent="0.2">
      <c r="A14" s="795">
        <v>42613</v>
      </c>
      <c r="B14" s="682">
        <v>29737</v>
      </c>
      <c r="C14" s="683">
        <v>32303.467400000005</v>
      </c>
      <c r="D14" s="683">
        <v>8273.1766899999984</v>
      </c>
    </row>
    <row r="15" spans="1:8" ht="23.25" customHeight="1" x14ac:dyDescent="0.2">
      <c r="A15" s="795">
        <v>42643</v>
      </c>
      <c r="B15" s="682">
        <v>33121</v>
      </c>
      <c r="C15" s="683">
        <v>36795.449760000003</v>
      </c>
      <c r="D15" s="683">
        <v>9907.7515200000016</v>
      </c>
    </row>
    <row r="16" spans="1:8" ht="23.25" customHeight="1" x14ac:dyDescent="0.2">
      <c r="A16" s="795">
        <v>42674</v>
      </c>
      <c r="B16" s="682">
        <v>36965</v>
      </c>
      <c r="C16" s="683">
        <v>40837.464700000004</v>
      </c>
      <c r="D16" s="683">
        <v>11736.913630000003</v>
      </c>
    </row>
    <row r="17" spans="1:5" ht="24.75" customHeight="1" x14ac:dyDescent="0.2">
      <c r="A17" s="795">
        <v>42704</v>
      </c>
      <c r="B17" s="682">
        <v>41005</v>
      </c>
      <c r="C17" s="683">
        <v>44742.471760000008</v>
      </c>
      <c r="D17" s="683">
        <v>13230.629250000005</v>
      </c>
      <c r="E17" s="684"/>
    </row>
    <row r="18" spans="1:5" ht="26.25" customHeight="1" x14ac:dyDescent="0.2">
      <c r="A18" s="795">
        <v>42735</v>
      </c>
      <c r="B18" s="682">
        <v>44081</v>
      </c>
      <c r="C18" s="683">
        <v>47838.354070000009</v>
      </c>
      <c r="D18" s="683">
        <v>14851.865080000007</v>
      </c>
    </row>
    <row r="19" spans="1:5" ht="21.75" customHeight="1" x14ac:dyDescent="0.2"/>
    <row r="20" spans="1:5" x14ac:dyDescent="0.2">
      <c r="C20" s="684"/>
      <c r="D20" s="684"/>
    </row>
    <row r="21" spans="1:5" x14ac:dyDescent="0.2">
      <c r="C21" s="684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poboč._12_16</vt:lpstr>
      <vt:lpstr>spôsoby vymáhania</vt:lpstr>
      <vt:lpstr>Opravné položky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600</vt:lpstr>
      <vt:lpstr>700</vt:lpstr>
      <vt:lpstr>ústredie 600</vt:lpstr>
      <vt:lpstr>URR</vt:lpstr>
      <vt:lpstr>Hárok1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2017-02-13T14:59:04Z</cp:lastPrinted>
  <dcterms:created xsi:type="dcterms:W3CDTF">2007-11-13T07:23:54Z</dcterms:created>
  <dcterms:modified xsi:type="dcterms:W3CDTF">2017-02-13T15:06:45Z</dcterms:modified>
</cp:coreProperties>
</file>