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activeTab="2"/>
  </bookViews>
  <sheets>
    <sheet name="Súhrnná bilancia" sheetId="6" r:id="rId1"/>
    <sheet name="Vývoj príjmov" sheetId="242" r:id="rId2"/>
    <sheet name="Príjmy rozdelenie" sheetId="5" r:id="rId3"/>
    <sheet name="Vývoj pohľadávok" sheetId="252" r:id="rId4"/>
    <sheet name="graf pohľadávky" sheetId="253" r:id="rId5"/>
    <sheet name="stav poh.podľa poboč._4_16" sheetId="254" r:id="rId6"/>
    <sheet name="Exekučné návrhy" sheetId="255" r:id="rId7"/>
    <sheet name="Mandátna správa" sheetId="256" r:id="rId8"/>
    <sheet name="Vydané rozhodnutia SK " sheetId="257" r:id="rId9"/>
    <sheet name="Pohľadávky voči  ZZ" sheetId="258" r:id="rId10"/>
    <sheet name="Pohľadávky podľa pobočiek ZZ" sheetId="259" r:id="rId11"/>
    <sheet name="V delenie mesačne " sheetId="159" r:id="rId12"/>
    <sheet name="V po fondoch podrobne " sheetId="158" r:id="rId13"/>
    <sheet name="P a V hradené štátom" sheetId="204" r:id="rId14"/>
    <sheet name="zostatky na účtoch" sheetId="243" r:id="rId15"/>
    <sheet name="2015 a 2016" sheetId="244" r:id="rId16"/>
    <sheet name="Graf" sheetId="245" r:id="rId17"/>
    <sheet name="SF" sheetId="246" r:id="rId18"/>
    <sheet name="Objednávky a faktúry" sheetId="247" r:id="rId19"/>
    <sheet name="600" sheetId="248" r:id="rId20"/>
    <sheet name="700" sheetId="249" r:id="rId21"/>
    <sheet name="ústredie 600" sheetId="250" r:id="rId22"/>
    <sheet name="URR" sheetId="251" r:id="rId23"/>
    <sheet name="Hárok2" sheetId="232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_________________________________col8">#REF!</definedName>
    <definedName name="________________________________________________________col8">#REF!</definedName>
    <definedName name="_______________________________________________________col8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>#REF!</definedName>
    <definedName name="_tab33">#REF!</definedName>
    <definedName name="a" localSheetId="19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 localSheetId="21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9">#REF!</definedName>
    <definedName name="aaaaaaa" localSheetId="20">#REF!</definedName>
    <definedName name="aaaaaaa" localSheetId="18">#REF!</definedName>
    <definedName name="aaaaaaa" localSheetId="21">#REF!</definedName>
    <definedName name="aaaaaaa">#REF!</definedName>
    <definedName name="aaaaaaaaaaaaa" localSheetId="19">#REF!</definedName>
    <definedName name="aaaaaaaaaaaaa" localSheetId="20">#REF!</definedName>
    <definedName name="aaaaaaaaaaaaa" localSheetId="18">#REF!</definedName>
    <definedName name="aaaaaaaaaaaaa" localSheetId="21">#REF!</definedName>
    <definedName name="aaaaaaaaaaaaa">#REF!</definedName>
    <definedName name="aaaaaaaaaaaaaaa" localSheetId="19">#REF!</definedName>
    <definedName name="aaaaaaaaaaaaaaa" localSheetId="20">#REF!</definedName>
    <definedName name="aaaaaaaaaaaaaaa" localSheetId="18">#REF!</definedName>
    <definedName name="aaaaaaaaaaaaaaa" localSheetId="21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0">'[2]Budoucí hodnota - zadání'!#REF!</definedName>
    <definedName name="ä" localSheetId="18">'[2]Budoucí hodnota - zadání'!#REF!</definedName>
    <definedName name="ä" localSheetId="21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 localSheetId="21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9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 localSheetId="21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9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21">#REF!</definedName>
    <definedName name="CelkZisk" localSheetId="12">#REF!</definedName>
    <definedName name="CelkZisk">#REF!</definedName>
    <definedName name="celkZisk1" localSheetId="19">#REF!</definedName>
    <definedName name="celkZisk1" localSheetId="20">#REF!</definedName>
    <definedName name="celkZisk1" localSheetId="18">#REF!</definedName>
    <definedName name="celkZisk1" localSheetId="21">#REF!</definedName>
    <definedName name="celkZisk1">#REF!</definedName>
    <definedName name="d" localSheetId="19">#REF!</definedName>
    <definedName name="d" localSheetId="20">#REF!</definedName>
    <definedName name="d" localSheetId="18">#REF!</definedName>
    <definedName name="d" localSheetId="21">#REF!</definedName>
    <definedName name="d">#REF!</definedName>
    <definedName name="datumK" localSheetId="5">#REF!</definedName>
    <definedName name="datumK" localSheetId="12">#REF!</definedName>
    <definedName name="datumK">#REF!</definedName>
    <definedName name="ddddddddd" localSheetId="19">#REF!</definedName>
    <definedName name="ddddddddd" localSheetId="20">#REF!</definedName>
    <definedName name="ddddddddd" localSheetId="18">#REF!</definedName>
    <definedName name="ddddddddd" localSheetId="21">#REF!</definedName>
    <definedName name="ddddddddd">#REF!</definedName>
    <definedName name="e" localSheetId="19">'[1]Budoucí hodnota - zadání'!#REF!</definedName>
    <definedName name="e" localSheetId="20">'[1]Budoucí hodnota - zadání'!#REF!</definedName>
    <definedName name="e" localSheetId="18">'[1]Budoucí hodnota - zadání'!#REF!</definedName>
    <definedName name="e" localSheetId="21">'[1]Budoucí hodnota - zadání'!#REF!</definedName>
    <definedName name="e">'[1]Budoucí hodnota - zadání'!#REF!</definedName>
    <definedName name="eeee" localSheetId="19">#REF!</definedName>
    <definedName name="eeee" localSheetId="20">#REF!</definedName>
    <definedName name="eeee" localSheetId="18">#REF!</definedName>
    <definedName name="eeee" localSheetId="21">#REF!</definedName>
    <definedName name="eeee">#REF!</definedName>
    <definedName name="eeeeeeeeee" localSheetId="19">#REF!</definedName>
    <definedName name="eeeeeeeeee" localSheetId="20">#REF!</definedName>
    <definedName name="eeeeeeeeee" localSheetId="18">#REF!</definedName>
    <definedName name="eeeeeeeeee" localSheetId="21">#REF!</definedName>
    <definedName name="eeeeeeeeee">#REF!</definedName>
    <definedName name="eeeeeeeeeeeeeeee" localSheetId="19">#REF!</definedName>
    <definedName name="eeeeeeeeeeeeeeee" localSheetId="20">#REF!</definedName>
    <definedName name="eeeeeeeeeeeeeeee" localSheetId="18">#REF!</definedName>
    <definedName name="eeeeeeeeeeeeeeee" localSheetId="21">#REF!</definedName>
    <definedName name="eeeeeeeeeeeeeeee">#REF!</definedName>
    <definedName name="ehdxjxrf" localSheetId="5">#REF!</definedName>
    <definedName name="ehdxjxrf" localSheetId="12">#REF!</definedName>
    <definedName name="ehdxjxrf">#REF!</definedName>
    <definedName name="f" localSheetId="19">#REF!</definedName>
    <definedName name="f" localSheetId="20">#REF!</definedName>
    <definedName name="f" localSheetId="18">#REF!</definedName>
    <definedName name="f" localSheetId="21">#REF!</definedName>
    <definedName name="f">#REF!</definedName>
    <definedName name="fffff" localSheetId="19">#REF!</definedName>
    <definedName name="fffff" localSheetId="20">#REF!</definedName>
    <definedName name="fffff" localSheetId="18">#REF!</definedName>
    <definedName name="fffff" localSheetId="21">#REF!</definedName>
    <definedName name="fffff">#REF!</definedName>
    <definedName name="fffffffffffff" localSheetId="19">#REF!</definedName>
    <definedName name="fffffffffffff" localSheetId="20">#REF!</definedName>
    <definedName name="fffffffffffff" localSheetId="18">#REF!</definedName>
    <definedName name="fffffffffffff" localSheetId="21">#REF!</definedName>
    <definedName name="fffffffffffff">#REF!</definedName>
    <definedName name="ffffffffffffffffffffffff" localSheetId="19">#REF!</definedName>
    <definedName name="ffffffffffffffffffffffff" localSheetId="20">#REF!</definedName>
    <definedName name="ffffffffffffffffffffffff" localSheetId="18">#REF!</definedName>
    <definedName name="ffffffffffffffffffffffff" localSheetId="21">#REF!</definedName>
    <definedName name="ffffffffffffffffffffffff">#REF!</definedName>
    <definedName name="ffffffffffffffffffffffffff" localSheetId="19">#REF!</definedName>
    <definedName name="ffffffffffffffffffffffffff" localSheetId="20">#REF!</definedName>
    <definedName name="ffffffffffffffffffffffffff" localSheetId="18">#REF!</definedName>
    <definedName name="ffffffffffffffffffffffffff" localSheetId="21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 localSheetId="21">'[1]Budoucí hodnota - zadání'!#REF!</definedName>
    <definedName name="ffffffffffffffffffffffffffffffffffffff">'[1]Budoucí hodnota - zadání'!#REF!</definedName>
    <definedName name="fghfgjjgf" localSheetId="19">#REF!</definedName>
    <definedName name="fghfgjjgf" localSheetId="20">#REF!</definedName>
    <definedName name="fghfgjjgf" localSheetId="18">#REF!</definedName>
    <definedName name="fghfgjjgf" localSheetId="21">#REF!</definedName>
    <definedName name="fghfgjjgf">#REF!</definedName>
    <definedName name="Format" localSheetId="19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 localSheetId="21">#REF!</definedName>
    <definedName name="Format">#REF!</definedName>
    <definedName name="g" localSheetId="19">#REF!</definedName>
    <definedName name="g" localSheetId="20">#REF!</definedName>
    <definedName name="g" localSheetId="18">#REF!</definedName>
    <definedName name="g" localSheetId="21">#REF!</definedName>
    <definedName name="g">#REF!</definedName>
    <definedName name="gfgfggfgf" localSheetId="19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 localSheetId="21">'[2]Budoucí hodnota - zadání'!#REF!</definedName>
    <definedName name="gfgfggfgf">'[2]Budoucí hodnota - zadání'!#REF!</definedName>
    <definedName name="ggggggggg" localSheetId="19">#REF!</definedName>
    <definedName name="ggggggggg" localSheetId="20">#REF!</definedName>
    <definedName name="ggggggggg" localSheetId="18">#REF!</definedName>
    <definedName name="ggggggggg" localSheetId="21">#REF!</definedName>
    <definedName name="ggggggggg">#REF!</definedName>
    <definedName name="gggggggggggg" localSheetId="19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 localSheetId="21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 localSheetId="21">'[2]Budoucí hodnota - zadání'!#REF!</definedName>
    <definedName name="gggggggggggggggggggggggggggg">'[2]Budoucí hodnota - zadání'!#REF!</definedName>
    <definedName name="h" localSheetId="19">#REF!</definedName>
    <definedName name="h" localSheetId="20">#REF!</definedName>
    <definedName name="h" localSheetId="18">#REF!</definedName>
    <definedName name="h" localSheetId="21">#REF!</definedName>
    <definedName name="h">#REF!</definedName>
    <definedName name="hggfghdgjdgmdghncg" localSheetId="19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 localSheetId="21">'[1]Budoucí hodnota - zadání'!#REF!</definedName>
    <definedName name="hggfghdgjdgmdghncg">'[1]Budoucí hodnota - zadání'!#REF!</definedName>
    <definedName name="hhhh" localSheetId="19">#REF!</definedName>
    <definedName name="hhhh" localSheetId="20">#REF!</definedName>
    <definedName name="hhhh" localSheetId="18">#REF!</definedName>
    <definedName name="hhhh" localSheetId="21">#REF!</definedName>
    <definedName name="hhhh">#REF!</definedName>
    <definedName name="hhhhhhhhhhhhhhhhhh" localSheetId="19">#REF!</definedName>
    <definedName name="hhhhhhhhhhhhhhhhhh" localSheetId="20">#REF!</definedName>
    <definedName name="hhhhhhhhhhhhhhhhhh" localSheetId="18">#REF!</definedName>
    <definedName name="hhhhhhhhhhhhhhhhhh" localSheetId="21">#REF!</definedName>
    <definedName name="hhhhhhhhhhhhhhhhhh">#REF!</definedName>
    <definedName name="hhhhhhhhhhhhhhhhhhhhhhhhhhh" localSheetId="19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 localSheetId="21">'[1]Budoucí hodnota - zadání'!#REF!</definedName>
    <definedName name="hhhhhhhhhhhhhhhhhhhhhhhhhhh">'[1]Budoucí hodnota - zadání'!#REF!</definedName>
    <definedName name="HrubyZisk" localSheetId="19">#REF!</definedName>
    <definedName name="HrubyZisk" localSheetId="20">#REF!</definedName>
    <definedName name="HrubyZisk" localSheetId="18">#REF!</definedName>
    <definedName name="HrubyZisk" localSheetId="5">#REF!</definedName>
    <definedName name="HrubyZisk" localSheetId="21">#REF!</definedName>
    <definedName name="HrubyZisk">#REF!</definedName>
    <definedName name="i" localSheetId="19">#REF!</definedName>
    <definedName name="i" localSheetId="20">#REF!</definedName>
    <definedName name="i" localSheetId="18">#REF!</definedName>
    <definedName name="i" localSheetId="21">#REF!</definedName>
    <definedName name="i">#REF!</definedName>
    <definedName name="j" localSheetId="19">#REF!</definedName>
    <definedName name="j" localSheetId="20">#REF!</definedName>
    <definedName name="j" localSheetId="18">#REF!</definedName>
    <definedName name="j" localSheetId="21">#REF!</definedName>
    <definedName name="j">#REF!</definedName>
    <definedName name="jfhdghgjfc" localSheetId="19">#REF!</definedName>
    <definedName name="jfhdghgjfc" localSheetId="20">#REF!</definedName>
    <definedName name="jfhdghgjfc" localSheetId="18">#REF!</definedName>
    <definedName name="jfhdghgjfc" localSheetId="21">#REF!</definedName>
    <definedName name="jfhdghgjfc">#REF!</definedName>
    <definedName name="jjjjjjjjjjjjjjjjjjjjj" localSheetId="19">#REF!</definedName>
    <definedName name="jjjjjjjjjjjjjjjjjjjjj" localSheetId="20">#REF!</definedName>
    <definedName name="jjjjjjjjjjjjjjjjjjjjj" localSheetId="18">#REF!</definedName>
    <definedName name="jjjjjjjjjjjjjjjjjjjjj" localSheetId="21">#REF!</definedName>
    <definedName name="jjjjjjjjjjjjjjjjjjjjj">#REF!</definedName>
    <definedName name="jjjjjjjjjjjjjjjjjjjjjjjjjjjjjjjjjjjj" localSheetId="19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 localSheetId="21">#REF!</definedName>
    <definedName name="jjjjjjjjjjjjjjjjjjjjjjjjjjjjjjjjjjjj">#REF!</definedName>
    <definedName name="jún" localSheetId="19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 localSheetId="21">'[1]Budoucí hodnota - zadání'!#REF!</definedName>
    <definedName name="jún">'[1]Budoucí hodnota - zadání'!#REF!</definedName>
    <definedName name="k">#REF!</definedName>
    <definedName name="kdsjkfhakj" localSheetId="19">#REF!</definedName>
    <definedName name="kdsjkfhakj" localSheetId="20">#REF!</definedName>
    <definedName name="kdsjkfhakj" localSheetId="18">#REF!</definedName>
    <definedName name="kdsjkfhakj" localSheetId="21">#REF!</definedName>
    <definedName name="kdsjkfhakj">#REF!</definedName>
    <definedName name="kjhjkcyxhjodj" localSheetId="19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 localSheetId="21">'[2]Budoucí hodnota - zadání'!#REF!</definedName>
    <definedName name="kjhjkcyxhjodj">'[2]Budoucí hodnota - zadání'!#REF!</definedName>
    <definedName name="kkkk" localSheetId="19">#REF!</definedName>
    <definedName name="kkkk" localSheetId="20">#REF!</definedName>
    <definedName name="kkkk" localSheetId="18">#REF!</definedName>
    <definedName name="kkkk" localSheetId="21">#REF!</definedName>
    <definedName name="kkkk">#REF!</definedName>
    <definedName name="kkkkkkkk" localSheetId="19">#REF!</definedName>
    <definedName name="kkkkkkkk" localSheetId="20">#REF!</definedName>
    <definedName name="kkkkkkkk" localSheetId="18">#REF!</definedName>
    <definedName name="kkkkkkkk" localSheetId="21">#REF!</definedName>
    <definedName name="kkkkkkkk">#REF!</definedName>
    <definedName name="kkkkkkkkkk" localSheetId="19">#REF!</definedName>
    <definedName name="kkkkkkkkkk" localSheetId="20">#REF!</definedName>
    <definedName name="kkkkkkkkkk" localSheetId="18">#REF!</definedName>
    <definedName name="kkkkkkkkkk" localSheetId="21">#REF!</definedName>
    <definedName name="kkkkkkkkkk">#REF!</definedName>
    <definedName name="kkkkkkkkkkkk" localSheetId="19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 localSheetId="21">'[2]Budoucí hodnota - zadání'!#REF!</definedName>
    <definedName name="kkkkkkkkkkkk">'[2]Budoucí hodnota - zadání'!#REF!</definedName>
    <definedName name="mmm" localSheetId="19">#REF!</definedName>
    <definedName name="mmm" localSheetId="20">#REF!</definedName>
    <definedName name="mmm" localSheetId="18">#REF!</definedName>
    <definedName name="mmm" localSheetId="21">#REF!</definedName>
    <definedName name="mmm">#REF!</definedName>
    <definedName name="mmmm" localSheetId="19">#REF!</definedName>
    <definedName name="mmmm" localSheetId="20">#REF!</definedName>
    <definedName name="mmmm" localSheetId="18">#REF!</definedName>
    <definedName name="mmmm" localSheetId="21">#REF!</definedName>
    <definedName name="mmmm">#REF!</definedName>
    <definedName name="mmmmmmmmmmmmmmmmmmmm" localSheetId="19">#REF!</definedName>
    <definedName name="mmmmmmmmmmmmmmmmmmmm" localSheetId="20">#REF!</definedName>
    <definedName name="mmmmmmmmmmmmmmmmmmmm" localSheetId="18">#REF!</definedName>
    <definedName name="mmmmmmmmmmmmmmmmmmmm" localSheetId="21">#REF!</definedName>
    <definedName name="mmmmmmmmmmmmmmmmmmmm">#REF!</definedName>
    <definedName name="_xlnm.Print_Titles" localSheetId="9">'Pohľadávky voči  ZZ'!#REF!</definedName>
    <definedName name="_xlnm.Print_Titles" localSheetId="22">URR!$6:$7</definedName>
    <definedName name="nnnnnnnnnnnnnnnnnnn" localSheetId="19">#REF!</definedName>
    <definedName name="nnnnnnnnnnnnnnnnnnn" localSheetId="20">#REF!</definedName>
    <definedName name="nnnnnnnnnnnnnnnnnnn" localSheetId="18">#REF!</definedName>
    <definedName name="nnnnnnnnnnnnnnnnnnn" localSheetId="21">#REF!</definedName>
    <definedName name="nnnnnnnnnnnnnnnnnnn">#REF!</definedName>
    <definedName name="NZbozi">[4]Test1!$B$89:$D$96</definedName>
    <definedName name="o" localSheetId="19">#REF!</definedName>
    <definedName name="o" localSheetId="20">#REF!</definedName>
    <definedName name="o" localSheetId="18">#REF!</definedName>
    <definedName name="o" localSheetId="21">#REF!</definedName>
    <definedName name="o">#REF!</definedName>
    <definedName name="obraz" localSheetId="5">#REF!</definedName>
    <definedName name="obraz">#REF!</definedName>
    <definedName name="Opravy" localSheetId="19">#REF!</definedName>
    <definedName name="Opravy" localSheetId="20">#REF!</definedName>
    <definedName name="Opravy" localSheetId="18">#REF!</definedName>
    <definedName name="Opravy" localSheetId="5">#REF!</definedName>
    <definedName name="Opravy" localSheetId="21">#REF!</definedName>
    <definedName name="Opravy" localSheetId="12">#REF!</definedName>
    <definedName name="Opravy">#REF!</definedName>
    <definedName name="Ostatni" localSheetId="19">#REF!</definedName>
    <definedName name="Ostatni" localSheetId="20">#REF!</definedName>
    <definedName name="Ostatni" localSheetId="18">#REF!</definedName>
    <definedName name="Ostatni" localSheetId="5">#REF!</definedName>
    <definedName name="Ostatni" localSheetId="21">#REF!</definedName>
    <definedName name="Ostatni">#REF!</definedName>
    <definedName name="p" localSheetId="19">'[1]Budoucí hodnota - zadání'!#REF!</definedName>
    <definedName name="p" localSheetId="20">'[1]Budoucí hodnota - zadání'!#REF!</definedName>
    <definedName name="p" localSheetId="18">'[1]Budoucí hodnota - zadání'!#REF!</definedName>
    <definedName name="p" localSheetId="21">'[1]Budoucí hodnota - zadání'!#REF!</definedName>
    <definedName name="p">'[1]Budoucí hodnota - zadání'!#REF!</definedName>
    <definedName name="pl" localSheetId="19">#REF!</definedName>
    <definedName name="pl" localSheetId="20">#REF!</definedName>
    <definedName name="pl" localSheetId="18">#REF!</definedName>
    <definedName name="pl" localSheetId="21">#REF!</definedName>
    <definedName name="pl">#REF!</definedName>
    <definedName name="pobočky" localSheetId="5">#REF!</definedName>
    <definedName name="pobočky">#REF!</definedName>
    <definedName name="PocetNavstev" localSheetId="19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 localSheetId="21">#REF!</definedName>
    <definedName name="PocetNavstev">#REF!</definedName>
    <definedName name="pppp" localSheetId="19">#REF!</definedName>
    <definedName name="pppp" localSheetId="20">#REF!</definedName>
    <definedName name="pppp" localSheetId="18">#REF!</definedName>
    <definedName name="pppp" localSheetId="21">#REF!</definedName>
    <definedName name="pppp">#REF!</definedName>
    <definedName name="ppppppppppppp" localSheetId="19">#REF!</definedName>
    <definedName name="ppppppppppppp" localSheetId="20">#REF!</definedName>
    <definedName name="ppppppppppppp" localSheetId="18">#REF!</definedName>
    <definedName name="ppppppppppppp" localSheetId="21">#REF!</definedName>
    <definedName name="ppppppppppppp">#REF!</definedName>
    <definedName name="PrijemNaZakaz" localSheetId="19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 localSheetId="21">#REF!</definedName>
    <definedName name="PrijemNaZakaz">#REF!</definedName>
    <definedName name="produkt" localSheetId="19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 localSheetId="21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 localSheetId="21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 localSheetId="21">'[2]Budoucí hodnota - zadání'!#REF!</definedName>
    <definedName name="PRODUKT3">'[2]Budoucí hodnota - zadání'!#REF!</definedName>
    <definedName name="q" localSheetId="19">#REF!</definedName>
    <definedName name="q" localSheetId="20">#REF!</definedName>
    <definedName name="q" localSheetId="18">#REF!</definedName>
    <definedName name="q" localSheetId="21">#REF!</definedName>
    <definedName name="q">#REF!</definedName>
    <definedName name="qqq" localSheetId="19">#REF!</definedName>
    <definedName name="qqq" localSheetId="20">#REF!</definedName>
    <definedName name="qqq" localSheetId="18">#REF!</definedName>
    <definedName name="qqq" localSheetId="21">#REF!</definedName>
    <definedName name="qqq">#REF!</definedName>
    <definedName name="qqqqq" localSheetId="19">#REF!</definedName>
    <definedName name="qqqqq" localSheetId="20">#REF!</definedName>
    <definedName name="qqqqq" localSheetId="18">#REF!</definedName>
    <definedName name="qqqqq" localSheetId="21">#REF!</definedName>
    <definedName name="qqqqq">#REF!</definedName>
    <definedName name="qqqqqqqqqqq" localSheetId="19">#REF!</definedName>
    <definedName name="qqqqqqqqqqq" localSheetId="20">#REF!</definedName>
    <definedName name="qqqqqqqqqqq" localSheetId="18">#REF!</definedName>
    <definedName name="qqqqqqqqqqq" localSheetId="21">#REF!</definedName>
    <definedName name="qqqqqqqqqqq">#REF!</definedName>
    <definedName name="qqqqqqqqqqqq" localSheetId="19">#REF!</definedName>
    <definedName name="qqqqqqqqqqqq" localSheetId="20">#REF!</definedName>
    <definedName name="qqqqqqqqqqqq" localSheetId="18">#REF!</definedName>
    <definedName name="qqqqqqqqqqqq" localSheetId="21">#REF!</definedName>
    <definedName name="qqqqqqqqqqqq">#REF!</definedName>
    <definedName name="qqqqqqqqqqqqq" localSheetId="19">#REF!</definedName>
    <definedName name="qqqqqqqqqqqqq" localSheetId="20">#REF!</definedName>
    <definedName name="qqqqqqqqqqqqq" localSheetId="18">#REF!</definedName>
    <definedName name="qqqqqqqqqqqqq" localSheetId="21">#REF!</definedName>
    <definedName name="qqqqqqqqqqqqq">#REF!</definedName>
    <definedName name="qqqqqqqqqqqqqqq" localSheetId="19">#REF!</definedName>
    <definedName name="qqqqqqqqqqqqqqq" localSheetId="20">#REF!</definedName>
    <definedName name="qqqqqqqqqqqqqqq" localSheetId="18">#REF!</definedName>
    <definedName name="qqqqqqqqqqqqqqq" localSheetId="21">#REF!</definedName>
    <definedName name="qqqqqqqqqqqqqqq">#REF!</definedName>
    <definedName name="qqqqqqqqqqqqqqqq" localSheetId="19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 localSheetId="21">'[2]Budoucí hodnota - zadání'!#REF!</definedName>
    <definedName name="qqqqqqqqqqqqqqqq">'[2]Budoucí hodnota - zadání'!#REF!</definedName>
    <definedName name="qqqqqqqqqqqqqqqqq" localSheetId="19">#REF!</definedName>
    <definedName name="qqqqqqqqqqqqqqqqq" localSheetId="20">#REF!</definedName>
    <definedName name="qqqqqqqqqqqqqqqqq" localSheetId="18">#REF!</definedName>
    <definedName name="qqqqqqqqqqqqqqqqq" localSheetId="21">#REF!</definedName>
    <definedName name="qqqqqqqqqqqqqqqqq">#REF!</definedName>
    <definedName name="Reklama" localSheetId="19">#REF!</definedName>
    <definedName name="Reklama" localSheetId="20">#REF!</definedName>
    <definedName name="Reklama" localSheetId="18">#REF!</definedName>
    <definedName name="Reklama" localSheetId="5">#REF!</definedName>
    <definedName name="Reklama" localSheetId="21">#REF!</definedName>
    <definedName name="Reklama">#REF!</definedName>
    <definedName name="Revenue" localSheetId="19">#REF!</definedName>
    <definedName name="Revenue" localSheetId="20">#REF!</definedName>
    <definedName name="Revenue" localSheetId="18">#REF!</definedName>
    <definedName name="Revenue" localSheetId="5">#REF!</definedName>
    <definedName name="Revenue" localSheetId="21">#REF!</definedName>
    <definedName name="Revenue" localSheetId="12">#REF!</definedName>
    <definedName name="Revenue">#REF!</definedName>
    <definedName name="rr" localSheetId="19">#REF!</definedName>
    <definedName name="rr" localSheetId="20">#REF!</definedName>
    <definedName name="rr" localSheetId="18">#REF!</definedName>
    <definedName name="rr" localSheetId="21">#REF!</definedName>
    <definedName name="rr">#REF!</definedName>
    <definedName name="rrrrrrrrrrr" localSheetId="19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 localSheetId="21">'[1]Budoucí hodnota - zadání'!#REF!</definedName>
    <definedName name="rrrrrrrrrrr">'[1]Budoucí hodnota - zadání'!#REF!</definedName>
    <definedName name="rrrrrrrrrrrrrrrrrrrrrrrr" localSheetId="19">#REF!</definedName>
    <definedName name="rrrrrrrrrrrrrrrrrrrrrrrr" localSheetId="20">#REF!</definedName>
    <definedName name="rrrrrrrrrrrrrrrrrrrrrrrr" localSheetId="18">#REF!</definedName>
    <definedName name="rrrrrrrrrrrrrrrrrrrrrrrr" localSheetId="21">#REF!</definedName>
    <definedName name="rrrrrrrrrrrrrrrrrrrrrrrr">#REF!</definedName>
    <definedName name="s" localSheetId="19">#REF!</definedName>
    <definedName name="s" localSheetId="20">#REF!</definedName>
    <definedName name="s" localSheetId="18">#REF!</definedName>
    <definedName name="s" localSheetId="21">#REF!</definedName>
    <definedName name="s">#REF!</definedName>
    <definedName name="ss" localSheetId="19">#REF!</definedName>
    <definedName name="ss" localSheetId="20">#REF!</definedName>
    <definedName name="ss" localSheetId="18">#REF!</definedName>
    <definedName name="ss" localSheetId="21">#REF!</definedName>
    <definedName name="ss">#REF!</definedName>
    <definedName name="sss" localSheetId="19">#REF!</definedName>
    <definedName name="sss" localSheetId="20">#REF!</definedName>
    <definedName name="sss" localSheetId="18">#REF!</definedName>
    <definedName name="sss" localSheetId="21">#REF!</definedName>
    <definedName name="sss">#REF!</definedName>
    <definedName name="ssss" localSheetId="19">#REF!</definedName>
    <definedName name="ssss" localSheetId="20">#REF!</definedName>
    <definedName name="ssss" localSheetId="18">#REF!</definedName>
    <definedName name="ssss" localSheetId="21">#REF!</definedName>
    <definedName name="ssss">#REF!</definedName>
    <definedName name="sssss" localSheetId="19">#REF!</definedName>
    <definedName name="sssss" localSheetId="20">#REF!</definedName>
    <definedName name="sssss" localSheetId="18">#REF!</definedName>
    <definedName name="sssss" localSheetId="21">#REF!</definedName>
    <definedName name="sssss">#REF!</definedName>
    <definedName name="ssssss" localSheetId="19">#REF!</definedName>
    <definedName name="ssssss" localSheetId="20">#REF!</definedName>
    <definedName name="ssssss" localSheetId="18">#REF!</definedName>
    <definedName name="ssssss" localSheetId="21">#REF!</definedName>
    <definedName name="ssssss">#REF!</definedName>
    <definedName name="sssssss" localSheetId="19">#REF!</definedName>
    <definedName name="sssssss" localSheetId="20">#REF!</definedName>
    <definedName name="sssssss" localSheetId="18">#REF!</definedName>
    <definedName name="sssssss" localSheetId="21">#REF!</definedName>
    <definedName name="sssssss">#REF!</definedName>
    <definedName name="ssssssss" localSheetId="19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 localSheetId="21">'[1]Budoucí hodnota - zadání'!#REF!</definedName>
    <definedName name="ssssssss">'[1]Budoucí hodnota - zadání'!#REF!</definedName>
    <definedName name="sssssssss" localSheetId="19">#REF!</definedName>
    <definedName name="sssssssss" localSheetId="20">#REF!</definedName>
    <definedName name="sssssssss" localSheetId="18">#REF!</definedName>
    <definedName name="sssssssss" localSheetId="21">#REF!</definedName>
    <definedName name="sssssssss">#REF!</definedName>
    <definedName name="ssssssssss" localSheetId="19">#REF!</definedName>
    <definedName name="ssssssssss" localSheetId="20">#REF!</definedName>
    <definedName name="ssssssssss" localSheetId="18">#REF!</definedName>
    <definedName name="ssssssssss" localSheetId="21">#REF!</definedName>
    <definedName name="ssssssssss">#REF!</definedName>
    <definedName name="sssssssssss" localSheetId="19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 localSheetId="21">'[2]Budoucí hodnota - zadání'!#REF!</definedName>
    <definedName name="sssssssssss">'[2]Budoucí hodnota - zadání'!#REF!</definedName>
    <definedName name="ssssssssssss" localSheetId="19">#REF!</definedName>
    <definedName name="ssssssssssss" localSheetId="20">#REF!</definedName>
    <definedName name="ssssssssssss" localSheetId="18">#REF!</definedName>
    <definedName name="ssssssssssss" localSheetId="21">#REF!</definedName>
    <definedName name="ssssssssssss">#REF!</definedName>
    <definedName name="sssssssssssss" localSheetId="19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 localSheetId="21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 localSheetId="21">'[2]Budoucí hodnota - zadání'!#REF!</definedName>
    <definedName name="ssssssssssssss">'[2]Budoucí hodnota - zadání'!#REF!</definedName>
    <definedName name="sssssssssssssss" localSheetId="19">#REF!</definedName>
    <definedName name="sssssssssssssss" localSheetId="20">#REF!</definedName>
    <definedName name="sssssssssssssss" localSheetId="18">#REF!</definedName>
    <definedName name="sssssssssssssss" localSheetId="21">#REF!</definedName>
    <definedName name="sssssssssssssss">#REF!</definedName>
    <definedName name="ssssssssssssssss" localSheetId="19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 localSheetId="21">'[1]Budoucí hodnota - zadání'!#REF!</definedName>
    <definedName name="ssssssssssssssss">'[1]Budoucí hodnota - zadání'!#REF!</definedName>
    <definedName name="sssssssssssssssss" localSheetId="19">#REF!</definedName>
    <definedName name="sssssssssssssssss" localSheetId="20">#REF!</definedName>
    <definedName name="sssssssssssssssss" localSheetId="18">#REF!</definedName>
    <definedName name="sssssssssssssssss" localSheetId="21">#REF!</definedName>
    <definedName name="sssssssssssssssss">#REF!</definedName>
    <definedName name="ssssssssssssssssss" localSheetId="19">#REF!</definedName>
    <definedName name="ssssssssssssssssss" localSheetId="20">#REF!</definedName>
    <definedName name="ssssssssssssssssss" localSheetId="18">#REF!</definedName>
    <definedName name="ssssssssssssssssss" localSheetId="21">#REF!</definedName>
    <definedName name="ssssssssssssssssss">#REF!</definedName>
    <definedName name="sssssssssssssssssss" localSheetId="19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 localSheetId="21">'[1]Budoucí hodnota - zadání'!#REF!</definedName>
    <definedName name="sssssssssssssssssss">'[1]Budoucí hodnota - zadání'!#REF!</definedName>
    <definedName name="ssssssssssssssssssss" localSheetId="19">#REF!</definedName>
    <definedName name="ssssssssssssssssssss" localSheetId="20">#REF!</definedName>
    <definedName name="ssssssssssssssssssss" localSheetId="18">#REF!</definedName>
    <definedName name="ssssssssssssssssssss" localSheetId="21">#REF!</definedName>
    <definedName name="ssssssssssssssssssss">#REF!</definedName>
    <definedName name="sssssssssssssssssssss" localSheetId="19">#REF!</definedName>
    <definedName name="sssssssssssssssssssss" localSheetId="20">#REF!</definedName>
    <definedName name="sssssssssssssssssssss" localSheetId="18">#REF!</definedName>
    <definedName name="sssssssssssssssssssss" localSheetId="21">#REF!</definedName>
    <definedName name="sssssssssssssssssssss">#REF!</definedName>
    <definedName name="ssssssssssssssssssssss" localSheetId="19">#REF!</definedName>
    <definedName name="ssssssssssssssssssssss" localSheetId="20">#REF!</definedName>
    <definedName name="ssssssssssssssssssssss" localSheetId="18">#REF!</definedName>
    <definedName name="ssssssssssssssssssssss" localSheetId="21">#REF!</definedName>
    <definedName name="ssssssssssssssssssssss">#REF!</definedName>
    <definedName name="sssssssssssssssssssssss" localSheetId="19">#REF!</definedName>
    <definedName name="sssssssssssssssssssssss" localSheetId="20">#REF!</definedName>
    <definedName name="sssssssssssssssssssssss" localSheetId="18">#REF!</definedName>
    <definedName name="sssssssssssssssssssssss" localSheetId="21">#REF!</definedName>
    <definedName name="sssssssssssssssssssssss">#REF!</definedName>
    <definedName name="ssssssssssssssssssssssss" localSheetId="19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 localSheetId="21">'[1]Budoucí hodnota - zadání'!#REF!</definedName>
    <definedName name="ssssssssssssssssssssssss">'[1]Budoucí hodnota - zadání'!#REF!</definedName>
    <definedName name="ssssssssssssssssssssssssssssss" localSheetId="19">#REF!</definedName>
    <definedName name="ssssssssssssssssssssssssssssss" localSheetId="20">#REF!</definedName>
    <definedName name="ssssssssssssssssssssssssssssss" localSheetId="18">#REF!</definedName>
    <definedName name="ssssssssssssssssssssssssssssss" localSheetId="21">#REF!</definedName>
    <definedName name="ssssssssssssssssssssssssssssss">#REF!</definedName>
    <definedName name="t" localSheetId="19">#REF!</definedName>
    <definedName name="t" localSheetId="20">#REF!</definedName>
    <definedName name="t" localSheetId="18">#REF!</definedName>
    <definedName name="t" localSheetId="21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9">#REF!</definedName>
    <definedName name="tdjgcdkcb" localSheetId="20">#REF!</definedName>
    <definedName name="tdjgcdkcb" localSheetId="18">#REF!</definedName>
    <definedName name="tdjgcdkcb" localSheetId="21">#REF!</definedName>
    <definedName name="tdjgcdkcb">#REF!</definedName>
    <definedName name="ttttttttttttttt" localSheetId="19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 localSheetId="21">'[2]Budoucí hodnota - zadání'!#REF!</definedName>
    <definedName name="ttttttttttttttt">'[2]Budoucí hodnota - zadání'!#REF!</definedName>
    <definedName name="ttttttttttttttttttttt" localSheetId="19">#REF!</definedName>
    <definedName name="ttttttttttttttttttttt" localSheetId="20">#REF!</definedName>
    <definedName name="ttttttttttttttttttttt" localSheetId="18">#REF!</definedName>
    <definedName name="ttttttttttttttttttttt" localSheetId="21">#REF!</definedName>
    <definedName name="ttttttttttttttttttttt">#REF!</definedName>
    <definedName name="u" localSheetId="19">#REF!</definedName>
    <definedName name="u" localSheetId="20">#REF!</definedName>
    <definedName name="u" localSheetId="18">#REF!</definedName>
    <definedName name="u" localSheetId="21">#REF!</definedName>
    <definedName name="u">#REF!</definedName>
    <definedName name="ú" localSheetId="19">'[2]Budoucí hodnota - zadání'!#REF!</definedName>
    <definedName name="ú" localSheetId="20">'[2]Budoucí hodnota - zadání'!#REF!</definedName>
    <definedName name="ú" localSheetId="18">'[2]Budoucí hodnota - zadání'!#REF!</definedName>
    <definedName name="ú" localSheetId="21">'[2]Budoucí hodnota - zadání'!#REF!</definedName>
    <definedName name="ú">'[2]Budoucí hodnota - zadání'!#REF!</definedName>
    <definedName name="uuuuu" localSheetId="19">#REF!</definedName>
    <definedName name="uuuuu" localSheetId="20">#REF!</definedName>
    <definedName name="uuuuu" localSheetId="18">#REF!</definedName>
    <definedName name="uuuuu" localSheetId="21">#REF!</definedName>
    <definedName name="uuuuu">#REF!</definedName>
    <definedName name="VydajeNaZakaz" localSheetId="19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 localSheetId="21">#REF!</definedName>
    <definedName name="VydajeNaZakaz">#REF!</definedName>
    <definedName name="Vyplaty" localSheetId="19">#REF!</definedName>
    <definedName name="Vyplaty" localSheetId="20">#REF!</definedName>
    <definedName name="Vyplaty" localSheetId="18">#REF!</definedName>
    <definedName name="Vyplaty" localSheetId="5">#REF!</definedName>
    <definedName name="Vyplaty" localSheetId="21">#REF!</definedName>
    <definedName name="Vyplaty">#REF!</definedName>
    <definedName name="w" localSheetId="19">#REF!</definedName>
    <definedName name="w" localSheetId="20">#REF!</definedName>
    <definedName name="w" localSheetId="18">#REF!</definedName>
    <definedName name="w" localSheetId="21">#REF!</definedName>
    <definedName name="w">#REF!</definedName>
    <definedName name="wwwwwwwwwwwwwwwwwwwwwwwww" localSheetId="19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 localSheetId="21">'[2]Budoucí hodnota - zadání'!#REF!</definedName>
    <definedName name="wwwwwwwwwwwwwwwwwwwwwwwww">'[2]Budoucí hodnota - zadání'!#REF!</definedName>
    <definedName name="wwwwwwwwwwwwwwwwwwwwwwwwwwwwwwwwwwww" localSheetId="19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 localSheetId="21">#REF!</definedName>
    <definedName name="wwwwwwwwwwwwwwwwwwwwwwwwwwwwwwwwwwww">#REF!</definedName>
    <definedName name="x" localSheetId="19">#REF!</definedName>
    <definedName name="x" localSheetId="20">#REF!</definedName>
    <definedName name="x" localSheetId="18">#REF!</definedName>
    <definedName name="x" localSheetId="21">#REF!</definedName>
    <definedName name="x">#REF!</definedName>
    <definedName name="ydgdfhn" localSheetId="19">#REF!</definedName>
    <definedName name="ydgdfhn" localSheetId="20">#REF!</definedName>
    <definedName name="ydgdfhn" localSheetId="18">#REF!</definedName>
    <definedName name="ydgdfhn" localSheetId="21">#REF!</definedName>
    <definedName name="ydgdfhn">#REF!</definedName>
    <definedName name="z" localSheetId="19">#REF!</definedName>
    <definedName name="z" localSheetId="20">#REF!</definedName>
    <definedName name="z" localSheetId="18">#REF!</definedName>
    <definedName name="z" localSheetId="21">#REF!</definedName>
    <definedName name="z">#REF!</definedName>
    <definedName name="Zarizeni" localSheetId="19">#REF!</definedName>
    <definedName name="Zarizeni" localSheetId="20">#REF!</definedName>
    <definedName name="Zarizeni" localSheetId="18">#REF!</definedName>
    <definedName name="Zarizeni" localSheetId="5">#REF!</definedName>
    <definedName name="Zarizeni" localSheetId="21">#REF!</definedName>
    <definedName name="Zarizeni">#REF!</definedName>
    <definedName name="Zásoby" localSheetId="19">#REF!</definedName>
    <definedName name="Zásoby" localSheetId="20">#REF!</definedName>
    <definedName name="Zásoby" localSheetId="18">#REF!</definedName>
    <definedName name="Zásoby" localSheetId="5">#REF!</definedName>
    <definedName name="Zásoby" localSheetId="21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9">#REF!</definedName>
    <definedName name="zzzzzzzzzzzzzzzzzzz" localSheetId="20">#REF!</definedName>
    <definedName name="zzzzzzzzzzzzzzzzzzz" localSheetId="18">#REF!</definedName>
    <definedName name="zzzzzzzzzzzzzzzzzzz" localSheetId="21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5" i="259" l="1"/>
  <c r="R25" i="259"/>
  <c r="Q25" i="259"/>
  <c r="O25" i="259"/>
  <c r="N25" i="259"/>
  <c r="J25" i="259"/>
  <c r="G25" i="259"/>
  <c r="G24" i="258"/>
  <c r="F24" i="258"/>
  <c r="H23" i="258"/>
  <c r="H22" i="258"/>
  <c r="H21" i="258"/>
  <c r="H20" i="258"/>
  <c r="H19" i="258"/>
  <c r="H18" i="258"/>
  <c r="H17" i="258"/>
  <c r="H16" i="258"/>
  <c r="H15" i="258"/>
  <c r="H14" i="258"/>
  <c r="H13" i="258"/>
  <c r="H12" i="258"/>
  <c r="H11" i="258"/>
  <c r="H10" i="258"/>
  <c r="H9" i="258"/>
  <c r="H8" i="258"/>
  <c r="H7" i="258"/>
  <c r="H6" i="258"/>
  <c r="H5" i="258"/>
  <c r="H24" i="258" s="1"/>
  <c r="H4" i="258"/>
  <c r="H3" i="258"/>
  <c r="D42" i="254"/>
  <c r="C41" i="254"/>
  <c r="C43" i="254" s="1"/>
  <c r="B41" i="254"/>
  <c r="B43" i="254" s="1"/>
  <c r="D40" i="254"/>
  <c r="D39" i="254"/>
  <c r="D38" i="254"/>
  <c r="D37" i="254"/>
  <c r="D36" i="254"/>
  <c r="D35" i="254"/>
  <c r="D34" i="254"/>
  <c r="D33" i="254"/>
  <c r="D32" i="254"/>
  <c r="D31" i="254"/>
  <c r="D30" i="254"/>
  <c r="D29" i="254"/>
  <c r="D28" i="254"/>
  <c r="D27" i="254"/>
  <c r="D26" i="254"/>
  <c r="D25" i="254"/>
  <c r="D24" i="254"/>
  <c r="D23" i="254"/>
  <c r="D22" i="254"/>
  <c r="D21" i="254"/>
  <c r="D20" i="254"/>
  <c r="D19" i="254"/>
  <c r="D18" i="254"/>
  <c r="D17" i="254"/>
  <c r="D16" i="254"/>
  <c r="D15" i="254"/>
  <c r="D14" i="254"/>
  <c r="D13" i="254"/>
  <c r="D12" i="254"/>
  <c r="D11" i="254"/>
  <c r="D10" i="254"/>
  <c r="D9" i="254"/>
  <c r="D8" i="254"/>
  <c r="D7" i="254"/>
  <c r="D6" i="254"/>
  <c r="D5" i="254"/>
  <c r="D12" i="252"/>
  <c r="D41" i="254" l="1"/>
  <c r="D43" i="254" s="1"/>
  <c r="J210" i="251"/>
  <c r="J165" i="251"/>
  <c r="J163" i="251"/>
  <c r="J161" i="251"/>
  <c r="J159" i="251"/>
  <c r="J156" i="251"/>
  <c r="J154" i="251"/>
  <c r="J152" i="251"/>
  <c r="J150" i="251"/>
  <c r="J147" i="251"/>
  <c r="J145" i="251"/>
  <c r="J142" i="251"/>
  <c r="J140" i="251"/>
  <c r="J138" i="251"/>
  <c r="J135" i="251"/>
  <c r="J133" i="251"/>
  <c r="J131" i="251"/>
  <c r="J129" i="251"/>
  <c r="J127" i="251"/>
  <c r="J125" i="251"/>
  <c r="J123" i="251"/>
  <c r="J121" i="251"/>
  <c r="J119" i="251"/>
  <c r="J117" i="251"/>
  <c r="J115" i="251"/>
  <c r="J113" i="251"/>
  <c r="J111" i="251"/>
  <c r="J109" i="251"/>
  <c r="J92" i="251"/>
  <c r="J90" i="251"/>
  <c r="J88" i="251"/>
  <c r="J86" i="251"/>
  <c r="J83" i="251"/>
  <c r="J30" i="251"/>
  <c r="J28" i="251"/>
  <c r="J26" i="251"/>
  <c r="J24" i="251"/>
  <c r="J22" i="251"/>
  <c r="J166" i="251" s="1"/>
  <c r="H12" i="247"/>
  <c r="C45" i="246"/>
  <c r="C46" i="246" s="1"/>
  <c r="H44" i="246"/>
  <c r="C44" i="246"/>
  <c r="H43" i="246"/>
  <c r="C43" i="246"/>
  <c r="F41" i="246"/>
  <c r="E41" i="246"/>
  <c r="D41" i="246"/>
  <c r="C41" i="246"/>
  <c r="B41" i="246"/>
  <c r="G40" i="246"/>
  <c r="G41" i="246" s="1"/>
  <c r="G39" i="246"/>
  <c r="I39" i="246" s="1"/>
  <c r="G38" i="246"/>
  <c r="I38" i="246" s="1"/>
  <c r="H35" i="246"/>
  <c r="H45" i="246" s="1"/>
  <c r="H46" i="246" s="1"/>
  <c r="F35" i="246"/>
  <c r="F36" i="246" s="1"/>
  <c r="E35" i="246"/>
  <c r="E45" i="246" s="1"/>
  <c r="E46" i="246" s="1"/>
  <c r="D35" i="246"/>
  <c r="D45" i="246" s="1"/>
  <c r="C35" i="246"/>
  <c r="C36" i="246" s="1"/>
  <c r="B35" i="246"/>
  <c r="B36" i="246" s="1"/>
  <c r="H34" i="246"/>
  <c r="F34" i="246"/>
  <c r="F44" i="246" s="1"/>
  <c r="E34" i="246"/>
  <c r="E44" i="246" s="1"/>
  <c r="D34" i="246"/>
  <c r="D44" i="246" s="1"/>
  <c r="C34" i="246"/>
  <c r="B34" i="246"/>
  <c r="B44" i="246" s="1"/>
  <c r="H33" i="246"/>
  <c r="F33" i="246"/>
  <c r="F43" i="246" s="1"/>
  <c r="E33" i="246"/>
  <c r="E43" i="246" s="1"/>
  <c r="D33" i="246"/>
  <c r="D43" i="246" s="1"/>
  <c r="C33" i="246"/>
  <c r="B33" i="246"/>
  <c r="B43" i="246" s="1"/>
  <c r="D31" i="246"/>
  <c r="C31" i="246"/>
  <c r="G30" i="246"/>
  <c r="I30" i="246" s="1"/>
  <c r="I31" i="246" s="1"/>
  <c r="G29" i="246"/>
  <c r="I29" i="246" s="1"/>
  <c r="G28" i="246"/>
  <c r="I28" i="246" s="1"/>
  <c r="E26" i="246"/>
  <c r="D26" i="246"/>
  <c r="C26" i="246"/>
  <c r="B26" i="246"/>
  <c r="G25" i="246"/>
  <c r="I25" i="246" s="1"/>
  <c r="G24" i="246"/>
  <c r="I24" i="246" s="1"/>
  <c r="G23" i="246"/>
  <c r="I23" i="246" s="1"/>
  <c r="E21" i="246"/>
  <c r="D21" i="246"/>
  <c r="C21" i="246"/>
  <c r="B21" i="246"/>
  <c r="G20" i="246"/>
  <c r="G21" i="246" s="1"/>
  <c r="G19" i="246"/>
  <c r="I19" i="246" s="1"/>
  <c r="G18" i="246"/>
  <c r="I18" i="246" s="1"/>
  <c r="C16" i="246"/>
  <c r="B16" i="246"/>
  <c r="G15" i="246"/>
  <c r="G16" i="246" s="1"/>
  <c r="G14" i="246"/>
  <c r="I14" i="246" s="1"/>
  <c r="G13" i="246"/>
  <c r="I13" i="246" s="1"/>
  <c r="H11" i="246"/>
  <c r="F11" i="246"/>
  <c r="E11" i="246"/>
  <c r="D11" i="246"/>
  <c r="C11" i="246"/>
  <c r="B11" i="246"/>
  <c r="G10" i="246"/>
  <c r="I10" i="246" s="1"/>
  <c r="I11" i="246" s="1"/>
  <c r="G9" i="246"/>
  <c r="I9" i="246" s="1"/>
  <c r="G8" i="246"/>
  <c r="I8" i="246" s="1"/>
  <c r="E5" i="246"/>
  <c r="I26" i="246" l="1"/>
  <c r="D46" i="246"/>
  <c r="G26" i="246"/>
  <c r="G11" i="246"/>
  <c r="I15" i="246"/>
  <c r="I16" i="246" s="1"/>
  <c r="G33" i="246"/>
  <c r="G34" i="246"/>
  <c r="G35" i="246"/>
  <c r="I40" i="246"/>
  <c r="I41" i="246" s="1"/>
  <c r="B45" i="246"/>
  <c r="B46" i="246" s="1"/>
  <c r="F45" i="246"/>
  <c r="F46" i="246" s="1"/>
  <c r="G31" i="246"/>
  <c r="D36" i="246"/>
  <c r="H36" i="246"/>
  <c r="I20" i="246"/>
  <c r="I21" i="246" s="1"/>
  <c r="E36" i="246"/>
  <c r="G18" i="5"/>
  <c r="I35" i="246" l="1"/>
  <c r="G45" i="246"/>
  <c r="G46" i="246" s="1"/>
  <c r="G36" i="246"/>
  <c r="I34" i="246"/>
  <c r="I44" i="246" s="1"/>
  <c r="G44" i="246"/>
  <c r="I33" i="246"/>
  <c r="I43" i="246" s="1"/>
  <c r="G43" i="246"/>
  <c r="E58" i="158"/>
  <c r="E67" i="158"/>
  <c r="E19" i="158"/>
  <c r="I45" i="246" l="1"/>
  <c r="I46" i="246" s="1"/>
  <c r="I36" i="246"/>
  <c r="C19" i="158"/>
  <c r="C67" i="158"/>
  <c r="C62" i="158"/>
  <c r="D62" i="158"/>
  <c r="E62" i="158"/>
  <c r="G20" i="159" l="1"/>
  <c r="G19" i="159"/>
  <c r="G18" i="159"/>
  <c r="G17" i="159"/>
  <c r="G16" i="159"/>
  <c r="G15" i="159"/>
  <c r="G14" i="159"/>
  <c r="G13" i="159"/>
  <c r="G12" i="159"/>
  <c r="G11" i="159"/>
  <c r="G9" i="159"/>
  <c r="F9" i="159"/>
  <c r="H20" i="5"/>
  <c r="H19" i="5"/>
  <c r="H18" i="5"/>
  <c r="H17" i="5"/>
  <c r="H16" i="5"/>
  <c r="H15" i="5"/>
  <c r="H14" i="5"/>
  <c r="H13" i="5"/>
  <c r="H12" i="5"/>
  <c r="H11" i="5"/>
  <c r="H10" i="5"/>
  <c r="H9" i="5"/>
  <c r="G6" i="5"/>
  <c r="H6" i="5" s="1"/>
  <c r="G7" i="5"/>
  <c r="H7" i="5" s="1"/>
  <c r="G8" i="5"/>
  <c r="H8" i="5" s="1"/>
  <c r="F18" i="5" l="1"/>
  <c r="E9" i="159" l="1"/>
  <c r="F6" i="5"/>
  <c r="F7" i="5"/>
  <c r="F8" i="5"/>
  <c r="D9" i="159" l="1"/>
  <c r="E6" i="5"/>
  <c r="E7" i="5"/>
  <c r="E8" i="5"/>
  <c r="D18" i="5" l="1"/>
  <c r="B19" i="158" l="1"/>
  <c r="B14" i="159" l="1"/>
  <c r="I45" i="158" l="1"/>
  <c r="H45" i="158"/>
  <c r="I13" i="158"/>
  <c r="H13" i="158"/>
  <c r="G66" i="158"/>
  <c r="G65" i="158"/>
  <c r="G64" i="158"/>
  <c r="G61" i="158"/>
  <c r="G60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2" i="158"/>
  <c r="G41" i="158"/>
  <c r="G40" i="158"/>
  <c r="G39" i="158"/>
  <c r="G38" i="158"/>
  <c r="G37" i="158"/>
  <c r="G36" i="158"/>
  <c r="G34" i="158"/>
  <c r="G33" i="158"/>
  <c r="G32" i="158"/>
  <c r="G31" i="158"/>
  <c r="G30" i="158"/>
  <c r="G29" i="158"/>
  <c r="G27" i="158"/>
  <c r="G26" i="158"/>
  <c r="G25" i="158"/>
  <c r="G24" i="158"/>
  <c r="G23" i="158"/>
  <c r="G22" i="158"/>
  <c r="G21" i="158"/>
  <c r="G18" i="158"/>
  <c r="G16" i="158"/>
  <c r="G15" i="158"/>
  <c r="G14" i="158"/>
  <c r="G13" i="158"/>
  <c r="F66" i="158"/>
  <c r="F65" i="158"/>
  <c r="F64" i="158"/>
  <c r="F61" i="158"/>
  <c r="F60" i="158"/>
  <c r="F57" i="158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F33" i="158"/>
  <c r="F32" i="158"/>
  <c r="F31" i="158"/>
  <c r="F30" i="158"/>
  <c r="F29" i="158"/>
  <c r="F26" i="158"/>
  <c r="F25" i="158"/>
  <c r="F24" i="158"/>
  <c r="F23" i="158"/>
  <c r="F22" i="158"/>
  <c r="F21" i="158"/>
  <c r="F18" i="158"/>
  <c r="F16" i="158"/>
  <c r="F15" i="158"/>
  <c r="F14" i="158"/>
  <c r="F13" i="158"/>
  <c r="F36" i="158" l="1"/>
  <c r="F37" i="158"/>
  <c r="F38" i="158"/>
  <c r="F39" i="158"/>
  <c r="F40" i="158"/>
  <c r="F41" i="158"/>
  <c r="F42" i="158"/>
  <c r="F34" i="158"/>
  <c r="F27" i="158"/>
  <c r="G43" i="158" l="1"/>
  <c r="F43" i="158"/>
  <c r="F58" i="158"/>
  <c r="G58" i="158"/>
  <c r="F62" i="158" l="1"/>
  <c r="G62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G19" i="158" l="1"/>
  <c r="F19" i="158"/>
  <c r="H19" i="158"/>
  <c r="H58" i="158" l="1"/>
  <c r="H62" i="158" l="1"/>
  <c r="C9" i="159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B9" i="159" l="1"/>
  <c r="F67" i="158" l="1"/>
  <c r="G67" i="158"/>
  <c r="H67" i="158"/>
  <c r="I67" i="158"/>
  <c r="I62" i="158"/>
  <c r="I58" i="158" l="1"/>
  <c r="B67" i="158" l="1"/>
  <c r="B62" i="158"/>
  <c r="B58" i="158"/>
  <c r="I36" i="158" l="1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<sst xmlns="http://schemas.openxmlformats.org/spreadsheetml/2006/main" count="1878" uniqueCount="838">
  <si>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</si>
  <si>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</si>
  <si>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</si>
  <si>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</si>
  <si>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</si>
  <si>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</si>
  <si>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</si>
  <si>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</si>
  <si>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</si>
  <si>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</si>
  <si>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</si>
  <si>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</si>
  <si>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</si>
  <si>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</si>
  <si>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</si>
  <si>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</si>
  <si>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</si>
  <si>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</si>
  <si>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</si>
  <si>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</si>
  <si>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</si>
  <si>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</si>
  <si>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</si>
  <si>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</si>
  <si>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</si>
  <si>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</si>
  <si>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</si>
  <si>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</si>
  <si>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</si>
  <si>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</si>
  <si>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</si>
  <si>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</si>
  <si>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</si>
  <si>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</si>
  <si>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</si>
  <si>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</si>
  <si>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</si>
  <si>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</si>
  <si>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</si>
  <si>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</si>
  <si>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</si>
  <si>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</si>
  <si>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</si>
  <si>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</si>
  <si>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</si>
  <si>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</si>
  <si>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</si>
  <si>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</si>
  <si>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</si>
  <si>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</si>
  <si>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</si>
  <si>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</si>
  <si>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</si>
  <si>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</si>
  <si>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</si>
  <si>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</si>
  <si>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</si>
  <si>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</si>
  <si>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</si>
  <si>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</si>
  <si>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</si>
  <si>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</si>
  <si>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</si>
  <si>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</si>
  <si>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</si>
  <si>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</si>
  <si>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</si>
  <si>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</si>
  <si>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</si>
  <si>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</si>
  <si>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</si>
  <si>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</si>
  <si>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</si>
  <si>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</si>
  <si>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</si>
  <si>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</si>
  <si>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</si>
  <si>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</si>
  <si>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</si>
  <si>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</si>
  <si>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</si>
  <si>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</si>
  <si>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</si>
  <si>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</si>
  <si>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</si>
  <si>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</si>
  <si>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</si>
  <si>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</si>
  <si>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</si>
  <si>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</si>
  <si>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</si>
  <si>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cudzie platby (pobočka SNV)</t>
  </si>
  <si>
    <t>Rozdiel  4-3</t>
  </si>
  <si>
    <t>Príjmy Sociálnej poisťovne vrátane príspevkov na SDS rok 2016</t>
  </si>
  <si>
    <t>Schválený rozpočet na rok 2016</t>
  </si>
  <si>
    <t>Výdavky Sociálnej poisťovne rok 2016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</si>
  <si>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</si>
  <si>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</si>
  <si>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</si>
  <si>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</si>
  <si>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</si>
  <si>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</si>
  <si>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</si>
  <si>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</si>
  <si>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</si>
  <si>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</si>
  <si>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</si>
  <si>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</si>
  <si>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</si>
  <si>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</si>
  <si>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</si>
  <si>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</si>
  <si>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</si>
  <si>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</si>
  <si>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</si>
  <si>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</si>
  <si>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</si>
  <si>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</si>
  <si>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</si>
  <si>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</si>
  <si>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</si>
  <si>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</si>
  <si>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</si>
  <si>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</si>
  <si>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</si>
  <si>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</si>
  <si>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</si>
  <si>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</si>
  <si>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</si>
  <si>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</si>
  <si>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</si>
  <si>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</si>
  <si>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</si>
  <si>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</si>
  <si>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</si>
  <si>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</si>
  <si>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</si>
  <si>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</si>
  <si>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</si>
  <si>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</si>
  <si>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tis. Eur.</t>
  </si>
  <si>
    <t>rok 2016</t>
  </si>
  <si>
    <t>1. štvrťrok</t>
  </si>
  <si>
    <t>2. štvrťrok</t>
  </si>
  <si>
    <t>3. štvrťrok</t>
  </si>
  <si>
    <t>4. štvrťrok</t>
  </si>
  <si>
    <t>do ZFSP</t>
  </si>
  <si>
    <t>s p o l u</t>
  </si>
  <si>
    <t>Marec</t>
  </si>
  <si>
    <t>v tom :</t>
  </si>
  <si>
    <t>z  RFS</t>
  </si>
  <si>
    <t>zo ZFNP</t>
  </si>
  <si>
    <t>zo ZFPvN</t>
  </si>
  <si>
    <t>zo ZFÚP</t>
  </si>
  <si>
    <t>zo  ZFGP</t>
  </si>
  <si>
    <t>zo  ZFIP</t>
  </si>
  <si>
    <t>Apríl</t>
  </si>
  <si>
    <t>Máj</t>
  </si>
  <si>
    <t>Január až  máj  2016</t>
  </si>
  <si>
    <t>Január až máj  2016</t>
  </si>
  <si>
    <t>Časový rozpis rozpočtu na január až máj 2016</t>
  </si>
  <si>
    <t>Skutočnosť január až  máj 2015</t>
  </si>
  <si>
    <t>Skutočnosť január až  máj 2016</t>
  </si>
  <si>
    <t>Prehľad o zostatkoch finančných prostriedkov na bežných účtoch  v Štátnej pokladnici  dňa  31.5.2016</t>
  </si>
  <si>
    <t>Presuny realizované na krytie výplat  dôchodkových dávok v roku 2016 vo výške 545 tis. Eur.</t>
  </si>
  <si>
    <t>Poukázané  finančné  prostriedky zo ŠR</t>
  </si>
  <si>
    <t>zúčtovnie dávok § 112</t>
  </si>
  <si>
    <t>Súhrnná bilancia - bez príspevkov na SDS (s vplyvom II. piliera)</t>
  </si>
  <si>
    <t>Skutočnosť za rok 2015</t>
  </si>
  <si>
    <t>Schválený rozpočet na rok 2016 */</t>
  </si>
  <si>
    <t>Očakávaná skutočnosť rok 2016</t>
  </si>
  <si>
    <t>Časový rozpis na január až máj 2016</t>
  </si>
  <si>
    <t>Skutočnosť k 31.5.2016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</si>
  <si>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</si>
  <si>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</si>
  <si>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</si>
  <si>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</si>
  <si>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</si>
  <si>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</si>
  <si>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</si>
  <si>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</si>
  <si>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</si>
  <si>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</si>
  <si>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</si>
  <si>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</si>
  <si>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</si>
  <si>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</si>
  <si>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</si>
  <si>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</si>
  <si>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</si>
  <si>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</si>
  <si>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</si>
  <si>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</si>
  <si>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</si>
  <si>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</si>
  <si>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</si>
  <si>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</si>
  <si>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</si>
  <si>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</si>
  <si>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</si>
  <si>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</si>
  <si>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2125 z 20. novembra 2015</t>
  </si>
  <si>
    <t>Prehľad o príjmoch a výdavkoch Sociálnej poisťovne na dávky, ktoré hradí štát v roku 2016</t>
  </si>
  <si>
    <t>Kapitola štátneho rozpočtu MPSVR SR</t>
  </si>
  <si>
    <t>Rozpis rozpočtu na január až máj 2016</t>
  </si>
  <si>
    <t>Skutočnosť za január až máj 2016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</si>
  <si>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</si>
  <si>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</si>
  <si>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</si>
  <si>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</si>
  <si>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</si>
  <si>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</si>
  <si>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</si>
  <si>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</si>
  <si>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</si>
  <si>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</si>
  <si>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</si>
  <si>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</si>
  <si>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</si>
  <si>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</si>
  <si>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</si>
  <si>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</si>
  <si>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</si>
  <si>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</si>
  <si>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</si>
  <si>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</si>
  <si>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</si>
  <si>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</si>
  <si>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</si>
  <si>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</si>
  <si>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</si>
  <si>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</si>
  <si>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</si>
  <si>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</si>
  <si>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</si>
  <si>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</si>
  <si>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</si>
  <si>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</si>
  <si>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</si>
  <si>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</si>
  <si>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</si>
  <si>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</si>
  <si>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</si>
  <si>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</si>
  <si>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Mesačný vývoj použitia správneho fondu celkom za rok 2015 a 2016</t>
  </si>
  <si>
    <t>v Eur</t>
  </si>
  <si>
    <t>Eur</t>
  </si>
  <si>
    <t>Ukazovatele</t>
  </si>
  <si>
    <t>R O K      2   0  1  5</t>
  </si>
  <si>
    <t>Rozpočet</t>
  </si>
  <si>
    <t xml:space="preserve"> S K U T O Č N O S Ť</t>
  </si>
  <si>
    <t>Január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</si>
  <si>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</si>
  <si>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</si>
  <si>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</si>
  <si>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</si>
  <si>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</si>
  <si>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</si>
  <si>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</si>
  <si>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</si>
  <si>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</si>
  <si>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6</t>
  </si>
  <si>
    <t>Upravený</t>
  </si>
  <si>
    <t>rozpočet</t>
  </si>
  <si>
    <t>Vyhodnotenie plnenia upraveného rozpisu rozpočtu správneho fondu Sociálnej poisťovne za obdobie január - máj 2016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</si>
  <si>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</si>
  <si>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</si>
  <si>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</si>
  <si>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</si>
  <si>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</si>
  <si>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</si>
  <si>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</si>
  <si>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</si>
  <si>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</si>
  <si>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</si>
  <si>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</si>
  <si>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Rozpis rozpočtu po úpravách k 31.5.2016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</si>
  <si>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</si>
  <si>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</si>
  <si>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</si>
  <si>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</si>
  <si>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</si>
  <si>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</si>
  <si>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</si>
  <si>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</t>
  </si>
  <si>
    <t>*  Rozpis rozpočtu po úpravách k 31.5.2016</t>
  </si>
  <si>
    <t>*  Skutočnosť</t>
  </si>
  <si>
    <t>* Pobočky SP (132)</t>
  </si>
  <si>
    <t>*** SPRÁVNY FOND SPOLU</t>
  </si>
  <si>
    <t>**  Rozpis rozpočtu</t>
  </si>
  <si>
    <t>**  Rozpis rozpočtu po úpravách k 31.5.2016</t>
  </si>
  <si>
    <t>**  Skutočnosť</t>
  </si>
  <si>
    <t>** % Plnenia z URR</t>
  </si>
  <si>
    <t>Objednávky a nezaplatené faktúry za celú Sociálnu poisťovňu k 13. júnu 2016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</si>
  <si>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</si>
  <si>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</si>
  <si>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</si>
  <si>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</si>
  <si>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</si>
  <si>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</si>
  <si>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</si>
  <si>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</si>
  <si>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13. júnu</t>
  </si>
  <si>
    <t>bez objednávok</t>
  </si>
  <si>
    <t>vrátane</t>
  </si>
  <si>
    <t>(stl.1 minus stl.6)</t>
  </si>
  <si>
    <t>na rok 2016</t>
  </si>
  <si>
    <t>SAP(modul MM)</t>
  </si>
  <si>
    <t>objednávok</t>
  </si>
  <si>
    <t>Vyhodnotenie plnenia upraveného rozpisu rozpočtu bežných výdavkov (nákladov) správneho fondu Sociálnej poisťovne za obdobie január až máj 2016</t>
  </si>
  <si>
    <t>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</si>
  <si>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</si>
  <si>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</si>
  <si>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</si>
  <si>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</si>
  <si>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</si>
  <si>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</si>
  <si>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</si>
  <si>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</si>
  <si>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</si>
  <si>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</si>
  <si>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</si>
  <si>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</si>
  <si>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</si>
  <si>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obdobie</t>
  </si>
  <si>
    <t>plnenia</t>
  </si>
  <si>
    <t>oddiel/skupina/</t>
  </si>
  <si>
    <t>kategória</t>
  </si>
  <si>
    <t>ložka</t>
  </si>
  <si>
    <t>k 31. 5. 2016</t>
  </si>
  <si>
    <t xml:space="preserve"> január až</t>
  </si>
  <si>
    <t>(3 : 2)</t>
  </si>
  <si>
    <t>trieda/podtrieda</t>
  </si>
  <si>
    <t xml:space="preserve"> máj 2016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</si>
  <si>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</si>
  <si>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</si>
  <si>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</si>
  <si>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</si>
  <si>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</si>
  <si>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</si>
  <si>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</si>
  <si>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</si>
  <si>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</si>
  <si>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</si>
  <si>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</si>
  <si>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</si>
  <si>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</si>
  <si>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</si>
  <si>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</si>
  <si>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</si>
  <si>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</si>
  <si>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</si>
  <si>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</si>
  <si>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</si>
  <si>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</si>
  <si>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</si>
  <si>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</si>
  <si>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</si>
  <si>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</si>
  <si>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</si>
  <si>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</si>
  <si>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</si>
  <si>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</si>
  <si>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</si>
  <si>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</si>
  <si>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</si>
  <si>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</si>
  <si>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</si>
  <si>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</si>
  <si>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</si>
  <si>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</si>
  <si>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</si>
  <si>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</si>
  <si>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</si>
  <si>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</si>
  <si>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</si>
  <si>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</si>
  <si>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</si>
  <si>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</si>
  <si>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</si>
  <si>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</si>
  <si>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</si>
  <si>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</si>
  <si>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</si>
  <si>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</si>
  <si>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</si>
  <si>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</si>
  <si>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</si>
  <si>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</si>
  <si>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</si>
  <si>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</si>
  <si>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</si>
  <si>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</si>
  <si>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</si>
  <si>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</si>
  <si>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</si>
  <si>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</si>
  <si>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</si>
  <si>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</si>
  <si>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</si>
  <si>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</si>
  <si>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</si>
  <si>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</si>
  <si>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</si>
  <si>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</si>
  <si>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</si>
  <si>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</si>
  <si>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</si>
  <si>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</si>
  <si>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</si>
  <si>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</si>
  <si>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</si>
  <si>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</si>
  <si>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</si>
  <si>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</si>
  <si>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</si>
  <si>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</si>
  <si>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</si>
  <si>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</si>
  <si>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</si>
  <si>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</si>
  <si>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</si>
  <si>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</si>
  <si>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</si>
  <si>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</si>
  <si>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</si>
  <si>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</si>
  <si>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</si>
  <si>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</si>
  <si>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</si>
  <si>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</si>
  <si>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</si>
  <si>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</si>
  <si>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</si>
  <si>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</si>
  <si>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</si>
  <si>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</si>
  <si>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</si>
  <si>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</si>
  <si>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</si>
  <si>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</si>
  <si>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</si>
  <si>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</si>
  <si>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</si>
  <si>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</si>
  <si>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</si>
  <si>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</si>
  <si>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</si>
  <si>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</si>
  <si>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</si>
  <si>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</si>
  <si>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</si>
  <si>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</si>
  <si>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</si>
  <si>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</si>
  <si>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</si>
  <si>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</si>
  <si>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</si>
  <si>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</si>
  <si>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</si>
  <si>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</si>
  <si>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</si>
  <si>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</si>
  <si>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</si>
  <si>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</si>
  <si>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</si>
  <si>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</si>
  <si>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</si>
  <si>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</si>
  <si>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</si>
  <si>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</si>
  <si>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</si>
  <si>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</si>
  <si>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</si>
  <si>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</si>
  <si>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</si>
  <si>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</si>
  <si>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</si>
  <si>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</si>
  <si>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</si>
  <si>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</si>
  <si>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až máj 2016 v štruktúre funkčnej a ekonomickej klasifikácie</t>
  </si>
  <si>
    <t>k 31.5.2016</t>
  </si>
  <si>
    <t>január až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</si>
  <si>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</si>
  <si>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</si>
  <si>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</si>
  <si>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</si>
  <si>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</si>
  <si>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</si>
  <si>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</si>
  <si>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</si>
  <si>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</si>
  <si>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</si>
  <si>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</si>
  <si>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</si>
  <si>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</si>
  <si>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</si>
  <si>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</si>
  <si>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</si>
  <si>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</si>
  <si>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</si>
  <si>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</si>
  <si>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</si>
  <si>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</si>
  <si>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</si>
  <si>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</si>
  <si>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</si>
  <si>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</si>
  <si>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</si>
  <si>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</si>
  <si>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</si>
  <si>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</si>
  <si>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</si>
  <si>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</si>
  <si>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</si>
  <si>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</si>
  <si>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</si>
  <si>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</si>
  <si>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</si>
  <si>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</si>
  <si>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</si>
  <si>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</si>
  <si>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 xml:space="preserve"> Energie</t>
  </si>
  <si>
    <t>637009</t>
  </si>
  <si>
    <t xml:space="preserve"> Náhrada mzdy a platu</t>
  </si>
  <si>
    <t>10.9.0.3</t>
  </si>
  <si>
    <t>642036</t>
  </si>
  <si>
    <t xml:space="preserve"> Na štipendiá</t>
  </si>
  <si>
    <t>Evidencia úpravy rozpisu rozpočtu v Sociálnej poisťovni ústredie</t>
  </si>
  <si>
    <t>za rok  2016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</si>
  <si>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</si>
  <si>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</si>
  <si>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</si>
  <si>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</si>
  <si>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</si>
  <si>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</si>
  <si>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</si>
  <si>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</si>
  <si>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</si>
  <si>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</si>
  <si>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</si>
  <si>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</si>
  <si>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</si>
  <si>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BA--0107217/2016</t>
  </si>
  <si>
    <t>Dodatok</t>
  </si>
  <si>
    <t>Rozpočtové opatrenie</t>
  </si>
  <si>
    <t>711003.04121200</t>
  </si>
  <si>
    <t>I1602</t>
  </si>
  <si>
    <t>správneho fondu, ústredie</t>
  </si>
  <si>
    <t>713002.04221210</t>
  </si>
  <si>
    <t>I1601</t>
  </si>
  <si>
    <t>713003.04221220</t>
  </si>
  <si>
    <t>633006.50111200</t>
  </si>
  <si>
    <t>ZZZ</t>
  </si>
  <si>
    <t>633003.50142300</t>
  </si>
  <si>
    <t>635002.51130000</t>
  </si>
  <si>
    <t>635004.51151000</t>
  </si>
  <si>
    <t>635003.51152000</t>
  </si>
  <si>
    <t>632003.51450000</t>
  </si>
  <si>
    <t>632004.51818000</t>
  </si>
  <si>
    <t>635002.51822000</t>
  </si>
  <si>
    <t>637004.51828000</t>
  </si>
  <si>
    <t>713005.04221240</t>
  </si>
  <si>
    <t>P1401</t>
  </si>
  <si>
    <t>714001.04231200</t>
  </si>
  <si>
    <t>P1301</t>
  </si>
  <si>
    <t>716000.04251200</t>
  </si>
  <si>
    <t>P1419</t>
  </si>
  <si>
    <t>P1605</t>
  </si>
  <si>
    <t>P1009</t>
  </si>
  <si>
    <t>P1516</t>
  </si>
  <si>
    <t>P1011</t>
  </si>
  <si>
    <t>P1503</t>
  </si>
  <si>
    <t>P1504</t>
  </si>
  <si>
    <t>P1219</t>
  </si>
  <si>
    <t>P1606</t>
  </si>
  <si>
    <t>717002.04211220</t>
  </si>
  <si>
    <t>P1024</t>
  </si>
  <si>
    <t>P1215</t>
  </si>
  <si>
    <t>P1102</t>
  </si>
  <si>
    <t>P1505</t>
  </si>
  <si>
    <t>P1127</t>
  </si>
  <si>
    <t>P1610</t>
  </si>
  <si>
    <t>P1407</t>
  </si>
  <si>
    <t>P1509</t>
  </si>
  <si>
    <t>P1317</t>
  </si>
  <si>
    <t>P1335</t>
  </si>
  <si>
    <t>P1105</t>
  </si>
  <si>
    <t>P1518</t>
  </si>
  <si>
    <t>P1608</t>
  </si>
  <si>
    <t>P1405</t>
  </si>
  <si>
    <t>P1517</t>
  </si>
  <si>
    <t>P1609</t>
  </si>
  <si>
    <t>P1607</t>
  </si>
  <si>
    <t>P1207</t>
  </si>
  <si>
    <t>717003.04211230</t>
  </si>
  <si>
    <t>P1408</t>
  </si>
  <si>
    <t>P1510</t>
  </si>
  <si>
    <t>633006.50111000</t>
  </si>
  <si>
    <t>633006.50112000</t>
  </si>
  <si>
    <t>633006.50114000</t>
  </si>
  <si>
    <t>633006.50121000</t>
  </si>
  <si>
    <t>634001.50131000</t>
  </si>
  <si>
    <t>634001.50132000</t>
  </si>
  <si>
    <t>633001.50142100</t>
  </si>
  <si>
    <t>633004.50142400</t>
  </si>
  <si>
    <t>632001.50210000</t>
  </si>
  <si>
    <t>632001.50220000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</si>
  <si>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</si>
  <si>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</si>
  <si>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</si>
  <si>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</si>
  <si>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</si>
  <si>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</si>
  <si>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636002.51620000</t>
  </si>
  <si>
    <t>637004.51811000</t>
  </si>
  <si>
    <t>637004.51812000</t>
  </si>
  <si>
    <t>637005.51813000</t>
  </si>
  <si>
    <t>637011.51814000</t>
  </si>
  <si>
    <t>642015.52770000</t>
  </si>
  <si>
    <t>611000.52110000</t>
  </si>
  <si>
    <t>614000.52140000</t>
  </si>
  <si>
    <t>625002.52442000</t>
  </si>
  <si>
    <t>632003.51410000</t>
  </si>
  <si>
    <t>632003.51910000</t>
  </si>
  <si>
    <t>637016.52710000</t>
  </si>
  <si>
    <t>637014.52720000</t>
  </si>
  <si>
    <t>637012.54910000</t>
  </si>
  <si>
    <t>637012.54930000</t>
  </si>
  <si>
    <t>637029.54810000</t>
  </si>
  <si>
    <t>637031.54210000</t>
  </si>
  <si>
    <t>637034.54940000</t>
  </si>
  <si>
    <t>637034.54941000</t>
  </si>
  <si>
    <t>642013.52750000</t>
  </si>
  <si>
    <t>642013.52820000</t>
  </si>
  <si>
    <t>090</t>
  </si>
  <si>
    <t>080</t>
  </si>
  <si>
    <t>060</t>
  </si>
  <si>
    <t>050</t>
  </si>
  <si>
    <t>040</t>
  </si>
  <si>
    <t>020</t>
  </si>
  <si>
    <t>x</t>
  </si>
  <si>
    <t>BA--0217528/2016</t>
  </si>
  <si>
    <t>Prijatie</t>
  </si>
  <si>
    <t>Odoslanie</t>
  </si>
  <si>
    <t>637005.51831000</t>
  </si>
  <si>
    <t>642012.52740000</t>
  </si>
  <si>
    <t>642012.52810000</t>
  </si>
  <si>
    <t>BA--0226978/2016</t>
  </si>
  <si>
    <t>BA--0307157/2016</t>
  </si>
  <si>
    <t>637012.53810000</t>
  </si>
  <si>
    <t>4.</t>
  </si>
  <si>
    <t>Vývoj pohľadávok Sociálnej poisťovne podľa druhov a podľa fondov mesačne v roku 2016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</si>
  <si>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</si>
  <si>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</si>
  <si>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</si>
  <si>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</si>
  <si>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</si>
  <si>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</si>
  <si>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</si>
  <si>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</si>
  <si>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</si>
  <si>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</si>
  <si>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</si>
  <si>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</si>
  <si>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decembru 2015</t>
  </si>
  <si>
    <t>31.januáru 2016</t>
  </si>
  <si>
    <t>29. februáru 2016</t>
  </si>
  <si>
    <t>31. marcu 2016</t>
  </si>
  <si>
    <t>30. aprílu 2016</t>
  </si>
  <si>
    <t>31. máju 2016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</si>
  <si>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</si>
  <si>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</si>
  <si>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</si>
  <si>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</si>
  <si>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</si>
  <si>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</si>
  <si>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</si>
  <si>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</si>
  <si>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</si>
  <si>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</si>
  <si>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</si>
  <si>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</si>
  <si>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</si>
  <si>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</si>
  <si>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</si>
  <si>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 decembru 2015</t>
  </si>
  <si>
    <t>k 31.januáru 2016</t>
  </si>
  <si>
    <t>k 29. februáru 2016</t>
  </si>
  <si>
    <t>k 31. marcu 2016</t>
  </si>
  <si>
    <t>k 30. aprílu 2016</t>
  </si>
  <si>
    <t>k 31. máju 2016</t>
  </si>
  <si>
    <t>Pobočka</t>
  </si>
  <si>
    <t>Pohľadávky celkom ( účet 316 ) v tis. Eur</t>
  </si>
  <si>
    <t>stav k 31_5_2015</t>
  </si>
  <si>
    <t>stav k 31_5_2016</t>
  </si>
  <si>
    <t>nárast (+); pokles (-)</t>
  </si>
  <si>
    <t>zníženie (-), nárast (+) pohľadávok oproti stavu k 31_5_2015 o...%</t>
  </si>
  <si>
    <t>Bratislava</t>
  </si>
  <si>
    <t>Prievidza</t>
  </si>
  <si>
    <t>Galanta</t>
  </si>
  <si>
    <t>Liptovský Mikuláš</t>
  </si>
  <si>
    <t>Lučenec</t>
  </si>
  <si>
    <t>Nitra</t>
  </si>
  <si>
    <t>Spišská Nová Ves</t>
  </si>
  <si>
    <t>Rožňava</t>
  </si>
  <si>
    <t>Považská Bystrica</t>
  </si>
  <si>
    <t>Michalovce</t>
  </si>
  <si>
    <t>Senica</t>
  </si>
  <si>
    <t>Bardejov</t>
  </si>
  <si>
    <t>Košice</t>
  </si>
  <si>
    <t>Trnava</t>
  </si>
  <si>
    <t>Čadca</t>
  </si>
  <si>
    <t>Poprad</t>
  </si>
  <si>
    <t>Trebišov</t>
  </si>
  <si>
    <t>Žilina</t>
  </si>
  <si>
    <t>Trenčín</t>
  </si>
  <si>
    <t>Komárno</t>
  </si>
  <si>
    <t>Rimavská Sobota</t>
  </si>
  <si>
    <t>Stará Ľubovňa</t>
  </si>
  <si>
    <t>Nové Zámky</t>
  </si>
  <si>
    <t>Banská Bystrica</t>
  </si>
  <si>
    <t>Humenné</t>
  </si>
  <si>
    <t>Prešov</t>
  </si>
  <si>
    <t>Topoľčany</t>
  </si>
  <si>
    <t>Vranov nad Topľou</t>
  </si>
  <si>
    <t>Žiar nad Hronom</t>
  </si>
  <si>
    <t>Levice</t>
  </si>
  <si>
    <t>Svidník</t>
  </si>
  <si>
    <t>Zvolen</t>
  </si>
  <si>
    <t>Dolný Kubín</t>
  </si>
  <si>
    <t>Dunajská Streda</t>
  </si>
  <si>
    <t>Martin</t>
  </si>
  <si>
    <t>Veľký Krtíš</t>
  </si>
  <si>
    <t>SP pobočky</t>
  </si>
  <si>
    <t xml:space="preserve">Ústredie </t>
  </si>
  <si>
    <t>SP spolu</t>
  </si>
  <si>
    <t>exekúcie podané v roku 2016</t>
  </si>
  <si>
    <t>počet rozhodnutí</t>
  </si>
  <si>
    <t>výška vymáhanej pohľadávky v exekučnom konaní v tis. Eur</t>
  </si>
  <si>
    <t>úhrady v tis. Eur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</si>
  <si>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</si>
  <si>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2016 do 31.5. 2016</t>
  </si>
  <si>
    <t xml:space="preserve">spolu prevedené     </t>
  </si>
  <si>
    <t>počet</t>
  </si>
  <si>
    <t>suma tis. EUR</t>
  </si>
  <si>
    <t>spolu akceptované  (suma tis. EUR)</t>
  </si>
  <si>
    <t>sumárny prehľad rok 2016</t>
  </si>
  <si>
    <t>Vydané rozhodnutia o povolení splátok dlžných súm v roku 2016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</si>
  <si>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</si>
  <si>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</si>
  <si>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</si>
  <si>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</si>
  <si>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31. máju 2016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</si>
  <si>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</si>
  <si>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</si>
  <si>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</si>
  <si>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</si>
  <si>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30. aprílu 2016</t>
  </si>
  <si>
    <t>Pohľadávka na                     poistnom                                k 31. máju 2016</t>
  </si>
  <si>
    <t>Rozdiel pohľadávky na                              poistnom                      5_ 2016 - 4_2016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</si>
  <si>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</si>
  <si>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</si>
  <si>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</si>
  <si>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</si>
  <si>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</si>
  <si>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</si>
  <si>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 Košice</t>
  </si>
  <si>
    <t>00606707</t>
  </si>
  <si>
    <t>Fakultná nemocnica Trnava</t>
  </si>
  <si>
    <t>00610381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</si>
  <si>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</si>
  <si>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</si>
  <si>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</si>
  <si>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</si>
  <si>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</si>
  <si>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</si>
  <si>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</si>
  <si>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</si>
  <si>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</si>
  <si>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</si>
  <si>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</si>
  <si>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</si>
  <si>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</si>
  <si>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</si>
  <si>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</si>
  <si>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</si>
  <si>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</si>
  <si>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</si>
  <si>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</si>
  <si>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 s poliklinikou, n.o., Veľký Krtíš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</si>
  <si>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</si>
  <si>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</si>
  <si>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</si>
  <si>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</si>
  <si>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</si>
  <si>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</si>
  <si>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</si>
  <si>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</si>
  <si>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</si>
  <si>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</si>
  <si>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</si>
  <si>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</si>
  <si>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</si>
  <si>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</si>
  <si>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</si>
  <si>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</si>
  <si>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31. máju 2016</t>
  </si>
  <si>
    <t>Typ ZZ</t>
  </si>
  <si>
    <t>Forma ZZ (S/V)</t>
  </si>
  <si>
    <t>Platenie bežného poistného</t>
  </si>
  <si>
    <t>Pohľadávka na poistnom k 31.5.2016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</si>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</sst>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_-* #,##0.00\ _€_-;\-* #,##0.00\ _€_-;_-* &quot;-&quot;??\ _€_-;_-@_-"/>
    <numFmt numFmtId="172" formatCode="#,##0.00_ ;\-#,##0.00\ "/>
    <numFmt numFmtId="173" formatCode="_-* #,##0\ _S_k_-;\-* #,##0\ _S_k_-;_-* &quot;-&quot;\ _S_k_-;_-@_-"/>
    <numFmt numFmtId="174" formatCode="#,##0;\-#,##0;&quot; &quot;"/>
    <numFmt numFmtId="175" formatCode="#,##0_ ;\-#,##0\ "/>
    <numFmt numFmtId="176" formatCode="#,##0.00;\-#,##0.00;&quot; &quot;"/>
    <numFmt numFmtId="177" formatCode="_-* #,##0\ _S_k_-;\-* #,##0\ _S_k_-;_-* &quot;-&quot;??\ _S_k_-;_-@_-"/>
    <numFmt numFmtId="178" formatCode="#,##0.00_ ;[Red]\-#,##0.00;\-"/>
    <numFmt numFmtId="179" formatCode="_-* #,##0.00\ &quot;Sk&quot;_-;\-* #,##0.00\ &quot;Sk&quot;_-;_-* &quot;-&quot;??\ &quot;Sk&quot;_-;_-@_-"/>
    <numFmt numFmtId="180" formatCode="#,##0.00000"/>
    <numFmt numFmtId="181" formatCode="#,##0.0000"/>
    <numFmt numFmtId="182" formatCode="#,##0.00_ ;[Red]\-#,##0.00\ "/>
    <numFmt numFmtId="183" formatCode="#,##0.00\ &quot;Sk&quot;"/>
  </numFmts>
  <fonts count="14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0"/>
      <color rgb="FF008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8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3" fontId="32" fillId="0" borderId="0"/>
    <xf numFmtId="3" fontId="33" fillId="0" borderId="0"/>
    <xf numFmtId="3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5" fillId="0" borderId="0">
      <protection locked="0"/>
    </xf>
    <xf numFmtId="0" fontId="36" fillId="4" borderId="0" applyNumberFormat="0" applyBorder="0" applyAlignment="0" applyProtection="0"/>
    <xf numFmtId="168" fontId="25" fillId="0" borderId="0" applyFont="0" applyFill="0" applyBorder="0" applyAlignment="0" applyProtection="0"/>
    <xf numFmtId="167" fontId="35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8" fillId="16" borderId="1" applyNumberFormat="0" applyAlignment="0" applyProtection="0"/>
    <xf numFmtId="0" fontId="39" fillId="0" borderId="2" applyNumberFormat="0" applyFill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1" fillId="0" borderId="0" applyNumberFormat="0" applyFill="0" applyBorder="0" applyAlignment="0" applyProtection="0"/>
    <xf numFmtId="2" fontId="42" fillId="0" borderId="0"/>
    <xf numFmtId="0" fontId="43" fillId="17" borderId="0" applyNumberFormat="0" applyBorder="0" applyAlignment="0" applyProtection="0"/>
    <xf numFmtId="0" fontId="25" fillId="0" borderId="0"/>
    <xf numFmtId="0" fontId="26" fillId="0" borderId="0"/>
    <xf numFmtId="0" fontId="28" fillId="0" borderId="0"/>
    <xf numFmtId="0" fontId="44" fillId="0" borderId="0"/>
    <xf numFmtId="0" fontId="45" fillId="0" borderId="0"/>
    <xf numFmtId="0" fontId="25" fillId="0" borderId="0"/>
    <xf numFmtId="0" fontId="28" fillId="0" borderId="0"/>
    <xf numFmtId="0" fontId="26" fillId="0" borderId="0"/>
    <xf numFmtId="0" fontId="34" fillId="0" borderId="0"/>
    <xf numFmtId="0" fontId="33" fillId="0" borderId="0"/>
    <xf numFmtId="0" fontId="28" fillId="18" borderId="5" applyNumberFormat="0" applyFont="0" applyAlignment="0" applyProtection="0"/>
    <xf numFmtId="0" fontId="46" fillId="0" borderId="6" applyNumberFormat="0" applyFill="0" applyAlignment="0" applyProtection="0"/>
    <xf numFmtId="49" fontId="47" fillId="0" borderId="0"/>
    <xf numFmtId="0" fontId="48" fillId="0" borderId="7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0" borderId="8">
      <protection locked="0"/>
    </xf>
    <xf numFmtId="0" fontId="51" fillId="0" borderId="0"/>
    <xf numFmtId="0" fontId="52" fillId="7" borderId="9" applyNumberFormat="0" applyAlignment="0" applyProtection="0"/>
    <xf numFmtId="0" fontId="53" fillId="19" borderId="9" applyNumberFormat="0" applyAlignment="0" applyProtection="0"/>
    <xf numFmtId="0" fontId="54" fillId="19" borderId="10" applyNumberFormat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23" borderId="0" applyNumberFormat="0" applyBorder="0" applyAlignment="0" applyProtection="0"/>
    <xf numFmtId="164" fontId="25" fillId="0" borderId="0" applyFont="0" applyFill="0" applyBorder="0" applyAlignment="0" applyProtection="0"/>
    <xf numFmtId="0" fontId="25" fillId="0" borderId="0"/>
    <xf numFmtId="0" fontId="24" fillId="0" borderId="0"/>
    <xf numFmtId="164" fontId="57" fillId="0" borderId="0" applyFont="0" applyFill="0" applyBorder="0" applyAlignment="0" applyProtection="0"/>
    <xf numFmtId="0" fontId="23" fillId="0" borderId="0"/>
    <xf numFmtId="164" fontId="58" fillId="0" borderId="0" applyFont="0" applyFill="0" applyBorder="0" applyAlignment="0" applyProtection="0"/>
    <xf numFmtId="0" fontId="22" fillId="0" borderId="0"/>
    <xf numFmtId="164" fontId="59" fillId="0" borderId="0" applyFont="0" applyFill="0" applyBorder="0" applyAlignment="0" applyProtection="0"/>
    <xf numFmtId="0" fontId="21" fillId="0" borderId="0"/>
    <xf numFmtId="164" fontId="60" fillId="0" borderId="0" applyFont="0" applyFill="0" applyBorder="0" applyAlignment="0" applyProtection="0"/>
    <xf numFmtId="0" fontId="29" fillId="0" borderId="0"/>
    <xf numFmtId="164" fontId="61" fillId="0" borderId="0" applyFont="0" applyFill="0" applyBorder="0" applyAlignment="0" applyProtection="0"/>
    <xf numFmtId="0" fontId="20" fillId="0" borderId="0"/>
    <xf numFmtId="0" fontId="25" fillId="0" borderId="0"/>
    <xf numFmtId="0" fontId="19" fillId="0" borderId="0"/>
    <xf numFmtId="9" fontId="25" fillId="0" borderId="0" applyFont="0" applyFill="0" applyBorder="0" applyAlignment="0" applyProtection="0"/>
    <xf numFmtId="0" fontId="28" fillId="0" borderId="0"/>
    <xf numFmtId="0" fontId="18" fillId="0" borderId="0"/>
    <xf numFmtId="0" fontId="17" fillId="0" borderId="0"/>
    <xf numFmtId="0" fontId="16" fillId="0" borderId="0"/>
    <xf numFmtId="0" fontId="25" fillId="0" borderId="0"/>
    <xf numFmtId="0" fontId="2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64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2" borderId="0" applyNumberFormat="0" applyBorder="0" applyAlignment="0" applyProtection="0"/>
    <xf numFmtId="0" fontId="64" fillId="33" borderId="0" applyNumberFormat="0" applyBorder="0" applyAlignment="0" applyProtection="0"/>
    <xf numFmtId="0" fontId="64" fillId="34" borderId="0" applyNumberFormat="0" applyBorder="0" applyAlignment="0" applyProtection="0"/>
    <xf numFmtId="0" fontId="64" fillId="35" borderId="0" applyNumberFormat="0" applyBorder="0" applyAlignment="0" applyProtection="0"/>
    <xf numFmtId="0" fontId="65" fillId="36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0" applyNumberFormat="0" applyBorder="0" applyAlignment="0" applyProtection="0"/>
    <xf numFmtId="0" fontId="67" fillId="43" borderId="18" applyNumberFormat="0" applyAlignment="0" applyProtection="0"/>
    <xf numFmtId="0" fontId="68" fillId="0" borderId="19" applyNumberFormat="0" applyFill="0" applyAlignment="0" applyProtection="0"/>
    <xf numFmtId="0" fontId="69" fillId="0" borderId="20" applyNumberFormat="0" applyFill="0" applyAlignment="0" applyProtection="0"/>
    <xf numFmtId="0" fontId="70" fillId="0" borderId="21" applyNumberFormat="0" applyFill="0" applyAlignment="0" applyProtection="0"/>
    <xf numFmtId="0" fontId="70" fillId="0" borderId="0" applyNumberFormat="0" applyFill="0" applyBorder="0" applyAlignment="0" applyProtection="0"/>
    <xf numFmtId="0" fontId="71" fillId="44" borderId="0" applyNumberFormat="0" applyBorder="0" applyAlignment="0" applyProtection="0"/>
    <xf numFmtId="0" fontId="64" fillId="45" borderId="22" applyNumberFormat="0" applyFont="0" applyAlignment="0" applyProtection="0"/>
    <xf numFmtId="0" fontId="72" fillId="0" borderId="23" applyNumberFormat="0" applyFill="0" applyAlignment="0" applyProtection="0"/>
    <xf numFmtId="0" fontId="73" fillId="0" borderId="24" applyNumberFormat="0" applyFill="0" applyAlignment="0" applyProtection="0"/>
    <xf numFmtId="0" fontId="74" fillId="0" borderId="0" applyNumberFormat="0" applyFill="0" applyBorder="0" applyAlignment="0" applyProtection="0"/>
    <xf numFmtId="0" fontId="75" fillId="46" borderId="25" applyNumberFormat="0" applyAlignment="0" applyProtection="0"/>
    <xf numFmtId="0" fontId="76" fillId="47" borderId="25" applyNumberFormat="0" applyAlignment="0" applyProtection="0"/>
    <xf numFmtId="0" fontId="77" fillId="47" borderId="26" applyNumberFormat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65" fillId="49" borderId="0" applyNumberFormat="0" applyBorder="0" applyAlignment="0" applyProtection="0"/>
    <xf numFmtId="0" fontId="65" fillId="50" borderId="0" applyNumberFormat="0" applyBorder="0" applyAlignment="0" applyProtection="0"/>
    <xf numFmtId="0" fontId="65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4" borderId="0" applyNumberFormat="0" applyBorder="0" applyAlignment="0" applyProtection="0"/>
    <xf numFmtId="9" fontId="25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9" fontId="80" fillId="0" borderId="0" applyFont="0" applyFill="0" applyBorder="0" applyAlignment="0" applyProtection="0"/>
    <xf numFmtId="0" fontId="81" fillId="0" borderId="0"/>
    <xf numFmtId="0" fontId="25" fillId="0" borderId="0"/>
    <xf numFmtId="9" fontId="81" fillId="0" borderId="0" applyFont="0" applyFill="0" applyBorder="0" applyAlignment="0" applyProtection="0"/>
    <xf numFmtId="0" fontId="82" fillId="0" borderId="0"/>
    <xf numFmtId="169" fontId="82" fillId="0" borderId="0" applyFont="0" applyFill="0" applyBorder="0" applyAlignment="0" applyProtection="0"/>
    <xf numFmtId="0" fontId="83" fillId="0" borderId="0"/>
    <xf numFmtId="0" fontId="28" fillId="0" borderId="0"/>
    <xf numFmtId="0" fontId="84" fillId="0" borderId="0"/>
    <xf numFmtId="0" fontId="25" fillId="0" borderId="0"/>
    <xf numFmtId="0" fontId="85" fillId="0" borderId="0"/>
    <xf numFmtId="169" fontId="85" fillId="0" borderId="0" applyFont="0" applyFill="0" applyBorder="0" applyAlignment="0" applyProtection="0"/>
    <xf numFmtId="0" fontId="25" fillId="0" borderId="0"/>
    <xf numFmtId="0" fontId="25" fillId="0" borderId="0"/>
    <xf numFmtId="0" fontId="5" fillId="0" borderId="0"/>
    <xf numFmtId="0" fontId="28" fillId="0" borderId="0"/>
    <xf numFmtId="171" fontId="64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5" fillId="0" borderId="0"/>
    <xf numFmtId="0" fontId="25" fillId="0" borderId="0"/>
    <xf numFmtId="0" fontId="6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" fillId="0" borderId="0"/>
    <xf numFmtId="0" fontId="28" fillId="0" borderId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45" borderId="22" applyNumberFormat="0" applyFont="0" applyAlignment="0" applyProtection="0"/>
    <xf numFmtId="0" fontId="4" fillId="45" borderId="22" applyNumberFormat="0" applyFont="0" applyAlignment="0" applyProtection="0"/>
    <xf numFmtId="0" fontId="3" fillId="0" borderId="0"/>
    <xf numFmtId="169" fontId="25" fillId="0" borderId="0" applyFont="0" applyFill="0" applyBorder="0" applyAlignment="0" applyProtection="0"/>
    <xf numFmtId="0" fontId="2" fillId="0" borderId="0"/>
    <xf numFmtId="0" fontId="95" fillId="0" borderId="0"/>
    <xf numFmtId="44" fontId="97" fillId="0" borderId="0" applyFont="0" applyFill="0" applyBorder="0" applyAlignment="0" applyProtection="0"/>
    <xf numFmtId="0" fontId="25" fillId="0" borderId="0"/>
    <xf numFmtId="0" fontId="29" fillId="0" borderId="0"/>
    <xf numFmtId="0" fontId="25" fillId="0" borderId="0"/>
    <xf numFmtId="0" fontId="28" fillId="0" borderId="0"/>
    <xf numFmtId="0" fontId="1" fillId="0" borderId="0"/>
    <xf numFmtId="0" fontId="28" fillId="0" borderId="0"/>
    <xf numFmtId="0" fontId="25" fillId="0" borderId="0"/>
    <xf numFmtId="0" fontId="91" fillId="57" borderId="0"/>
    <xf numFmtId="0" fontId="94" fillId="57" borderId="0"/>
    <xf numFmtId="0" fontId="25" fillId="57" borderId="0"/>
    <xf numFmtId="0" fontId="94" fillId="57" borderId="0"/>
    <xf numFmtId="0" fontId="94" fillId="57" borderId="0"/>
    <xf numFmtId="0" fontId="122" fillId="58" borderId="0"/>
    <xf numFmtId="0" fontId="123" fillId="58" borderId="0"/>
    <xf numFmtId="0" fontId="124" fillId="57" borderId="0"/>
    <xf numFmtId="0" fontId="123" fillId="58" borderId="0"/>
    <xf numFmtId="0" fontId="123" fillId="58" borderId="0"/>
    <xf numFmtId="0" fontId="125" fillId="59" borderId="0"/>
    <xf numFmtId="0" fontId="126" fillId="59" borderId="0"/>
    <xf numFmtId="0" fontId="127" fillId="57" borderId="0"/>
    <xf numFmtId="0" fontId="126" fillId="59" borderId="0"/>
    <xf numFmtId="0" fontId="126" fillId="59" borderId="0"/>
    <xf numFmtId="0" fontId="128" fillId="60" borderId="0"/>
    <xf numFmtId="0" fontId="129" fillId="60" borderId="0"/>
    <xf numFmtId="0" fontId="111" fillId="57" borderId="0"/>
    <xf numFmtId="0" fontId="129" fillId="60" borderId="0"/>
    <xf numFmtId="0" fontId="129" fillId="60" borderId="0"/>
    <xf numFmtId="0" fontId="130" fillId="0" borderId="0"/>
    <xf numFmtId="0" fontId="131" fillId="0" borderId="0"/>
    <xf numFmtId="0" fontId="130" fillId="57" borderId="0"/>
    <xf numFmtId="0" fontId="131" fillId="0" borderId="0"/>
    <xf numFmtId="0" fontId="131" fillId="0" borderId="0"/>
    <xf numFmtId="0" fontId="132" fillId="0" borderId="0"/>
    <xf numFmtId="0" fontId="133" fillId="0" borderId="0"/>
    <xf numFmtId="0" fontId="132" fillId="57" borderId="0"/>
    <xf numFmtId="0" fontId="133" fillId="0" borderId="0"/>
    <xf numFmtId="0" fontId="133" fillId="0" borderId="0"/>
    <xf numFmtId="0" fontId="134" fillId="0" borderId="0"/>
    <xf numFmtId="0" fontId="33" fillId="0" borderId="0"/>
    <xf numFmtId="0" fontId="134" fillId="57" borderId="0"/>
    <xf numFmtId="0" fontId="33" fillId="0" borderId="0"/>
    <xf numFmtId="0" fontId="33" fillId="0" borderId="0"/>
    <xf numFmtId="4" fontId="91" fillId="61" borderId="0"/>
    <xf numFmtId="0" fontId="94" fillId="61" borderId="0"/>
    <xf numFmtId="178" fontId="91" fillId="61" borderId="65"/>
    <xf numFmtId="0" fontId="94" fillId="61" borderId="0"/>
    <xf numFmtId="0" fontId="94" fillId="61" borderId="0"/>
    <xf numFmtId="0" fontId="127" fillId="62" borderId="0"/>
    <xf numFmtId="0" fontId="94" fillId="62" borderId="0"/>
    <xf numFmtId="0" fontId="127" fillId="61" borderId="0"/>
    <xf numFmtId="0" fontId="94" fillId="62" borderId="0"/>
    <xf numFmtId="0" fontId="94" fillId="62" borderId="0"/>
    <xf numFmtId="0" fontId="91" fillId="57" borderId="0"/>
    <xf numFmtId="0" fontId="94" fillId="57" borderId="0"/>
    <xf numFmtId="0" fontId="25" fillId="57" borderId="0"/>
    <xf numFmtId="0" fontId="94" fillId="57" borderId="0"/>
    <xf numFmtId="0" fontId="94" fillId="57" borderId="0"/>
    <xf numFmtId="0" fontId="122" fillId="58" borderId="0"/>
    <xf numFmtId="0" fontId="123" fillId="58" borderId="0"/>
    <xf numFmtId="0" fontId="124" fillId="57" borderId="0"/>
    <xf numFmtId="0" fontId="123" fillId="58" borderId="0"/>
    <xf numFmtId="0" fontId="123" fillId="58" borderId="0"/>
    <xf numFmtId="0" fontId="125" fillId="59" borderId="0"/>
    <xf numFmtId="0" fontId="126" fillId="59" borderId="0"/>
    <xf numFmtId="0" fontId="127" fillId="57" borderId="0"/>
    <xf numFmtId="0" fontId="126" fillId="59" borderId="0"/>
    <xf numFmtId="0" fontId="126" fillId="59" borderId="0"/>
    <xf numFmtId="0" fontId="128" fillId="60" borderId="0"/>
    <xf numFmtId="0" fontId="129" fillId="60" borderId="0"/>
    <xf numFmtId="0" fontId="91" fillId="57" borderId="0"/>
    <xf numFmtId="0" fontId="129" fillId="60" borderId="0"/>
    <xf numFmtId="0" fontId="129" fillId="60" borderId="0"/>
    <xf numFmtId="0" fontId="130" fillId="0" borderId="0"/>
    <xf numFmtId="0" fontId="131" fillId="0" borderId="0"/>
    <xf numFmtId="0" fontId="130" fillId="57" borderId="0"/>
    <xf numFmtId="0" fontId="131" fillId="0" borderId="0"/>
    <xf numFmtId="0" fontId="131" fillId="0" borderId="0"/>
    <xf numFmtId="0" fontId="132" fillId="0" borderId="0"/>
    <xf numFmtId="0" fontId="133" fillId="0" borderId="0"/>
    <xf numFmtId="0" fontId="132" fillId="57" borderId="0"/>
    <xf numFmtId="0" fontId="133" fillId="0" borderId="0"/>
    <xf numFmtId="0" fontId="133" fillId="0" borderId="0"/>
    <xf numFmtId="0" fontId="134" fillId="0" borderId="0"/>
    <xf numFmtId="0" fontId="33" fillId="0" borderId="0"/>
    <xf numFmtId="0" fontId="134" fillId="57" borderId="0"/>
    <xf numFmtId="0" fontId="33" fillId="0" borderId="0"/>
    <xf numFmtId="0" fontId="33" fillId="0" borderId="0"/>
    <xf numFmtId="179" fontId="30" fillId="0" borderId="0" applyFont="0" applyFill="0" applyBorder="0" applyAlignment="0" applyProtection="0"/>
    <xf numFmtId="0" fontId="30" fillId="0" borderId="0"/>
    <xf numFmtId="0" fontId="28" fillId="0" borderId="0"/>
    <xf numFmtId="0" fontId="28" fillId="0" borderId="0"/>
  </cellStyleXfs>
  <cellXfs count="800">
    <xf numFmtId="0" fontId="0" fillId="0" borderId="0" xfId="0"/>
    <xf numFmtId="0" fontId="62" fillId="0" borderId="0" xfId="75" applyFont="1" applyFill="1"/>
    <xf numFmtId="0" fontId="63" fillId="0" borderId="0" xfId="75" applyFont="1" applyFill="1"/>
    <xf numFmtId="0" fontId="62" fillId="0" borderId="0" xfId="38" applyFont="1" applyFill="1"/>
    <xf numFmtId="0" fontId="62" fillId="0" borderId="0" xfId="38" applyFont="1" applyFill="1" applyAlignment="1">
      <alignment horizontal="right"/>
    </xf>
    <xf numFmtId="0" fontId="62" fillId="0" borderId="14" xfId="38" applyFont="1" applyFill="1" applyBorder="1" applyAlignment="1">
      <alignment horizontal="center"/>
    </xf>
    <xf numFmtId="49" fontId="62" fillId="0" borderId="14" xfId="38" applyNumberFormat="1" applyFont="1" applyFill="1" applyBorder="1" applyAlignment="1">
      <alignment horizontal="center" wrapText="1"/>
    </xf>
    <xf numFmtId="0" fontId="62" fillId="0" borderId="14" xfId="38" applyFont="1" applyFill="1" applyBorder="1"/>
    <xf numFmtId="3" fontId="62" fillId="0" borderId="14" xfId="38" applyNumberFormat="1" applyFont="1" applyFill="1" applyBorder="1"/>
    <xf numFmtId="3" fontId="62" fillId="0" borderId="0" xfId="38" applyNumberFormat="1" applyFont="1" applyFill="1"/>
    <xf numFmtId="0" fontId="62" fillId="0" borderId="0" xfId="40" applyFont="1" applyFill="1"/>
    <xf numFmtId="0" fontId="62" fillId="0" borderId="0" xfId="39" applyFont="1" applyFill="1"/>
    <xf numFmtId="0" fontId="62" fillId="0" borderId="0" xfId="0" applyFont="1" applyFill="1"/>
    <xf numFmtId="0" fontId="62" fillId="0" borderId="0" xfId="0" applyFont="1" applyFill="1" applyAlignment="1">
      <alignment horizontal="right"/>
    </xf>
    <xf numFmtId="0" fontId="62" fillId="0" borderId="0" xfId="0" applyFont="1" applyFill="1" applyBorder="1"/>
    <xf numFmtId="0" fontId="62" fillId="0" borderId="0" xfId="41" applyFont="1" applyFill="1"/>
    <xf numFmtId="0" fontId="62" fillId="0" borderId="0" xfId="41" applyFont="1" applyFill="1" applyAlignment="1">
      <alignment horizontal="right"/>
    </xf>
    <xf numFmtId="0" fontId="62" fillId="0" borderId="0" xfId="41" applyFont="1" applyFill="1" applyBorder="1"/>
    <xf numFmtId="0" fontId="62" fillId="0" borderId="0" xfId="41" applyFont="1" applyFill="1" applyBorder="1" applyAlignment="1">
      <alignment horizontal="right"/>
    </xf>
    <xf numFmtId="0" fontId="62" fillId="0" borderId="14" xfId="41" applyFont="1" applyFill="1" applyBorder="1" applyAlignment="1">
      <alignment horizontal="center" wrapText="1"/>
    </xf>
    <xf numFmtId="0" fontId="62" fillId="0" borderId="0" xfId="41" applyFont="1" applyFill="1" applyBorder="1" applyAlignment="1">
      <alignment wrapText="1"/>
    </xf>
    <xf numFmtId="0" fontId="62" fillId="0" borderId="14" xfId="41" applyFont="1" applyFill="1" applyBorder="1" applyAlignment="1">
      <alignment horizontal="center"/>
    </xf>
    <xf numFmtId="0" fontId="62" fillId="0" borderId="15" xfId="41" applyFont="1" applyFill="1" applyBorder="1" applyAlignment="1">
      <alignment horizontal="left" wrapText="1"/>
    </xf>
    <xf numFmtId="0" fontId="62" fillId="0" borderId="15" xfId="41" applyFont="1" applyFill="1" applyBorder="1" applyAlignment="1">
      <alignment horizontal="center" wrapText="1"/>
    </xf>
    <xf numFmtId="0" fontId="62" fillId="0" borderId="15" xfId="41" applyFont="1" applyFill="1" applyBorder="1" applyAlignment="1">
      <alignment horizontal="center"/>
    </xf>
    <xf numFmtId="0" fontId="62" fillId="0" borderId="16" xfId="41" applyFont="1" applyFill="1" applyBorder="1"/>
    <xf numFmtId="3" fontId="62" fillId="0" borderId="16" xfId="41" applyNumberFormat="1" applyFont="1" applyFill="1" applyBorder="1"/>
    <xf numFmtId="2" fontId="62" fillId="0" borderId="16" xfId="41" applyNumberFormat="1" applyFont="1" applyFill="1" applyBorder="1"/>
    <xf numFmtId="3" fontId="62" fillId="0" borderId="0" xfId="41" applyNumberFormat="1" applyFont="1" applyFill="1" applyBorder="1"/>
    <xf numFmtId="2" fontId="62" fillId="0" borderId="0" xfId="41" applyNumberFormat="1" applyFont="1" applyFill="1" applyBorder="1"/>
    <xf numFmtId="0" fontId="62" fillId="0" borderId="16" xfId="41" applyFont="1" applyFill="1" applyBorder="1" applyAlignment="1">
      <alignment wrapText="1"/>
    </xf>
    <xf numFmtId="3" fontId="62" fillId="0" borderId="16" xfId="41" applyNumberFormat="1" applyFont="1" applyFill="1" applyBorder="1" applyAlignment="1">
      <alignment wrapText="1"/>
    </xf>
    <xf numFmtId="3" fontId="62" fillId="0" borderId="16" xfId="41" quotePrefix="1" applyNumberFormat="1" applyFont="1" applyFill="1" applyBorder="1"/>
    <xf numFmtId="0" fontId="62" fillId="0" borderId="14" xfId="41" applyFont="1" applyFill="1" applyBorder="1" applyAlignment="1">
      <alignment wrapText="1"/>
    </xf>
    <xf numFmtId="3" fontId="62" fillId="0" borderId="14" xfId="41" applyNumberFormat="1" applyFont="1" applyFill="1" applyBorder="1" applyAlignment="1">
      <alignment wrapText="1"/>
    </xf>
    <xf numFmtId="3" fontId="62" fillId="0" borderId="14" xfId="41" applyNumberFormat="1" applyFont="1" applyFill="1" applyBorder="1"/>
    <xf numFmtId="2" fontId="62" fillId="0" borderId="14" xfId="41" applyNumberFormat="1" applyFont="1" applyFill="1" applyBorder="1"/>
    <xf numFmtId="4" fontId="62" fillId="0" borderId="0" xfId="41" applyNumberFormat="1" applyFont="1" applyFill="1" applyBorder="1"/>
    <xf numFmtId="0" fontId="62" fillId="0" borderId="16" xfId="0" applyFont="1" applyFill="1" applyBorder="1"/>
    <xf numFmtId="3" fontId="62" fillId="0" borderId="17" xfId="0" applyNumberFormat="1" applyFont="1" applyFill="1" applyBorder="1"/>
    <xf numFmtId="3" fontId="62" fillId="0" borderId="16" xfId="0" applyNumberFormat="1" applyFont="1" applyBorder="1"/>
    <xf numFmtId="3" fontId="62" fillId="0" borderId="16" xfId="0" applyNumberFormat="1" applyFont="1" applyFill="1" applyBorder="1"/>
    <xf numFmtId="0" fontId="62" fillId="0" borderId="14" xfId="0" applyFont="1" applyFill="1" applyBorder="1"/>
    <xf numFmtId="3" fontId="62" fillId="0" borderId="14" xfId="0" applyNumberFormat="1" applyFont="1" applyFill="1" applyBorder="1"/>
    <xf numFmtId="3" fontId="62" fillId="0" borderId="16" xfId="0" applyNumberFormat="1" applyFont="1" applyFill="1" applyBorder="1" applyAlignment="1"/>
    <xf numFmtId="3" fontId="62" fillId="0" borderId="16" xfId="0" applyNumberFormat="1" applyFont="1" applyFill="1" applyBorder="1" applyAlignment="1">
      <alignment wrapText="1"/>
    </xf>
    <xf numFmtId="3" fontId="62" fillId="0" borderId="17" xfId="0" applyNumberFormat="1" applyFont="1" applyFill="1" applyBorder="1" applyAlignment="1">
      <alignment wrapText="1"/>
    </xf>
    <xf numFmtId="3" fontId="62" fillId="0" borderId="0" xfId="0" applyNumberFormat="1" applyFont="1" applyFill="1" applyAlignment="1">
      <alignment wrapText="1"/>
    </xf>
    <xf numFmtId="3" fontId="62" fillId="0" borderId="11" xfId="0" applyNumberFormat="1" applyFont="1" applyFill="1" applyBorder="1"/>
    <xf numFmtId="0" fontId="62" fillId="0" borderId="13" xfId="0" applyFont="1" applyFill="1" applyBorder="1" applyAlignment="1"/>
    <xf numFmtId="3" fontId="62" fillId="0" borderId="12" xfId="0" applyNumberFormat="1" applyFont="1" applyFill="1" applyBorder="1"/>
    <xf numFmtId="0" fontId="62" fillId="0" borderId="16" xfId="0" applyFont="1" applyFill="1" applyBorder="1" applyAlignment="1"/>
    <xf numFmtId="4" fontId="62" fillId="0" borderId="16" xfId="0" applyNumberFormat="1" applyFont="1" applyFill="1" applyBorder="1" applyAlignment="1"/>
    <xf numFmtId="2" fontId="62" fillId="0" borderId="16" xfId="0" applyNumberFormat="1" applyFont="1" applyFill="1" applyBorder="1"/>
    <xf numFmtId="0" fontId="62" fillId="0" borderId="16" xfId="42" applyFont="1" applyFill="1" applyBorder="1"/>
    <xf numFmtId="3" fontId="62" fillId="0" borderId="16" xfId="42" applyNumberFormat="1" applyFont="1" applyFill="1" applyBorder="1"/>
    <xf numFmtId="0" fontId="62" fillId="0" borderId="13" xfId="42" applyFont="1" applyFill="1" applyBorder="1"/>
    <xf numFmtId="3" fontId="62" fillId="0" borderId="13" xfId="42" applyNumberFormat="1" applyFont="1" applyFill="1" applyBorder="1"/>
    <xf numFmtId="0" fontId="62" fillId="0" borderId="14" xfId="42" applyFont="1" applyFill="1" applyBorder="1"/>
    <xf numFmtId="3" fontId="62" fillId="0" borderId="14" xfId="42" applyNumberFormat="1" applyFont="1" applyFill="1" applyBorder="1"/>
    <xf numFmtId="4" fontId="62" fillId="0" borderId="16" xfId="0" applyNumberFormat="1" applyFont="1" applyFill="1" applyBorder="1"/>
    <xf numFmtId="4" fontId="62" fillId="0" borderId="14" xfId="0" applyNumberFormat="1" applyFont="1" applyFill="1" applyBorder="1"/>
    <xf numFmtId="3" fontId="62" fillId="0" borderId="0" xfId="0" applyNumberFormat="1" applyFont="1" applyFill="1"/>
    <xf numFmtId="0" fontId="8" fillId="0" borderId="0" xfId="135"/>
    <xf numFmtId="0" fontId="62" fillId="0" borderId="15" xfId="38" applyFont="1" applyFill="1" applyBorder="1"/>
    <xf numFmtId="3" fontId="62" fillId="0" borderId="15" xfId="38" applyNumberFormat="1" applyFont="1" applyFill="1" applyBorder="1"/>
    <xf numFmtId="0" fontId="62" fillId="0" borderId="16" xfId="38" applyFont="1" applyFill="1" applyBorder="1"/>
    <xf numFmtId="3" fontId="62" fillId="0" borderId="16" xfId="38" applyNumberFormat="1" applyFont="1" applyFill="1" applyBorder="1"/>
    <xf numFmtId="3" fontId="62" fillId="0" borderId="13" xfId="38" applyNumberFormat="1" applyFont="1" applyFill="1" applyBorder="1"/>
    <xf numFmtId="0" fontId="7" fillId="0" borderId="13" xfId="38" applyFont="1" applyFill="1" applyBorder="1"/>
    <xf numFmtId="0" fontId="62" fillId="0" borderId="13" xfId="38" applyFont="1" applyFill="1" applyBorder="1"/>
    <xf numFmtId="0" fontId="6" fillId="0" borderId="14" xfId="41" applyFont="1" applyFill="1" applyBorder="1" applyAlignment="1">
      <alignment horizontal="center" wrapText="1"/>
    </xf>
    <xf numFmtId="49" fontId="6" fillId="0" borderId="14" xfId="38" applyNumberFormat="1" applyFont="1" applyFill="1" applyBorder="1" applyAlignment="1">
      <alignment horizontal="center" wrapText="1"/>
    </xf>
    <xf numFmtId="0" fontId="6" fillId="0" borderId="0" xfId="38" applyFont="1" applyFill="1"/>
    <xf numFmtId="3" fontId="62" fillId="0" borderId="17" xfId="0" applyNumberFormat="1" applyFont="1" applyFill="1" applyBorder="1" applyAlignment="1"/>
    <xf numFmtId="0" fontId="6" fillId="0" borderId="0" xfId="75" applyFont="1" applyFill="1"/>
    <xf numFmtId="0" fontId="6" fillId="0" borderId="16" xfId="41" applyFont="1" applyFill="1" applyBorder="1" applyAlignment="1">
      <alignment wrapText="1"/>
    </xf>
    <xf numFmtId="0" fontId="6" fillId="0" borderId="0" xfId="41" applyFont="1" applyFill="1" applyBorder="1" applyAlignment="1">
      <alignment wrapText="1"/>
    </xf>
    <xf numFmtId="0" fontId="0" fillId="0" borderId="0" xfId="0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/>
    <xf numFmtId="0" fontId="6" fillId="0" borderId="1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right"/>
    </xf>
    <xf numFmtId="164" fontId="6" fillId="0" borderId="0" xfId="65" applyFont="1" applyFill="1" applyBorder="1"/>
    <xf numFmtId="0" fontId="6" fillId="0" borderId="16" xfId="0" applyFont="1" applyFill="1" applyBorder="1" applyAlignment="1"/>
    <xf numFmtId="3" fontId="6" fillId="0" borderId="0" xfId="0" applyNumberFormat="1" applyFont="1" applyFill="1" applyBorder="1"/>
    <xf numFmtId="0" fontId="92" fillId="0" borderId="14" xfId="0" applyFont="1" applyFill="1" applyBorder="1" applyAlignment="1">
      <alignment vertical="center"/>
    </xf>
    <xf numFmtId="3" fontId="92" fillId="0" borderId="14" xfId="0" applyNumberFormat="1" applyFont="1" applyFill="1" applyBorder="1" applyAlignment="1">
      <alignment horizontal="right"/>
    </xf>
    <xf numFmtId="0" fontId="6" fillId="0" borderId="14" xfId="0" applyFont="1" applyFill="1" applyBorder="1"/>
    <xf numFmtId="164" fontId="6" fillId="0" borderId="17" xfId="65" applyFont="1" applyFill="1" applyBorder="1"/>
    <xf numFmtId="2" fontId="6" fillId="0" borderId="14" xfId="0" applyNumberFormat="1" applyFont="1" applyFill="1" applyBorder="1" applyAlignment="1">
      <alignment wrapText="1"/>
    </xf>
    <xf numFmtId="3" fontId="6" fillId="0" borderId="14" xfId="0" applyNumberFormat="1" applyFont="1" applyFill="1" applyBorder="1"/>
    <xf numFmtId="0" fontId="6" fillId="0" borderId="0" xfId="40" applyFont="1" applyFill="1"/>
    <xf numFmtId="0" fontId="29" fillId="0" borderId="0" xfId="0" applyFont="1"/>
    <xf numFmtId="0" fontId="87" fillId="0" borderId="0" xfId="0" applyFont="1"/>
    <xf numFmtId="0" fontId="86" fillId="0" borderId="33" xfId="0" applyFont="1" applyBorder="1" applyAlignment="1">
      <alignment horizontal="center"/>
    </xf>
    <xf numFmtId="0" fontId="88" fillId="0" borderId="31" xfId="0" applyFont="1" applyBorder="1" applyAlignment="1">
      <alignment horizontal="center" wrapText="1"/>
    </xf>
    <xf numFmtId="0" fontId="86" fillId="0" borderId="34" xfId="0" applyFont="1" applyBorder="1" applyAlignment="1"/>
    <xf numFmtId="0" fontId="86" fillId="0" borderId="35" xfId="0" applyFont="1" applyBorder="1" applyAlignment="1"/>
    <xf numFmtId="0" fontId="86" fillId="0" borderId="36" xfId="0" applyFont="1" applyBorder="1" applyAlignment="1"/>
    <xf numFmtId="0" fontId="86" fillId="0" borderId="35" xfId="0" applyFont="1" applyBorder="1" applyAlignment="1">
      <alignment horizontal="center"/>
    </xf>
    <xf numFmtId="0" fontId="86" fillId="0" borderId="36" xfId="0" applyFont="1" applyBorder="1" applyAlignment="1">
      <alignment horizontal="center"/>
    </xf>
    <xf numFmtId="0" fontId="29" fillId="0" borderId="37" xfId="0" applyFont="1" applyBorder="1"/>
    <xf numFmtId="0" fontId="88" fillId="0" borderId="29" xfId="0" applyFont="1" applyBorder="1" applyAlignment="1">
      <alignment horizontal="center" wrapText="1"/>
    </xf>
    <xf numFmtId="14" fontId="29" fillId="0" borderId="38" xfId="0" applyNumberFormat="1" applyFont="1" applyBorder="1" applyAlignment="1">
      <alignment horizontal="center" wrapText="1"/>
    </xf>
    <xf numFmtId="14" fontId="29" fillId="0" borderId="30" xfId="0" applyNumberFormat="1" applyFont="1" applyBorder="1" applyAlignment="1">
      <alignment horizontal="center" wrapText="1"/>
    </xf>
    <xf numFmtId="0" fontId="29" fillId="0" borderId="30" xfId="0" applyFont="1" applyBorder="1" applyAlignment="1">
      <alignment horizontal="center" wrapText="1"/>
    </xf>
    <xf numFmtId="49" fontId="29" fillId="0" borderId="30" xfId="0" applyNumberFormat="1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33" xfId="0" applyFont="1" applyBorder="1"/>
    <xf numFmtId="0" fontId="29" fillId="0" borderId="31" xfId="0" applyFont="1" applyBorder="1"/>
    <xf numFmtId="0" fontId="29" fillId="0" borderId="32" xfId="0" applyFont="1" applyBorder="1"/>
    <xf numFmtId="0" fontId="29" fillId="0" borderId="39" xfId="0" applyFont="1" applyBorder="1"/>
    <xf numFmtId="0" fontId="29" fillId="0" borderId="27" xfId="0" applyFont="1" applyBorder="1" applyAlignment="1">
      <alignment horizontal="left"/>
    </xf>
    <xf numFmtId="170" fontId="29" fillId="0" borderId="39" xfId="0" applyNumberFormat="1" applyFont="1" applyBorder="1" applyAlignment="1">
      <alignment horizontal="right"/>
    </xf>
    <xf numFmtId="170" fontId="29" fillId="0" borderId="0" xfId="0" applyNumberFormat="1" applyFont="1" applyBorder="1" applyAlignment="1">
      <alignment horizontal="right"/>
    </xf>
    <xf numFmtId="0" fontId="86" fillId="0" borderId="39" xfId="0" applyFont="1" applyBorder="1"/>
    <xf numFmtId="0" fontId="86" fillId="0" borderId="27" xfId="0" applyFont="1" applyBorder="1" applyAlignment="1">
      <alignment horizontal="left"/>
    </xf>
    <xf numFmtId="170" fontId="86" fillId="0" borderId="39" xfId="0" applyNumberFormat="1" applyFont="1" applyBorder="1" applyAlignment="1">
      <alignment horizontal="right"/>
    </xf>
    <xf numFmtId="170" fontId="86" fillId="0" borderId="0" xfId="0" applyNumberFormat="1" applyFont="1" applyBorder="1" applyAlignment="1">
      <alignment horizontal="right"/>
    </xf>
    <xf numFmtId="0" fontId="89" fillId="0" borderId="39" xfId="0" applyFont="1" applyBorder="1"/>
    <xf numFmtId="0" fontId="89" fillId="0" borderId="27" xfId="0" applyFont="1" applyBorder="1"/>
    <xf numFmtId="170" fontId="89" fillId="0" borderId="39" xfId="0" applyNumberFormat="1" applyFont="1" applyBorder="1"/>
    <xf numFmtId="170" fontId="89" fillId="0" borderId="0" xfId="0" applyNumberFormat="1" applyFont="1"/>
    <xf numFmtId="0" fontId="87" fillId="0" borderId="27" xfId="0" applyFont="1" applyBorder="1"/>
    <xf numFmtId="0" fontId="87" fillId="0" borderId="39" xfId="0" applyFont="1" applyBorder="1"/>
    <xf numFmtId="170" fontId="89" fillId="0" borderId="0" xfId="0" applyNumberFormat="1" applyFont="1" applyBorder="1"/>
    <xf numFmtId="170" fontId="87" fillId="0" borderId="39" xfId="0" applyNumberFormat="1" applyFont="1" applyBorder="1"/>
    <xf numFmtId="0" fontId="29" fillId="0" borderId="27" xfId="0" applyFont="1" applyBorder="1"/>
    <xf numFmtId="170" fontId="29" fillId="0" borderId="39" xfId="0" applyNumberFormat="1" applyFont="1" applyBorder="1"/>
    <xf numFmtId="170" fontId="29" fillId="0" borderId="37" xfId="0" applyNumberFormat="1" applyFont="1" applyBorder="1"/>
    <xf numFmtId="0" fontId="86" fillId="0" borderId="38" xfId="0" applyFont="1" applyBorder="1"/>
    <xf numFmtId="170" fontId="86" fillId="0" borderId="38" xfId="0" applyNumberFormat="1" applyFont="1" applyBorder="1" applyAlignment="1">
      <alignment horizontal="right"/>
    </xf>
    <xf numFmtId="0" fontId="86" fillId="0" borderId="0" xfId="0" applyFont="1" applyBorder="1"/>
    <xf numFmtId="0" fontId="29" fillId="0" borderId="0" xfId="0" applyFont="1" applyBorder="1"/>
    <xf numFmtId="3" fontId="29" fillId="0" borderId="0" xfId="0" applyNumberFormat="1" applyFont="1" applyBorder="1" applyAlignment="1">
      <alignment horizontal="right"/>
    </xf>
    <xf numFmtId="0" fontId="93" fillId="0" borderId="0" xfId="0" applyFont="1"/>
    <xf numFmtId="0" fontId="93" fillId="0" borderId="0" xfId="0" applyFont="1" applyAlignment="1">
      <alignment horizontal="right"/>
    </xf>
    <xf numFmtId="0" fontId="90" fillId="0" borderId="0" xfId="0" applyFont="1" applyAlignment="1">
      <alignment horizontal="left"/>
    </xf>
    <xf numFmtId="3" fontId="90" fillId="0" borderId="0" xfId="0" applyNumberFormat="1" applyFont="1" applyBorder="1" applyAlignment="1">
      <alignment horizontal="right"/>
    </xf>
    <xf numFmtId="0" fontId="90" fillId="0" borderId="38" xfId="0" applyFont="1" applyBorder="1" applyAlignment="1">
      <alignment horizontal="center"/>
    </xf>
    <xf numFmtId="0" fontId="91" fillId="0" borderId="38" xfId="0" applyFont="1" applyBorder="1" applyAlignment="1">
      <alignment horizontal="center"/>
    </xf>
    <xf numFmtId="0" fontId="94" fillId="0" borderId="36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91" fillId="0" borderId="36" xfId="0" applyFont="1" applyBorder="1" applyAlignment="1">
      <alignment horizontal="center"/>
    </xf>
    <xf numFmtId="0" fontId="90" fillId="0" borderId="39" xfId="0" applyFont="1" applyBorder="1" applyAlignment="1">
      <alignment horizontal="center"/>
    </xf>
    <xf numFmtId="3" fontId="91" fillId="0" borderId="39" xfId="0" applyNumberFormat="1" applyFont="1" applyBorder="1" applyAlignment="1">
      <alignment horizontal="right"/>
    </xf>
    <xf numFmtId="3" fontId="94" fillId="0" borderId="28" xfId="0" applyNumberFormat="1" applyFont="1" applyBorder="1"/>
    <xf numFmtId="3" fontId="28" fillId="0" borderId="39" xfId="0" applyNumberFormat="1" applyFont="1" applyBorder="1"/>
    <xf numFmtId="3" fontId="28" fillId="0" borderId="28" xfId="0" applyNumberFormat="1" applyFont="1" applyBorder="1"/>
    <xf numFmtId="3" fontId="91" fillId="0" borderId="28" xfId="0" applyNumberFormat="1" applyFont="1" applyBorder="1" applyAlignment="1">
      <alignment horizontal="right"/>
    </xf>
    <xf numFmtId="3" fontId="25" fillId="0" borderId="39" xfId="0" applyNumberFormat="1" applyFont="1" applyBorder="1" applyAlignment="1">
      <alignment horizontal="right"/>
    </xf>
    <xf numFmtId="3" fontId="91" fillId="0" borderId="38" xfId="0" applyNumberFormat="1" applyFont="1" applyBorder="1" applyAlignment="1">
      <alignment horizontal="right"/>
    </xf>
    <xf numFmtId="0" fontId="90" fillId="55" borderId="0" xfId="0" applyFont="1" applyFill="1" applyBorder="1" applyAlignment="1">
      <alignment horizontal="center"/>
    </xf>
    <xf numFmtId="3" fontId="28" fillId="55" borderId="0" xfId="0" applyNumberFormat="1" applyFont="1" applyFill="1" applyBorder="1"/>
    <xf numFmtId="3" fontId="91" fillId="55" borderId="0" xfId="0" applyNumberFormat="1" applyFont="1" applyFill="1" applyBorder="1" applyAlignment="1">
      <alignment horizontal="right"/>
    </xf>
    <xf numFmtId="3" fontId="28" fillId="0" borderId="0" xfId="0" applyNumberFormat="1" applyFont="1" applyBorder="1"/>
    <xf numFmtId="0" fontId="87" fillId="0" borderId="0" xfId="0" applyFont="1" applyBorder="1"/>
    <xf numFmtId="0" fontId="92" fillId="0" borderId="14" xfId="38" applyFont="1" applyFill="1" applyBorder="1"/>
    <xf numFmtId="3" fontId="92" fillId="0" borderId="14" xfId="38" applyNumberFormat="1" applyFont="1" applyFill="1" applyBorder="1"/>
    <xf numFmtId="49" fontId="0" fillId="0" borderId="0" xfId="0" applyNumberFormat="1" applyFill="1"/>
    <xf numFmtId="0" fontId="0" fillId="0" borderId="0" xfId="0" applyFill="1"/>
    <xf numFmtId="0" fontId="25" fillId="0" borderId="0" xfId="0" applyFont="1"/>
    <xf numFmtId="3" fontId="96" fillId="0" borderId="39" xfId="0" applyNumberFormat="1" applyFont="1" applyBorder="1" applyAlignment="1">
      <alignment horizontal="right"/>
    </xf>
    <xf numFmtId="0" fontId="28" fillId="0" borderId="28" xfId="0" applyFont="1" applyBorder="1"/>
    <xf numFmtId="0" fontId="90" fillId="0" borderId="0" xfId="0" applyFont="1" applyBorder="1" applyAlignment="1">
      <alignment horizontal="left"/>
    </xf>
    <xf numFmtId="0" fontId="28" fillId="0" borderId="0" xfId="0" applyFont="1"/>
    <xf numFmtId="0" fontId="90" fillId="0" borderId="0" xfId="0" applyFont="1" applyFill="1" applyBorder="1" applyAlignment="1">
      <alignment horizontal="left"/>
    </xf>
    <xf numFmtId="3" fontId="91" fillId="0" borderId="0" xfId="0" applyNumberFormat="1" applyFont="1" applyBorder="1" applyAlignment="1">
      <alignment horizontal="right"/>
    </xf>
    <xf numFmtId="0" fontId="90" fillId="0" borderId="31" xfId="0" applyFont="1" applyBorder="1" applyAlignment="1">
      <alignment horizontal="center"/>
    </xf>
    <xf numFmtId="0" fontId="91" fillId="0" borderId="3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91" fillId="0" borderId="40" xfId="0" applyFont="1" applyBorder="1" applyAlignment="1">
      <alignment horizontal="center"/>
    </xf>
    <xf numFmtId="0" fontId="90" fillId="0" borderId="29" xfId="0" applyFont="1" applyBorder="1" applyAlignment="1">
      <alignment horizontal="center"/>
    </xf>
    <xf numFmtId="0" fontId="91" fillId="0" borderId="37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91" fillId="0" borderId="30" xfId="0" applyFont="1" applyBorder="1" applyAlignment="1">
      <alignment horizontal="center"/>
    </xf>
    <xf numFmtId="0" fontId="90" fillId="0" borderId="27" xfId="0" applyFont="1" applyBorder="1" applyAlignment="1">
      <alignment horizontal="center"/>
    </xf>
    <xf numFmtId="3" fontId="28" fillId="0" borderId="39" xfId="0" applyNumberFormat="1" applyFont="1" applyBorder="1" applyAlignment="1"/>
    <xf numFmtId="0" fontId="28" fillId="0" borderId="39" xfId="0" applyFont="1" applyBorder="1"/>
    <xf numFmtId="3" fontId="28" fillId="0" borderId="39" xfId="0" applyNumberFormat="1" applyFont="1" applyBorder="1" applyAlignment="1">
      <alignment wrapText="1"/>
    </xf>
    <xf numFmtId="0" fontId="28" fillId="0" borderId="39" xfId="0" applyFont="1" applyBorder="1" applyAlignment="1"/>
    <xf numFmtId="0" fontId="90" fillId="0" borderId="34" xfId="0" applyFont="1" applyBorder="1" applyAlignment="1">
      <alignment horizontal="center"/>
    </xf>
    <xf numFmtId="3" fontId="28" fillId="0" borderId="38" xfId="0" applyNumberFormat="1" applyFont="1" applyBorder="1"/>
    <xf numFmtId="3" fontId="91" fillId="0" borderId="36" xfId="0" applyNumberFormat="1" applyFont="1" applyBorder="1" applyAlignment="1">
      <alignment horizontal="right"/>
    </xf>
    <xf numFmtId="4" fontId="62" fillId="0" borderId="16" xfId="41" applyNumberFormat="1" applyFont="1" applyFill="1" applyBorder="1" applyAlignment="1">
      <alignment wrapText="1"/>
    </xf>
    <xf numFmtId="3" fontId="7" fillId="0" borderId="16" xfId="38" applyNumberFormat="1" applyFont="1" applyFill="1" applyBorder="1"/>
    <xf numFmtId="14" fontId="6" fillId="0" borderId="0" xfId="75" applyNumberFormat="1" applyFont="1" applyFill="1"/>
    <xf numFmtId="3" fontId="6" fillId="0" borderId="0" xfId="75" applyNumberFormat="1" applyFont="1" applyFill="1"/>
    <xf numFmtId="0" fontId="6" fillId="0" borderId="0" xfId="75" applyFont="1" applyFill="1" applyBorder="1" applyAlignment="1">
      <alignment horizontal="left"/>
    </xf>
    <xf numFmtId="0" fontId="6" fillId="0" borderId="0" xfId="75" applyFont="1" applyFill="1" applyBorder="1"/>
    <xf numFmtId="0" fontId="63" fillId="0" borderId="0" xfId="75" applyFont="1" applyFill="1" applyBorder="1"/>
    <xf numFmtId="3" fontId="6" fillId="0" borderId="0" xfId="75" applyNumberFormat="1" applyFont="1" applyFill="1" applyBorder="1"/>
    <xf numFmtId="0" fontId="6" fillId="0" borderId="0" xfId="75" applyFont="1" applyFill="1" applyBorder="1" applyAlignment="1">
      <alignment horizontal="right"/>
    </xf>
    <xf numFmtId="0" fontId="6" fillId="0" borderId="15" xfId="75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172" fontId="6" fillId="0" borderId="14" xfId="186" applyNumberFormat="1" applyFont="1" applyFill="1" applyBorder="1" applyAlignment="1">
      <alignment horizontal="center" wrapText="1"/>
    </xf>
    <xf numFmtId="0" fontId="6" fillId="0" borderId="14" xfId="75" applyFont="1" applyFill="1" applyBorder="1" applyAlignment="1">
      <alignment horizontal="center"/>
    </xf>
    <xf numFmtId="0" fontId="63" fillId="0" borderId="14" xfId="75" applyFont="1" applyFill="1" applyBorder="1" applyAlignment="1">
      <alignment horizontal="center"/>
    </xf>
    <xf numFmtId="0" fontId="6" fillId="0" borderId="14" xfId="187" applyFont="1" applyFill="1" applyBorder="1" applyAlignment="1">
      <alignment horizontal="center"/>
    </xf>
    <xf numFmtId="0" fontId="6" fillId="0" borderId="16" xfId="75" applyFont="1" applyFill="1" applyBorder="1" applyAlignment="1">
      <alignment horizontal="left"/>
    </xf>
    <xf numFmtId="0" fontId="6" fillId="0" borderId="16" xfId="75" applyFont="1" applyFill="1" applyBorder="1" applyAlignment="1">
      <alignment horizontal="center"/>
    </xf>
    <xf numFmtId="0" fontId="63" fillId="0" borderId="16" xfId="75" applyFont="1" applyFill="1" applyBorder="1" applyAlignment="1">
      <alignment horizontal="center"/>
    </xf>
    <xf numFmtId="0" fontId="6" fillId="0" borderId="16" xfId="75" applyFont="1" applyFill="1" applyBorder="1"/>
    <xf numFmtId="3" fontId="6" fillId="0" borderId="16" xfId="75" applyNumberFormat="1" applyFont="1" applyFill="1" applyBorder="1"/>
    <xf numFmtId="2" fontId="6" fillId="0" borderId="16" xfId="75" applyNumberFormat="1" applyFont="1" applyFill="1" applyBorder="1"/>
    <xf numFmtId="2" fontId="6" fillId="0" borderId="13" xfId="75" applyNumberFormat="1" applyFont="1" applyFill="1" applyBorder="1"/>
    <xf numFmtId="3" fontId="6" fillId="0" borderId="13" xfId="75" applyNumberFormat="1" applyFont="1" applyFill="1" applyBorder="1"/>
    <xf numFmtId="0" fontId="6" fillId="0" borderId="15" xfId="75" applyFont="1" applyFill="1" applyBorder="1"/>
    <xf numFmtId="3" fontId="6" fillId="0" borderId="15" xfId="75" applyNumberFormat="1" applyFont="1" applyFill="1" applyBorder="1"/>
    <xf numFmtId="0" fontId="6" fillId="0" borderId="13" xfId="75" applyFont="1" applyFill="1" applyBorder="1"/>
    <xf numFmtId="0" fontId="6" fillId="0" borderId="15" xfId="187" applyFont="1" applyFill="1" applyBorder="1"/>
    <xf numFmtId="2" fontId="6" fillId="0" borderId="15" xfId="75" applyNumberFormat="1" applyFont="1" applyFill="1" applyBorder="1"/>
    <xf numFmtId="0" fontId="6" fillId="0" borderId="16" xfId="187" applyFont="1" applyFill="1" applyBorder="1"/>
    <xf numFmtId="3" fontId="6" fillId="0" borderId="16" xfId="187" applyNumberFormat="1" applyFont="1" applyFill="1" applyBorder="1"/>
    <xf numFmtId="3" fontId="6" fillId="0" borderId="13" xfId="187" applyNumberFormat="1" applyFont="1" applyFill="1" applyBorder="1"/>
    <xf numFmtId="0" fontId="6" fillId="0" borderId="0" xfId="188" applyFont="1" applyFill="1"/>
    <xf numFmtId="0" fontId="6" fillId="0" borderId="0" xfId="0" applyFont="1" applyFill="1"/>
    <xf numFmtId="2" fontId="6" fillId="0" borderId="16" xfId="75" applyNumberFormat="1" applyFont="1" applyFill="1" applyBorder="1" applyAlignment="1">
      <alignment horizontal="right"/>
    </xf>
    <xf numFmtId="3" fontId="0" fillId="0" borderId="0" xfId="0" applyNumberFormat="1"/>
    <xf numFmtId="4" fontId="0" fillId="0" borderId="0" xfId="0" applyNumberFormat="1"/>
    <xf numFmtId="0" fontId="98" fillId="0" borderId="0" xfId="0" applyFont="1"/>
    <xf numFmtId="0" fontId="0" fillId="0" borderId="0" xfId="0" applyAlignment="1">
      <alignment horizontal="right"/>
    </xf>
    <xf numFmtId="2" fontId="98" fillId="0" borderId="0" xfId="0" applyNumberFormat="1" applyFont="1"/>
    <xf numFmtId="3" fontId="0" fillId="0" borderId="0" xfId="0" applyNumberFormat="1" applyFill="1"/>
    <xf numFmtId="0" fontId="25" fillId="0" borderId="15" xfId="0" applyFont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 wrapText="1"/>
    </xf>
    <xf numFmtId="49" fontId="25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5" fillId="55" borderId="14" xfId="0" applyFont="1" applyFill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15" xfId="0" applyBorder="1"/>
    <xf numFmtId="3" fontId="0" fillId="0" borderId="41" xfId="0" applyNumberFormat="1" applyFill="1" applyBorder="1"/>
    <xf numFmtId="3" fontId="0" fillId="0" borderId="15" xfId="0" applyNumberFormat="1" applyBorder="1"/>
    <xf numFmtId="4" fontId="0" fillId="0" borderId="15" xfId="0" applyNumberFormat="1" applyBorder="1"/>
    <xf numFmtId="0" fontId="0" fillId="0" borderId="42" xfId="0" applyBorder="1"/>
    <xf numFmtId="3" fontId="0" fillId="0" borderId="43" xfId="0" applyNumberFormat="1" applyFill="1" applyBorder="1"/>
    <xf numFmtId="3" fontId="0" fillId="0" borderId="42" xfId="0" applyNumberFormat="1" applyBorder="1"/>
    <xf numFmtId="4" fontId="0" fillId="0" borderId="42" xfId="0" applyNumberFormat="1" applyBorder="1"/>
    <xf numFmtId="3" fontId="25" fillId="0" borderId="43" xfId="0" applyNumberFormat="1" applyFont="1" applyFill="1" applyBorder="1"/>
    <xf numFmtId="3" fontId="99" fillId="0" borderId="42" xfId="0" applyNumberFormat="1" applyFont="1" applyBorder="1"/>
    <xf numFmtId="3" fontId="25" fillId="0" borderId="42" xfId="0" applyNumberFormat="1" applyFont="1" applyBorder="1"/>
    <xf numFmtId="0" fontId="0" fillId="0" borderId="42" xfId="0" applyBorder="1" applyAlignment="1">
      <alignment wrapText="1" shrinkToFit="1"/>
    </xf>
    <xf numFmtId="0" fontId="0" fillId="0" borderId="42" xfId="0" applyBorder="1" applyAlignment="1">
      <alignment wrapText="1"/>
    </xf>
    <xf numFmtId="3" fontId="0" fillId="0" borderId="0" xfId="0" applyNumberFormat="1" applyBorder="1"/>
    <xf numFmtId="0" fontId="25" fillId="0" borderId="42" xfId="0" applyFont="1" applyBorder="1"/>
    <xf numFmtId="3" fontId="0" fillId="0" borderId="42" xfId="0" applyNumberFormat="1" applyBorder="1" applyAlignment="1">
      <alignment horizontal="center"/>
    </xf>
    <xf numFmtId="0" fontId="25" fillId="56" borderId="42" xfId="0" applyFont="1" applyFill="1" applyBorder="1" applyAlignment="1">
      <alignment wrapText="1"/>
    </xf>
    <xf numFmtId="0" fontId="25" fillId="56" borderId="16" xfId="0" applyFont="1" applyFill="1" applyBorder="1" applyAlignment="1">
      <alignment wrapText="1"/>
    </xf>
    <xf numFmtId="3" fontId="0" fillId="0" borderId="11" xfId="0" applyNumberFormat="1" applyFill="1" applyBorder="1"/>
    <xf numFmtId="3" fontId="25" fillId="0" borderId="16" xfId="0" applyNumberFormat="1" applyFont="1" applyBorder="1"/>
    <xf numFmtId="4" fontId="0" fillId="0" borderId="16" xfId="0" applyNumberFormat="1" applyBorder="1"/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44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27" xfId="0" applyBorder="1"/>
    <xf numFmtId="3" fontId="0" fillId="0" borderId="0" xfId="0" applyNumberForma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29" xfId="0" applyBorder="1" applyAlignment="1">
      <alignment horizontal="right"/>
    </xf>
    <xf numFmtId="3" fontId="0" fillId="0" borderId="45" xfId="0" applyNumberFormat="1" applyFill="1" applyBorder="1" applyAlignment="1">
      <alignment horizontal="center"/>
    </xf>
    <xf numFmtId="3" fontId="98" fillId="0" borderId="45" xfId="0" applyNumberFormat="1" applyFont="1" applyFill="1" applyBorder="1" applyAlignment="1">
      <alignment horizontal="right"/>
    </xf>
    <xf numFmtId="3" fontId="0" fillId="0" borderId="45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0" fillId="0" borderId="31" xfId="0" applyBorder="1"/>
    <xf numFmtId="3" fontId="0" fillId="0" borderId="32" xfId="0" applyNumberFormat="1" applyFill="1" applyBorder="1" applyAlignment="1">
      <alignment horizontal="center"/>
    </xf>
    <xf numFmtId="3" fontId="25" fillId="0" borderId="32" xfId="0" applyNumberFormat="1" applyFont="1" applyFill="1" applyBorder="1" applyAlignment="1">
      <alignment horizontal="right"/>
    </xf>
    <xf numFmtId="3" fontId="0" fillId="0" borderId="32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25" fillId="0" borderId="0" xfId="0" applyNumberFormat="1" applyFont="1" applyBorder="1"/>
    <xf numFmtId="0" fontId="27" fillId="0" borderId="0" xfId="0" applyFont="1" applyFill="1" applyBorder="1"/>
    <xf numFmtId="14" fontId="100" fillId="0" borderId="0" xfId="0" applyNumberFormat="1" applyFont="1" applyBorder="1" applyAlignment="1">
      <alignment horizontal="left"/>
    </xf>
    <xf numFmtId="3" fontId="25" fillId="0" borderId="0" xfId="0" applyNumberFormat="1" applyFont="1"/>
    <xf numFmtId="0" fontId="25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25" fillId="0" borderId="44" xfId="189" applyNumberFormat="1" applyFont="1" applyFill="1" applyBorder="1" applyAlignment="1"/>
    <xf numFmtId="4" fontId="27" fillId="0" borderId="0" xfId="0" applyNumberFormat="1" applyFont="1"/>
    <xf numFmtId="0" fontId="27" fillId="0" borderId="0" xfId="0" applyFont="1"/>
    <xf numFmtId="3" fontId="25" fillId="55" borderId="13" xfId="0" applyNumberFormat="1" applyFont="1" applyFill="1" applyBorder="1"/>
    <xf numFmtId="0" fontId="25" fillId="0" borderId="0" xfId="0" applyFont="1" applyAlignment="1">
      <alignment horizontal="left"/>
    </xf>
    <xf numFmtId="3" fontId="25" fillId="0" borderId="13" xfId="0" applyNumberFormat="1" applyFont="1" applyBorder="1"/>
    <xf numFmtId="4" fontId="0" fillId="0" borderId="0" xfId="0" applyNumberFormat="1" applyBorder="1"/>
    <xf numFmtId="4" fontId="27" fillId="0" borderId="0" xfId="0" applyNumberFormat="1" applyFont="1" applyBorder="1"/>
    <xf numFmtId="0" fontId="101" fillId="0" borderId="0" xfId="0" applyFont="1"/>
    <xf numFmtId="3" fontId="25" fillId="0" borderId="14" xfId="0" applyNumberFormat="1" applyFont="1" applyFill="1" applyBorder="1" applyAlignment="1">
      <alignment horizontal="right"/>
    </xf>
    <xf numFmtId="0" fontId="102" fillId="0" borderId="0" xfId="190" applyFont="1" applyAlignment="1">
      <alignment horizontal="centerContinuous"/>
    </xf>
    <xf numFmtId="0" fontId="103" fillId="0" borderId="0" xfId="190" applyFont="1" applyAlignment="1">
      <alignment horizontal="centerContinuous"/>
    </xf>
    <xf numFmtId="0" fontId="103" fillId="0" borderId="0" xfId="190" applyFont="1" applyAlignment="1"/>
    <xf numFmtId="0" fontId="28" fillId="0" borderId="0" xfId="190"/>
    <xf numFmtId="0" fontId="28" fillId="0" borderId="0" xfId="190" applyFont="1" applyAlignment="1">
      <alignment horizontal="right"/>
    </xf>
    <xf numFmtId="0" fontId="44" fillId="0" borderId="0" xfId="190" applyFont="1" applyAlignment="1">
      <alignment horizontal="right"/>
    </xf>
    <xf numFmtId="0" fontId="87" fillId="0" borderId="0" xfId="190" applyFont="1" applyAlignment="1">
      <alignment horizontal="right"/>
    </xf>
    <xf numFmtId="0" fontId="42" fillId="0" borderId="33" xfId="190" applyFont="1" applyBorder="1" applyAlignment="1">
      <alignment horizontal="center"/>
    </xf>
    <xf numFmtId="0" fontId="104" fillId="0" borderId="46" xfId="190" applyFont="1" applyBorder="1" applyAlignment="1">
      <alignment horizontal="centerContinuous"/>
    </xf>
    <xf numFmtId="0" fontId="42" fillId="0" borderId="46" xfId="190" applyFont="1" applyBorder="1" applyAlignment="1">
      <alignment horizontal="centerContinuous"/>
    </xf>
    <xf numFmtId="0" fontId="105" fillId="0" borderId="46" xfId="190" applyFont="1" applyBorder="1" applyAlignment="1">
      <alignment horizontal="centerContinuous"/>
    </xf>
    <xf numFmtId="0" fontId="42" fillId="0" borderId="47" xfId="190" applyFont="1" applyBorder="1" applyAlignment="1">
      <alignment horizontal="centerContinuous"/>
    </xf>
    <xf numFmtId="0" fontId="105" fillId="0" borderId="39" xfId="190" applyFont="1" applyBorder="1"/>
    <xf numFmtId="0" fontId="42" fillId="0" borderId="39" xfId="190" applyFont="1" applyBorder="1" applyAlignment="1">
      <alignment horizontal="center"/>
    </xf>
    <xf numFmtId="0" fontId="42" fillId="0" borderId="48" xfId="190" applyFont="1" applyBorder="1" applyAlignment="1">
      <alignment horizontal="centerContinuous"/>
    </xf>
    <xf numFmtId="0" fontId="42" fillId="0" borderId="49" xfId="190" applyFont="1" applyBorder="1" applyAlignment="1">
      <alignment horizontal="centerContinuous"/>
    </xf>
    <xf numFmtId="0" fontId="42" fillId="0" borderId="50" xfId="190" applyFont="1" applyBorder="1" applyAlignment="1">
      <alignment horizontal="centerContinuous"/>
    </xf>
    <xf numFmtId="0" fontId="93" fillId="0" borderId="27" xfId="190" applyFont="1" applyBorder="1" applyAlignment="1">
      <alignment horizontal="center"/>
    </xf>
    <xf numFmtId="0" fontId="93" fillId="0" borderId="15" xfId="190" applyFont="1" applyBorder="1" applyAlignment="1">
      <alignment horizontal="center"/>
    </xf>
    <xf numFmtId="0" fontId="93" fillId="0" borderId="51" xfId="190" applyFont="1" applyBorder="1" applyAlignment="1">
      <alignment horizontal="center"/>
    </xf>
    <xf numFmtId="0" fontId="105" fillId="0" borderId="28" xfId="190" applyFont="1" applyBorder="1" applyAlignment="1">
      <alignment horizontal="center"/>
    </xf>
    <xf numFmtId="0" fontId="94" fillId="0" borderId="38" xfId="190" applyFont="1" applyBorder="1" applyAlignment="1">
      <alignment horizontal="center"/>
    </xf>
    <xf numFmtId="0" fontId="94" fillId="0" borderId="34" xfId="190" applyFont="1" applyBorder="1" applyAlignment="1">
      <alignment horizontal="center"/>
    </xf>
    <xf numFmtId="0" fontId="94" fillId="0" borderId="52" xfId="190" applyFont="1" applyBorder="1" applyAlignment="1">
      <alignment horizontal="center"/>
    </xf>
    <xf numFmtId="0" fontId="94" fillId="0" borderId="36" xfId="190" applyFont="1" applyBorder="1" applyAlignment="1">
      <alignment horizontal="center"/>
    </xf>
    <xf numFmtId="0" fontId="93" fillId="0" borderId="39" xfId="190" applyFont="1" applyBorder="1"/>
    <xf numFmtId="173" fontId="89" fillId="0" borderId="39" xfId="190" applyNumberFormat="1" applyFont="1" applyBorder="1"/>
    <xf numFmtId="173" fontId="93" fillId="0" borderId="27" xfId="190" applyNumberFormat="1" applyFont="1" applyBorder="1"/>
    <xf numFmtId="173" fontId="93" fillId="0" borderId="16" xfId="190" applyNumberFormat="1" applyFont="1" applyBorder="1"/>
    <xf numFmtId="173" fontId="93" fillId="0" borderId="28" xfId="190" applyNumberFormat="1" applyFont="1" applyBorder="1"/>
    <xf numFmtId="173" fontId="28" fillId="0" borderId="0" xfId="190" applyNumberFormat="1"/>
    <xf numFmtId="0" fontId="93" fillId="0" borderId="37" xfId="190" applyFont="1" applyBorder="1"/>
    <xf numFmtId="173" fontId="93" fillId="0" borderId="37" xfId="190" applyNumberFormat="1" applyFont="1" applyBorder="1"/>
    <xf numFmtId="173" fontId="93" fillId="0" borderId="29" xfId="190" applyNumberFormat="1" applyFont="1" applyBorder="1"/>
    <xf numFmtId="173" fontId="93" fillId="0" borderId="53" xfId="190" applyNumberFormat="1" applyFont="1" applyBorder="1"/>
    <xf numFmtId="173" fontId="93" fillId="0" borderId="30" xfId="190" applyNumberFormat="1" applyFont="1" applyBorder="1"/>
    <xf numFmtId="0" fontId="105" fillId="0" borderId="27" xfId="190" applyFont="1" applyBorder="1" applyAlignment="1">
      <alignment horizontal="center"/>
    </xf>
    <xf numFmtId="0" fontId="105" fillId="0" borderId="15" xfId="190" applyFont="1" applyBorder="1" applyAlignment="1">
      <alignment horizontal="center"/>
    </xf>
    <xf numFmtId="0" fontId="28" fillId="0" borderId="0" xfId="190" applyFont="1"/>
    <xf numFmtId="0" fontId="1" fillId="0" borderId="0" xfId="191"/>
    <xf numFmtId="0" fontId="106" fillId="0" borderId="0" xfId="191" applyFont="1" applyFill="1" applyAlignment="1">
      <alignment horizontal="center" wrapText="1"/>
    </xf>
    <xf numFmtId="174" fontId="106" fillId="0" borderId="0" xfId="191" applyNumberFormat="1" applyFont="1" applyFill="1" applyAlignment="1">
      <alignment horizontal="center" wrapText="1"/>
    </xf>
    <xf numFmtId="0" fontId="1" fillId="0" borderId="0" xfId="191" applyFill="1"/>
    <xf numFmtId="174" fontId="1" fillId="0" borderId="0" xfId="191" applyNumberFormat="1" applyFill="1"/>
    <xf numFmtId="49" fontId="86" fillId="0" borderId="14" xfId="191" applyNumberFormat="1" applyFont="1" applyFill="1" applyBorder="1" applyAlignment="1">
      <alignment horizontal="left"/>
    </xf>
    <xf numFmtId="49" fontId="107" fillId="0" borderId="14" xfId="191" applyNumberFormat="1" applyFont="1" applyFill="1" applyBorder="1" applyAlignment="1">
      <alignment horizontal="center" wrapText="1"/>
    </xf>
    <xf numFmtId="49" fontId="107" fillId="0" borderId="14" xfId="191" applyNumberFormat="1" applyFont="1" applyFill="1" applyBorder="1" applyAlignment="1">
      <alignment horizontal="center" vertical="center"/>
    </xf>
    <xf numFmtId="49" fontId="107" fillId="0" borderId="14" xfId="191" applyNumberFormat="1" applyFont="1" applyFill="1" applyBorder="1" applyAlignment="1">
      <alignment horizontal="center" vertical="center" wrapText="1"/>
    </xf>
    <xf numFmtId="49" fontId="98" fillId="0" borderId="16" xfId="191" applyNumberFormat="1" applyFont="1" applyFill="1" applyBorder="1" applyAlignment="1">
      <alignment horizontal="left"/>
    </xf>
    <xf numFmtId="174" fontId="98" fillId="0" borderId="16" xfId="191" applyNumberFormat="1" applyFont="1" applyFill="1" applyBorder="1"/>
    <xf numFmtId="49" fontId="1" fillId="0" borderId="16" xfId="191" applyNumberFormat="1" applyFill="1" applyBorder="1" applyAlignment="1">
      <alignment horizontal="left"/>
    </xf>
    <xf numFmtId="174" fontId="1" fillId="0" borderId="16" xfId="191" applyNumberFormat="1" applyFill="1" applyBorder="1"/>
    <xf numFmtId="175" fontId="98" fillId="0" borderId="16" xfId="191" applyNumberFormat="1" applyFont="1" applyFill="1" applyBorder="1"/>
    <xf numFmtId="174" fontId="108" fillId="0" borderId="16" xfId="191" applyNumberFormat="1" applyFont="1" applyFill="1" applyBorder="1"/>
    <xf numFmtId="175" fontId="108" fillId="55" borderId="16" xfId="191" applyNumberFormat="1" applyFont="1" applyFill="1" applyBorder="1"/>
    <xf numFmtId="49" fontId="98" fillId="0" borderId="53" xfId="191" applyNumberFormat="1" applyFont="1" applyFill="1" applyBorder="1" applyAlignment="1">
      <alignment horizontal="left"/>
    </xf>
    <xf numFmtId="176" fontId="98" fillId="0" borderId="53" xfId="191" applyNumberFormat="1" applyFont="1" applyFill="1" applyBorder="1"/>
    <xf numFmtId="3" fontId="98" fillId="0" borderId="16" xfId="191" applyNumberFormat="1" applyFont="1" applyFill="1" applyBorder="1"/>
    <xf numFmtId="3" fontId="108" fillId="0" borderId="16" xfId="191" applyNumberFormat="1" applyFont="1" applyFill="1" applyBorder="1"/>
    <xf numFmtId="175" fontId="108" fillId="0" borderId="16" xfId="191" applyNumberFormat="1" applyFont="1" applyFill="1" applyBorder="1"/>
    <xf numFmtId="176" fontId="98" fillId="0" borderId="16" xfId="191" applyNumberFormat="1" applyFont="1" applyFill="1" applyBorder="1"/>
    <xf numFmtId="49" fontId="98" fillId="0" borderId="15" xfId="191" applyNumberFormat="1" applyFont="1" applyFill="1" applyBorder="1" applyAlignment="1">
      <alignment horizontal="left"/>
    </xf>
    <xf numFmtId="174" fontId="98" fillId="0" borderId="15" xfId="191" applyNumberFormat="1" applyFont="1" applyFill="1" applyBorder="1"/>
    <xf numFmtId="172" fontId="98" fillId="0" borderId="16" xfId="191" applyNumberFormat="1" applyFont="1" applyFill="1" applyBorder="1"/>
    <xf numFmtId="174" fontId="109" fillId="0" borderId="16" xfId="191" applyNumberFormat="1" applyFont="1" applyFill="1" applyBorder="1"/>
    <xf numFmtId="174" fontId="110" fillId="55" borderId="16" xfId="191" applyNumberFormat="1" applyFont="1" applyFill="1" applyBorder="1"/>
    <xf numFmtId="174" fontId="110" fillId="0" borderId="16" xfId="191" applyNumberFormat="1" applyFont="1" applyFill="1" applyBorder="1"/>
    <xf numFmtId="175" fontId="110" fillId="0" borderId="16" xfId="191" applyNumberFormat="1" applyFont="1" applyFill="1" applyBorder="1"/>
    <xf numFmtId="175" fontId="110" fillId="55" borderId="16" xfId="191" applyNumberFormat="1" applyFont="1" applyFill="1" applyBorder="1"/>
    <xf numFmtId="176" fontId="111" fillId="0" borderId="53" xfId="191" applyNumberFormat="1" applyFont="1" applyFill="1" applyBorder="1"/>
    <xf numFmtId="175" fontId="98" fillId="55" borderId="16" xfId="191" applyNumberFormat="1" applyFont="1" applyFill="1" applyBorder="1"/>
    <xf numFmtId="175" fontId="111" fillId="0" borderId="16" xfId="191" applyNumberFormat="1" applyFont="1" applyFill="1" applyBorder="1"/>
    <xf numFmtId="172" fontId="98" fillId="0" borderId="53" xfId="191" applyNumberFormat="1" applyFont="1" applyFill="1" applyBorder="1"/>
    <xf numFmtId="49" fontId="98" fillId="0" borderId="14" xfId="191" applyNumberFormat="1" applyFont="1" applyFill="1" applyBorder="1" applyAlignment="1">
      <alignment horizontal="left"/>
    </xf>
    <xf numFmtId="176" fontId="98" fillId="0" borderId="14" xfId="191" applyNumberFormat="1" applyFont="1" applyFill="1" applyBorder="1"/>
    <xf numFmtId="0" fontId="93" fillId="0" borderId="0" xfId="190" applyFont="1" applyAlignment="1">
      <alignment horizontal="right"/>
    </xf>
    <xf numFmtId="0" fontId="112" fillId="0" borderId="33" xfId="190" applyFont="1" applyBorder="1" applyAlignment="1">
      <alignment horizontal="center"/>
    </xf>
    <xf numFmtId="0" fontId="112" fillId="0" borderId="39" xfId="190" applyFont="1" applyBorder="1" applyAlignment="1">
      <alignment horizontal="center"/>
    </xf>
    <xf numFmtId="0" fontId="105" fillId="0" borderId="39" xfId="190" applyFont="1" applyBorder="1" applyAlignment="1">
      <alignment horizontal="center"/>
    </xf>
    <xf numFmtId="0" fontId="89" fillId="0" borderId="39" xfId="190" applyFont="1" applyBorder="1"/>
    <xf numFmtId="173" fontId="93" fillId="0" borderId="39" xfId="190" applyNumberFormat="1" applyFont="1" applyBorder="1"/>
    <xf numFmtId="173" fontId="89" fillId="0" borderId="39" xfId="190" applyNumberFormat="1" applyFont="1" applyFill="1" applyBorder="1"/>
    <xf numFmtId="173" fontId="93" fillId="0" borderId="37" xfId="190" applyNumberFormat="1" applyFont="1" applyFill="1" applyBorder="1"/>
    <xf numFmtId="0" fontId="113" fillId="0" borderId="0" xfId="190" applyFont="1"/>
    <xf numFmtId="173" fontId="113" fillId="0" borderId="0" xfId="190" applyNumberFormat="1" applyFont="1"/>
    <xf numFmtId="0" fontId="28" fillId="0" borderId="0" xfId="167"/>
    <xf numFmtId="0" fontId="44" fillId="0" borderId="0" xfId="167" applyFont="1" applyAlignment="1">
      <alignment horizontal="right"/>
    </xf>
    <xf numFmtId="0" fontId="44" fillId="0" borderId="0" xfId="167" applyFont="1" applyFill="1" applyAlignment="1">
      <alignment horizontal="right"/>
    </xf>
    <xf numFmtId="0" fontId="104" fillId="0" borderId="0" xfId="167" applyFont="1" applyAlignment="1">
      <alignment horizontal="centerContinuous"/>
    </xf>
    <xf numFmtId="0" fontId="114" fillId="0" borderId="0" xfId="167" applyFont="1" applyAlignment="1">
      <alignment horizontal="centerContinuous"/>
    </xf>
    <xf numFmtId="0" fontId="114" fillId="0" borderId="0" xfId="167" applyFont="1" applyFill="1" applyAlignment="1">
      <alignment horizontal="centerContinuous"/>
    </xf>
    <xf numFmtId="0" fontId="28" fillId="0" borderId="0" xfId="167" applyAlignment="1">
      <alignment horizontal="centerContinuous"/>
    </xf>
    <xf numFmtId="0" fontId="115" fillId="0" borderId="0" xfId="167" applyFont="1" applyAlignment="1">
      <alignment horizontal="centerContinuous"/>
    </xf>
    <xf numFmtId="0" fontId="28" fillId="0" borderId="0" xfId="167" applyFill="1" applyAlignment="1">
      <alignment horizontal="centerContinuous"/>
    </xf>
    <xf numFmtId="0" fontId="105" fillId="0" borderId="0" xfId="167" applyFont="1"/>
    <xf numFmtId="0" fontId="105" fillId="0" borderId="0" xfId="167" applyFont="1" applyAlignment="1">
      <alignment horizontal="right"/>
    </xf>
    <xf numFmtId="0" fontId="105" fillId="0" borderId="0" xfId="167" applyFont="1" applyFill="1" applyAlignment="1">
      <alignment horizontal="right"/>
    </xf>
    <xf numFmtId="0" fontId="87" fillId="0" borderId="0" xfId="167" applyFont="1" applyAlignment="1">
      <alignment horizontal="right"/>
    </xf>
    <xf numFmtId="0" fontId="89" fillId="0" borderId="33" xfId="167" applyFont="1" applyBorder="1" applyAlignment="1">
      <alignment horizontal="center"/>
    </xf>
    <xf numFmtId="0" fontId="116" fillId="0" borderId="54" xfId="167" applyFont="1" applyBorder="1" applyAlignment="1">
      <alignment horizontal="centerContinuous"/>
    </xf>
    <xf numFmtId="0" fontId="116" fillId="0" borderId="46" xfId="167" applyFont="1" applyBorder="1" applyAlignment="1">
      <alignment horizontal="centerContinuous"/>
    </xf>
    <xf numFmtId="0" fontId="116" fillId="0" borderId="47" xfId="167" applyFont="1" applyBorder="1" applyAlignment="1">
      <alignment horizontal="centerContinuous"/>
    </xf>
    <xf numFmtId="0" fontId="116" fillId="0" borderId="40" xfId="167" applyFont="1" applyBorder="1" applyAlignment="1">
      <alignment horizontal="center"/>
    </xf>
    <xf numFmtId="0" fontId="116" fillId="0" borderId="40" xfId="167" applyFont="1" applyFill="1" applyBorder="1" applyAlignment="1">
      <alignment horizontal="center"/>
    </xf>
    <xf numFmtId="0" fontId="89" fillId="0" borderId="55" xfId="167" applyFont="1" applyBorder="1" applyAlignment="1">
      <alignment horizontal="center"/>
    </xf>
    <xf numFmtId="0" fontId="116" fillId="0" borderId="56" xfId="167" applyFont="1" applyBorder="1" applyAlignment="1">
      <alignment horizontal="center"/>
    </xf>
    <xf numFmtId="0" fontId="116" fillId="0" borderId="11" xfId="167" applyFont="1" applyBorder="1"/>
    <xf numFmtId="0" fontId="116" fillId="0" borderId="15" xfId="167" applyFont="1" applyBorder="1" applyAlignment="1">
      <alignment horizontal="center"/>
    </xf>
    <xf numFmtId="0" fontId="116" fillId="0" borderId="28" xfId="167" applyFont="1" applyBorder="1" applyAlignment="1"/>
    <xf numFmtId="0" fontId="116" fillId="0" borderId="28" xfId="167" applyFont="1" applyBorder="1"/>
    <xf numFmtId="0" fontId="116" fillId="0" borderId="28" xfId="167" applyFont="1" applyBorder="1" applyAlignment="1">
      <alignment horizontal="center"/>
    </xf>
    <xf numFmtId="0" fontId="116" fillId="0" borderId="28" xfId="167" applyFont="1" applyFill="1" applyBorder="1" applyAlignment="1">
      <alignment horizontal="center"/>
    </xf>
    <xf numFmtId="0" fontId="28" fillId="0" borderId="39" xfId="167" applyBorder="1" applyAlignment="1">
      <alignment horizontal="center"/>
    </xf>
    <xf numFmtId="0" fontId="116" fillId="0" borderId="56" xfId="167" applyFont="1" applyBorder="1"/>
    <xf numFmtId="0" fontId="116" fillId="0" borderId="28" xfId="167" applyFont="1" applyBorder="1" applyAlignment="1">
      <alignment horizontal="left"/>
    </xf>
    <xf numFmtId="0" fontId="116" fillId="0" borderId="39" xfId="167" applyFont="1" applyBorder="1"/>
    <xf numFmtId="0" fontId="89" fillId="0" borderId="28" xfId="167" applyFont="1" applyBorder="1" applyAlignment="1">
      <alignment horizontal="center"/>
    </xf>
    <xf numFmtId="0" fontId="87" fillId="0" borderId="28" xfId="167" applyFont="1" applyBorder="1" applyAlignment="1">
      <alignment horizontal="center"/>
    </xf>
    <xf numFmtId="0" fontId="116" fillId="0" borderId="57" xfId="167" applyFont="1" applyBorder="1"/>
    <xf numFmtId="0" fontId="116" fillId="0" borderId="58" xfId="167" applyFont="1" applyBorder="1"/>
    <xf numFmtId="0" fontId="116" fillId="0" borderId="30" xfId="167" applyFont="1" applyBorder="1" applyAlignment="1">
      <alignment horizontal="left"/>
    </xf>
    <xf numFmtId="0" fontId="116" fillId="0" borderId="30" xfId="167" applyFont="1" applyBorder="1"/>
    <xf numFmtId="49" fontId="89" fillId="0" borderId="28" xfId="167" applyNumberFormat="1" applyFont="1" applyFill="1" applyBorder="1" applyAlignment="1">
      <alignment horizontal="center"/>
    </xf>
    <xf numFmtId="49" fontId="89" fillId="0" borderId="30" xfId="167" applyNumberFormat="1" applyFont="1" applyBorder="1" applyAlignment="1">
      <alignment horizontal="center"/>
    </xf>
    <xf numFmtId="0" fontId="94" fillId="0" borderId="30" xfId="167" applyFont="1" applyBorder="1" applyAlignment="1">
      <alignment horizontal="center"/>
    </xf>
    <xf numFmtId="0" fontId="28" fillId="0" borderId="38" xfId="167" applyBorder="1" applyAlignment="1">
      <alignment horizontal="center"/>
    </xf>
    <xf numFmtId="0" fontId="93" fillId="0" borderId="59" xfId="167" applyFont="1" applyBorder="1" applyAlignment="1">
      <alignment horizontal="center"/>
    </xf>
    <xf numFmtId="0" fontId="93" fillId="0" borderId="60" xfId="167" applyFont="1" applyBorder="1" applyAlignment="1">
      <alignment horizontal="center"/>
    </xf>
    <xf numFmtId="0" fontId="93" fillId="0" borderId="36" xfId="167" applyFont="1" applyBorder="1" applyAlignment="1">
      <alignment horizontal="center"/>
    </xf>
    <xf numFmtId="0" fontId="93" fillId="0" borderId="36" xfId="167" applyFont="1" applyFill="1" applyBorder="1" applyAlignment="1">
      <alignment horizontal="center"/>
    </xf>
    <xf numFmtId="49" fontId="117" fillId="0" borderId="39" xfId="192" applyNumberFormat="1" applyFont="1" applyBorder="1" applyAlignment="1">
      <alignment horizontal="center"/>
    </xf>
    <xf numFmtId="49" fontId="104" fillId="0" borderId="56" xfId="192" applyNumberFormat="1" applyFont="1" applyBorder="1" applyAlignment="1">
      <alignment horizontal="center"/>
    </xf>
    <xf numFmtId="49" fontId="104" fillId="0" borderId="11" xfId="192" applyNumberFormat="1" applyFont="1" applyBorder="1" applyAlignment="1">
      <alignment horizontal="center"/>
    </xf>
    <xf numFmtId="49" fontId="104" fillId="0" borderId="11" xfId="192" applyNumberFormat="1" applyFont="1" applyBorder="1" applyAlignment="1">
      <alignment horizontal="center" vertical="top"/>
    </xf>
    <xf numFmtId="0" fontId="115" fillId="0" borderId="28" xfId="192" applyFont="1" applyBorder="1" applyAlignment="1">
      <alignment horizontal="center"/>
    </xf>
    <xf numFmtId="0" fontId="104" fillId="0" borderId="28" xfId="192" applyFont="1" applyBorder="1" applyAlignment="1">
      <alignment horizontal="left"/>
    </xf>
    <xf numFmtId="173" fontId="104" fillId="0" borderId="28" xfId="192" applyNumberFormat="1" applyFont="1" applyBorder="1" applyAlignment="1"/>
    <xf numFmtId="173" fontId="104" fillId="0" borderId="28" xfId="192" applyNumberFormat="1" applyFont="1" applyFill="1" applyBorder="1" applyAlignment="1"/>
    <xf numFmtId="164" fontId="104" fillId="0" borderId="28" xfId="167" applyNumberFormat="1" applyFont="1" applyBorder="1" applyAlignment="1"/>
    <xf numFmtId="49" fontId="112" fillId="0" borderId="39" xfId="192" applyNumberFormat="1" applyFont="1" applyBorder="1" applyAlignment="1">
      <alignment horizontal="center"/>
    </xf>
    <xf numFmtId="0" fontId="44" fillId="0" borderId="56" xfId="192" applyFont="1" applyBorder="1"/>
    <xf numFmtId="49" fontId="112" fillId="0" borderId="11" xfId="192" applyNumberFormat="1" applyFont="1" applyBorder="1" applyAlignment="1">
      <alignment horizontal="center"/>
    </xf>
    <xf numFmtId="49" fontId="112" fillId="0" borderId="28" xfId="192" applyNumberFormat="1" applyFont="1" applyBorder="1" applyAlignment="1">
      <alignment horizontal="left"/>
    </xf>
    <xf numFmtId="0" fontId="112" fillId="0" borderId="28" xfId="192" applyFont="1" applyBorder="1" applyAlignment="1"/>
    <xf numFmtId="173" fontId="112" fillId="0" borderId="28" xfId="167" applyNumberFormat="1" applyFont="1" applyBorder="1" applyAlignment="1"/>
    <xf numFmtId="164" fontId="112" fillId="0" borderId="28" xfId="167" applyNumberFormat="1" applyFont="1" applyBorder="1" applyAlignment="1"/>
    <xf numFmtId="49" fontId="118" fillId="0" borderId="39" xfId="192" applyNumberFormat="1" applyFont="1" applyBorder="1" applyAlignment="1">
      <alignment horizontal="center"/>
    </xf>
    <xf numFmtId="49" fontId="118" fillId="0" borderId="11" xfId="192" applyNumberFormat="1" applyFont="1" applyBorder="1" applyAlignment="1">
      <alignment horizontal="center"/>
    </xf>
    <xf numFmtId="49" fontId="118" fillId="0" borderId="28" xfId="192" applyNumberFormat="1" applyFont="1" applyBorder="1" applyAlignment="1">
      <alignment horizontal="left"/>
    </xf>
    <xf numFmtId="0" fontId="118" fillId="0" borderId="28" xfId="192" applyFont="1" applyBorder="1" applyAlignment="1"/>
    <xf numFmtId="173" fontId="118" fillId="0" borderId="28" xfId="167" applyNumberFormat="1" applyFont="1" applyBorder="1" applyAlignment="1"/>
    <xf numFmtId="173" fontId="119" fillId="0" borderId="28" xfId="167" applyNumberFormat="1" applyFont="1" applyBorder="1" applyAlignment="1"/>
    <xf numFmtId="164" fontId="118" fillId="0" borderId="28" xfId="167" applyNumberFormat="1" applyFont="1" applyBorder="1" applyAlignment="1"/>
    <xf numFmtId="49" fontId="87" fillId="0" borderId="39" xfId="192" applyNumberFormat="1" applyFont="1" applyBorder="1" applyAlignment="1">
      <alignment horizontal="center"/>
    </xf>
    <xf numFmtId="0" fontId="93" fillId="0" borderId="56" xfId="167" applyFont="1" applyBorder="1"/>
    <xf numFmtId="0" fontId="93" fillId="0" borderId="11" xfId="167" applyFont="1" applyBorder="1"/>
    <xf numFmtId="0" fontId="93" fillId="0" borderId="11" xfId="167" applyFont="1" applyBorder="1" applyAlignment="1">
      <alignment horizontal="center"/>
    </xf>
    <xf numFmtId="49" fontId="93" fillId="0" borderId="28" xfId="167" applyNumberFormat="1" applyFont="1" applyBorder="1" applyAlignment="1">
      <alignment horizontal="center"/>
    </xf>
    <xf numFmtId="49" fontId="93" fillId="0" borderId="28" xfId="167" applyNumberFormat="1" applyFont="1" applyBorder="1" applyAlignment="1"/>
    <xf numFmtId="173" fontId="93" fillId="0" borderId="28" xfId="167" applyNumberFormat="1" applyFont="1" applyBorder="1" applyAlignment="1"/>
    <xf numFmtId="164" fontId="87" fillId="0" borderId="28" xfId="167" applyNumberFormat="1" applyFont="1" applyBorder="1" applyAlignment="1"/>
    <xf numFmtId="0" fontId="93" fillId="0" borderId="56" xfId="192" applyFont="1" applyBorder="1"/>
    <xf numFmtId="49" fontId="42" fillId="0" borderId="11" xfId="192" applyNumberFormat="1" applyFont="1" applyBorder="1" applyAlignment="1">
      <alignment horizontal="center"/>
    </xf>
    <xf numFmtId="49" fontId="42" fillId="0" borderId="28" xfId="192" applyNumberFormat="1" applyFont="1" applyBorder="1" applyAlignment="1">
      <alignment horizontal="left"/>
    </xf>
    <xf numFmtId="0" fontId="42" fillId="0" borderId="28" xfId="192" applyFont="1" applyBorder="1" applyAlignment="1"/>
    <xf numFmtId="173" fontId="42" fillId="0" borderId="28" xfId="167" applyNumberFormat="1" applyFont="1" applyBorder="1" applyAlignment="1"/>
    <xf numFmtId="49" fontId="118" fillId="0" borderId="11" xfId="167" applyNumberFormat="1" applyFont="1" applyBorder="1" applyAlignment="1">
      <alignment horizontal="center"/>
    </xf>
    <xf numFmtId="49" fontId="118" fillId="0" borderId="28" xfId="167" applyNumberFormat="1" applyFont="1" applyBorder="1" applyAlignment="1">
      <alignment horizontal="left"/>
    </xf>
    <xf numFmtId="49" fontId="118" fillId="0" borderId="28" xfId="167" applyNumberFormat="1" applyFont="1" applyBorder="1" applyAlignment="1">
      <alignment wrapText="1"/>
    </xf>
    <xf numFmtId="0" fontId="93" fillId="0" borderId="28" xfId="167" applyFont="1" applyBorder="1" applyAlignment="1"/>
    <xf numFmtId="173" fontId="93" fillId="0" borderId="28" xfId="167" applyNumberFormat="1" applyFont="1" applyFill="1" applyBorder="1" applyAlignment="1"/>
    <xf numFmtId="0" fontId="93" fillId="0" borderId="28" xfId="167" applyFont="1" applyBorder="1" applyAlignment="1">
      <alignment horizontal="left"/>
    </xf>
    <xf numFmtId="49" fontId="118" fillId="0" borderId="28" xfId="167" applyNumberFormat="1" applyFont="1" applyBorder="1" applyAlignment="1">
      <alignment horizontal="center"/>
    </xf>
    <xf numFmtId="0" fontId="118" fillId="0" borderId="28" xfId="167" applyFont="1" applyBorder="1" applyAlignment="1">
      <alignment horizontal="justify"/>
    </xf>
    <xf numFmtId="173" fontId="119" fillId="0" borderId="28" xfId="167" applyNumberFormat="1" applyFont="1" applyFill="1" applyBorder="1" applyAlignment="1"/>
    <xf numFmtId="49" fontId="42" fillId="0" borderId="11" xfId="192" applyNumberFormat="1" applyFont="1" applyFill="1" applyBorder="1" applyAlignment="1" applyProtection="1">
      <alignment horizontal="center"/>
      <protection locked="0"/>
    </xf>
    <xf numFmtId="49" fontId="42" fillId="0" borderId="28" xfId="192" applyNumberFormat="1" applyFont="1" applyBorder="1" applyAlignment="1">
      <alignment horizontal="center"/>
    </xf>
    <xf numFmtId="173" fontId="42" fillId="0" borderId="28" xfId="192" applyNumberFormat="1" applyFont="1" applyBorder="1" applyAlignment="1"/>
    <xf numFmtId="173" fontId="42" fillId="0" borderId="28" xfId="192" applyNumberFormat="1" applyFont="1" applyFill="1" applyBorder="1" applyAlignment="1"/>
    <xf numFmtId="0" fontId="87" fillId="0" borderId="56" xfId="192" applyFont="1" applyBorder="1"/>
    <xf numFmtId="49" fontId="87" fillId="0" borderId="11" xfId="192" applyNumberFormat="1" applyFont="1" applyFill="1" applyBorder="1" applyAlignment="1" applyProtection="1">
      <alignment horizontal="center"/>
      <protection locked="0"/>
    </xf>
    <xf numFmtId="49" fontId="118" fillId="0" borderId="28" xfId="192" applyNumberFormat="1" applyFont="1" applyBorder="1" applyAlignment="1">
      <alignment horizontal="center"/>
    </xf>
    <xf numFmtId="173" fontId="118" fillId="0" borderId="28" xfId="192" applyNumberFormat="1" applyFont="1" applyBorder="1" applyAlignment="1"/>
    <xf numFmtId="49" fontId="87" fillId="0" borderId="0" xfId="192" applyNumberFormat="1" applyFont="1" applyFill="1" applyBorder="1" applyAlignment="1" applyProtection="1">
      <alignment horizontal="center"/>
      <protection locked="0"/>
    </xf>
    <xf numFmtId="1" fontId="28" fillId="0" borderId="16" xfId="167" applyNumberFormat="1" applyFont="1" applyFill="1" applyBorder="1" applyAlignment="1">
      <alignment horizontal="left" vertical="top" wrapText="1"/>
    </xf>
    <xf numFmtId="1" fontId="87" fillId="0" borderId="16" xfId="167" applyNumberFormat="1" applyFont="1" applyFill="1" applyBorder="1" applyAlignment="1">
      <alignment horizontal="center"/>
    </xf>
    <xf numFmtId="0" fontId="87" fillId="0" borderId="39" xfId="167" applyFont="1" applyBorder="1" applyAlignment="1"/>
    <xf numFmtId="173" fontId="87" fillId="0" borderId="28" xfId="192" applyNumberFormat="1" applyFont="1" applyBorder="1" applyAlignment="1"/>
    <xf numFmtId="173" fontId="93" fillId="0" borderId="28" xfId="192" applyNumberFormat="1" applyFont="1" applyBorder="1" applyAlignment="1"/>
    <xf numFmtId="49" fontId="120" fillId="0" borderId="0" xfId="192" applyNumberFormat="1" applyFont="1" applyBorder="1" applyAlignment="1">
      <alignment horizontal="center"/>
    </xf>
    <xf numFmtId="1" fontId="87" fillId="0" borderId="61" xfId="167" applyNumberFormat="1" applyFont="1" applyFill="1" applyBorder="1" applyAlignment="1">
      <alignment horizontal="center"/>
    </xf>
    <xf numFmtId="49" fontId="87" fillId="0" borderId="39" xfId="167" applyNumberFormat="1" applyFont="1" applyBorder="1" applyAlignment="1"/>
    <xf numFmtId="0" fontId="87" fillId="0" borderId="39" xfId="167" applyNumberFormat="1" applyFont="1" applyFill="1" applyBorder="1" applyAlignment="1">
      <alignment horizontal="left"/>
    </xf>
    <xf numFmtId="49" fontId="87" fillId="0" borderId="11" xfId="192" applyNumberFormat="1" applyFont="1" applyBorder="1" applyAlignment="1">
      <alignment horizontal="center"/>
    </xf>
    <xf numFmtId="49" fontId="87" fillId="0" borderId="28" xfId="192" applyNumberFormat="1" applyFont="1" applyBorder="1" applyAlignment="1">
      <alignment horizontal="center"/>
    </xf>
    <xf numFmtId="0" fontId="87" fillId="0" borderId="28" xfId="192" applyFont="1" applyBorder="1" applyAlignment="1"/>
    <xf numFmtId="173" fontId="87" fillId="0" borderId="28" xfId="167" applyNumberFormat="1" applyFont="1" applyBorder="1" applyAlignment="1"/>
    <xf numFmtId="49" fontId="87" fillId="0" borderId="28" xfId="167" applyNumberFormat="1" applyFont="1" applyBorder="1" applyAlignment="1"/>
    <xf numFmtId="49" fontId="87" fillId="0" borderId="0" xfId="192" applyNumberFormat="1" applyFont="1" applyBorder="1" applyAlignment="1">
      <alignment horizontal="center"/>
    </xf>
    <xf numFmtId="49" fontId="87" fillId="0" borderId="61" xfId="192" applyNumberFormat="1" applyFont="1" applyBorder="1" applyAlignment="1">
      <alignment horizontal="center"/>
    </xf>
    <xf numFmtId="0" fontId="87" fillId="0" borderId="28" xfId="167" applyFont="1" applyBorder="1" applyAlignment="1"/>
    <xf numFmtId="49" fontId="118" fillId="0" borderId="61" xfId="192" applyNumberFormat="1" applyFont="1" applyBorder="1" applyAlignment="1">
      <alignment horizontal="center"/>
    </xf>
    <xf numFmtId="164" fontId="93" fillId="0" borderId="28" xfId="167" applyNumberFormat="1" applyFont="1" applyBorder="1" applyAlignment="1"/>
    <xf numFmtId="173" fontId="119" fillId="0" borderId="28" xfId="192" applyNumberFormat="1" applyFont="1" applyBorder="1" applyAlignment="1"/>
    <xf numFmtId="49" fontId="118" fillId="0" borderId="0" xfId="192" applyNumberFormat="1" applyFont="1" applyBorder="1" applyAlignment="1">
      <alignment horizontal="center"/>
    </xf>
    <xf numFmtId="0" fontId="87" fillId="0" borderId="28" xfId="167" applyFont="1" applyFill="1" applyBorder="1" applyAlignment="1"/>
    <xf numFmtId="173" fontId="118" fillId="0" borderId="28" xfId="192" applyNumberFormat="1" applyFont="1" applyFill="1" applyBorder="1" applyAlignment="1"/>
    <xf numFmtId="173" fontId="93" fillId="0" borderId="28" xfId="192" applyNumberFormat="1" applyFont="1" applyFill="1" applyBorder="1" applyAlignment="1"/>
    <xf numFmtId="173" fontId="112" fillId="0" borderId="28" xfId="192" applyNumberFormat="1" applyFont="1" applyBorder="1" applyAlignment="1"/>
    <xf numFmtId="0" fontId="28" fillId="0" borderId="37" xfId="167" applyBorder="1"/>
    <xf numFmtId="0" fontId="28" fillId="0" borderId="57" xfId="167" applyBorder="1" applyAlignment="1">
      <alignment wrapText="1"/>
    </xf>
    <xf numFmtId="0" fontId="28" fillId="0" borderId="58" xfId="167" applyBorder="1" applyAlignment="1">
      <alignment wrapText="1"/>
    </xf>
    <xf numFmtId="0" fontId="121" fillId="0" borderId="30" xfId="167" applyFont="1" applyBorder="1" applyAlignment="1">
      <alignment horizontal="left" wrapText="1"/>
    </xf>
    <xf numFmtId="0" fontId="121" fillId="0" borderId="30" xfId="167" applyFont="1" applyBorder="1" applyAlignment="1">
      <alignment wrapText="1"/>
    </xf>
    <xf numFmtId="173" fontId="28" fillId="0" borderId="30" xfId="167" applyNumberFormat="1" applyBorder="1" applyAlignment="1"/>
    <xf numFmtId="173" fontId="28" fillId="0" borderId="30" xfId="167" applyNumberFormat="1" applyFill="1" applyBorder="1" applyAlignment="1"/>
    <xf numFmtId="164" fontId="118" fillId="0" borderId="37" xfId="167" applyNumberFormat="1" applyFont="1" applyBorder="1" applyAlignment="1"/>
    <xf numFmtId="0" fontId="28" fillId="0" borderId="0" xfId="167" applyAlignment="1">
      <alignment wrapText="1"/>
    </xf>
    <xf numFmtId="0" fontId="28" fillId="0" borderId="0" xfId="167" applyFill="1"/>
    <xf numFmtId="173" fontId="28" fillId="0" borderId="0" xfId="167" applyNumberFormat="1"/>
    <xf numFmtId="173" fontId="117" fillId="0" borderId="28" xfId="192" applyNumberFormat="1" applyFont="1" applyBorder="1" applyAlignment="1"/>
    <xf numFmtId="164" fontId="89" fillId="0" borderId="28" xfId="167" applyNumberFormat="1" applyFont="1" applyBorder="1" applyAlignment="1"/>
    <xf numFmtId="49" fontId="42" fillId="0" borderId="56" xfId="192" applyNumberFormat="1" applyFont="1" applyBorder="1" applyAlignment="1">
      <alignment horizontal="center"/>
    </xf>
    <xf numFmtId="49" fontId="42" fillId="0" borderId="11" xfId="192" applyNumberFormat="1" applyFont="1" applyBorder="1" applyAlignment="1">
      <alignment horizontal="center" vertical="top"/>
    </xf>
    <xf numFmtId="0" fontId="105" fillId="0" borderId="28" xfId="192" applyFont="1" applyBorder="1" applyAlignment="1">
      <alignment horizontal="center"/>
    </xf>
    <xf numFmtId="0" fontId="42" fillId="0" borderId="28" xfId="192" applyFont="1" applyBorder="1" applyAlignment="1">
      <alignment horizontal="left"/>
    </xf>
    <xf numFmtId="0" fontId="120" fillId="0" borderId="56" xfId="192" applyFont="1" applyBorder="1"/>
    <xf numFmtId="0" fontId="120" fillId="0" borderId="11" xfId="192" applyFont="1" applyBorder="1"/>
    <xf numFmtId="0" fontId="118" fillId="0" borderId="28" xfId="167" applyFont="1" applyBorder="1" applyAlignment="1">
      <alignment wrapText="1"/>
    </xf>
    <xf numFmtId="49" fontId="87" fillId="0" borderId="28" xfId="167" applyNumberFormat="1" applyFont="1" applyBorder="1" applyAlignment="1">
      <alignment horizontal="left"/>
    </xf>
    <xf numFmtId="0" fontId="87" fillId="0" borderId="28" xfId="167" applyFont="1" applyBorder="1" applyAlignment="1">
      <alignment wrapText="1"/>
    </xf>
    <xf numFmtId="0" fontId="28" fillId="0" borderId="56" xfId="192" applyBorder="1"/>
    <xf numFmtId="0" fontId="28" fillId="0" borderId="11" xfId="192" applyBorder="1"/>
    <xf numFmtId="49" fontId="93" fillId="0" borderId="28" xfId="167" applyNumberFormat="1" applyFont="1" applyBorder="1" applyAlignment="1">
      <alignment horizontal="left"/>
    </xf>
    <xf numFmtId="0" fontId="93" fillId="0" borderId="11" xfId="192" applyFont="1" applyBorder="1"/>
    <xf numFmtId="0" fontId="93" fillId="0" borderId="28" xfId="167" applyFont="1" applyBorder="1" applyAlignment="1">
      <alignment wrapText="1"/>
    </xf>
    <xf numFmtId="49" fontId="93" fillId="0" borderId="28" xfId="167" applyNumberFormat="1" applyFont="1" applyBorder="1" applyAlignment="1">
      <alignment wrapText="1"/>
    </xf>
    <xf numFmtId="0" fontId="87" fillId="0" borderId="11" xfId="192" applyFont="1" applyBorder="1"/>
    <xf numFmtId="0" fontId="87" fillId="0" borderId="11" xfId="167" applyFont="1" applyBorder="1" applyAlignment="1">
      <alignment horizontal="center"/>
    </xf>
    <xf numFmtId="49" fontId="87" fillId="0" borderId="28" xfId="167" applyNumberFormat="1" applyFont="1" applyBorder="1" applyAlignment="1">
      <alignment horizontal="center"/>
    </xf>
    <xf numFmtId="49" fontId="87" fillId="0" borderId="28" xfId="167" applyNumberFormat="1" applyFont="1" applyBorder="1" applyAlignment="1">
      <alignment wrapText="1"/>
    </xf>
    <xf numFmtId="49" fontId="118" fillId="0" borderId="28" xfId="167" applyNumberFormat="1" applyFont="1" applyBorder="1" applyAlignment="1"/>
    <xf numFmtId="0" fontId="118" fillId="0" borderId="28" xfId="167" applyFont="1" applyBorder="1" applyAlignment="1"/>
    <xf numFmtId="49" fontId="89" fillId="0" borderId="28" xfId="167" applyNumberFormat="1" applyFont="1" applyBorder="1" applyAlignment="1">
      <alignment horizontal="center"/>
    </xf>
    <xf numFmtId="173" fontId="42" fillId="0" borderId="28" xfId="167" applyNumberFormat="1" applyFont="1" applyFill="1" applyBorder="1" applyAlignment="1"/>
    <xf numFmtId="0" fontId="87" fillId="0" borderId="56" xfId="192" applyFont="1" applyFill="1" applyBorder="1"/>
    <xf numFmtId="49" fontId="87" fillId="0" borderId="11" xfId="192" applyNumberFormat="1" applyFont="1" applyFill="1" applyBorder="1" applyAlignment="1">
      <alignment horizontal="center"/>
    </xf>
    <xf numFmtId="49" fontId="87" fillId="0" borderId="28" xfId="192" applyNumberFormat="1" applyFont="1" applyFill="1" applyBorder="1" applyAlignment="1">
      <alignment horizontal="center"/>
    </xf>
    <xf numFmtId="0" fontId="87" fillId="0" borderId="28" xfId="192" applyFont="1" applyFill="1" applyBorder="1" applyAlignment="1"/>
    <xf numFmtId="173" fontId="87" fillId="0" borderId="28" xfId="192" applyNumberFormat="1" applyFont="1" applyFill="1" applyBorder="1" applyAlignment="1"/>
    <xf numFmtId="173" fontId="112" fillId="0" borderId="28" xfId="192" applyNumberFormat="1" applyFont="1" applyFill="1" applyBorder="1" applyAlignment="1"/>
    <xf numFmtId="49" fontId="28" fillId="0" borderId="37" xfId="167" applyNumberFormat="1" applyBorder="1"/>
    <xf numFmtId="0" fontId="25" fillId="0" borderId="0" xfId="193"/>
    <xf numFmtId="0" fontId="25" fillId="0" borderId="0" xfId="193" applyAlignment="1">
      <alignment horizontal="right"/>
    </xf>
    <xf numFmtId="0" fontId="104" fillId="0" borderId="0" xfId="193" applyFont="1" applyBorder="1" applyAlignment="1">
      <alignment horizontal="centerContinuous"/>
    </xf>
    <xf numFmtId="0" fontId="25" fillId="0" borderId="0" xfId="193" applyAlignment="1">
      <alignment horizontal="centerContinuous"/>
    </xf>
    <xf numFmtId="0" fontId="86" fillId="0" borderId="33" xfId="193" applyFont="1" applyBorder="1" applyAlignment="1">
      <alignment horizontal="center"/>
    </xf>
    <xf numFmtId="0" fontId="86" fillId="0" borderId="37" xfId="193" applyFont="1" applyBorder="1" applyAlignment="1">
      <alignment horizontal="center"/>
    </xf>
    <xf numFmtId="0" fontId="29" fillId="0" borderId="33" xfId="193" applyFont="1" applyBorder="1"/>
    <xf numFmtId="0" fontId="29" fillId="0" borderId="39" xfId="193" applyFont="1" applyBorder="1" applyAlignment="1">
      <alignment horizontal="center"/>
    </xf>
    <xf numFmtId="14" fontId="29" fillId="0" borderId="39" xfId="193" applyNumberFormat="1" applyFont="1" applyBorder="1"/>
    <xf numFmtId="0" fontId="29" fillId="0" borderId="0" xfId="193" applyFont="1" applyAlignment="1">
      <alignment horizontal="center"/>
    </xf>
    <xf numFmtId="0" fontId="29" fillId="0" borderId="39" xfId="193" applyFont="1" applyBorder="1"/>
    <xf numFmtId="177" fontId="29" fillId="0" borderId="39" xfId="193" applyNumberFormat="1" applyFont="1" applyBorder="1"/>
    <xf numFmtId="0" fontId="107" fillId="0" borderId="39" xfId="193" applyFont="1" applyBorder="1"/>
    <xf numFmtId="0" fontId="25" fillId="0" borderId="39" xfId="193" applyFont="1" applyBorder="1" applyAlignment="1">
      <alignment horizontal="right"/>
    </xf>
    <xf numFmtId="0" fontId="107" fillId="0" borderId="39" xfId="193" applyFont="1" applyBorder="1" applyAlignment="1">
      <alignment horizontal="center"/>
    </xf>
    <xf numFmtId="0" fontId="111" fillId="0" borderId="0" xfId="193" applyFont="1"/>
    <xf numFmtId="0" fontId="25" fillId="0" borderId="0" xfId="193" applyFont="1"/>
    <xf numFmtId="0" fontId="92" fillId="0" borderId="39" xfId="193" applyFont="1" applyBorder="1"/>
    <xf numFmtId="14" fontId="92" fillId="0" borderId="39" xfId="193" applyNumberFormat="1" applyFont="1" applyBorder="1"/>
    <xf numFmtId="0" fontId="92" fillId="0" borderId="39" xfId="193" applyFont="1" applyBorder="1" applyAlignment="1">
      <alignment horizontal="center"/>
    </xf>
    <xf numFmtId="0" fontId="86" fillId="0" borderId="39" xfId="193" applyFont="1" applyBorder="1" applyAlignment="1">
      <alignment horizontal="center"/>
    </xf>
    <xf numFmtId="177" fontId="92" fillId="0" borderId="39" xfId="193" applyNumberFormat="1" applyFont="1" applyBorder="1"/>
    <xf numFmtId="0" fontId="92" fillId="0" borderId="0" xfId="193" applyFont="1"/>
    <xf numFmtId="14" fontId="107" fillId="0" borderId="39" xfId="193" applyNumberFormat="1" applyFont="1" applyBorder="1"/>
    <xf numFmtId="177" fontId="107" fillId="0" borderId="39" xfId="193" applyNumberFormat="1" applyFont="1" applyBorder="1"/>
    <xf numFmtId="0" fontId="107" fillId="0" borderId="0" xfId="193" applyFont="1" applyAlignment="1">
      <alignment horizontal="center"/>
    </xf>
    <xf numFmtId="49" fontId="29" fillId="0" borderId="39" xfId="193" applyNumberFormat="1" applyFont="1" applyBorder="1" applyAlignment="1">
      <alignment horizontal="center"/>
    </xf>
    <xf numFmtId="49" fontId="107" fillId="0" borderId="39" xfId="193" applyNumberFormat="1" applyFont="1" applyBorder="1" applyAlignment="1">
      <alignment horizontal="center"/>
    </xf>
    <xf numFmtId="0" fontId="25" fillId="0" borderId="62" xfId="193" applyFont="1" applyBorder="1" applyAlignment="1">
      <alignment horizontal="right"/>
    </xf>
    <xf numFmtId="0" fontId="86" fillId="0" borderId="62" xfId="193" applyFont="1" applyBorder="1" applyAlignment="1">
      <alignment horizontal="center"/>
    </xf>
    <xf numFmtId="0" fontId="92" fillId="0" borderId="62" xfId="193" applyFont="1" applyBorder="1" applyAlignment="1">
      <alignment horizontal="center"/>
    </xf>
    <xf numFmtId="177" fontId="92" fillId="0" borderId="62" xfId="193" applyNumberFormat="1" applyFont="1" applyBorder="1"/>
    <xf numFmtId="41" fontId="29" fillId="0" borderId="39" xfId="193" applyNumberFormat="1" applyFont="1" applyBorder="1"/>
    <xf numFmtId="41" fontId="107" fillId="0" borderId="39" xfId="193" applyNumberFormat="1" applyFont="1" applyBorder="1"/>
    <xf numFmtId="0" fontId="25" fillId="0" borderId="55" xfId="193" applyFont="1" applyBorder="1" applyAlignment="1">
      <alignment horizontal="right"/>
    </xf>
    <xf numFmtId="0" fontId="107" fillId="0" borderId="55" xfId="193" applyFont="1" applyBorder="1"/>
    <xf numFmtId="0" fontId="107" fillId="0" borderId="55" xfId="193" applyFont="1" applyBorder="1" applyAlignment="1">
      <alignment horizontal="center"/>
    </xf>
    <xf numFmtId="41" fontId="107" fillId="0" borderId="55" xfId="193" applyNumberFormat="1" applyFont="1" applyBorder="1"/>
    <xf numFmtId="0" fontId="25" fillId="0" borderId="63" xfId="193" applyBorder="1"/>
    <xf numFmtId="0" fontId="25" fillId="0" borderId="63" xfId="193" applyBorder="1" applyAlignment="1">
      <alignment horizontal="center"/>
    </xf>
    <xf numFmtId="41" fontId="25" fillId="0" borderId="63" xfId="193" applyNumberFormat="1" applyBorder="1"/>
    <xf numFmtId="0" fontId="25" fillId="0" borderId="64" xfId="193" applyBorder="1"/>
    <xf numFmtId="0" fontId="25" fillId="0" borderId="64" xfId="193" applyBorder="1" applyAlignment="1">
      <alignment horizontal="center"/>
    </xf>
    <xf numFmtId="41" fontId="25" fillId="0" borderId="64" xfId="193" applyNumberFormat="1" applyBorder="1"/>
    <xf numFmtId="14" fontId="29" fillId="0" borderId="39" xfId="193" applyNumberFormat="1" applyFont="1" applyBorder="1" applyAlignment="1">
      <alignment horizontal="center"/>
    </xf>
    <xf numFmtId="0" fontId="25" fillId="0" borderId="37" xfId="193" applyFont="1" applyBorder="1" applyAlignment="1">
      <alignment horizontal="right"/>
    </xf>
    <xf numFmtId="0" fontId="107" fillId="0" borderId="37" xfId="193" applyFont="1" applyBorder="1" applyAlignment="1">
      <alignment horizontal="center"/>
    </xf>
    <xf numFmtId="41" fontId="107" fillId="0" borderId="37" xfId="193" applyNumberFormat="1" applyFont="1" applyBorder="1"/>
    <xf numFmtId="0" fontId="25" fillId="0" borderId="0" xfId="193" applyAlignment="1">
      <alignment horizontal="center"/>
    </xf>
    <xf numFmtId="41" fontId="25" fillId="0" borderId="0" xfId="193" applyNumberFormat="1"/>
    <xf numFmtId="0" fontId="106" fillId="0" borderId="0" xfId="191" applyFont="1" applyFill="1" applyAlignment="1">
      <alignment horizontal="center" wrapText="1"/>
    </xf>
    <xf numFmtId="0" fontId="98" fillId="0" borderId="0" xfId="149" applyFont="1" applyFill="1" applyAlignment="1">
      <alignment horizontal="justify" wrapText="1"/>
    </xf>
    <xf numFmtId="0" fontId="98" fillId="0" borderId="0" xfId="149" applyFont="1" applyFill="1" applyAlignment="1">
      <alignment wrapText="1"/>
    </xf>
    <xf numFmtId="0" fontId="25" fillId="0" borderId="0" xfId="149" applyFont="1" applyFill="1"/>
    <xf numFmtId="0" fontId="25" fillId="0" borderId="0" xfId="149"/>
    <xf numFmtId="0" fontId="29" fillId="0" borderId="0" xfId="78" applyFont="1" applyFill="1"/>
    <xf numFmtId="9" fontId="25" fillId="0" borderId="0" xfId="80" applyFont="1" applyFill="1"/>
    <xf numFmtId="3" fontId="25" fillId="0" borderId="0" xfId="149" applyNumberFormat="1"/>
    <xf numFmtId="0" fontId="25" fillId="0" borderId="28" xfId="149" applyFont="1" applyFill="1" applyBorder="1"/>
    <xf numFmtId="3" fontId="25" fillId="0" borderId="0" xfId="149" applyNumberFormat="1" applyFont="1" applyFill="1" applyBorder="1" applyAlignment="1">
      <alignment horizontal="right"/>
    </xf>
    <xf numFmtId="180" fontId="25" fillId="0" borderId="0" xfId="149" applyNumberFormat="1" applyFont="1" applyFill="1" applyBorder="1" applyAlignment="1">
      <alignment horizontal="right"/>
    </xf>
    <xf numFmtId="181" fontId="25" fillId="0" borderId="0" xfId="149" applyNumberFormat="1" applyFont="1" applyFill="1"/>
    <xf numFmtId="4" fontId="25" fillId="0" borderId="0" xfId="149" applyNumberFormat="1" applyFont="1" applyFill="1"/>
    <xf numFmtId="3" fontId="25" fillId="0" borderId="0" xfId="149" applyNumberFormat="1" applyFont="1" applyFill="1"/>
    <xf numFmtId="182" fontId="25" fillId="0" borderId="0" xfId="149" applyNumberFormat="1" applyFill="1"/>
    <xf numFmtId="0" fontId="98" fillId="0" borderId="0" xfId="149" applyFont="1" applyFill="1"/>
    <xf numFmtId="0" fontId="98" fillId="0" borderId="0" xfId="149" applyFont="1" applyFill="1" applyAlignment="1">
      <alignment horizontal="center"/>
    </xf>
    <xf numFmtId="0" fontId="135" fillId="0" borderId="0" xfId="149" applyFont="1" applyFill="1" applyAlignment="1"/>
    <xf numFmtId="0" fontId="25" fillId="0" borderId="0" xfId="78"/>
    <xf numFmtId="0" fontId="25" fillId="0" borderId="0" xfId="149" applyFill="1"/>
    <xf numFmtId="0" fontId="98" fillId="0" borderId="14" xfId="78" applyFont="1" applyFill="1" applyBorder="1" applyAlignment="1">
      <alignment horizontal="center" vertical="center" wrapText="1"/>
    </xf>
    <xf numFmtId="3" fontId="98" fillId="0" borderId="14" xfId="149" applyNumberFormat="1" applyFont="1" applyFill="1" applyBorder="1"/>
    <xf numFmtId="3" fontId="25" fillId="0" borderId="14" xfId="149" applyNumberFormat="1" applyFont="1" applyFill="1" applyBorder="1"/>
    <xf numFmtId="3" fontId="25" fillId="0" borderId="66" xfId="149" applyNumberFormat="1" applyFont="1" applyFill="1" applyBorder="1"/>
    <xf numFmtId="3" fontId="25" fillId="0" borderId="67" xfId="78" applyNumberFormat="1" applyFont="1" applyFill="1" applyBorder="1"/>
    <xf numFmtId="0" fontId="29" fillId="0" borderId="0" xfId="78" applyFont="1"/>
    <xf numFmtId="0" fontId="29" fillId="0" borderId="0" xfId="78" applyFont="1" applyBorder="1" applyAlignment="1"/>
    <xf numFmtId="0" fontId="29" fillId="0" borderId="14" xfId="78" applyFont="1" applyBorder="1" applyAlignment="1">
      <alignment horizontal="center" vertical="center" wrapText="1"/>
    </xf>
    <xf numFmtId="0" fontId="29" fillId="0" borderId="0" xfId="78" applyFont="1" applyBorder="1" applyAlignment="1">
      <alignment horizontal="center" vertical="center" wrapText="1"/>
    </xf>
    <xf numFmtId="3" fontId="64" fillId="55" borderId="14" xfId="149" applyNumberFormat="1" applyFont="1" applyFill="1" applyBorder="1" applyAlignment="1">
      <alignment horizontal="right"/>
    </xf>
    <xf numFmtId="3" fontId="29" fillId="0" borderId="14" xfId="78" applyNumberFormat="1" applyFont="1" applyBorder="1" applyAlignment="1"/>
    <xf numFmtId="3" fontId="29" fillId="0" borderId="0" xfId="78" applyNumberFormat="1" applyFont="1"/>
    <xf numFmtId="0" fontId="92" fillId="0" borderId="0" xfId="149" applyFont="1" applyFill="1" applyAlignment="1">
      <alignment horizontal="center" wrapText="1"/>
    </xf>
    <xf numFmtId="0" fontId="25" fillId="0" borderId="0" xfId="149" applyAlignment="1">
      <alignment horizontal="center" wrapText="1"/>
    </xf>
    <xf numFmtId="0" fontId="98" fillId="0" borderId="0" xfId="149" applyFont="1" applyFill="1" applyAlignment="1">
      <alignment horizontal="center" wrapText="1"/>
    </xf>
    <xf numFmtId="0" fontId="135" fillId="0" borderId="0" xfId="149" applyFont="1" applyFill="1" applyAlignment="1">
      <alignment vertical="center" wrapText="1"/>
    </xf>
    <xf numFmtId="49" fontId="29" fillId="0" borderId="0" xfId="78" applyNumberFormat="1" applyFont="1" applyFill="1" applyBorder="1" applyAlignment="1">
      <alignment horizontal="center" vertical="center"/>
    </xf>
    <xf numFmtId="4" fontId="25" fillId="0" borderId="0" xfId="149" applyNumberFormat="1"/>
    <xf numFmtId="4" fontId="29" fillId="0" borderId="0" xfId="78" applyNumberFormat="1" applyFont="1"/>
    <xf numFmtId="0" fontId="27" fillId="0" borderId="0" xfId="149" applyFont="1" applyFill="1" applyAlignment="1">
      <alignment vertical="center"/>
    </xf>
    <xf numFmtId="0" fontId="25" fillId="0" borderId="0" xfId="149" applyFill="1" applyAlignment="1">
      <alignment vertical="center"/>
    </xf>
    <xf numFmtId="17" fontId="25" fillId="0" borderId="0" xfId="149" applyNumberFormat="1"/>
    <xf numFmtId="0" fontId="25" fillId="0" borderId="0" xfId="78" applyAlignment="1">
      <alignment horizontal="right"/>
    </xf>
    <xf numFmtId="0" fontId="25" fillId="0" borderId="0" xfId="78" applyFill="1"/>
    <xf numFmtId="0" fontId="29" fillId="0" borderId="0" xfId="78" applyFont="1" applyFill="1" applyBorder="1" applyAlignment="1">
      <alignment horizontal="center" vertical="center"/>
    </xf>
    <xf numFmtId="0" fontId="29" fillId="0" borderId="0" xfId="78" applyFont="1" applyBorder="1" applyAlignment="1">
      <alignment horizontal="center" vertical="center"/>
    </xf>
    <xf numFmtId="0" fontId="29" fillId="0" borderId="0" xfId="78" applyFont="1" applyFill="1" applyAlignment="1">
      <alignment vertical="center"/>
    </xf>
    <xf numFmtId="0" fontId="25" fillId="55" borderId="14" xfId="149" applyFont="1" applyFill="1" applyBorder="1" applyAlignment="1">
      <alignment horizontal="center" vertical="center"/>
    </xf>
    <xf numFmtId="0" fontId="25" fillId="55" borderId="14" xfId="149" applyFont="1" applyFill="1" applyBorder="1" applyAlignment="1">
      <alignment vertical="center" wrapText="1"/>
    </xf>
    <xf numFmtId="49" fontId="25" fillId="55" borderId="14" xfId="149" applyNumberFormat="1" applyFont="1" applyFill="1" applyBorder="1" applyAlignment="1">
      <alignment horizontal="center" vertical="center"/>
    </xf>
    <xf numFmtId="3" fontId="25" fillId="55" borderId="14" xfId="149" applyNumberFormat="1" applyFont="1" applyFill="1" applyBorder="1" applyAlignment="1">
      <alignment horizontal="right" vertical="center" indent="1"/>
    </xf>
    <xf numFmtId="0" fontId="25" fillId="55" borderId="14" xfId="149" applyNumberFormat="1" applyFont="1" applyFill="1" applyBorder="1" applyAlignment="1">
      <alignment horizontal="center" vertical="center"/>
    </xf>
    <xf numFmtId="0" fontId="25" fillId="55" borderId="14" xfId="149" applyFont="1" applyFill="1" applyBorder="1" applyAlignment="1">
      <alignment vertical="center"/>
    </xf>
    <xf numFmtId="0" fontId="25" fillId="55" borderId="14" xfId="149" applyFont="1" applyFill="1" applyBorder="1" applyAlignment="1">
      <alignment horizontal="center" vertical="center" wrapText="1"/>
    </xf>
    <xf numFmtId="0" fontId="25" fillId="55" borderId="14" xfId="149" applyFont="1" applyFill="1" applyBorder="1" applyAlignment="1">
      <alignment horizontal="left" vertical="center" wrapText="1"/>
    </xf>
    <xf numFmtId="0" fontId="64" fillId="55" borderId="14" xfId="149" applyFont="1" applyFill="1" applyBorder="1" applyAlignment="1">
      <alignment horizontal="center" vertical="center"/>
    </xf>
    <xf numFmtId="0" fontId="64" fillId="55" borderId="14" xfId="149" applyFont="1" applyFill="1" applyBorder="1" applyAlignment="1">
      <alignment vertical="center" wrapText="1"/>
    </xf>
    <xf numFmtId="1" fontId="25" fillId="55" borderId="14" xfId="149" applyNumberFormat="1" applyFont="1" applyFill="1" applyBorder="1" applyAlignment="1">
      <alignment horizontal="center" vertical="center"/>
    </xf>
    <xf numFmtId="0" fontId="29" fillId="0" borderId="0" xfId="78" applyFont="1" applyAlignment="1"/>
    <xf numFmtId="0" fontId="124" fillId="0" borderId="0" xfId="149" applyFont="1" applyFill="1" applyBorder="1" applyAlignment="1">
      <alignment horizontal="left" vertical="center"/>
    </xf>
    <xf numFmtId="4" fontId="98" fillId="0" borderId="0" xfId="149" applyNumberFormat="1" applyFont="1" applyFill="1" applyBorder="1" applyAlignment="1">
      <alignment horizontal="right" vertical="center" indent="1"/>
    </xf>
    <xf numFmtId="0" fontId="137" fillId="0" borderId="0" xfId="78" applyFont="1" applyBorder="1" applyAlignment="1">
      <alignment horizontal="center"/>
    </xf>
    <xf numFmtId="0" fontId="137" fillId="56" borderId="0" xfId="78" applyFont="1" applyFill="1" applyBorder="1" applyAlignment="1">
      <alignment vertical="top" wrapText="1"/>
    </xf>
    <xf numFmtId="0" fontId="137" fillId="0" borderId="0" xfId="78" applyFont="1" applyFill="1" applyBorder="1" applyAlignment="1">
      <alignment horizontal="left"/>
    </xf>
    <xf numFmtId="0" fontId="137" fillId="56" borderId="0" xfId="78" applyFont="1" applyFill="1" applyBorder="1" applyAlignment="1">
      <alignment horizontal="left" vertical="top" wrapText="1"/>
    </xf>
    <xf numFmtId="0" fontId="137" fillId="56" borderId="0" xfId="78" applyFont="1" applyFill="1" applyBorder="1" applyAlignment="1">
      <alignment horizontal="left" vertical="top" wrapText="1"/>
    </xf>
    <xf numFmtId="0" fontId="29" fillId="0" borderId="0" xfId="78" applyFont="1" applyAlignment="1">
      <alignment horizontal="right"/>
    </xf>
    <xf numFmtId="0" fontId="29" fillId="0" borderId="0" xfId="78" applyFont="1" applyAlignment="1">
      <alignment horizontal="right" vertical="top"/>
    </xf>
    <xf numFmtId="3" fontId="29" fillId="56" borderId="0" xfId="78" applyNumberFormat="1" applyFont="1" applyFill="1" applyBorder="1" applyAlignment="1">
      <alignment horizontal="right" vertical="center"/>
    </xf>
    <xf numFmtId="1" fontId="29" fillId="0" borderId="0" xfId="78" applyNumberFormat="1" applyFont="1" applyFill="1" applyAlignment="1">
      <alignment horizontal="right"/>
    </xf>
    <xf numFmtId="0" fontId="137" fillId="0" borderId="0" xfId="78" applyFont="1" applyFill="1" applyBorder="1" applyAlignment="1">
      <alignment horizontal="center"/>
    </xf>
    <xf numFmtId="0" fontId="137" fillId="0" borderId="0" xfId="78" applyFont="1" applyFill="1" applyBorder="1" applyAlignment="1"/>
    <xf numFmtId="0" fontId="137" fillId="0" borderId="0" xfId="78" applyFont="1" applyFill="1" applyBorder="1" applyAlignment="1">
      <alignment horizontal="left" wrapText="1"/>
    </xf>
    <xf numFmtId="0" fontId="29" fillId="0" borderId="68" xfId="78" applyFont="1" applyFill="1" applyBorder="1" applyAlignment="1">
      <alignment horizontal="center" vertical="center"/>
    </xf>
    <xf numFmtId="0" fontId="86" fillId="0" borderId="0" xfId="149" applyFont="1" applyFill="1" applyBorder="1" applyAlignment="1">
      <alignment vertical="center"/>
    </xf>
    <xf numFmtId="0" fontId="86" fillId="0" borderId="0" xfId="149" applyFont="1" applyFill="1" applyBorder="1" applyAlignment="1">
      <alignment horizontal="right" vertical="center"/>
    </xf>
    <xf numFmtId="0" fontId="138" fillId="0" borderId="0" xfId="149" applyFont="1" applyFill="1" applyBorder="1" applyAlignment="1">
      <alignment horizontal="center" vertical="center"/>
    </xf>
    <xf numFmtId="182" fontId="86" fillId="0" borderId="0" xfId="149" applyNumberFormat="1" applyFont="1" applyFill="1" applyBorder="1" applyAlignment="1">
      <alignment horizontal="right" vertical="center"/>
    </xf>
    <xf numFmtId="4" fontId="86" fillId="0" borderId="0" xfId="149" applyNumberFormat="1" applyFont="1" applyFill="1" applyBorder="1" applyAlignment="1">
      <alignment horizontal="right" vertical="center"/>
    </xf>
    <xf numFmtId="4" fontId="86" fillId="0" borderId="0" xfId="149" applyNumberFormat="1" applyFont="1" applyFill="1" applyBorder="1" applyAlignment="1">
      <alignment vertical="center"/>
    </xf>
    <xf numFmtId="4" fontId="86" fillId="0" borderId="0" xfId="78" applyNumberFormat="1" applyFont="1" applyFill="1" applyBorder="1"/>
    <xf numFmtId="0" fontId="29" fillId="0" borderId="0" xfId="149" applyFont="1" applyFill="1"/>
    <xf numFmtId="0" fontId="29" fillId="0" borderId="0" xfId="149" applyFont="1" applyFill="1" applyBorder="1"/>
    <xf numFmtId="0" fontId="29" fillId="0" borderId="0" xfId="149" applyFont="1" applyFill="1" applyBorder="1" applyAlignment="1">
      <alignment horizontal="center"/>
    </xf>
    <xf numFmtId="0" fontId="140" fillId="0" borderId="0" xfId="149" applyFont="1" applyFill="1" applyBorder="1" applyAlignment="1">
      <alignment horizontal="center"/>
    </xf>
    <xf numFmtId="0" fontId="25" fillId="0" borderId="14" xfId="149" applyFont="1" applyFill="1" applyBorder="1" applyAlignment="1">
      <alignment horizontal="center"/>
    </xf>
    <xf numFmtId="0" fontId="25" fillId="0" borderId="14" xfId="149" applyFont="1" applyFill="1" applyBorder="1" applyAlignment="1">
      <alignment horizontal="center" wrapText="1"/>
    </xf>
    <xf numFmtId="0" fontId="25" fillId="0" borderId="14" xfId="149" applyFont="1" applyFill="1" applyBorder="1" applyAlignment="1">
      <alignment horizontal="center" wrapText="1"/>
    </xf>
    <xf numFmtId="0" fontId="25" fillId="0" borderId="14" xfId="149" applyFont="1" applyFill="1" applyBorder="1" applyAlignment="1">
      <alignment horizontal="center"/>
    </xf>
    <xf numFmtId="0" fontId="25" fillId="0" borderId="14" xfId="149" applyFont="1" applyFill="1" applyBorder="1"/>
    <xf numFmtId="3" fontId="25" fillId="0" borderId="14" xfId="149" applyNumberFormat="1" applyFont="1" applyFill="1" applyBorder="1" applyAlignment="1">
      <alignment horizontal="right"/>
    </xf>
    <xf numFmtId="0" fontId="135" fillId="0" borderId="0" xfId="149" applyFont="1" applyFill="1" applyBorder="1" applyAlignment="1"/>
    <xf numFmtId="0" fontId="98" fillId="0" borderId="14" xfId="149" applyFont="1" applyFill="1" applyBorder="1" applyAlignment="1">
      <alignment horizontal="center" wrapText="1"/>
    </xf>
    <xf numFmtId="3" fontId="25" fillId="0" borderId="14" xfId="149" applyNumberFormat="1" applyFont="1" applyFill="1" applyBorder="1" applyAlignment="1">
      <alignment horizontal="right" wrapText="1"/>
    </xf>
    <xf numFmtId="49" fontId="92" fillId="0" borderId="14" xfId="78" applyNumberFormat="1" applyFont="1" applyFill="1" applyBorder="1" applyAlignment="1">
      <alignment horizontal="center" vertical="center"/>
    </xf>
    <xf numFmtId="182" fontId="98" fillId="0" borderId="14" xfId="149" applyNumberFormat="1" applyFont="1" applyFill="1" applyBorder="1" applyAlignment="1">
      <alignment horizontal="left" vertical="center"/>
    </xf>
    <xf numFmtId="10" fontId="25" fillId="0" borderId="14" xfId="149" applyNumberFormat="1" applyFont="1" applyFill="1" applyBorder="1"/>
    <xf numFmtId="10" fontId="136" fillId="0" borderId="14" xfId="149" applyNumberFormat="1" applyFont="1" applyFill="1" applyBorder="1"/>
    <xf numFmtId="182" fontId="98" fillId="0" borderId="67" xfId="78" applyNumberFormat="1" applyFont="1" applyFill="1" applyBorder="1" applyAlignment="1">
      <alignment horizontal="left" vertical="center"/>
    </xf>
    <xf numFmtId="10" fontId="25" fillId="0" borderId="67" xfId="78" applyNumberFormat="1" applyFont="1" applyFill="1" applyBorder="1"/>
    <xf numFmtId="182" fontId="98" fillId="0" borderId="69" xfId="78" applyNumberFormat="1" applyFont="1" applyFill="1" applyBorder="1" applyAlignment="1">
      <alignment horizontal="left" vertical="center"/>
    </xf>
    <xf numFmtId="182" fontId="98" fillId="0" borderId="13" xfId="78" applyNumberFormat="1" applyFont="1" applyFill="1" applyBorder="1" applyAlignment="1">
      <alignment horizontal="left" vertical="center"/>
    </xf>
    <xf numFmtId="3" fontId="25" fillId="0" borderId="13" xfId="78" applyNumberFormat="1" applyFont="1" applyFill="1" applyBorder="1"/>
    <xf numFmtId="10" fontId="25" fillId="0" borderId="70" xfId="78" applyNumberFormat="1" applyFont="1" applyFill="1" applyBorder="1"/>
    <xf numFmtId="0" fontId="98" fillId="0" borderId="14" xfId="78" applyFont="1" applyFill="1" applyBorder="1" applyAlignment="1">
      <alignment horizontal="center" vertical="center" wrapText="1"/>
    </xf>
    <xf numFmtId="0" fontId="25" fillId="0" borderId="14" xfId="78" applyFill="1" applyBorder="1" applyAlignment="1"/>
    <xf numFmtId="0" fontId="29" fillId="0" borderId="14" xfId="78" applyFont="1" applyBorder="1" applyAlignment="1">
      <alignment horizontal="center"/>
    </xf>
    <xf numFmtId="0" fontId="29" fillId="0" borderId="14" xfId="78" applyFont="1" applyBorder="1"/>
    <xf numFmtId="14" fontId="64" fillId="0" borderId="14" xfId="149" applyNumberFormat="1" applyFont="1" applyBorder="1" applyAlignment="1">
      <alignment horizontal="right" indent="1"/>
    </xf>
    <xf numFmtId="0" fontId="25" fillId="0" borderId="14" xfId="78" applyFont="1" applyFill="1" applyBorder="1" applyAlignment="1">
      <alignment horizontal="center" vertical="center" wrapText="1"/>
    </xf>
    <xf numFmtId="0" fontId="25" fillId="0" borderId="14" xfId="149" applyFont="1" applyFill="1" applyBorder="1" applyAlignment="1">
      <alignment vertical="center"/>
    </xf>
    <xf numFmtId="3" fontId="25" fillId="0" borderId="14" xfId="78" applyNumberFormat="1" applyFont="1" applyFill="1" applyBorder="1" applyAlignment="1">
      <alignment horizontal="right" vertical="center"/>
    </xf>
    <xf numFmtId="0" fontId="25" fillId="0" borderId="14" xfId="78" applyFont="1" applyFill="1" applyBorder="1" applyAlignment="1">
      <alignment vertical="center" wrapText="1"/>
    </xf>
    <xf numFmtId="0" fontId="98" fillId="0" borderId="14" xfId="149" applyFont="1" applyFill="1" applyBorder="1" applyAlignment="1">
      <alignment horizontal="center" wrapText="1"/>
    </xf>
    <xf numFmtId="0" fontId="25" fillId="0" borderId="14" xfId="149" applyFont="1" applyFill="1" applyBorder="1" applyAlignment="1">
      <alignment horizontal="center" vertical="center" wrapText="1"/>
    </xf>
    <xf numFmtId="14" fontId="25" fillId="0" borderId="14" xfId="149" applyNumberFormat="1" applyFont="1" applyFill="1" applyBorder="1" applyAlignment="1">
      <alignment horizontal="center"/>
    </xf>
    <xf numFmtId="3" fontId="25" fillId="0" borderId="14" xfId="277" applyNumberFormat="1" applyFont="1" applyFill="1" applyBorder="1" applyAlignment="1">
      <alignment horizontal="right"/>
    </xf>
    <xf numFmtId="0" fontId="98" fillId="56" borderId="14" xfId="149" applyFont="1" applyFill="1" applyBorder="1" applyAlignment="1">
      <alignment horizontal="center" vertical="center" wrapText="1"/>
    </xf>
    <xf numFmtId="1" fontId="98" fillId="56" borderId="14" xfId="149" applyNumberFormat="1" applyFont="1" applyFill="1" applyBorder="1" applyAlignment="1">
      <alignment horizontal="center" vertical="center" wrapText="1"/>
    </xf>
    <xf numFmtId="0" fontId="98" fillId="55" borderId="14" xfId="149" applyFont="1" applyFill="1" applyBorder="1" applyAlignment="1">
      <alignment horizontal="center" vertical="center" wrapText="1"/>
    </xf>
    <xf numFmtId="3" fontId="98" fillId="0" borderId="14" xfId="149" applyNumberFormat="1" applyFont="1" applyFill="1" applyBorder="1" applyAlignment="1">
      <alignment horizontal="right" vertical="center" indent="1"/>
    </xf>
    <xf numFmtId="0" fontId="124" fillId="0" borderId="71" xfId="149" applyFont="1" applyFill="1" applyBorder="1" applyAlignment="1">
      <alignment horizontal="left" vertical="center"/>
    </xf>
    <xf numFmtId="0" fontId="124" fillId="0" borderId="68" xfId="149" applyFont="1" applyFill="1" applyBorder="1" applyAlignment="1">
      <alignment horizontal="left" vertical="center"/>
    </xf>
    <xf numFmtId="0" fontId="25" fillId="0" borderId="0" xfId="78" applyFill="1" applyBorder="1"/>
    <xf numFmtId="0" fontId="86" fillId="0" borderId="15" xfId="149" applyFont="1" applyFill="1" applyBorder="1" applyAlignment="1">
      <alignment horizontal="center" vertical="center"/>
    </xf>
    <xf numFmtId="0" fontId="86" fillId="0" borderId="15" xfId="149" applyFont="1" applyFill="1" applyBorder="1" applyAlignment="1">
      <alignment horizontal="center" vertical="center" wrapText="1"/>
    </xf>
    <xf numFmtId="4" fontId="138" fillId="0" borderId="15" xfId="149" applyNumberFormat="1" applyFont="1" applyFill="1" applyBorder="1" applyAlignment="1">
      <alignment horizontal="center" vertical="center" wrapText="1"/>
    </xf>
    <xf numFmtId="4" fontId="86" fillId="0" borderId="66" xfId="149" applyNumberFormat="1" applyFont="1" applyFill="1" applyBorder="1" applyAlignment="1">
      <alignment horizontal="center" vertical="center" wrapText="1"/>
    </xf>
    <xf numFmtId="4" fontId="86" fillId="0" borderId="49" xfId="149" applyNumberFormat="1" applyFont="1" applyFill="1" applyBorder="1" applyAlignment="1">
      <alignment horizontal="center" vertical="center" wrapText="1"/>
    </xf>
    <xf numFmtId="4" fontId="86" fillId="0" borderId="44" xfId="149" applyNumberFormat="1" applyFont="1" applyFill="1" applyBorder="1" applyAlignment="1">
      <alignment horizontal="center" vertical="center" wrapText="1"/>
    </xf>
    <xf numFmtId="0" fontId="86" fillId="0" borderId="66" xfId="149" applyFont="1" applyFill="1" applyBorder="1" applyAlignment="1">
      <alignment horizontal="center" vertical="center"/>
    </xf>
    <xf numFmtId="0" fontId="86" fillId="0" borderId="49" xfId="149" applyFont="1" applyFill="1" applyBorder="1" applyAlignment="1">
      <alignment horizontal="center" vertical="center"/>
    </xf>
    <xf numFmtId="0" fontId="86" fillId="0" borderId="44" xfId="149" applyFont="1" applyFill="1" applyBorder="1" applyAlignment="1">
      <alignment horizontal="center" vertical="center"/>
    </xf>
    <xf numFmtId="183" fontId="86" fillId="0" borderId="15" xfId="149" applyNumberFormat="1" applyFont="1" applyFill="1" applyBorder="1" applyAlignment="1">
      <alignment horizontal="center" vertical="center" wrapText="1"/>
    </xf>
    <xf numFmtId="0" fontId="86" fillId="0" borderId="13" xfId="149" applyFont="1" applyFill="1" applyBorder="1" applyAlignment="1">
      <alignment horizontal="center" vertical="center"/>
    </xf>
    <xf numFmtId="0" fontId="86" fillId="0" borderId="13" xfId="149" applyFont="1" applyFill="1" applyBorder="1" applyAlignment="1">
      <alignment horizontal="center" vertical="center" wrapText="1"/>
    </xf>
    <xf numFmtId="4" fontId="138" fillId="0" borderId="13" xfId="149" applyNumberFormat="1" applyFont="1" applyFill="1" applyBorder="1" applyAlignment="1">
      <alignment horizontal="center" vertical="center" wrapText="1"/>
    </xf>
    <xf numFmtId="0" fontId="86" fillId="0" borderId="14" xfId="149" applyFont="1" applyFill="1" applyBorder="1" applyAlignment="1">
      <alignment horizontal="center" vertical="center" wrapText="1"/>
    </xf>
    <xf numFmtId="4" fontId="86" fillId="0" borderId="14" xfId="149" applyNumberFormat="1" applyFont="1" applyFill="1" applyBorder="1" applyAlignment="1">
      <alignment horizontal="center" vertical="center" wrapText="1"/>
    </xf>
    <xf numFmtId="183" fontId="86" fillId="0" borderId="13" xfId="149" applyNumberFormat="1" applyFont="1" applyFill="1" applyBorder="1" applyAlignment="1">
      <alignment horizontal="center" vertical="center" wrapText="1"/>
    </xf>
    <xf numFmtId="0" fontId="64" fillId="0" borderId="14" xfId="149" applyFont="1" applyFill="1" applyBorder="1" applyAlignment="1">
      <alignment wrapText="1"/>
    </xf>
    <xf numFmtId="0" fontId="64" fillId="0" borderId="14" xfId="149" applyFont="1" applyFill="1" applyBorder="1" applyAlignment="1">
      <alignment horizontal="center"/>
    </xf>
    <xf numFmtId="49" fontId="64" fillId="0" borderId="14" xfId="149" applyNumberFormat="1" applyFont="1" applyFill="1" applyBorder="1" applyAlignment="1">
      <alignment horizontal="right"/>
    </xf>
    <xf numFmtId="49" fontId="64" fillId="0" borderId="14" xfId="149" applyNumberFormat="1" applyFont="1" applyFill="1" applyBorder="1" applyAlignment="1">
      <alignment horizontal="center"/>
    </xf>
    <xf numFmtId="3" fontId="64" fillId="0" borderId="14" xfId="149" applyNumberFormat="1" applyFont="1" applyFill="1" applyBorder="1" applyAlignment="1">
      <alignment horizontal="right"/>
    </xf>
    <xf numFmtId="3" fontId="64" fillId="0" borderId="14" xfId="149" applyNumberFormat="1" applyFont="1" applyFill="1" applyBorder="1" applyAlignment="1">
      <alignment horizontal="right" vertical="center" wrapText="1"/>
    </xf>
    <xf numFmtId="0" fontId="64" fillId="0" borderId="14" xfId="149" applyFont="1" applyFill="1" applyBorder="1" applyAlignment="1">
      <alignment horizontal="right" vertical="center"/>
    </xf>
    <xf numFmtId="3" fontId="64" fillId="0" borderId="14" xfId="149" applyNumberFormat="1" applyFont="1" applyFill="1" applyBorder="1" applyAlignment="1"/>
    <xf numFmtId="14" fontId="64" fillId="0" borderId="14" xfId="149" applyNumberFormat="1" applyFont="1" applyFill="1" applyBorder="1" applyAlignment="1">
      <alignment horizontal="right"/>
    </xf>
    <xf numFmtId="0" fontId="64" fillId="0" borderId="14" xfId="149" applyFont="1" applyFill="1" applyBorder="1" applyAlignment="1">
      <alignment horizontal="right" vertical="center" wrapText="1"/>
    </xf>
    <xf numFmtId="3" fontId="64" fillId="0" borderId="14" xfId="149" applyNumberFormat="1" applyFont="1" applyFill="1" applyBorder="1" applyAlignment="1">
      <alignment horizontal="right" wrapText="1"/>
    </xf>
    <xf numFmtId="3" fontId="64" fillId="0" borderId="14" xfId="149" applyNumberFormat="1" applyFont="1" applyFill="1" applyBorder="1" applyAlignment="1">
      <alignment wrapText="1"/>
    </xf>
    <xf numFmtId="0" fontId="64" fillId="0" borderId="14" xfId="149" applyNumberFormat="1" applyFont="1" applyFill="1" applyBorder="1" applyAlignment="1">
      <alignment horizontal="right"/>
    </xf>
    <xf numFmtId="14" fontId="64" fillId="0" borderId="15" xfId="149" applyNumberFormat="1" applyFont="1" applyFill="1" applyBorder="1" applyAlignment="1">
      <alignment horizontal="right"/>
    </xf>
    <xf numFmtId="0" fontId="64" fillId="0" borderId="14" xfId="149" applyFont="1" applyFill="1" applyBorder="1" applyAlignment="1"/>
    <xf numFmtId="0" fontId="64" fillId="0" borderId="14" xfId="149" applyFont="1" applyFill="1" applyBorder="1" applyAlignment="1">
      <alignment horizontal="center" wrapText="1"/>
    </xf>
    <xf numFmtId="14" fontId="64" fillId="0" borderId="14" xfId="149" applyNumberFormat="1" applyFont="1" applyFill="1" applyBorder="1" applyAlignment="1">
      <alignment horizontal="right" vertical="center" wrapText="1"/>
    </xf>
    <xf numFmtId="49" fontId="25" fillId="0" borderId="14" xfId="149" applyNumberFormat="1" applyFont="1" applyFill="1" applyBorder="1" applyAlignment="1">
      <alignment horizontal="right"/>
    </xf>
    <xf numFmtId="14" fontId="64" fillId="0" borderId="14" xfId="149" applyNumberFormat="1" applyFont="1" applyFill="1" applyBorder="1" applyAlignment="1">
      <alignment horizontal="right" vertical="center"/>
    </xf>
    <xf numFmtId="0" fontId="64" fillId="0" borderId="14" xfId="149" applyFont="1" applyFill="1" applyBorder="1" applyAlignment="1">
      <alignment horizontal="right"/>
    </xf>
    <xf numFmtId="4" fontId="64" fillId="0" borderId="14" xfId="149" applyNumberFormat="1" applyFont="1" applyFill="1" applyBorder="1" applyAlignment="1">
      <alignment horizontal="right" vertical="center" wrapText="1"/>
    </xf>
    <xf numFmtId="14" fontId="64" fillId="0" borderId="14" xfId="149" applyNumberFormat="1" applyFont="1" applyFill="1" applyBorder="1" applyAlignment="1">
      <alignment horizontal="right" wrapText="1"/>
    </xf>
    <xf numFmtId="1" fontId="64" fillId="0" borderId="14" xfId="149" applyNumberFormat="1" applyFont="1" applyFill="1" applyBorder="1" applyAlignment="1">
      <alignment horizontal="right"/>
    </xf>
    <xf numFmtId="1" fontId="64" fillId="0" borderId="14" xfId="149" applyNumberFormat="1" applyFont="1" applyFill="1" applyBorder="1" applyAlignment="1">
      <alignment horizontal="center"/>
    </xf>
    <xf numFmtId="0" fontId="64" fillId="0" borderId="14" xfId="149" applyFont="1" applyFill="1" applyBorder="1" applyAlignment="1">
      <alignment horizontal="center" vertical="center" wrapText="1"/>
    </xf>
    <xf numFmtId="0" fontId="64" fillId="0" borderId="14" xfId="149" applyFont="1" applyFill="1" applyBorder="1" applyAlignment="1">
      <alignment horizontal="left" wrapText="1"/>
    </xf>
    <xf numFmtId="0" fontId="86" fillId="0" borderId="66" xfId="149" applyFont="1" applyFill="1" applyBorder="1" applyAlignment="1">
      <alignment vertical="center"/>
    </xf>
    <xf numFmtId="0" fontId="86" fillId="0" borderId="49" xfId="149" applyFont="1" applyFill="1" applyBorder="1" applyAlignment="1">
      <alignment vertical="center"/>
    </xf>
    <xf numFmtId="0" fontId="86" fillId="0" borderId="49" xfId="149" applyFont="1" applyFill="1" applyBorder="1" applyAlignment="1">
      <alignment horizontal="right" vertical="center"/>
    </xf>
    <xf numFmtId="0" fontId="138" fillId="0" borderId="49" xfId="149" applyFont="1" applyFill="1" applyBorder="1" applyAlignment="1">
      <alignment horizontal="center" vertical="center"/>
    </xf>
    <xf numFmtId="3" fontId="86" fillId="0" borderId="14" xfId="149" applyNumberFormat="1" applyFont="1" applyFill="1" applyBorder="1" applyAlignment="1">
      <alignment horizontal="right"/>
    </xf>
    <xf numFmtId="4" fontId="86" fillId="0" borderId="49" xfId="149" applyNumberFormat="1" applyFont="1" applyFill="1" applyBorder="1" applyAlignment="1">
      <alignment horizontal="right" vertical="center"/>
    </xf>
    <xf numFmtId="4" fontId="86" fillId="0" borderId="44" xfId="149" applyNumberFormat="1" applyFont="1" applyFill="1" applyBorder="1" applyAlignment="1">
      <alignment horizontal="right" vertical="center"/>
    </xf>
    <xf numFmtId="3" fontId="86" fillId="0" borderId="66" xfId="149" applyNumberFormat="1" applyFont="1" applyFill="1" applyBorder="1" applyAlignment="1">
      <alignment horizontal="right"/>
    </xf>
    <xf numFmtId="4" fontId="86" fillId="0" borderId="66" xfId="149" applyNumberFormat="1" applyFont="1" applyFill="1" applyBorder="1" applyAlignment="1">
      <alignment horizontal="right" vertical="center"/>
    </xf>
    <xf numFmtId="4" fontId="86" fillId="0" borderId="14" xfId="149" applyNumberFormat="1" applyFont="1" applyFill="1" applyBorder="1" applyAlignment="1">
      <alignment horizontal="right"/>
    </xf>
    <xf numFmtId="3" fontId="86" fillId="0" borderId="14" xfId="149" applyNumberFormat="1" applyFont="1" applyFill="1" applyBorder="1" applyAlignment="1"/>
    <xf numFmtId="0" fontId="139" fillId="0" borderId="0" xfId="149" applyFont="1" applyFill="1"/>
    <xf numFmtId="0" fontId="25" fillId="0" borderId="0" xfId="149" applyFill="1" applyBorder="1"/>
    <xf numFmtId="0" fontId="25" fillId="0" borderId="0" xfId="149" applyFill="1" applyBorder="1" applyAlignment="1">
      <alignment horizontal="center"/>
    </xf>
    <xf numFmtId="4" fontId="25" fillId="0" borderId="0" xfId="78" applyNumberFormat="1" applyFill="1"/>
    <xf numFmtId="4" fontId="25" fillId="0" borderId="0" xfId="78" applyNumberFormat="1" applyFill="1" applyBorder="1"/>
    <xf numFmtId="0" fontId="140" fillId="0" borderId="0" xfId="149" applyFont="1" applyFill="1" applyBorder="1" applyAlignment="1"/>
    <xf numFmtId="0" fontId="137" fillId="0" borderId="0" xfId="149" applyFont="1" applyFill="1" applyBorder="1"/>
    <xf numFmtId="0" fontId="29" fillId="0" borderId="0" xfId="149" applyFont="1" applyFill="1" applyAlignment="1">
      <alignment horizontal="center"/>
    </xf>
    <xf numFmtId="0" fontId="140" fillId="0" borderId="0" xfId="149" applyFont="1" applyFill="1" applyBorder="1" applyAlignment="1">
      <alignment horizontal="left" vertical="top"/>
    </xf>
    <xf numFmtId="0" fontId="86" fillId="0" borderId="0" xfId="149" applyFont="1" applyFill="1" applyAlignment="1">
      <alignment horizontal="center"/>
    </xf>
    <xf numFmtId="49" fontId="86" fillId="0" borderId="0" xfId="149" applyNumberFormat="1" applyFont="1" applyFill="1"/>
    <xf numFmtId="0" fontId="141" fillId="0" borderId="0" xfId="149" applyFont="1" applyFill="1" applyBorder="1"/>
    <xf numFmtId="0" fontId="86" fillId="0" borderId="0" xfId="78" applyFont="1" applyFill="1"/>
    <xf numFmtId="49" fontId="86" fillId="0" borderId="0" xfId="78" applyNumberFormat="1" applyFont="1" applyFill="1"/>
    <xf numFmtId="0" fontId="25" fillId="0" borderId="0" xfId="78" applyFill="1" applyAlignment="1">
      <alignment horizontal="center"/>
    </xf>
    <xf numFmtId="4" fontId="86" fillId="0" borderId="0" xfId="78" applyNumberFormat="1" applyFont="1" applyFill="1" applyBorder="1" applyAlignment="1">
      <alignment vertical="center" wrapText="1"/>
    </xf>
    <xf numFmtId="4" fontId="86" fillId="0" borderId="0" xfId="78" applyNumberFormat="1" applyFont="1" applyFill="1" applyBorder="1" applyAlignment="1">
      <alignment horizontal="center" vertical="center" wrapText="1"/>
    </xf>
    <xf numFmtId="4" fontId="86" fillId="0" borderId="0" xfId="78" applyNumberFormat="1" applyFont="1" applyFill="1" applyBorder="1" applyAlignment="1">
      <alignment horizontal="center" vertical="center"/>
    </xf>
    <xf numFmtId="4" fontId="29" fillId="0" borderId="0" xfId="78" applyNumberFormat="1" applyFont="1" applyFill="1" applyBorder="1" applyAlignment="1">
      <alignment vertical="top" wrapText="1"/>
    </xf>
    <xf numFmtId="4" fontId="25" fillId="0" borderId="0" xfId="78" applyNumberFormat="1" applyFont="1" applyFill="1" applyBorder="1" applyAlignment="1">
      <alignment horizontal="right" vertical="top" wrapText="1"/>
    </xf>
    <xf numFmtId="4" fontId="25" fillId="0" borderId="0" xfId="78" applyNumberFormat="1" applyFill="1" applyBorder="1" applyAlignment="1">
      <alignment vertical="top"/>
    </xf>
    <xf numFmtId="4" fontId="25" fillId="0" borderId="0" xfId="78" applyNumberFormat="1" applyFont="1" applyFill="1" applyBorder="1" applyAlignment="1">
      <alignment vertical="top"/>
    </xf>
    <xf numFmtId="4" fontId="132" fillId="0" borderId="0" xfId="78" applyNumberFormat="1" applyFont="1" applyFill="1" applyBorder="1"/>
  </cellXfs>
  <cellStyles count="278">
    <cellStyle name="_Column1" xfId="194"/>
    <cellStyle name="_Column1_data" xfId="195"/>
    <cellStyle name="_Column1_QV1" xfId="196"/>
    <cellStyle name="_Column1_Sheet1" xfId="197"/>
    <cellStyle name="_Column1_Tabelle" xfId="198"/>
    <cellStyle name="_Column2" xfId="199"/>
    <cellStyle name="_Column2_data" xfId="200"/>
    <cellStyle name="_Column2_QV1" xfId="201"/>
    <cellStyle name="_Column2_Sheet1" xfId="202"/>
    <cellStyle name="_Column2_Tabelle" xfId="203"/>
    <cellStyle name="_Column3" xfId="204"/>
    <cellStyle name="_Column3_data" xfId="205"/>
    <cellStyle name="_Column3_QV1" xfId="206"/>
    <cellStyle name="_Column3_Sheet1" xfId="207"/>
    <cellStyle name="_Column3_Tabelle" xfId="208"/>
    <cellStyle name="_Column4" xfId="209"/>
    <cellStyle name="_Column4_data" xfId="210"/>
    <cellStyle name="_Column4_QV1" xfId="211"/>
    <cellStyle name="_Column4_Sheet1" xfId="212"/>
    <cellStyle name="_Column4_Tabelle" xfId="213"/>
    <cellStyle name="_Column5" xfId="214"/>
    <cellStyle name="_Column5_data" xfId="215"/>
    <cellStyle name="_Column5_QV1" xfId="216"/>
    <cellStyle name="_Column5_Sheet1" xfId="217"/>
    <cellStyle name="_Column5_Tabelle" xfId="218"/>
    <cellStyle name="_Column6" xfId="219"/>
    <cellStyle name="_Column6_data" xfId="220"/>
    <cellStyle name="_Column6_QV1" xfId="221"/>
    <cellStyle name="_Column6_Sheet1" xfId="222"/>
    <cellStyle name="_Column6_Tabelle" xfId="223"/>
    <cellStyle name="_Column7" xfId="224"/>
    <cellStyle name="_Column7_data" xfId="225"/>
    <cellStyle name="_Column7_QV1" xfId="226"/>
    <cellStyle name="_Column7_Sheet1" xfId="227"/>
    <cellStyle name="_Column7_Tabelle" xfId="228"/>
    <cellStyle name="_Data" xfId="229"/>
    <cellStyle name="_Data_data" xfId="230"/>
    <cellStyle name="_Data_QV1" xfId="231"/>
    <cellStyle name="_Data_Sheet1" xfId="232"/>
    <cellStyle name="_Data_Tabelle" xfId="233"/>
    <cellStyle name="_Header" xfId="234"/>
    <cellStyle name="_Header_data" xfId="235"/>
    <cellStyle name="_Header_QV1" xfId="236"/>
    <cellStyle name="_Header_Sheet1" xfId="237"/>
    <cellStyle name="_Header_Tabelle" xfId="238"/>
    <cellStyle name="_Row1" xfId="239"/>
    <cellStyle name="_Row1_data" xfId="240"/>
    <cellStyle name="_Row1_QV1" xfId="241"/>
    <cellStyle name="_Row1_Sheet1" xfId="242"/>
    <cellStyle name="_Row1_Tabelle" xfId="243"/>
    <cellStyle name="_Row2" xfId="244"/>
    <cellStyle name="_Row2_data" xfId="245"/>
    <cellStyle name="_Row2_QV1" xfId="246"/>
    <cellStyle name="_Row2_Sheet1" xfId="247"/>
    <cellStyle name="_Row2_Tabelle" xfId="248"/>
    <cellStyle name="_Row3" xfId="249"/>
    <cellStyle name="_Row3_data" xfId="250"/>
    <cellStyle name="_Row3_QV1" xfId="251"/>
    <cellStyle name="_Row3_Sheet1" xfId="252"/>
    <cellStyle name="_Row3_Tabelle" xfId="253"/>
    <cellStyle name="_Row4" xfId="254"/>
    <cellStyle name="_Row4_data" xfId="255"/>
    <cellStyle name="_Row4_QV1" xfId="256"/>
    <cellStyle name="_Row4_Sheet1" xfId="257"/>
    <cellStyle name="_Row4_Tabelle" xfId="258"/>
    <cellStyle name="_Row5" xfId="259"/>
    <cellStyle name="_Row5_data" xfId="260"/>
    <cellStyle name="_Row5_QV1" xfId="261"/>
    <cellStyle name="_Row5_Sheet1" xfId="262"/>
    <cellStyle name="_Row5_Tabelle" xfId="263"/>
    <cellStyle name="_Row6" xfId="264"/>
    <cellStyle name="_Row6_data" xfId="265"/>
    <cellStyle name="_Row6_QV1" xfId="266"/>
    <cellStyle name="_Row6_Sheet1" xfId="267"/>
    <cellStyle name="_Row6_Tabelle" xfId="268"/>
    <cellStyle name="_Row7" xfId="269"/>
    <cellStyle name="_Row7_data" xfId="270"/>
    <cellStyle name="_Row7_QV1" xfId="271"/>
    <cellStyle name="_Row7_Sheet1" xfId="272"/>
    <cellStyle name="_Row7_Tabelle" xfId="273"/>
    <cellStyle name="20 % - zvýraznenie1" xfId="1" builtinId="30" customBuiltin="1"/>
    <cellStyle name="20 % - zvýraznenie1 2" xfId="91"/>
    <cellStyle name="20 % - zvýraznenie1 3" xfId="168"/>
    <cellStyle name="20 % - zvýraznenie2" xfId="2" builtinId="34" customBuiltin="1"/>
    <cellStyle name="20 % - zvýraznenie2 2" xfId="92"/>
    <cellStyle name="20 % - zvýraznenie2 3" xfId="169"/>
    <cellStyle name="20 % - zvýraznenie3" xfId="3" builtinId="38" customBuiltin="1"/>
    <cellStyle name="20 % - zvýraznenie3 2" xfId="93"/>
    <cellStyle name="20 % - zvýraznenie3 3" xfId="170"/>
    <cellStyle name="20 % - zvýraznenie4" xfId="4" builtinId="42" customBuiltin="1"/>
    <cellStyle name="20 % - zvýraznenie4 2" xfId="94"/>
    <cellStyle name="20 % - zvýraznenie4 3" xfId="171"/>
    <cellStyle name="20 % - zvýraznenie5" xfId="5" builtinId="46" customBuiltin="1"/>
    <cellStyle name="20 % - zvýraznenie5 2" xfId="95"/>
    <cellStyle name="20 % - zvýraznenie5 3" xfId="172"/>
    <cellStyle name="20 % - zvýraznenie6" xfId="6" builtinId="50" customBuiltin="1"/>
    <cellStyle name="20 % - zvýraznenie6 2" xfId="96"/>
    <cellStyle name="20 % - zvýraznenie6 3" xfId="173"/>
    <cellStyle name="40 % - zvýraznenie1" xfId="7" builtinId="31" customBuiltin="1"/>
    <cellStyle name="40 % - zvýraznenie1 2" xfId="97"/>
    <cellStyle name="40 % - zvýraznenie1 3" xfId="174"/>
    <cellStyle name="40 % - zvýraznenie2" xfId="8" builtinId="35" customBuiltin="1"/>
    <cellStyle name="40 % - zvýraznenie2 2" xfId="98"/>
    <cellStyle name="40 % - zvýraznenie2 3" xfId="175"/>
    <cellStyle name="40 % - zvýraznenie3" xfId="9" builtinId="39" customBuiltin="1"/>
    <cellStyle name="40 % - zvýraznenie3 2" xfId="99"/>
    <cellStyle name="40 % - zvýraznenie3 3" xfId="176"/>
    <cellStyle name="40 % - zvýraznenie4" xfId="10" builtinId="43" customBuiltin="1"/>
    <cellStyle name="40 % - zvýraznenie4 2" xfId="100"/>
    <cellStyle name="40 % - zvýraznenie4 3" xfId="177"/>
    <cellStyle name="40 % - zvýraznenie5" xfId="11" builtinId="47" customBuiltin="1"/>
    <cellStyle name="40 % - zvýraznenie5 2" xfId="101"/>
    <cellStyle name="40 % - zvýraznenie5 3" xfId="178"/>
    <cellStyle name="40 % - zvýraznenie6" xfId="12" builtinId="51" customBuiltin="1"/>
    <cellStyle name="40 % - zvýraznenie6 2" xfId="102"/>
    <cellStyle name="40 % - zvýraznenie6 3" xfId="179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7 2 2" xfId="183"/>
    <cellStyle name="Čiarka 8" xfId="153"/>
    <cellStyle name="Date" xfId="23"/>
    <cellStyle name="Dobrá" xfId="24" builtinId="26" customBuiltin="1"/>
    <cellStyle name="Dobrá 2" xfId="109"/>
    <cellStyle name="Euro" xfId="25"/>
    <cellStyle name="Euro 2" xfId="154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86" builtinId="4"/>
    <cellStyle name="Mena 2" xfId="27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67"/>
    <cellStyle name="Normálna 2 3" xfId="143"/>
    <cellStyle name="Normálna 2 4" xfId="152"/>
    <cellStyle name="Normálna 20" xfId="150"/>
    <cellStyle name="Normálna 20 2" xfId="155"/>
    <cellStyle name="Normálna 21" xfId="151"/>
    <cellStyle name="Normálna 21 2" xfId="156"/>
    <cellStyle name="Normálna 22" xfId="157"/>
    <cellStyle name="Normálna 23" xfId="158"/>
    <cellStyle name="Normálna 24" xfId="159"/>
    <cellStyle name="Normálna 25" xfId="160"/>
    <cellStyle name="Normálna 26" xfId="182"/>
    <cellStyle name="Normálna 27" xfId="191"/>
    <cellStyle name="Normálna 29" xfId="185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7 2" xfId="166"/>
    <cellStyle name="Normálna 7 3" xfId="184"/>
    <cellStyle name="Normálna 7 4" xfId="193"/>
    <cellStyle name="Normálna 8" xfId="77"/>
    <cellStyle name="Normálna 9" xfId="79"/>
    <cellStyle name="normálne 2 5" xfId="275"/>
    <cellStyle name="normálne 35" xfId="276"/>
    <cellStyle name="normálne_06 SF Spolu PLNENIE 1-6 2012    11 07 2012" xfId="85"/>
    <cellStyle name="normálne_Časový vývoj SP od roku 95 - 2001" xfId="190"/>
    <cellStyle name="normálne_Hárok1" xfId="277"/>
    <cellStyle name="normálne_Mesač.prehľad P aV apríl 2006" xfId="38"/>
    <cellStyle name="normálne_nový výkaz upravený " xfId="39"/>
    <cellStyle name="normálne_plnenie investície 2006" xfId="192"/>
    <cellStyle name="normálne_pomocný do textu júl 2010" xfId="189"/>
    <cellStyle name="normálne_Prílohy č. 1a ... (tvorba fondov 2007)" xfId="188"/>
    <cellStyle name="normálne_Prílohy k správe k 30.11.2010 - ústredie" xfId="187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61"/>
    <cellStyle name="normální_15.6.07 východ.+rozpočet 08-10" xfId="44"/>
    <cellStyle name="Percentá 2" xfId="80"/>
    <cellStyle name="Percentá 3" xfId="131"/>
    <cellStyle name="Percentá 4" xfId="137"/>
    <cellStyle name="Percentá 4 2" xfId="162"/>
    <cellStyle name="Percentá 5" xfId="140"/>
    <cellStyle name="Percentá 6" xfId="163"/>
    <cellStyle name="Percentá 7" xfId="164"/>
    <cellStyle name="Percentá 8" xfId="165"/>
    <cellStyle name="Popis" xfId="45"/>
    <cellStyle name="Poznámka" xfId="46" builtinId="10" customBuiltin="1"/>
    <cellStyle name="Poznámka 2" xfId="116"/>
    <cellStyle name="Poznámka 3" xfId="180"/>
    <cellStyle name="Poznámka 4" xfId="181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2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8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4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000"/>
            </a:pPr>
            <a:r>
              <a:rPr lang="sk-SK" sz="2000"/>
              <a:t>Výber poistného a príspevkov</a:t>
            </a:r>
            <a:r>
              <a:rPr lang="sk-SK" sz="2000" baseline="0"/>
              <a:t> na SDS od EAO</a:t>
            </a:r>
            <a:endParaRPr lang="sk-SK" sz="2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1662358000003E-2"/>
          <c:y val="6.4532884426667644E-2"/>
          <c:w val="0.89564689267239928"/>
          <c:h val="0.7595246142949578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6"/>
              <c:layout>
                <c:manualLayout>
                  <c:x val="-3.1120236134533331E-2"/>
                  <c:y val="-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13867869061368E-2"/>
                  <c:y val="2.233018304337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963978320147722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6"/>
              <c:layout>
                <c:manualLayout>
                  <c:x val="-2.7962626079857573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0065896462587883E-2"/>
                  <c:y val="1.339810982602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3321858611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3.5067248702878029E-2"/>
                  <c:y val="-7.61853225035576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05016025181814E-2"/>
                  <c:y val="-8.93217664571070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1.5499875937694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962626079857573E-2"/>
                  <c:y val="2.259288874243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229406151136271E-3"/>
                  <c:y val="-1.5499774112460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  <c:pt idx="10">
                  <c:v>554958</c:v>
                </c:pt>
                <c:pt idx="11">
                  <c:v>683959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rozpis rozpočtu príjmov na rok 2016</c:v>
                </c:pt>
              </c:strCache>
            </c:strRef>
          </c:tx>
          <c:spPr>
            <a:ln w="25400">
              <a:solidFill>
                <a:srgbClr val="002060"/>
              </a:solidFill>
              <a:prstDash val="dash"/>
            </a:ln>
          </c:spPr>
          <c:marker>
            <c:symbol val="x"/>
            <c:size val="3"/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0330833620864393E-2"/>
                  <c:y val="-1.4711648483445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2.39064312582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2295535916841093E-2"/>
                  <c:y val="-2.1279350900157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>
                    <a:solidFill>
                      <a:srgbClr val="002060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531416.03660002141</c:v>
                </c:pt>
                <c:pt idx="1">
                  <c:v>518899.65961161046</c:v>
                </c:pt>
                <c:pt idx="2">
                  <c:v>527623.48541159567</c:v>
                </c:pt>
                <c:pt idx="3">
                  <c:v>537591.44154362264</c:v>
                </c:pt>
                <c:pt idx="4">
                  <c:v>542981.10865902225</c:v>
                </c:pt>
                <c:pt idx="5">
                  <c:v>561408.84466933052</c:v>
                </c:pt>
                <c:pt idx="6">
                  <c:v>585035.88209862774</c:v>
                </c:pt>
                <c:pt idx="7">
                  <c:v>561184.37754552707</c:v>
                </c:pt>
                <c:pt idx="8">
                  <c:v>552012.68977513106</c:v>
                </c:pt>
                <c:pt idx="9">
                  <c:v>559603.50686731597</c:v>
                </c:pt>
                <c:pt idx="10">
                  <c:v>568765.03598320007</c:v>
                </c:pt>
                <c:pt idx="11">
                  <c:v>701839.08873499488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[7]graf!$B$9</c:f>
              <c:strCache>
                <c:ptCount val="1"/>
                <c:pt idx="0">
                  <c:v>príjmy od EAO spolu rok 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numFmt formatCode="#,##0" sourceLinked="0"/>
            <c:txPr>
              <a:bodyPr/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547507</c:v>
                </c:pt>
                <c:pt idx="1">
                  <c:v>547353</c:v>
                </c:pt>
                <c:pt idx="2">
                  <c:v>548108</c:v>
                </c:pt>
                <c:pt idx="3">
                  <c:v>566381</c:v>
                </c:pt>
                <c:pt idx="4">
                  <c:v>571359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53568"/>
        <c:axId val="135152384"/>
      </c:lineChart>
      <c:catAx>
        <c:axId val="1342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351523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5152384"/>
        <c:scaling>
          <c:orientation val="minMax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34253568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88839402398677236"/>
          <c:h val="9.921374802723351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 algn="ctr"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'[10]Vývoj pohľadávok graf 2015_2016'!$B$37:$B$58</c:f>
              <c:strCache>
                <c:ptCount val="22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  <c:pt idx="13">
                  <c:v>k 30.9.2015</c:v>
                </c:pt>
                <c:pt idx="14">
                  <c:v>k 31.10.2015</c:v>
                </c:pt>
                <c:pt idx="15">
                  <c:v>k 30.11.2015</c:v>
                </c:pt>
                <c:pt idx="16">
                  <c:v>k 31.12.2015</c:v>
                </c:pt>
                <c:pt idx="17">
                  <c:v>k 31.1.2016</c:v>
                </c:pt>
                <c:pt idx="18">
                  <c:v>k 29.2.2016</c:v>
                </c:pt>
                <c:pt idx="19">
                  <c:v>k 31.3.2016</c:v>
                </c:pt>
                <c:pt idx="20">
                  <c:v>k 30.4.2016</c:v>
                </c:pt>
                <c:pt idx="21">
                  <c:v>k 31.5.2016</c:v>
                </c:pt>
              </c:strCache>
            </c:strRef>
          </c:cat>
          <c:val>
            <c:numRef>
              <c:f>'[10]Vývoj pohľadávok graf 2015_2016'!$C$37:$C$58</c:f>
              <c:numCache>
                <c:formatCode>General</c:formatCode>
                <c:ptCount val="22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  <c:pt idx="13">
                  <c:v>729687.49693999998</c:v>
                </c:pt>
                <c:pt idx="14">
                  <c:v>708647.92845999997</c:v>
                </c:pt>
                <c:pt idx="15">
                  <c:v>720096.68884000008</c:v>
                </c:pt>
                <c:pt idx="16">
                  <c:v>702697.80602999998</c:v>
                </c:pt>
                <c:pt idx="17">
                  <c:v>759450.32606999995</c:v>
                </c:pt>
                <c:pt idx="18">
                  <c:v>743867.39113999996</c:v>
                </c:pt>
                <c:pt idx="19">
                  <c:v>750510.42794000008</c:v>
                </c:pt>
                <c:pt idx="20">
                  <c:v>763377.86130999995</c:v>
                </c:pt>
                <c:pt idx="21">
                  <c:v>769039.94027000002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36928"/>
        <c:axId val="104238464"/>
      </c:barChart>
      <c:catAx>
        <c:axId val="1042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74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04238464"/>
        <c:crosses val="autoZero"/>
        <c:auto val="1"/>
        <c:lblAlgn val="ctr"/>
        <c:lblOffset val="100"/>
        <c:noMultiLvlLbl val="0"/>
      </c:catAx>
      <c:valAx>
        <c:axId val="104238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0423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2015 a 2016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[8]zdroj!$A$23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[8]zdroj!$B$22:$F$22</c:f>
              <c:strCache>
                <c:ptCount val="5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</c:strCache>
            </c:strRef>
          </c:cat>
          <c:val>
            <c:numRef>
              <c:f>[8]zdroj!$B$23:$F$23</c:f>
              <c:numCache>
                <c:formatCode>General</c:formatCode>
                <c:ptCount val="5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</c:numCache>
            </c:numRef>
          </c:val>
        </c:ser>
        <c:ser>
          <c:idx val="2"/>
          <c:order val="1"/>
          <c:tx>
            <c:strRef>
              <c:f>[8]zdroj!$A$24</c:f>
              <c:strCache>
                <c:ptCount val="1"/>
                <c:pt idx="0">
                  <c:v>Správny fond v roku 2016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[8]zdroj!$B$22:$F$22</c:f>
              <c:strCache>
                <c:ptCount val="5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</c:strCache>
            </c:strRef>
          </c:cat>
          <c:val>
            <c:numRef>
              <c:f>[8]zdroj!$B$24:$F$24</c:f>
              <c:numCache>
                <c:formatCode>General</c:formatCode>
                <c:ptCount val="5"/>
                <c:pt idx="0">
                  <c:v>9204693</c:v>
                </c:pt>
                <c:pt idx="1">
                  <c:v>8367150</c:v>
                </c:pt>
                <c:pt idx="2">
                  <c:v>9168292</c:v>
                </c:pt>
                <c:pt idx="3">
                  <c:v>9707723</c:v>
                </c:pt>
                <c:pt idx="4">
                  <c:v>12807858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98816"/>
        <c:axId val="63705088"/>
      </c:barChart>
      <c:catAx>
        <c:axId val="63698816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370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70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3698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26</xdr:col>
      <xdr:colOff>300429</xdr:colOff>
      <xdr:row>52</xdr:row>
      <xdr:rowOff>143528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238125</xdr:colOff>
      <xdr:row>35</xdr:row>
      <xdr:rowOff>142875</xdr:rowOff>
    </xdr:to>
    <xdr:graphicFrame macro="">
      <xdr:nvGraphicFramePr>
        <xdr:cNvPr id="3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3" name="Text Box 61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pob._5_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r&#237;lohy%20k%20spr&#225;ve_5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6/K&#243;pia%20-%20graf%20%20skuto&#269;nos&#357;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6\Plnenie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pob._4_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_2016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.podľa pob.10 15.alt "/>
      <sheetName val="stav poh.podľa pob.10 15.al (2"/>
      <sheetName val="stav poh.podľa pob.11_15.0"/>
      <sheetName val="stav poh.podľa pob.11_15.0 (2)"/>
      <sheetName val="stav poh.podľa pob.11_15.alt "/>
      <sheetName val="stav poh._poboč_12_15"/>
      <sheetName val="Hárok4 (2)"/>
      <sheetName val="stav poh.podľa pob.11_15.al (2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  <sheetName val="stav poh._poboč_4_16 "/>
      <sheetName val="stav poh._poboč_5_16 alt "/>
      <sheetName val="stav poh._poboč_5_16 alt  (2)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  <row r="52">
          <cell r="B52" t="str">
            <v>k 30.11.2015</v>
          </cell>
          <cell r="C52">
            <v>720096.68884000008</v>
          </cell>
        </row>
        <row r="53">
          <cell r="B53" t="str">
            <v>k 31.12.2015</v>
          </cell>
          <cell r="C53">
            <v>702697.80602999998</v>
          </cell>
        </row>
        <row r="54">
          <cell r="B54" t="str">
            <v>k 31.1.2016</v>
          </cell>
          <cell r="C54">
            <v>759450.32606999995</v>
          </cell>
        </row>
        <row r="55">
          <cell r="B55" t="str">
            <v>k 29.2.2016</v>
          </cell>
          <cell r="C55">
            <v>743867.39113999996</v>
          </cell>
        </row>
        <row r="56">
          <cell r="B56" t="str">
            <v>k 31.3.2016</v>
          </cell>
          <cell r="C56">
            <v>750510.42794000008</v>
          </cell>
        </row>
        <row r="57">
          <cell r="B57" t="str">
            <v>k 30.4.2016</v>
          </cell>
          <cell r="C57">
            <v>763377.86130999995</v>
          </cell>
        </row>
        <row r="58">
          <cell r="B58" t="str">
            <v>k 31.5.2016</v>
          </cell>
          <cell r="C58">
            <v>769039.94027000002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"/>
      <sheetName val="graf pohľadávky"/>
      <sheetName val="stav poh.podľa poboč._4_16"/>
      <sheetName val="Exekučné návrhy"/>
      <sheetName val="Mandátna správa"/>
      <sheetName val="Vydané rozhodnutia SK "/>
      <sheetName val="Pohľadávky voči  ZZ"/>
      <sheetName val="Pohľadávky podľa pobočiek Z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príjmy od EAO spolu rok 2015</v>
          </cell>
          <cell r="C7">
            <v>518950</v>
          </cell>
          <cell r="D7">
            <v>506380</v>
          </cell>
          <cell r="E7">
            <v>512765</v>
          </cell>
          <cell r="F7">
            <v>524828</v>
          </cell>
          <cell r="G7">
            <v>528401</v>
          </cell>
          <cell r="H7">
            <v>545873</v>
          </cell>
          <cell r="I7">
            <v>568221</v>
          </cell>
          <cell r="J7">
            <v>546908</v>
          </cell>
          <cell r="K7">
            <v>537886</v>
          </cell>
          <cell r="L7">
            <v>546220</v>
          </cell>
          <cell r="M7">
            <v>554958</v>
          </cell>
          <cell r="N7">
            <v>683959</v>
          </cell>
        </row>
        <row r="8">
          <cell r="B8" t="str">
            <v>rozpis rozpočtu príjmov na rok 2016</v>
          </cell>
          <cell r="C8">
            <v>531416.03660002141</v>
          </cell>
          <cell r="D8">
            <v>518899.65961161046</v>
          </cell>
          <cell r="E8">
            <v>527623.48541159567</v>
          </cell>
          <cell r="F8">
            <v>537591.44154362264</v>
          </cell>
          <cell r="G8">
            <v>542981.10865902225</v>
          </cell>
          <cell r="H8">
            <v>561408.84466933052</v>
          </cell>
          <cell r="I8">
            <v>585035.88209862774</v>
          </cell>
          <cell r="J8">
            <v>561184.37754552707</v>
          </cell>
          <cell r="K8">
            <v>552012.68977513106</v>
          </cell>
          <cell r="L8">
            <v>559603.50686731597</v>
          </cell>
          <cell r="M8">
            <v>568765.03598320007</v>
          </cell>
          <cell r="N8">
            <v>701839.08873499488</v>
          </cell>
        </row>
        <row r="9">
          <cell r="B9" t="str">
            <v>príjmy od EAO spolu rok 2016</v>
          </cell>
          <cell r="C9">
            <v>547507</v>
          </cell>
          <cell r="D9">
            <v>547353</v>
          </cell>
          <cell r="E9">
            <v>548108</v>
          </cell>
          <cell r="F9">
            <v>566381</v>
          </cell>
          <cell r="G9">
            <v>571359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5 a 2016"/>
      <sheetName val="Graf"/>
      <sheetName val="spolu 600+700 máj 2016"/>
      <sheetName val="spolu 600 máj 2016"/>
      <sheetName val="spolu 700 máj 2016"/>
      <sheetName val="ústredie 600 máj 2016"/>
      <sheetName val="pobočky 600 máj 2016"/>
      <sheetName val="objed.a faktúry máj 2016"/>
      <sheetName val="spolu SF prezentácia máj"/>
      <sheetName val="spolu 600+700 apríl 2016"/>
      <sheetName val="spolu 600 apríl 2016"/>
      <sheetName val="spolu 700 apríl 2016"/>
      <sheetName val="ústredie 600 apríl 2016"/>
      <sheetName val="pobočky 600 apríl 2016"/>
      <sheetName val="objed.a faktúry apríl 2016"/>
      <sheetName val="spolu SF prezentácia apríl"/>
      <sheetName val="spolu 600+700 marec 2016"/>
      <sheetName val="spolu 600 marec 2016"/>
      <sheetName val="spolu 700 marec 2016"/>
      <sheetName val="ústredie 600 marec 2016"/>
      <sheetName val="pobočky 600 marec 2016"/>
      <sheetName val="objed.a faktúry marec 2016"/>
      <sheetName val="spolu 600+700 február 2016"/>
      <sheetName val="spolu 700 február 2016"/>
      <sheetName val="ústredie 600 február 2016"/>
      <sheetName val="pobočky 600 február 2016"/>
      <sheetName val="objed.a faktúry február 2016"/>
      <sheetName val="zdroj"/>
      <sheetName val="mzdy vzor"/>
      <sheetName val="vzor1"/>
      <sheetName val="Hárok1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2">
          <cell r="B22" t="str">
            <v xml:space="preserve"> Január </v>
          </cell>
          <cell r="C22" t="str">
            <v xml:space="preserve"> Február </v>
          </cell>
          <cell r="D22" t="str">
            <v>Marec</v>
          </cell>
          <cell r="E22" t="str">
            <v>Apríl</v>
          </cell>
          <cell r="F22" t="str">
            <v>Máj</v>
          </cell>
        </row>
        <row r="23">
          <cell r="A23" t="str">
            <v>Správny fond v roku 2015</v>
          </cell>
          <cell r="B23">
            <v>8272909</v>
          </cell>
          <cell r="C23">
            <v>8061249</v>
          </cell>
          <cell r="D23">
            <v>9116168</v>
          </cell>
          <cell r="E23">
            <v>11291383</v>
          </cell>
          <cell r="F23">
            <v>8233129</v>
          </cell>
        </row>
        <row r="24">
          <cell r="A24" t="str">
            <v>Správny fond v roku 2016</v>
          </cell>
          <cell r="B24">
            <v>9204693</v>
          </cell>
          <cell r="C24">
            <v>8367150</v>
          </cell>
          <cell r="D24">
            <v>9168292</v>
          </cell>
          <cell r="E24">
            <v>9707723</v>
          </cell>
          <cell r="F24">
            <v>12807858</v>
          </cell>
        </row>
      </sheetData>
      <sheetData sheetId="35"/>
      <sheetData sheetId="36"/>
      <sheetData sheetId="37"/>
      <sheetData sheetId="38"/>
      <sheetData sheetId="3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_2016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.podľa pob.10 15.alt "/>
      <sheetName val="stav poh.podľa pob.10 15.al (2"/>
      <sheetName val="stav poh.podľa pob.11_15.0"/>
      <sheetName val="stav poh.podľa pob.11_15.0 (2)"/>
      <sheetName val="stav poh.podľa pob.11_15.alt "/>
      <sheetName val="stav poh._poboč_12_15"/>
      <sheetName val="Hárok4 (2)"/>
      <sheetName val="stav poh.podľa pob.11_15.al (2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  <row r="52">
          <cell r="B52" t="str">
            <v>k 30.11.2015</v>
          </cell>
          <cell r="C52">
            <v>720096.68884000008</v>
          </cell>
        </row>
        <row r="53">
          <cell r="B53" t="str">
            <v>k 31.12.2015</v>
          </cell>
          <cell r="C53">
            <v>702697.80602999998</v>
          </cell>
        </row>
        <row r="54">
          <cell r="B54" t="str">
            <v>k 31.1.2016</v>
          </cell>
          <cell r="C54">
            <v>759450.32606999995</v>
          </cell>
        </row>
        <row r="55">
          <cell r="B55" t="str">
            <v>k 29.2.2016</v>
          </cell>
          <cell r="C55">
            <v>743867.39113999996</v>
          </cell>
        </row>
        <row r="56">
          <cell r="B56" t="str">
            <v>k 31.3.2016</v>
          </cell>
          <cell r="C56">
            <v>750510.42794000008</v>
          </cell>
        </row>
        <row r="57">
          <cell r="B57" t="str">
            <v>k 30.4.2016</v>
          </cell>
          <cell r="C57">
            <v>763377.86130999995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G12" sqref="G12"/>
    </sheetView>
  </sheetViews>
  <sheetFormatPr defaultColWidth="8" defaultRowHeight="15" x14ac:dyDescent="0.2"/>
  <cols>
    <col min="1" max="1" width="50.85546875" style="75" customWidth="1"/>
    <col min="2" max="2" width="17" style="75" customWidth="1"/>
    <col min="3" max="4" width="17" style="2" customWidth="1"/>
    <col min="5" max="5" width="18.5703125" style="75" customWidth="1"/>
    <col min="6" max="6" width="15.28515625" style="75" customWidth="1"/>
    <col min="7" max="8" width="10.28515625" style="75" customWidth="1"/>
    <col min="9" max="9" width="13.7109375" style="75" customWidth="1"/>
    <col min="10" max="10" width="8" style="75"/>
    <col min="11" max="11" width="10.140625" style="75" bestFit="1" customWidth="1"/>
    <col min="12" max="12" width="15" style="75" customWidth="1"/>
    <col min="13" max="16384" width="8" style="75"/>
  </cols>
  <sheetData>
    <row r="1" spans="1:9" ht="24.75" customHeight="1" x14ac:dyDescent="0.2">
      <c r="A1" s="195"/>
    </row>
    <row r="2" spans="1:9" ht="31.5" customHeight="1" x14ac:dyDescent="0.2"/>
    <row r="3" spans="1:9" ht="20.25" customHeight="1" x14ac:dyDescent="0.2">
      <c r="A3" s="197" t="s">
        <v>167</v>
      </c>
      <c r="B3" s="198"/>
      <c r="C3" s="199"/>
      <c r="D3" s="199"/>
      <c r="E3" s="200"/>
      <c r="F3" s="198"/>
    </row>
    <row r="4" spans="1:9" x14ac:dyDescent="0.2">
      <c r="B4" s="198"/>
      <c r="C4" s="199"/>
      <c r="D4" s="199"/>
      <c r="E4" s="198"/>
      <c r="F4" s="198"/>
    </row>
    <row r="5" spans="1:9" x14ac:dyDescent="0.2">
      <c r="A5" s="198"/>
      <c r="B5" s="198"/>
      <c r="C5" s="199"/>
      <c r="E5" s="201"/>
      <c r="I5" s="201" t="s">
        <v>3</v>
      </c>
    </row>
    <row r="6" spans="1:9" ht="54.75" customHeight="1" x14ac:dyDescent="0.2">
      <c r="A6" s="202" t="s">
        <v>1</v>
      </c>
      <c r="B6" s="203" t="s">
        <v>168</v>
      </c>
      <c r="C6" s="203" t="s">
        <v>169</v>
      </c>
      <c r="D6" s="203" t="s">
        <v>170</v>
      </c>
      <c r="E6" s="203" t="s">
        <v>171</v>
      </c>
      <c r="F6" s="203" t="s">
        <v>172</v>
      </c>
      <c r="G6" s="204" t="s">
        <v>173</v>
      </c>
      <c r="H6" s="204" t="s">
        <v>174</v>
      </c>
      <c r="I6" s="204" t="s">
        <v>175</v>
      </c>
    </row>
    <row r="7" spans="1:9" ht="14.25" customHeight="1" x14ac:dyDescent="0.2">
      <c r="A7" s="205" t="s">
        <v>0</v>
      </c>
      <c r="B7" s="205">
        <v>1</v>
      </c>
      <c r="C7" s="206">
        <v>2</v>
      </c>
      <c r="D7" s="206">
        <v>3</v>
      </c>
      <c r="E7" s="205">
        <v>4</v>
      </c>
      <c r="F7" s="205">
        <v>5</v>
      </c>
      <c r="G7" s="207">
        <v>6</v>
      </c>
      <c r="H7" s="207">
        <v>7</v>
      </c>
      <c r="I7" s="207">
        <v>8</v>
      </c>
    </row>
    <row r="8" spans="1:9" x14ac:dyDescent="0.2">
      <c r="A8" s="208" t="s">
        <v>176</v>
      </c>
      <c r="B8" s="209"/>
      <c r="C8" s="210"/>
      <c r="D8" s="210"/>
      <c r="E8" s="209"/>
      <c r="F8" s="209"/>
      <c r="G8" s="211"/>
      <c r="H8" s="211"/>
      <c r="I8" s="211"/>
    </row>
    <row r="9" spans="1:9" x14ac:dyDescent="0.2">
      <c r="A9" s="211" t="s">
        <v>177</v>
      </c>
      <c r="B9" s="212">
        <v>7418227</v>
      </c>
      <c r="C9" s="212">
        <v>7194199</v>
      </c>
      <c r="D9" s="212">
        <v>7165544</v>
      </c>
      <c r="E9" s="212">
        <v>2715956</v>
      </c>
      <c r="F9" s="212">
        <v>2744456</v>
      </c>
      <c r="G9" s="213">
        <v>38.148180221314419</v>
      </c>
      <c r="H9" s="213">
        <v>101.04935426052558</v>
      </c>
      <c r="I9" s="212">
        <v>28500</v>
      </c>
    </row>
    <row r="10" spans="1:9" x14ac:dyDescent="0.2">
      <c r="A10" s="211" t="s">
        <v>178</v>
      </c>
      <c r="B10" s="212">
        <v>452983</v>
      </c>
      <c r="C10" s="212">
        <v>634988</v>
      </c>
      <c r="D10" s="212">
        <v>434693</v>
      </c>
      <c r="E10" s="212">
        <v>141108</v>
      </c>
      <c r="F10" s="212">
        <v>52916</v>
      </c>
      <c r="G10" s="213">
        <v>8.3333858277636743</v>
      </c>
      <c r="H10" s="213">
        <v>37.50035433852085</v>
      </c>
      <c r="I10" s="212">
        <v>-88192</v>
      </c>
    </row>
    <row r="11" spans="1:9" x14ac:dyDescent="0.2">
      <c r="A11" s="211" t="s">
        <v>179</v>
      </c>
      <c r="B11" s="212">
        <v>7176418</v>
      </c>
      <c r="C11" s="212">
        <v>7305749</v>
      </c>
      <c r="D11" s="212">
        <v>7316950</v>
      </c>
      <c r="E11" s="212">
        <v>2974800</v>
      </c>
      <c r="F11" s="212">
        <v>2953623</v>
      </c>
      <c r="G11" s="213">
        <v>40.428750015912122</v>
      </c>
      <c r="H11" s="213">
        <v>99.288120209761999</v>
      </c>
      <c r="I11" s="212">
        <v>-21177</v>
      </c>
    </row>
    <row r="12" spans="1:9" x14ac:dyDescent="0.2">
      <c r="A12" s="211" t="s">
        <v>180</v>
      </c>
      <c r="B12" s="212">
        <v>241809</v>
      </c>
      <c r="C12" s="212">
        <v>-111550</v>
      </c>
      <c r="D12" s="212">
        <v>-151406</v>
      </c>
      <c r="E12" s="212">
        <v>-258844</v>
      </c>
      <c r="F12" s="212">
        <v>-209167</v>
      </c>
      <c r="G12" s="226">
        <v>187.50963693411026</v>
      </c>
      <c r="H12" s="213">
        <v>80.808131538687405</v>
      </c>
      <c r="I12" s="212">
        <v>49677</v>
      </c>
    </row>
    <row r="13" spans="1:9" x14ac:dyDescent="0.2">
      <c r="A13" s="211" t="s">
        <v>181</v>
      </c>
      <c r="B13" s="212">
        <v>461387</v>
      </c>
      <c r="C13" s="212">
        <v>652196</v>
      </c>
      <c r="D13" s="212">
        <v>703196</v>
      </c>
      <c r="E13" s="212">
        <v>652196</v>
      </c>
      <c r="F13" s="212">
        <v>703196</v>
      </c>
      <c r="G13" s="213">
        <v>107.81973517163553</v>
      </c>
      <c r="H13" s="213">
        <v>107.81973517163553</v>
      </c>
      <c r="I13" s="212">
        <v>51000</v>
      </c>
    </row>
    <row r="14" spans="1:9" x14ac:dyDescent="0.2">
      <c r="A14" s="211" t="s">
        <v>182</v>
      </c>
      <c r="B14" s="212">
        <v>703196</v>
      </c>
      <c r="C14" s="212">
        <v>540646</v>
      </c>
      <c r="D14" s="212">
        <v>551790</v>
      </c>
      <c r="E14" s="212">
        <v>393352</v>
      </c>
      <c r="F14" s="212">
        <v>494029</v>
      </c>
      <c r="G14" s="213">
        <v>91.377537242483982</v>
      </c>
      <c r="H14" s="213">
        <v>125.5946327970876</v>
      </c>
      <c r="I14" s="212">
        <v>100677</v>
      </c>
    </row>
    <row r="15" spans="1:9" x14ac:dyDescent="0.2">
      <c r="A15" s="211" t="s">
        <v>183</v>
      </c>
      <c r="B15" s="212">
        <v>7879614</v>
      </c>
      <c r="C15" s="212">
        <v>7846395</v>
      </c>
      <c r="D15" s="212">
        <v>7868740</v>
      </c>
      <c r="E15" s="212">
        <v>3368152</v>
      </c>
      <c r="F15" s="212">
        <v>3447652</v>
      </c>
      <c r="G15" s="213">
        <v>43.939312257412482</v>
      </c>
      <c r="H15" s="213">
        <v>102.3603447825395</v>
      </c>
      <c r="I15" s="212">
        <v>79500</v>
      </c>
    </row>
    <row r="16" spans="1:9" x14ac:dyDescent="0.2">
      <c r="A16" s="211"/>
      <c r="B16" s="212"/>
      <c r="C16" s="212"/>
      <c r="D16" s="212"/>
      <c r="E16" s="212"/>
      <c r="F16" s="212"/>
      <c r="G16" s="214"/>
      <c r="H16" s="214"/>
      <c r="I16" s="215"/>
    </row>
    <row r="17" spans="1:12" x14ac:dyDescent="0.2">
      <c r="A17" s="216" t="s">
        <v>184</v>
      </c>
      <c r="B17" s="217">
        <v>7418227</v>
      </c>
      <c r="C17" s="217">
        <v>7194199</v>
      </c>
      <c r="D17" s="217">
        <v>7165544</v>
      </c>
      <c r="E17" s="217">
        <v>2715956</v>
      </c>
      <c r="F17" s="217">
        <v>2744456</v>
      </c>
      <c r="G17" s="213">
        <v>38.148180221314419</v>
      </c>
      <c r="H17" s="213">
        <v>101.04935426052558</v>
      </c>
      <c r="I17" s="212">
        <v>28500</v>
      </c>
      <c r="K17" s="196"/>
    </row>
    <row r="18" spans="1:12" x14ac:dyDescent="0.2">
      <c r="A18" s="211" t="s">
        <v>185</v>
      </c>
      <c r="B18" s="212">
        <v>6912657</v>
      </c>
      <c r="C18" s="212">
        <v>6512939</v>
      </c>
      <c r="D18" s="212">
        <v>6691036</v>
      </c>
      <c r="E18" s="212">
        <v>2555761</v>
      </c>
      <c r="F18" s="212">
        <v>2676241</v>
      </c>
      <c r="G18" s="213">
        <v>41.091141802495002</v>
      </c>
      <c r="H18" s="213">
        <v>104.71405581351307</v>
      </c>
      <c r="I18" s="212">
        <v>120480</v>
      </c>
      <c r="K18" s="196"/>
      <c r="L18" s="196"/>
    </row>
    <row r="19" spans="1:12" x14ac:dyDescent="0.2">
      <c r="A19" s="211" t="s">
        <v>186</v>
      </c>
      <c r="B19" s="212">
        <v>548433</v>
      </c>
      <c r="C19" s="212">
        <v>545302</v>
      </c>
      <c r="D19" s="212">
        <v>553279</v>
      </c>
      <c r="E19" s="212">
        <v>214109</v>
      </c>
      <c r="F19" s="212">
        <v>231958</v>
      </c>
      <c r="G19" s="213">
        <v>42.537529662462269</v>
      </c>
      <c r="H19" s="213">
        <v>108.33640809120588</v>
      </c>
      <c r="I19" s="212">
        <v>17849</v>
      </c>
    </row>
    <row r="20" spans="1:12" x14ac:dyDescent="0.2">
      <c r="A20" s="211" t="s">
        <v>187</v>
      </c>
      <c r="B20" s="212">
        <v>3745999</v>
      </c>
      <c r="C20" s="212">
        <v>3286615</v>
      </c>
      <c r="D20" s="212">
        <v>3400848</v>
      </c>
      <c r="E20" s="212">
        <v>1291251</v>
      </c>
      <c r="F20" s="212">
        <v>1337389</v>
      </c>
      <c r="G20" s="213">
        <v>40.691988565743173</v>
      </c>
      <c r="H20" s="213">
        <v>103.57312404791944</v>
      </c>
      <c r="I20" s="212">
        <v>46138</v>
      </c>
    </row>
    <row r="21" spans="1:12" x14ac:dyDescent="0.2">
      <c r="A21" s="211" t="s">
        <v>188</v>
      </c>
      <c r="B21" s="212">
        <v>1157206</v>
      </c>
      <c r="C21" s="212">
        <v>1185149</v>
      </c>
      <c r="D21" s="212">
        <v>1217123</v>
      </c>
      <c r="E21" s="212">
        <v>465545</v>
      </c>
      <c r="F21" s="212">
        <v>488195</v>
      </c>
      <c r="G21" s="213">
        <v>41.192710789951306</v>
      </c>
      <c r="H21" s="213">
        <v>104.86526544157921</v>
      </c>
      <c r="I21" s="212">
        <v>22650</v>
      </c>
    </row>
    <row r="22" spans="1:12" x14ac:dyDescent="0.2">
      <c r="A22" s="211" t="s">
        <v>189</v>
      </c>
      <c r="B22" s="212">
        <v>151332</v>
      </c>
      <c r="C22" s="212">
        <v>158190</v>
      </c>
      <c r="D22" s="212">
        <v>163889</v>
      </c>
      <c r="E22" s="212">
        <v>61849</v>
      </c>
      <c r="F22" s="212">
        <v>64716</v>
      </c>
      <c r="G22" s="213">
        <v>40.910297743220184</v>
      </c>
      <c r="H22" s="213">
        <v>104.63548319293763</v>
      </c>
      <c r="I22" s="212">
        <v>2867</v>
      </c>
    </row>
    <row r="23" spans="1:12" x14ac:dyDescent="0.2">
      <c r="A23" s="75" t="s">
        <v>190</v>
      </c>
      <c r="B23" s="212">
        <v>36558</v>
      </c>
      <c r="C23" s="212">
        <v>39024</v>
      </c>
      <c r="D23" s="212">
        <v>39829</v>
      </c>
      <c r="E23" s="212">
        <v>15257</v>
      </c>
      <c r="F23" s="212">
        <v>15497</v>
      </c>
      <c r="G23" s="213">
        <v>39.711459614596144</v>
      </c>
      <c r="H23" s="213">
        <v>101.57304843678313</v>
      </c>
      <c r="I23" s="212">
        <v>240</v>
      </c>
    </row>
    <row r="24" spans="1:12" x14ac:dyDescent="0.2">
      <c r="A24" s="211" t="s">
        <v>191</v>
      </c>
      <c r="B24" s="212">
        <v>342764</v>
      </c>
      <c r="C24" s="212">
        <v>345210</v>
      </c>
      <c r="D24" s="212">
        <v>351462</v>
      </c>
      <c r="E24" s="212">
        <v>134971</v>
      </c>
      <c r="F24" s="212">
        <v>145135</v>
      </c>
      <c r="G24" s="213">
        <v>42.042524839952492</v>
      </c>
      <c r="H24" s="213">
        <v>107.5305065532596</v>
      </c>
      <c r="I24" s="212">
        <v>10164</v>
      </c>
    </row>
    <row r="25" spans="1:12" x14ac:dyDescent="0.2">
      <c r="A25" s="211" t="s">
        <v>192</v>
      </c>
      <c r="B25" s="212">
        <v>930365</v>
      </c>
      <c r="C25" s="212">
        <v>953449</v>
      </c>
      <c r="D25" s="212">
        <v>964606</v>
      </c>
      <c r="E25" s="212">
        <v>372779</v>
      </c>
      <c r="F25" s="212">
        <v>393351</v>
      </c>
      <c r="G25" s="213">
        <v>41.255588919805888</v>
      </c>
      <c r="H25" s="213">
        <v>105.5185512059424</v>
      </c>
      <c r="I25" s="212">
        <v>20572</v>
      </c>
    </row>
    <row r="26" spans="1:12" x14ac:dyDescent="0.2">
      <c r="A26" s="211" t="s">
        <v>193</v>
      </c>
      <c r="B26" s="212">
        <v>19010</v>
      </c>
      <c r="C26" s="212">
        <v>19208</v>
      </c>
      <c r="D26" s="212">
        <v>19963</v>
      </c>
      <c r="E26" s="212">
        <v>8412</v>
      </c>
      <c r="F26" s="212">
        <v>6631</v>
      </c>
      <c r="G26" s="213">
        <v>34.522074135776762</v>
      </c>
      <c r="H26" s="213">
        <v>78.827864954826438</v>
      </c>
      <c r="I26" s="212">
        <v>-1781</v>
      </c>
    </row>
    <row r="27" spans="1:12" x14ac:dyDescent="0.2">
      <c r="A27" s="211" t="s">
        <v>86</v>
      </c>
      <c r="B27" s="212">
        <v>29665</v>
      </c>
      <c r="C27" s="212">
        <v>17001</v>
      </c>
      <c r="D27" s="212">
        <v>16396</v>
      </c>
      <c r="E27" s="212">
        <v>6741</v>
      </c>
      <c r="F27" s="212">
        <v>6374</v>
      </c>
      <c r="G27" s="213">
        <v>37.491912240456443</v>
      </c>
      <c r="H27" s="213">
        <v>94.555703901498291</v>
      </c>
      <c r="I27" s="212">
        <v>-367</v>
      </c>
    </row>
    <row r="28" spans="1:12" x14ac:dyDescent="0.2">
      <c r="A28" s="211" t="s">
        <v>194</v>
      </c>
      <c r="B28" s="212">
        <v>3912</v>
      </c>
      <c r="C28" s="212">
        <v>10063</v>
      </c>
      <c r="D28" s="212">
        <v>3456</v>
      </c>
      <c r="E28" s="212">
        <v>3934</v>
      </c>
      <c r="F28" s="212">
        <v>2294</v>
      </c>
      <c r="G28" s="213">
        <v>22.796382788432872</v>
      </c>
      <c r="H28" s="213">
        <v>58.312150482968981</v>
      </c>
      <c r="I28" s="212">
        <v>-1640</v>
      </c>
    </row>
    <row r="29" spans="1:12" x14ac:dyDescent="0.2">
      <c r="A29" s="211" t="s">
        <v>195</v>
      </c>
      <c r="B29" s="212">
        <v>452983</v>
      </c>
      <c r="C29" s="212">
        <v>634988</v>
      </c>
      <c r="D29" s="212">
        <v>434693</v>
      </c>
      <c r="E29" s="212">
        <v>141108</v>
      </c>
      <c r="F29" s="212">
        <v>52916</v>
      </c>
      <c r="G29" s="213">
        <v>8.3333858277636743</v>
      </c>
      <c r="H29" s="213">
        <v>37.50035433852085</v>
      </c>
      <c r="I29" s="212">
        <v>-88192</v>
      </c>
    </row>
    <row r="30" spans="1:12" x14ac:dyDescent="0.2">
      <c r="A30" s="218"/>
      <c r="B30" s="215"/>
      <c r="C30" s="215"/>
      <c r="D30" s="215"/>
      <c r="E30" s="215"/>
      <c r="F30" s="215"/>
      <c r="G30" s="214"/>
      <c r="H30" s="214"/>
      <c r="I30" s="215"/>
    </row>
    <row r="31" spans="1:12" x14ac:dyDescent="0.2">
      <c r="A31" s="216" t="s">
        <v>196</v>
      </c>
      <c r="B31" s="217">
        <v>7176418</v>
      </c>
      <c r="C31" s="217">
        <v>7305749</v>
      </c>
      <c r="D31" s="217">
        <v>7316950</v>
      </c>
      <c r="E31" s="217">
        <v>2974800</v>
      </c>
      <c r="F31" s="217">
        <v>2953623</v>
      </c>
      <c r="G31" s="213">
        <v>40.428750015912122</v>
      </c>
      <c r="H31" s="213">
        <v>99.288120209761999</v>
      </c>
      <c r="I31" s="212">
        <v>-21177</v>
      </c>
    </row>
    <row r="32" spans="1:12" x14ac:dyDescent="0.2">
      <c r="A32" s="211" t="s">
        <v>197</v>
      </c>
      <c r="B32" s="212">
        <v>7047636</v>
      </c>
      <c r="C32" s="212">
        <v>7199749</v>
      </c>
      <c r="D32" s="212">
        <v>7179050</v>
      </c>
      <c r="E32" s="212">
        <v>2924344</v>
      </c>
      <c r="F32" s="212">
        <v>2904367</v>
      </c>
      <c r="G32" s="213">
        <v>40.339836847090091</v>
      </c>
      <c r="H32" s="213">
        <v>99.31687243361246</v>
      </c>
      <c r="I32" s="212">
        <v>-19977</v>
      </c>
    </row>
    <row r="33" spans="1:9" x14ac:dyDescent="0.2">
      <c r="A33" s="211" t="s">
        <v>7</v>
      </c>
      <c r="B33" s="212">
        <v>415086</v>
      </c>
      <c r="C33" s="212">
        <v>440924</v>
      </c>
      <c r="D33" s="212">
        <v>447784</v>
      </c>
      <c r="E33" s="212">
        <v>188721</v>
      </c>
      <c r="F33" s="212">
        <v>198947</v>
      </c>
      <c r="G33" s="213">
        <v>45.120474276746108</v>
      </c>
      <c r="H33" s="213">
        <v>105.41858086805389</v>
      </c>
      <c r="I33" s="212">
        <v>10226</v>
      </c>
    </row>
    <row r="34" spans="1:9" x14ac:dyDescent="0.2">
      <c r="A34" s="211" t="s">
        <v>13</v>
      </c>
      <c r="B34" s="212">
        <v>5501141</v>
      </c>
      <c r="C34" s="212">
        <v>5607154</v>
      </c>
      <c r="D34" s="212">
        <v>5579581</v>
      </c>
      <c r="E34" s="212">
        <v>2263846</v>
      </c>
      <c r="F34" s="212">
        <v>2240043</v>
      </c>
      <c r="G34" s="213">
        <v>39.949732074417788</v>
      </c>
      <c r="H34" s="213">
        <v>98.948559221784521</v>
      </c>
      <c r="I34" s="212">
        <v>-23803</v>
      </c>
    </row>
    <row r="35" spans="1:9" x14ac:dyDescent="0.2">
      <c r="A35" s="211" t="s">
        <v>20</v>
      </c>
      <c r="B35" s="212">
        <v>913340</v>
      </c>
      <c r="C35" s="212">
        <v>938719</v>
      </c>
      <c r="D35" s="212">
        <v>925954</v>
      </c>
      <c r="E35" s="212">
        <v>383518</v>
      </c>
      <c r="F35" s="212">
        <v>370916</v>
      </c>
      <c r="G35" s="213">
        <v>39.512995901862006</v>
      </c>
      <c r="H35" s="213">
        <v>96.714104683482915</v>
      </c>
      <c r="I35" s="212">
        <v>-12602</v>
      </c>
    </row>
    <row r="36" spans="1:9" x14ac:dyDescent="0.2">
      <c r="A36" s="211" t="s">
        <v>25</v>
      </c>
      <c r="B36" s="212">
        <v>46724</v>
      </c>
      <c r="C36" s="212">
        <v>49649</v>
      </c>
      <c r="D36" s="212">
        <v>49649</v>
      </c>
      <c r="E36" s="212">
        <v>21200</v>
      </c>
      <c r="F36" s="212">
        <v>19515</v>
      </c>
      <c r="G36" s="213">
        <v>39.305927611835081</v>
      </c>
      <c r="H36" s="213">
        <v>92.051886792452834</v>
      </c>
      <c r="I36" s="212">
        <v>-1685</v>
      </c>
    </row>
    <row r="37" spans="1:9" x14ac:dyDescent="0.2">
      <c r="A37" s="211" t="s">
        <v>39</v>
      </c>
      <c r="B37" s="212">
        <v>12720</v>
      </c>
      <c r="C37" s="212">
        <v>16177</v>
      </c>
      <c r="D37" s="212">
        <v>16177</v>
      </c>
      <c r="E37" s="212">
        <v>6971</v>
      </c>
      <c r="F37" s="212">
        <v>5246</v>
      </c>
      <c r="G37" s="213">
        <v>32.428756877047661</v>
      </c>
      <c r="H37" s="213">
        <v>75.254626308994403</v>
      </c>
      <c r="I37" s="212">
        <v>-1725</v>
      </c>
    </row>
    <row r="38" spans="1:9" x14ac:dyDescent="0.2">
      <c r="A38" s="211" t="s">
        <v>43</v>
      </c>
      <c r="B38" s="212">
        <v>158625</v>
      </c>
      <c r="C38" s="212">
        <v>147126</v>
      </c>
      <c r="D38" s="212">
        <v>159905</v>
      </c>
      <c r="E38" s="212">
        <v>60088</v>
      </c>
      <c r="F38" s="212">
        <v>69700</v>
      </c>
      <c r="G38" s="213">
        <v>47.374359392629444</v>
      </c>
      <c r="H38" s="213">
        <v>115.99653841033151</v>
      </c>
      <c r="I38" s="212">
        <v>9612</v>
      </c>
    </row>
    <row r="39" spans="1:9" x14ac:dyDescent="0.2">
      <c r="A39" s="211" t="s">
        <v>198</v>
      </c>
      <c r="B39" s="212">
        <v>128782</v>
      </c>
      <c r="C39" s="212">
        <v>106000</v>
      </c>
      <c r="D39" s="212">
        <v>137900</v>
      </c>
      <c r="E39" s="212">
        <v>50456</v>
      </c>
      <c r="F39" s="212">
        <v>49256</v>
      </c>
      <c r="G39" s="213">
        <v>46.467924528301886</v>
      </c>
      <c r="H39" s="213">
        <v>97.621690185508172</v>
      </c>
      <c r="I39" s="212">
        <v>-1200</v>
      </c>
    </row>
    <row r="40" spans="1:9" x14ac:dyDescent="0.2">
      <c r="A40" s="218"/>
      <c r="B40" s="218"/>
      <c r="C40" s="218"/>
      <c r="D40" s="218"/>
      <c r="E40" s="218"/>
      <c r="F40" s="218"/>
      <c r="G40" s="218"/>
      <c r="H40" s="218"/>
      <c r="I40" s="218"/>
    </row>
    <row r="41" spans="1:9" x14ac:dyDescent="0.2">
      <c r="A41" s="219" t="s">
        <v>198</v>
      </c>
      <c r="B41" s="219"/>
      <c r="C41" s="219"/>
      <c r="D41" s="219"/>
      <c r="E41" s="219"/>
      <c r="F41" s="219"/>
      <c r="G41" s="220"/>
      <c r="H41" s="220"/>
      <c r="I41" s="217"/>
    </row>
    <row r="42" spans="1:9" x14ac:dyDescent="0.2">
      <c r="A42" s="221" t="s">
        <v>199</v>
      </c>
      <c r="B42" s="222">
        <v>166982</v>
      </c>
      <c r="C42" s="222">
        <v>158440</v>
      </c>
      <c r="D42" s="222">
        <v>162692</v>
      </c>
      <c r="E42" s="222">
        <v>62195</v>
      </c>
      <c r="F42" s="222">
        <v>64928</v>
      </c>
      <c r="G42" s="213">
        <v>40.979550618530673</v>
      </c>
      <c r="H42" s="213">
        <v>104.39424391028219</v>
      </c>
      <c r="I42" s="212">
        <v>2733</v>
      </c>
    </row>
    <row r="43" spans="1:9" x14ac:dyDescent="0.2">
      <c r="A43" s="221" t="s">
        <v>200</v>
      </c>
      <c r="B43" s="222">
        <v>128782</v>
      </c>
      <c r="C43" s="222">
        <v>106000</v>
      </c>
      <c r="D43" s="222">
        <v>137900</v>
      </c>
      <c r="E43" s="222">
        <v>50456</v>
      </c>
      <c r="F43" s="222">
        <v>49256</v>
      </c>
      <c r="G43" s="213">
        <v>46.467924528301886</v>
      </c>
      <c r="H43" s="213">
        <v>97.621690185508172</v>
      </c>
      <c r="I43" s="212">
        <v>-1200</v>
      </c>
    </row>
    <row r="44" spans="1:9" x14ac:dyDescent="0.2">
      <c r="A44" s="211" t="s">
        <v>180</v>
      </c>
      <c r="B44" s="222">
        <v>38200</v>
      </c>
      <c r="C44" s="222">
        <v>52440</v>
      </c>
      <c r="D44" s="222">
        <v>24792</v>
      </c>
      <c r="E44" s="222">
        <v>11739</v>
      </c>
      <c r="F44" s="222">
        <v>15672</v>
      </c>
      <c r="G44" s="213">
        <v>29.88558352402746</v>
      </c>
      <c r="H44" s="213">
        <v>133.50370559672885</v>
      </c>
      <c r="I44" s="212">
        <v>3933</v>
      </c>
    </row>
    <row r="45" spans="1:9" x14ac:dyDescent="0.2">
      <c r="A45" s="211" t="s">
        <v>181</v>
      </c>
      <c r="B45" s="222">
        <v>0</v>
      </c>
      <c r="C45" s="222">
        <v>0</v>
      </c>
      <c r="D45" s="222">
        <v>0</v>
      </c>
      <c r="E45" s="222">
        <v>0</v>
      </c>
      <c r="F45" s="222">
        <v>38200</v>
      </c>
      <c r="G45" s="213">
        <v>0</v>
      </c>
      <c r="H45" s="213">
        <v>0</v>
      </c>
      <c r="I45" s="212">
        <v>38200</v>
      </c>
    </row>
    <row r="46" spans="1:9" x14ac:dyDescent="0.2">
      <c r="A46" s="218" t="s">
        <v>182</v>
      </c>
      <c r="B46" s="223">
        <v>38200</v>
      </c>
      <c r="C46" s="223">
        <v>52440</v>
      </c>
      <c r="D46" s="223">
        <v>24792</v>
      </c>
      <c r="E46" s="223">
        <v>11739</v>
      </c>
      <c r="F46" s="223">
        <v>53872</v>
      </c>
      <c r="G46" s="214">
        <v>102.73073989321129</v>
      </c>
      <c r="H46" s="214">
        <v>458.91472868217056</v>
      </c>
      <c r="I46" s="215">
        <v>42133</v>
      </c>
    </row>
    <row r="48" spans="1:9" x14ac:dyDescent="0.2">
      <c r="A48" s="224" t="s">
        <v>201</v>
      </c>
    </row>
    <row r="49" spans="1:4" x14ac:dyDescent="0.2">
      <c r="A49" s="225"/>
      <c r="C49" s="75"/>
      <c r="D49" s="75"/>
    </row>
  </sheetData>
  <phoneticPr fontId="27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1:Q43"/>
  <sheetViews>
    <sheetView showGridLines="0" zoomScale="70" zoomScaleNormal="70" workbookViewId="0">
      <selection activeCell="D46" sqref="D45:D46"/>
    </sheetView>
  </sheetViews>
  <sheetFormatPr defaultRowHeight="15" customHeight="1" x14ac:dyDescent="0.2"/>
  <cols>
    <col min="1" max="1" width="16" style="646" customWidth="1"/>
    <col min="2" max="2" width="16.85546875" style="646" customWidth="1"/>
    <col min="3" max="3" width="18.7109375" style="646" customWidth="1"/>
    <col min="4" max="4" width="74" style="646" customWidth="1"/>
    <col min="5" max="5" width="13.7109375" style="646" customWidth="1"/>
    <col min="6" max="6" width="16.85546875" style="646" customWidth="1"/>
    <col min="7" max="7" width="15.85546875" style="646" customWidth="1"/>
    <col min="8" max="8" width="15.5703125" style="646" customWidth="1"/>
    <col min="9" max="9" width="17" style="646" customWidth="1"/>
    <col min="10" max="10" width="15" style="646" customWidth="1"/>
    <col min="11" max="11" width="9.140625" style="646"/>
    <col min="12" max="12" width="12" style="646" customWidth="1"/>
    <col min="13" max="256" width="9.140625" style="646"/>
    <col min="257" max="257" width="16" style="646" customWidth="1"/>
    <col min="258" max="258" width="16.85546875" style="646" customWidth="1"/>
    <col min="259" max="259" width="17.5703125" style="646" bestFit="1" customWidth="1"/>
    <col min="260" max="260" width="60.7109375" style="646" customWidth="1"/>
    <col min="261" max="261" width="10" style="646" bestFit="1" customWidth="1"/>
    <col min="262" max="262" width="16.85546875" style="646" customWidth="1"/>
    <col min="263" max="263" width="15.85546875" style="646" customWidth="1"/>
    <col min="264" max="264" width="15.5703125" style="646" customWidth="1"/>
    <col min="265" max="265" width="13.28515625" style="646" customWidth="1"/>
    <col min="266" max="512" width="9.140625" style="646"/>
    <col min="513" max="513" width="16" style="646" customWidth="1"/>
    <col min="514" max="514" width="16.85546875" style="646" customWidth="1"/>
    <col min="515" max="515" width="17.5703125" style="646" bestFit="1" customWidth="1"/>
    <col min="516" max="516" width="60.7109375" style="646" customWidth="1"/>
    <col min="517" max="517" width="10" style="646" bestFit="1" customWidth="1"/>
    <col min="518" max="518" width="16.85546875" style="646" customWidth="1"/>
    <col min="519" max="519" width="15.85546875" style="646" customWidth="1"/>
    <col min="520" max="520" width="15.5703125" style="646" customWidth="1"/>
    <col min="521" max="521" width="13.28515625" style="646" customWidth="1"/>
    <col min="522" max="768" width="9.140625" style="646"/>
    <col min="769" max="769" width="16" style="646" customWidth="1"/>
    <col min="770" max="770" width="16.85546875" style="646" customWidth="1"/>
    <col min="771" max="771" width="17.5703125" style="646" bestFit="1" customWidth="1"/>
    <col min="772" max="772" width="60.7109375" style="646" customWidth="1"/>
    <col min="773" max="773" width="10" style="646" bestFit="1" customWidth="1"/>
    <col min="774" max="774" width="16.85546875" style="646" customWidth="1"/>
    <col min="775" max="775" width="15.85546875" style="646" customWidth="1"/>
    <col min="776" max="776" width="15.5703125" style="646" customWidth="1"/>
    <col min="777" max="777" width="13.28515625" style="646" customWidth="1"/>
    <col min="778" max="1024" width="9.140625" style="646"/>
    <col min="1025" max="1025" width="16" style="646" customWidth="1"/>
    <col min="1026" max="1026" width="16.85546875" style="646" customWidth="1"/>
    <col min="1027" max="1027" width="17.5703125" style="646" bestFit="1" customWidth="1"/>
    <col min="1028" max="1028" width="60.7109375" style="646" customWidth="1"/>
    <col min="1029" max="1029" width="10" style="646" bestFit="1" customWidth="1"/>
    <col min="1030" max="1030" width="16.85546875" style="646" customWidth="1"/>
    <col min="1031" max="1031" width="15.85546875" style="646" customWidth="1"/>
    <col min="1032" max="1032" width="15.5703125" style="646" customWidth="1"/>
    <col min="1033" max="1033" width="13.28515625" style="646" customWidth="1"/>
    <col min="1034" max="1280" width="9.140625" style="646"/>
    <col min="1281" max="1281" width="16" style="646" customWidth="1"/>
    <col min="1282" max="1282" width="16.85546875" style="646" customWidth="1"/>
    <col min="1283" max="1283" width="17.5703125" style="646" bestFit="1" customWidth="1"/>
    <col min="1284" max="1284" width="60.7109375" style="646" customWidth="1"/>
    <col min="1285" max="1285" width="10" style="646" bestFit="1" customWidth="1"/>
    <col min="1286" max="1286" width="16.85546875" style="646" customWidth="1"/>
    <col min="1287" max="1287" width="15.85546875" style="646" customWidth="1"/>
    <col min="1288" max="1288" width="15.5703125" style="646" customWidth="1"/>
    <col min="1289" max="1289" width="13.28515625" style="646" customWidth="1"/>
    <col min="1290" max="1536" width="9.140625" style="646"/>
    <col min="1537" max="1537" width="16" style="646" customWidth="1"/>
    <col min="1538" max="1538" width="16.85546875" style="646" customWidth="1"/>
    <col min="1539" max="1539" width="17.5703125" style="646" bestFit="1" customWidth="1"/>
    <col min="1540" max="1540" width="60.7109375" style="646" customWidth="1"/>
    <col min="1541" max="1541" width="10" style="646" bestFit="1" customWidth="1"/>
    <col min="1542" max="1542" width="16.85546875" style="646" customWidth="1"/>
    <col min="1543" max="1543" width="15.85546875" style="646" customWidth="1"/>
    <col min="1544" max="1544" width="15.5703125" style="646" customWidth="1"/>
    <col min="1545" max="1545" width="13.28515625" style="646" customWidth="1"/>
    <col min="1546" max="1792" width="9.140625" style="646"/>
    <col min="1793" max="1793" width="16" style="646" customWidth="1"/>
    <col min="1794" max="1794" width="16.85546875" style="646" customWidth="1"/>
    <col min="1795" max="1795" width="17.5703125" style="646" bestFit="1" customWidth="1"/>
    <col min="1796" max="1796" width="60.7109375" style="646" customWidth="1"/>
    <col min="1797" max="1797" width="10" style="646" bestFit="1" customWidth="1"/>
    <col min="1798" max="1798" width="16.85546875" style="646" customWidth="1"/>
    <col min="1799" max="1799" width="15.85546875" style="646" customWidth="1"/>
    <col min="1800" max="1800" width="15.5703125" style="646" customWidth="1"/>
    <col min="1801" max="1801" width="13.28515625" style="646" customWidth="1"/>
    <col min="1802" max="2048" width="9.140625" style="646"/>
    <col min="2049" max="2049" width="16" style="646" customWidth="1"/>
    <col min="2050" max="2050" width="16.85546875" style="646" customWidth="1"/>
    <col min="2051" max="2051" width="17.5703125" style="646" bestFit="1" customWidth="1"/>
    <col min="2052" max="2052" width="60.7109375" style="646" customWidth="1"/>
    <col min="2053" max="2053" width="10" style="646" bestFit="1" customWidth="1"/>
    <col min="2054" max="2054" width="16.85546875" style="646" customWidth="1"/>
    <col min="2055" max="2055" width="15.85546875" style="646" customWidth="1"/>
    <col min="2056" max="2056" width="15.5703125" style="646" customWidth="1"/>
    <col min="2057" max="2057" width="13.28515625" style="646" customWidth="1"/>
    <col min="2058" max="2304" width="9.140625" style="646"/>
    <col min="2305" max="2305" width="16" style="646" customWidth="1"/>
    <col min="2306" max="2306" width="16.85546875" style="646" customWidth="1"/>
    <col min="2307" max="2307" width="17.5703125" style="646" bestFit="1" customWidth="1"/>
    <col min="2308" max="2308" width="60.7109375" style="646" customWidth="1"/>
    <col min="2309" max="2309" width="10" style="646" bestFit="1" customWidth="1"/>
    <col min="2310" max="2310" width="16.85546875" style="646" customWidth="1"/>
    <col min="2311" max="2311" width="15.85546875" style="646" customWidth="1"/>
    <col min="2312" max="2312" width="15.5703125" style="646" customWidth="1"/>
    <col min="2313" max="2313" width="13.28515625" style="646" customWidth="1"/>
    <col min="2314" max="2560" width="9.140625" style="646"/>
    <col min="2561" max="2561" width="16" style="646" customWidth="1"/>
    <col min="2562" max="2562" width="16.85546875" style="646" customWidth="1"/>
    <col min="2563" max="2563" width="17.5703125" style="646" bestFit="1" customWidth="1"/>
    <col min="2564" max="2564" width="60.7109375" style="646" customWidth="1"/>
    <col min="2565" max="2565" width="10" style="646" bestFit="1" customWidth="1"/>
    <col min="2566" max="2566" width="16.85546875" style="646" customWidth="1"/>
    <col min="2567" max="2567" width="15.85546875" style="646" customWidth="1"/>
    <col min="2568" max="2568" width="15.5703125" style="646" customWidth="1"/>
    <col min="2569" max="2569" width="13.28515625" style="646" customWidth="1"/>
    <col min="2570" max="2816" width="9.140625" style="646"/>
    <col min="2817" max="2817" width="16" style="646" customWidth="1"/>
    <col min="2818" max="2818" width="16.85546875" style="646" customWidth="1"/>
    <col min="2819" max="2819" width="17.5703125" style="646" bestFit="1" customWidth="1"/>
    <col min="2820" max="2820" width="60.7109375" style="646" customWidth="1"/>
    <col min="2821" max="2821" width="10" style="646" bestFit="1" customWidth="1"/>
    <col min="2822" max="2822" width="16.85546875" style="646" customWidth="1"/>
    <col min="2823" max="2823" width="15.85546875" style="646" customWidth="1"/>
    <col min="2824" max="2824" width="15.5703125" style="646" customWidth="1"/>
    <col min="2825" max="2825" width="13.28515625" style="646" customWidth="1"/>
    <col min="2826" max="3072" width="9.140625" style="646"/>
    <col min="3073" max="3073" width="16" style="646" customWidth="1"/>
    <col min="3074" max="3074" width="16.85546875" style="646" customWidth="1"/>
    <col min="3075" max="3075" width="17.5703125" style="646" bestFit="1" customWidth="1"/>
    <col min="3076" max="3076" width="60.7109375" style="646" customWidth="1"/>
    <col min="3077" max="3077" width="10" style="646" bestFit="1" customWidth="1"/>
    <col min="3078" max="3078" width="16.85546875" style="646" customWidth="1"/>
    <col min="3079" max="3079" width="15.85546875" style="646" customWidth="1"/>
    <col min="3080" max="3080" width="15.5703125" style="646" customWidth="1"/>
    <col min="3081" max="3081" width="13.28515625" style="646" customWidth="1"/>
    <col min="3082" max="3328" width="9.140625" style="646"/>
    <col min="3329" max="3329" width="16" style="646" customWidth="1"/>
    <col min="3330" max="3330" width="16.85546875" style="646" customWidth="1"/>
    <col min="3331" max="3331" width="17.5703125" style="646" bestFit="1" customWidth="1"/>
    <col min="3332" max="3332" width="60.7109375" style="646" customWidth="1"/>
    <col min="3333" max="3333" width="10" style="646" bestFit="1" customWidth="1"/>
    <col min="3334" max="3334" width="16.85546875" style="646" customWidth="1"/>
    <col min="3335" max="3335" width="15.85546875" style="646" customWidth="1"/>
    <col min="3336" max="3336" width="15.5703125" style="646" customWidth="1"/>
    <col min="3337" max="3337" width="13.28515625" style="646" customWidth="1"/>
    <col min="3338" max="3584" width="9.140625" style="646"/>
    <col min="3585" max="3585" width="16" style="646" customWidth="1"/>
    <col min="3586" max="3586" width="16.85546875" style="646" customWidth="1"/>
    <col min="3587" max="3587" width="17.5703125" style="646" bestFit="1" customWidth="1"/>
    <col min="3588" max="3588" width="60.7109375" style="646" customWidth="1"/>
    <col min="3589" max="3589" width="10" style="646" bestFit="1" customWidth="1"/>
    <col min="3590" max="3590" width="16.85546875" style="646" customWidth="1"/>
    <col min="3591" max="3591" width="15.85546875" style="646" customWidth="1"/>
    <col min="3592" max="3592" width="15.5703125" style="646" customWidth="1"/>
    <col min="3593" max="3593" width="13.28515625" style="646" customWidth="1"/>
    <col min="3594" max="3840" width="9.140625" style="646"/>
    <col min="3841" max="3841" width="16" style="646" customWidth="1"/>
    <col min="3842" max="3842" width="16.85546875" style="646" customWidth="1"/>
    <col min="3843" max="3843" width="17.5703125" style="646" bestFit="1" customWidth="1"/>
    <col min="3844" max="3844" width="60.7109375" style="646" customWidth="1"/>
    <col min="3845" max="3845" width="10" style="646" bestFit="1" customWidth="1"/>
    <col min="3846" max="3846" width="16.85546875" style="646" customWidth="1"/>
    <col min="3847" max="3847" width="15.85546875" style="646" customWidth="1"/>
    <col min="3848" max="3848" width="15.5703125" style="646" customWidth="1"/>
    <col min="3849" max="3849" width="13.28515625" style="646" customWidth="1"/>
    <col min="3850" max="4096" width="9.140625" style="646"/>
    <col min="4097" max="4097" width="16" style="646" customWidth="1"/>
    <col min="4098" max="4098" width="16.85546875" style="646" customWidth="1"/>
    <col min="4099" max="4099" width="17.5703125" style="646" bestFit="1" customWidth="1"/>
    <col min="4100" max="4100" width="60.7109375" style="646" customWidth="1"/>
    <col min="4101" max="4101" width="10" style="646" bestFit="1" customWidth="1"/>
    <col min="4102" max="4102" width="16.85546875" style="646" customWidth="1"/>
    <col min="4103" max="4103" width="15.85546875" style="646" customWidth="1"/>
    <col min="4104" max="4104" width="15.5703125" style="646" customWidth="1"/>
    <col min="4105" max="4105" width="13.28515625" style="646" customWidth="1"/>
    <col min="4106" max="4352" width="9.140625" style="646"/>
    <col min="4353" max="4353" width="16" style="646" customWidth="1"/>
    <col min="4354" max="4354" width="16.85546875" style="646" customWidth="1"/>
    <col min="4355" max="4355" width="17.5703125" style="646" bestFit="1" customWidth="1"/>
    <col min="4356" max="4356" width="60.7109375" style="646" customWidth="1"/>
    <col min="4357" max="4357" width="10" style="646" bestFit="1" customWidth="1"/>
    <col min="4358" max="4358" width="16.85546875" style="646" customWidth="1"/>
    <col min="4359" max="4359" width="15.85546875" style="646" customWidth="1"/>
    <col min="4360" max="4360" width="15.5703125" style="646" customWidth="1"/>
    <col min="4361" max="4361" width="13.28515625" style="646" customWidth="1"/>
    <col min="4362" max="4608" width="9.140625" style="646"/>
    <col min="4609" max="4609" width="16" style="646" customWidth="1"/>
    <col min="4610" max="4610" width="16.85546875" style="646" customWidth="1"/>
    <col min="4611" max="4611" width="17.5703125" style="646" bestFit="1" customWidth="1"/>
    <col min="4612" max="4612" width="60.7109375" style="646" customWidth="1"/>
    <col min="4613" max="4613" width="10" style="646" bestFit="1" customWidth="1"/>
    <col min="4614" max="4614" width="16.85546875" style="646" customWidth="1"/>
    <col min="4615" max="4615" width="15.85546875" style="646" customWidth="1"/>
    <col min="4616" max="4616" width="15.5703125" style="646" customWidth="1"/>
    <col min="4617" max="4617" width="13.28515625" style="646" customWidth="1"/>
    <col min="4618" max="4864" width="9.140625" style="646"/>
    <col min="4865" max="4865" width="16" style="646" customWidth="1"/>
    <col min="4866" max="4866" width="16.85546875" style="646" customWidth="1"/>
    <col min="4867" max="4867" width="17.5703125" style="646" bestFit="1" customWidth="1"/>
    <col min="4868" max="4868" width="60.7109375" style="646" customWidth="1"/>
    <col min="4869" max="4869" width="10" style="646" bestFit="1" customWidth="1"/>
    <col min="4870" max="4870" width="16.85546875" style="646" customWidth="1"/>
    <col min="4871" max="4871" width="15.85546875" style="646" customWidth="1"/>
    <col min="4872" max="4872" width="15.5703125" style="646" customWidth="1"/>
    <col min="4873" max="4873" width="13.28515625" style="646" customWidth="1"/>
    <col min="4874" max="5120" width="9.140625" style="646"/>
    <col min="5121" max="5121" width="16" style="646" customWidth="1"/>
    <col min="5122" max="5122" width="16.85546875" style="646" customWidth="1"/>
    <col min="5123" max="5123" width="17.5703125" style="646" bestFit="1" customWidth="1"/>
    <col min="5124" max="5124" width="60.7109375" style="646" customWidth="1"/>
    <col min="5125" max="5125" width="10" style="646" bestFit="1" customWidth="1"/>
    <col min="5126" max="5126" width="16.85546875" style="646" customWidth="1"/>
    <col min="5127" max="5127" width="15.85546875" style="646" customWidth="1"/>
    <col min="5128" max="5128" width="15.5703125" style="646" customWidth="1"/>
    <col min="5129" max="5129" width="13.28515625" style="646" customWidth="1"/>
    <col min="5130" max="5376" width="9.140625" style="646"/>
    <col min="5377" max="5377" width="16" style="646" customWidth="1"/>
    <col min="5378" max="5378" width="16.85546875" style="646" customWidth="1"/>
    <col min="5379" max="5379" width="17.5703125" style="646" bestFit="1" customWidth="1"/>
    <col min="5380" max="5380" width="60.7109375" style="646" customWidth="1"/>
    <col min="5381" max="5381" width="10" style="646" bestFit="1" customWidth="1"/>
    <col min="5382" max="5382" width="16.85546875" style="646" customWidth="1"/>
    <col min="5383" max="5383" width="15.85546875" style="646" customWidth="1"/>
    <col min="5384" max="5384" width="15.5703125" style="646" customWidth="1"/>
    <col min="5385" max="5385" width="13.28515625" style="646" customWidth="1"/>
    <col min="5386" max="5632" width="9.140625" style="646"/>
    <col min="5633" max="5633" width="16" style="646" customWidth="1"/>
    <col min="5634" max="5634" width="16.85546875" style="646" customWidth="1"/>
    <col min="5635" max="5635" width="17.5703125" style="646" bestFit="1" customWidth="1"/>
    <col min="5636" max="5636" width="60.7109375" style="646" customWidth="1"/>
    <col min="5637" max="5637" width="10" style="646" bestFit="1" customWidth="1"/>
    <col min="5638" max="5638" width="16.85546875" style="646" customWidth="1"/>
    <col min="5639" max="5639" width="15.85546875" style="646" customWidth="1"/>
    <col min="5640" max="5640" width="15.5703125" style="646" customWidth="1"/>
    <col min="5641" max="5641" width="13.28515625" style="646" customWidth="1"/>
    <col min="5642" max="5888" width="9.140625" style="646"/>
    <col min="5889" max="5889" width="16" style="646" customWidth="1"/>
    <col min="5890" max="5890" width="16.85546875" style="646" customWidth="1"/>
    <col min="5891" max="5891" width="17.5703125" style="646" bestFit="1" customWidth="1"/>
    <col min="5892" max="5892" width="60.7109375" style="646" customWidth="1"/>
    <col min="5893" max="5893" width="10" style="646" bestFit="1" customWidth="1"/>
    <col min="5894" max="5894" width="16.85546875" style="646" customWidth="1"/>
    <col min="5895" max="5895" width="15.85546875" style="646" customWidth="1"/>
    <col min="5896" max="5896" width="15.5703125" style="646" customWidth="1"/>
    <col min="5897" max="5897" width="13.28515625" style="646" customWidth="1"/>
    <col min="5898" max="6144" width="9.140625" style="646"/>
    <col min="6145" max="6145" width="16" style="646" customWidth="1"/>
    <col min="6146" max="6146" width="16.85546875" style="646" customWidth="1"/>
    <col min="6147" max="6147" width="17.5703125" style="646" bestFit="1" customWidth="1"/>
    <col min="6148" max="6148" width="60.7109375" style="646" customWidth="1"/>
    <col min="6149" max="6149" width="10" style="646" bestFit="1" customWidth="1"/>
    <col min="6150" max="6150" width="16.85546875" style="646" customWidth="1"/>
    <col min="6151" max="6151" width="15.85546875" style="646" customWidth="1"/>
    <col min="6152" max="6152" width="15.5703125" style="646" customWidth="1"/>
    <col min="6153" max="6153" width="13.28515625" style="646" customWidth="1"/>
    <col min="6154" max="6400" width="9.140625" style="646"/>
    <col min="6401" max="6401" width="16" style="646" customWidth="1"/>
    <col min="6402" max="6402" width="16.85546875" style="646" customWidth="1"/>
    <col min="6403" max="6403" width="17.5703125" style="646" bestFit="1" customWidth="1"/>
    <col min="6404" max="6404" width="60.7109375" style="646" customWidth="1"/>
    <col min="6405" max="6405" width="10" style="646" bestFit="1" customWidth="1"/>
    <col min="6406" max="6406" width="16.85546875" style="646" customWidth="1"/>
    <col min="6407" max="6407" width="15.85546875" style="646" customWidth="1"/>
    <col min="6408" max="6408" width="15.5703125" style="646" customWidth="1"/>
    <col min="6409" max="6409" width="13.28515625" style="646" customWidth="1"/>
    <col min="6410" max="6656" width="9.140625" style="646"/>
    <col min="6657" max="6657" width="16" style="646" customWidth="1"/>
    <col min="6658" max="6658" width="16.85546875" style="646" customWidth="1"/>
    <col min="6659" max="6659" width="17.5703125" style="646" bestFit="1" customWidth="1"/>
    <col min="6660" max="6660" width="60.7109375" style="646" customWidth="1"/>
    <col min="6661" max="6661" width="10" style="646" bestFit="1" customWidth="1"/>
    <col min="6662" max="6662" width="16.85546875" style="646" customWidth="1"/>
    <col min="6663" max="6663" width="15.85546875" style="646" customWidth="1"/>
    <col min="6664" max="6664" width="15.5703125" style="646" customWidth="1"/>
    <col min="6665" max="6665" width="13.28515625" style="646" customWidth="1"/>
    <col min="6666" max="6912" width="9.140625" style="646"/>
    <col min="6913" max="6913" width="16" style="646" customWidth="1"/>
    <col min="6914" max="6914" width="16.85546875" style="646" customWidth="1"/>
    <col min="6915" max="6915" width="17.5703125" style="646" bestFit="1" customWidth="1"/>
    <col min="6916" max="6916" width="60.7109375" style="646" customWidth="1"/>
    <col min="6917" max="6917" width="10" style="646" bestFit="1" customWidth="1"/>
    <col min="6918" max="6918" width="16.85546875" style="646" customWidth="1"/>
    <col min="6919" max="6919" width="15.85546875" style="646" customWidth="1"/>
    <col min="6920" max="6920" width="15.5703125" style="646" customWidth="1"/>
    <col min="6921" max="6921" width="13.28515625" style="646" customWidth="1"/>
    <col min="6922" max="7168" width="9.140625" style="646"/>
    <col min="7169" max="7169" width="16" style="646" customWidth="1"/>
    <col min="7170" max="7170" width="16.85546875" style="646" customWidth="1"/>
    <col min="7171" max="7171" width="17.5703125" style="646" bestFit="1" customWidth="1"/>
    <col min="7172" max="7172" width="60.7109375" style="646" customWidth="1"/>
    <col min="7173" max="7173" width="10" style="646" bestFit="1" customWidth="1"/>
    <col min="7174" max="7174" width="16.85546875" style="646" customWidth="1"/>
    <col min="7175" max="7175" width="15.85546875" style="646" customWidth="1"/>
    <col min="7176" max="7176" width="15.5703125" style="646" customWidth="1"/>
    <col min="7177" max="7177" width="13.28515625" style="646" customWidth="1"/>
    <col min="7178" max="7424" width="9.140625" style="646"/>
    <col min="7425" max="7425" width="16" style="646" customWidth="1"/>
    <col min="7426" max="7426" width="16.85546875" style="646" customWidth="1"/>
    <col min="7427" max="7427" width="17.5703125" style="646" bestFit="1" customWidth="1"/>
    <col min="7428" max="7428" width="60.7109375" style="646" customWidth="1"/>
    <col min="7429" max="7429" width="10" style="646" bestFit="1" customWidth="1"/>
    <col min="7430" max="7430" width="16.85546875" style="646" customWidth="1"/>
    <col min="7431" max="7431" width="15.85546875" style="646" customWidth="1"/>
    <col min="7432" max="7432" width="15.5703125" style="646" customWidth="1"/>
    <col min="7433" max="7433" width="13.28515625" style="646" customWidth="1"/>
    <col min="7434" max="7680" width="9.140625" style="646"/>
    <col min="7681" max="7681" width="16" style="646" customWidth="1"/>
    <col min="7682" max="7682" width="16.85546875" style="646" customWidth="1"/>
    <col min="7683" max="7683" width="17.5703125" style="646" bestFit="1" customWidth="1"/>
    <col min="7684" max="7684" width="60.7109375" style="646" customWidth="1"/>
    <col min="7685" max="7685" width="10" style="646" bestFit="1" customWidth="1"/>
    <col min="7686" max="7686" width="16.85546875" style="646" customWidth="1"/>
    <col min="7687" max="7687" width="15.85546875" style="646" customWidth="1"/>
    <col min="7688" max="7688" width="15.5703125" style="646" customWidth="1"/>
    <col min="7689" max="7689" width="13.28515625" style="646" customWidth="1"/>
    <col min="7690" max="7936" width="9.140625" style="646"/>
    <col min="7937" max="7937" width="16" style="646" customWidth="1"/>
    <col min="7938" max="7938" width="16.85546875" style="646" customWidth="1"/>
    <col min="7939" max="7939" width="17.5703125" style="646" bestFit="1" customWidth="1"/>
    <col min="7940" max="7940" width="60.7109375" style="646" customWidth="1"/>
    <col min="7941" max="7941" width="10" style="646" bestFit="1" customWidth="1"/>
    <col min="7942" max="7942" width="16.85546875" style="646" customWidth="1"/>
    <col min="7943" max="7943" width="15.85546875" style="646" customWidth="1"/>
    <col min="7944" max="7944" width="15.5703125" style="646" customWidth="1"/>
    <col min="7945" max="7945" width="13.28515625" style="646" customWidth="1"/>
    <col min="7946" max="8192" width="9.140625" style="646"/>
    <col min="8193" max="8193" width="16" style="646" customWidth="1"/>
    <col min="8194" max="8194" width="16.85546875" style="646" customWidth="1"/>
    <col min="8195" max="8195" width="17.5703125" style="646" bestFit="1" customWidth="1"/>
    <col min="8196" max="8196" width="60.7109375" style="646" customWidth="1"/>
    <col min="8197" max="8197" width="10" style="646" bestFit="1" customWidth="1"/>
    <col min="8198" max="8198" width="16.85546875" style="646" customWidth="1"/>
    <col min="8199" max="8199" width="15.85546875" style="646" customWidth="1"/>
    <col min="8200" max="8200" width="15.5703125" style="646" customWidth="1"/>
    <col min="8201" max="8201" width="13.28515625" style="646" customWidth="1"/>
    <col min="8202" max="8448" width="9.140625" style="646"/>
    <col min="8449" max="8449" width="16" style="646" customWidth="1"/>
    <col min="8450" max="8450" width="16.85546875" style="646" customWidth="1"/>
    <col min="8451" max="8451" width="17.5703125" style="646" bestFit="1" customWidth="1"/>
    <col min="8452" max="8452" width="60.7109375" style="646" customWidth="1"/>
    <col min="8453" max="8453" width="10" style="646" bestFit="1" customWidth="1"/>
    <col min="8454" max="8454" width="16.85546875" style="646" customWidth="1"/>
    <col min="8455" max="8455" width="15.85546875" style="646" customWidth="1"/>
    <col min="8456" max="8456" width="15.5703125" style="646" customWidth="1"/>
    <col min="8457" max="8457" width="13.28515625" style="646" customWidth="1"/>
    <col min="8458" max="8704" width="9.140625" style="646"/>
    <col min="8705" max="8705" width="16" style="646" customWidth="1"/>
    <col min="8706" max="8706" width="16.85546875" style="646" customWidth="1"/>
    <col min="8707" max="8707" width="17.5703125" style="646" bestFit="1" customWidth="1"/>
    <col min="8708" max="8708" width="60.7109375" style="646" customWidth="1"/>
    <col min="8709" max="8709" width="10" style="646" bestFit="1" customWidth="1"/>
    <col min="8710" max="8710" width="16.85546875" style="646" customWidth="1"/>
    <col min="8711" max="8711" width="15.85546875" style="646" customWidth="1"/>
    <col min="8712" max="8712" width="15.5703125" style="646" customWidth="1"/>
    <col min="8713" max="8713" width="13.28515625" style="646" customWidth="1"/>
    <col min="8714" max="8960" width="9.140625" style="646"/>
    <col min="8961" max="8961" width="16" style="646" customWidth="1"/>
    <col min="8962" max="8962" width="16.85546875" style="646" customWidth="1"/>
    <col min="8963" max="8963" width="17.5703125" style="646" bestFit="1" customWidth="1"/>
    <col min="8964" max="8964" width="60.7109375" style="646" customWidth="1"/>
    <col min="8965" max="8965" width="10" style="646" bestFit="1" customWidth="1"/>
    <col min="8966" max="8966" width="16.85546875" style="646" customWidth="1"/>
    <col min="8967" max="8967" width="15.85546875" style="646" customWidth="1"/>
    <col min="8968" max="8968" width="15.5703125" style="646" customWidth="1"/>
    <col min="8969" max="8969" width="13.28515625" style="646" customWidth="1"/>
    <col min="8970" max="9216" width="9.140625" style="646"/>
    <col min="9217" max="9217" width="16" style="646" customWidth="1"/>
    <col min="9218" max="9218" width="16.85546875" style="646" customWidth="1"/>
    <col min="9219" max="9219" width="17.5703125" style="646" bestFit="1" customWidth="1"/>
    <col min="9220" max="9220" width="60.7109375" style="646" customWidth="1"/>
    <col min="9221" max="9221" width="10" style="646" bestFit="1" customWidth="1"/>
    <col min="9222" max="9222" width="16.85546875" style="646" customWidth="1"/>
    <col min="9223" max="9223" width="15.85546875" style="646" customWidth="1"/>
    <col min="9224" max="9224" width="15.5703125" style="646" customWidth="1"/>
    <col min="9225" max="9225" width="13.28515625" style="646" customWidth="1"/>
    <col min="9226" max="9472" width="9.140625" style="646"/>
    <col min="9473" max="9473" width="16" style="646" customWidth="1"/>
    <col min="9474" max="9474" width="16.85546875" style="646" customWidth="1"/>
    <col min="9475" max="9475" width="17.5703125" style="646" bestFit="1" customWidth="1"/>
    <col min="9476" max="9476" width="60.7109375" style="646" customWidth="1"/>
    <col min="9477" max="9477" width="10" style="646" bestFit="1" customWidth="1"/>
    <col min="9478" max="9478" width="16.85546875" style="646" customWidth="1"/>
    <col min="9479" max="9479" width="15.85546875" style="646" customWidth="1"/>
    <col min="9480" max="9480" width="15.5703125" style="646" customWidth="1"/>
    <col min="9481" max="9481" width="13.28515625" style="646" customWidth="1"/>
    <col min="9482" max="9728" width="9.140625" style="646"/>
    <col min="9729" max="9729" width="16" style="646" customWidth="1"/>
    <col min="9730" max="9730" width="16.85546875" style="646" customWidth="1"/>
    <col min="9731" max="9731" width="17.5703125" style="646" bestFit="1" customWidth="1"/>
    <col min="9732" max="9732" width="60.7109375" style="646" customWidth="1"/>
    <col min="9733" max="9733" width="10" style="646" bestFit="1" customWidth="1"/>
    <col min="9734" max="9734" width="16.85546875" style="646" customWidth="1"/>
    <col min="9735" max="9735" width="15.85546875" style="646" customWidth="1"/>
    <col min="9736" max="9736" width="15.5703125" style="646" customWidth="1"/>
    <col min="9737" max="9737" width="13.28515625" style="646" customWidth="1"/>
    <col min="9738" max="9984" width="9.140625" style="646"/>
    <col min="9985" max="9985" width="16" style="646" customWidth="1"/>
    <col min="9986" max="9986" width="16.85546875" style="646" customWidth="1"/>
    <col min="9987" max="9987" width="17.5703125" style="646" bestFit="1" customWidth="1"/>
    <col min="9988" max="9988" width="60.7109375" style="646" customWidth="1"/>
    <col min="9989" max="9989" width="10" style="646" bestFit="1" customWidth="1"/>
    <col min="9990" max="9990" width="16.85546875" style="646" customWidth="1"/>
    <col min="9991" max="9991" width="15.85546875" style="646" customWidth="1"/>
    <col min="9992" max="9992" width="15.5703125" style="646" customWidth="1"/>
    <col min="9993" max="9993" width="13.28515625" style="646" customWidth="1"/>
    <col min="9994" max="10240" width="9.140625" style="646"/>
    <col min="10241" max="10241" width="16" style="646" customWidth="1"/>
    <col min="10242" max="10242" width="16.85546875" style="646" customWidth="1"/>
    <col min="10243" max="10243" width="17.5703125" style="646" bestFit="1" customWidth="1"/>
    <col min="10244" max="10244" width="60.7109375" style="646" customWidth="1"/>
    <col min="10245" max="10245" width="10" style="646" bestFit="1" customWidth="1"/>
    <col min="10246" max="10246" width="16.85546875" style="646" customWidth="1"/>
    <col min="10247" max="10247" width="15.85546875" style="646" customWidth="1"/>
    <col min="10248" max="10248" width="15.5703125" style="646" customWidth="1"/>
    <col min="10249" max="10249" width="13.28515625" style="646" customWidth="1"/>
    <col min="10250" max="10496" width="9.140625" style="646"/>
    <col min="10497" max="10497" width="16" style="646" customWidth="1"/>
    <col min="10498" max="10498" width="16.85546875" style="646" customWidth="1"/>
    <col min="10499" max="10499" width="17.5703125" style="646" bestFit="1" customWidth="1"/>
    <col min="10500" max="10500" width="60.7109375" style="646" customWidth="1"/>
    <col min="10501" max="10501" width="10" style="646" bestFit="1" customWidth="1"/>
    <col min="10502" max="10502" width="16.85546875" style="646" customWidth="1"/>
    <col min="10503" max="10503" width="15.85546875" style="646" customWidth="1"/>
    <col min="10504" max="10504" width="15.5703125" style="646" customWidth="1"/>
    <col min="10505" max="10505" width="13.28515625" style="646" customWidth="1"/>
    <col min="10506" max="10752" width="9.140625" style="646"/>
    <col min="10753" max="10753" width="16" style="646" customWidth="1"/>
    <col min="10754" max="10754" width="16.85546875" style="646" customWidth="1"/>
    <col min="10755" max="10755" width="17.5703125" style="646" bestFit="1" customWidth="1"/>
    <col min="10756" max="10756" width="60.7109375" style="646" customWidth="1"/>
    <col min="10757" max="10757" width="10" style="646" bestFit="1" customWidth="1"/>
    <col min="10758" max="10758" width="16.85546875" style="646" customWidth="1"/>
    <col min="10759" max="10759" width="15.85546875" style="646" customWidth="1"/>
    <col min="10760" max="10760" width="15.5703125" style="646" customWidth="1"/>
    <col min="10761" max="10761" width="13.28515625" style="646" customWidth="1"/>
    <col min="10762" max="11008" width="9.140625" style="646"/>
    <col min="11009" max="11009" width="16" style="646" customWidth="1"/>
    <col min="11010" max="11010" width="16.85546875" style="646" customWidth="1"/>
    <col min="11011" max="11011" width="17.5703125" style="646" bestFit="1" customWidth="1"/>
    <col min="11012" max="11012" width="60.7109375" style="646" customWidth="1"/>
    <col min="11013" max="11013" width="10" style="646" bestFit="1" customWidth="1"/>
    <col min="11014" max="11014" width="16.85546875" style="646" customWidth="1"/>
    <col min="11015" max="11015" width="15.85546875" style="646" customWidth="1"/>
    <col min="11016" max="11016" width="15.5703125" style="646" customWidth="1"/>
    <col min="11017" max="11017" width="13.28515625" style="646" customWidth="1"/>
    <col min="11018" max="11264" width="9.140625" style="646"/>
    <col min="11265" max="11265" width="16" style="646" customWidth="1"/>
    <col min="11266" max="11266" width="16.85546875" style="646" customWidth="1"/>
    <col min="11267" max="11267" width="17.5703125" style="646" bestFit="1" customWidth="1"/>
    <col min="11268" max="11268" width="60.7109375" style="646" customWidth="1"/>
    <col min="11269" max="11269" width="10" style="646" bestFit="1" customWidth="1"/>
    <col min="11270" max="11270" width="16.85546875" style="646" customWidth="1"/>
    <col min="11271" max="11271" width="15.85546875" style="646" customWidth="1"/>
    <col min="11272" max="11272" width="15.5703125" style="646" customWidth="1"/>
    <col min="11273" max="11273" width="13.28515625" style="646" customWidth="1"/>
    <col min="11274" max="11520" width="9.140625" style="646"/>
    <col min="11521" max="11521" width="16" style="646" customWidth="1"/>
    <col min="11522" max="11522" width="16.85546875" style="646" customWidth="1"/>
    <col min="11523" max="11523" width="17.5703125" style="646" bestFit="1" customWidth="1"/>
    <col min="11524" max="11524" width="60.7109375" style="646" customWidth="1"/>
    <col min="11525" max="11525" width="10" style="646" bestFit="1" customWidth="1"/>
    <col min="11526" max="11526" width="16.85546875" style="646" customWidth="1"/>
    <col min="11527" max="11527" width="15.85546875" style="646" customWidth="1"/>
    <col min="11528" max="11528" width="15.5703125" style="646" customWidth="1"/>
    <col min="11529" max="11529" width="13.28515625" style="646" customWidth="1"/>
    <col min="11530" max="11776" width="9.140625" style="646"/>
    <col min="11777" max="11777" width="16" style="646" customWidth="1"/>
    <col min="11778" max="11778" width="16.85546875" style="646" customWidth="1"/>
    <col min="11779" max="11779" width="17.5703125" style="646" bestFit="1" customWidth="1"/>
    <col min="11780" max="11780" width="60.7109375" style="646" customWidth="1"/>
    <col min="11781" max="11781" width="10" style="646" bestFit="1" customWidth="1"/>
    <col min="11782" max="11782" width="16.85546875" style="646" customWidth="1"/>
    <col min="11783" max="11783" width="15.85546875" style="646" customWidth="1"/>
    <col min="11784" max="11784" width="15.5703125" style="646" customWidth="1"/>
    <col min="11785" max="11785" width="13.28515625" style="646" customWidth="1"/>
    <col min="11786" max="12032" width="9.140625" style="646"/>
    <col min="12033" max="12033" width="16" style="646" customWidth="1"/>
    <col min="12034" max="12034" width="16.85546875" style="646" customWidth="1"/>
    <col min="12035" max="12035" width="17.5703125" style="646" bestFit="1" customWidth="1"/>
    <col min="12036" max="12036" width="60.7109375" style="646" customWidth="1"/>
    <col min="12037" max="12037" width="10" style="646" bestFit="1" customWidth="1"/>
    <col min="12038" max="12038" width="16.85546875" style="646" customWidth="1"/>
    <col min="12039" max="12039" width="15.85546875" style="646" customWidth="1"/>
    <col min="12040" max="12040" width="15.5703125" style="646" customWidth="1"/>
    <col min="12041" max="12041" width="13.28515625" style="646" customWidth="1"/>
    <col min="12042" max="12288" width="9.140625" style="646"/>
    <col min="12289" max="12289" width="16" style="646" customWidth="1"/>
    <col min="12290" max="12290" width="16.85546875" style="646" customWidth="1"/>
    <col min="12291" max="12291" width="17.5703125" style="646" bestFit="1" customWidth="1"/>
    <col min="12292" max="12292" width="60.7109375" style="646" customWidth="1"/>
    <col min="12293" max="12293" width="10" style="646" bestFit="1" customWidth="1"/>
    <col min="12294" max="12294" width="16.85546875" style="646" customWidth="1"/>
    <col min="12295" max="12295" width="15.85546875" style="646" customWidth="1"/>
    <col min="12296" max="12296" width="15.5703125" style="646" customWidth="1"/>
    <col min="12297" max="12297" width="13.28515625" style="646" customWidth="1"/>
    <col min="12298" max="12544" width="9.140625" style="646"/>
    <col min="12545" max="12545" width="16" style="646" customWidth="1"/>
    <col min="12546" max="12546" width="16.85546875" style="646" customWidth="1"/>
    <col min="12547" max="12547" width="17.5703125" style="646" bestFit="1" customWidth="1"/>
    <col min="12548" max="12548" width="60.7109375" style="646" customWidth="1"/>
    <col min="12549" max="12549" width="10" style="646" bestFit="1" customWidth="1"/>
    <col min="12550" max="12550" width="16.85546875" style="646" customWidth="1"/>
    <col min="12551" max="12551" width="15.85546875" style="646" customWidth="1"/>
    <col min="12552" max="12552" width="15.5703125" style="646" customWidth="1"/>
    <col min="12553" max="12553" width="13.28515625" style="646" customWidth="1"/>
    <col min="12554" max="12800" width="9.140625" style="646"/>
    <col min="12801" max="12801" width="16" style="646" customWidth="1"/>
    <col min="12802" max="12802" width="16.85546875" style="646" customWidth="1"/>
    <col min="12803" max="12803" width="17.5703125" style="646" bestFit="1" customWidth="1"/>
    <col min="12804" max="12804" width="60.7109375" style="646" customWidth="1"/>
    <col min="12805" max="12805" width="10" style="646" bestFit="1" customWidth="1"/>
    <col min="12806" max="12806" width="16.85546875" style="646" customWidth="1"/>
    <col min="12807" max="12807" width="15.85546875" style="646" customWidth="1"/>
    <col min="12808" max="12808" width="15.5703125" style="646" customWidth="1"/>
    <col min="12809" max="12809" width="13.28515625" style="646" customWidth="1"/>
    <col min="12810" max="13056" width="9.140625" style="646"/>
    <col min="13057" max="13057" width="16" style="646" customWidth="1"/>
    <col min="13058" max="13058" width="16.85546875" style="646" customWidth="1"/>
    <col min="13059" max="13059" width="17.5703125" style="646" bestFit="1" customWidth="1"/>
    <col min="13060" max="13060" width="60.7109375" style="646" customWidth="1"/>
    <col min="13061" max="13061" width="10" style="646" bestFit="1" customWidth="1"/>
    <col min="13062" max="13062" width="16.85546875" style="646" customWidth="1"/>
    <col min="13063" max="13063" width="15.85546875" style="646" customWidth="1"/>
    <col min="13064" max="13064" width="15.5703125" style="646" customWidth="1"/>
    <col min="13065" max="13065" width="13.28515625" style="646" customWidth="1"/>
    <col min="13066" max="13312" width="9.140625" style="646"/>
    <col min="13313" max="13313" width="16" style="646" customWidth="1"/>
    <col min="13314" max="13314" width="16.85546875" style="646" customWidth="1"/>
    <col min="13315" max="13315" width="17.5703125" style="646" bestFit="1" customWidth="1"/>
    <col min="13316" max="13316" width="60.7109375" style="646" customWidth="1"/>
    <col min="13317" max="13317" width="10" style="646" bestFit="1" customWidth="1"/>
    <col min="13318" max="13318" width="16.85546875" style="646" customWidth="1"/>
    <col min="13319" max="13319" width="15.85546875" style="646" customWidth="1"/>
    <col min="13320" max="13320" width="15.5703125" style="646" customWidth="1"/>
    <col min="13321" max="13321" width="13.28515625" style="646" customWidth="1"/>
    <col min="13322" max="13568" width="9.140625" style="646"/>
    <col min="13569" max="13569" width="16" style="646" customWidth="1"/>
    <col min="13570" max="13570" width="16.85546875" style="646" customWidth="1"/>
    <col min="13571" max="13571" width="17.5703125" style="646" bestFit="1" customWidth="1"/>
    <col min="13572" max="13572" width="60.7109375" style="646" customWidth="1"/>
    <col min="13573" max="13573" width="10" style="646" bestFit="1" customWidth="1"/>
    <col min="13574" max="13574" width="16.85546875" style="646" customWidth="1"/>
    <col min="13575" max="13575" width="15.85546875" style="646" customWidth="1"/>
    <col min="13576" max="13576" width="15.5703125" style="646" customWidth="1"/>
    <col min="13577" max="13577" width="13.28515625" style="646" customWidth="1"/>
    <col min="13578" max="13824" width="9.140625" style="646"/>
    <col min="13825" max="13825" width="16" style="646" customWidth="1"/>
    <col min="13826" max="13826" width="16.85546875" style="646" customWidth="1"/>
    <col min="13827" max="13827" width="17.5703125" style="646" bestFit="1" customWidth="1"/>
    <col min="13828" max="13828" width="60.7109375" style="646" customWidth="1"/>
    <col min="13829" max="13829" width="10" style="646" bestFit="1" customWidth="1"/>
    <col min="13830" max="13830" width="16.85546875" style="646" customWidth="1"/>
    <col min="13831" max="13831" width="15.85546875" style="646" customWidth="1"/>
    <col min="13832" max="13832" width="15.5703125" style="646" customWidth="1"/>
    <col min="13833" max="13833" width="13.28515625" style="646" customWidth="1"/>
    <col min="13834" max="14080" width="9.140625" style="646"/>
    <col min="14081" max="14081" width="16" style="646" customWidth="1"/>
    <col min="14082" max="14082" width="16.85546875" style="646" customWidth="1"/>
    <col min="14083" max="14083" width="17.5703125" style="646" bestFit="1" customWidth="1"/>
    <col min="14084" max="14084" width="60.7109375" style="646" customWidth="1"/>
    <col min="14085" max="14085" width="10" style="646" bestFit="1" customWidth="1"/>
    <col min="14086" max="14086" width="16.85546875" style="646" customWidth="1"/>
    <col min="14087" max="14087" width="15.85546875" style="646" customWidth="1"/>
    <col min="14088" max="14088" width="15.5703125" style="646" customWidth="1"/>
    <col min="14089" max="14089" width="13.28515625" style="646" customWidth="1"/>
    <col min="14090" max="14336" width="9.140625" style="646"/>
    <col min="14337" max="14337" width="16" style="646" customWidth="1"/>
    <col min="14338" max="14338" width="16.85546875" style="646" customWidth="1"/>
    <col min="14339" max="14339" width="17.5703125" style="646" bestFit="1" customWidth="1"/>
    <col min="14340" max="14340" width="60.7109375" style="646" customWidth="1"/>
    <col min="14341" max="14341" width="10" style="646" bestFit="1" customWidth="1"/>
    <col min="14342" max="14342" width="16.85546875" style="646" customWidth="1"/>
    <col min="14343" max="14343" width="15.85546875" style="646" customWidth="1"/>
    <col min="14344" max="14344" width="15.5703125" style="646" customWidth="1"/>
    <col min="14345" max="14345" width="13.28515625" style="646" customWidth="1"/>
    <col min="14346" max="14592" width="9.140625" style="646"/>
    <col min="14593" max="14593" width="16" style="646" customWidth="1"/>
    <col min="14594" max="14594" width="16.85546875" style="646" customWidth="1"/>
    <col min="14595" max="14595" width="17.5703125" style="646" bestFit="1" customWidth="1"/>
    <col min="14596" max="14596" width="60.7109375" style="646" customWidth="1"/>
    <col min="14597" max="14597" width="10" style="646" bestFit="1" customWidth="1"/>
    <col min="14598" max="14598" width="16.85546875" style="646" customWidth="1"/>
    <col min="14599" max="14599" width="15.85546875" style="646" customWidth="1"/>
    <col min="14600" max="14600" width="15.5703125" style="646" customWidth="1"/>
    <col min="14601" max="14601" width="13.28515625" style="646" customWidth="1"/>
    <col min="14602" max="14848" width="9.140625" style="646"/>
    <col min="14849" max="14849" width="16" style="646" customWidth="1"/>
    <col min="14850" max="14850" width="16.85546875" style="646" customWidth="1"/>
    <col min="14851" max="14851" width="17.5703125" style="646" bestFit="1" customWidth="1"/>
    <col min="14852" max="14852" width="60.7109375" style="646" customWidth="1"/>
    <col min="14853" max="14853" width="10" style="646" bestFit="1" customWidth="1"/>
    <col min="14854" max="14854" width="16.85546875" style="646" customWidth="1"/>
    <col min="14855" max="14855" width="15.85546875" style="646" customWidth="1"/>
    <col min="14856" max="14856" width="15.5703125" style="646" customWidth="1"/>
    <col min="14857" max="14857" width="13.28515625" style="646" customWidth="1"/>
    <col min="14858" max="15104" width="9.140625" style="646"/>
    <col min="15105" max="15105" width="16" style="646" customWidth="1"/>
    <col min="15106" max="15106" width="16.85546875" style="646" customWidth="1"/>
    <col min="15107" max="15107" width="17.5703125" style="646" bestFit="1" customWidth="1"/>
    <col min="15108" max="15108" width="60.7109375" style="646" customWidth="1"/>
    <col min="15109" max="15109" width="10" style="646" bestFit="1" customWidth="1"/>
    <col min="15110" max="15110" width="16.85546875" style="646" customWidth="1"/>
    <col min="15111" max="15111" width="15.85546875" style="646" customWidth="1"/>
    <col min="15112" max="15112" width="15.5703125" style="646" customWidth="1"/>
    <col min="15113" max="15113" width="13.28515625" style="646" customWidth="1"/>
    <col min="15114" max="15360" width="9.140625" style="646"/>
    <col min="15361" max="15361" width="16" style="646" customWidth="1"/>
    <col min="15362" max="15362" width="16.85546875" style="646" customWidth="1"/>
    <col min="15363" max="15363" width="17.5703125" style="646" bestFit="1" customWidth="1"/>
    <col min="15364" max="15364" width="60.7109375" style="646" customWidth="1"/>
    <col min="15365" max="15365" width="10" style="646" bestFit="1" customWidth="1"/>
    <col min="15366" max="15366" width="16.85546875" style="646" customWidth="1"/>
    <col min="15367" max="15367" width="15.85546875" style="646" customWidth="1"/>
    <col min="15368" max="15368" width="15.5703125" style="646" customWidth="1"/>
    <col min="15369" max="15369" width="13.28515625" style="646" customWidth="1"/>
    <col min="15370" max="15616" width="9.140625" style="646"/>
    <col min="15617" max="15617" width="16" style="646" customWidth="1"/>
    <col min="15618" max="15618" width="16.85546875" style="646" customWidth="1"/>
    <col min="15619" max="15619" width="17.5703125" style="646" bestFit="1" customWidth="1"/>
    <col min="15620" max="15620" width="60.7109375" style="646" customWidth="1"/>
    <col min="15621" max="15621" width="10" style="646" bestFit="1" customWidth="1"/>
    <col min="15622" max="15622" width="16.85546875" style="646" customWidth="1"/>
    <col min="15623" max="15623" width="15.85546875" style="646" customWidth="1"/>
    <col min="15624" max="15624" width="15.5703125" style="646" customWidth="1"/>
    <col min="15625" max="15625" width="13.28515625" style="646" customWidth="1"/>
    <col min="15626" max="15872" width="9.140625" style="646"/>
    <col min="15873" max="15873" width="16" style="646" customWidth="1"/>
    <col min="15874" max="15874" width="16.85546875" style="646" customWidth="1"/>
    <col min="15875" max="15875" width="17.5703125" style="646" bestFit="1" customWidth="1"/>
    <col min="15876" max="15876" width="60.7109375" style="646" customWidth="1"/>
    <col min="15877" max="15877" width="10" style="646" bestFit="1" customWidth="1"/>
    <col min="15878" max="15878" width="16.85546875" style="646" customWidth="1"/>
    <col min="15879" max="15879" width="15.85546875" style="646" customWidth="1"/>
    <col min="15880" max="15880" width="15.5703125" style="646" customWidth="1"/>
    <col min="15881" max="15881" width="13.28515625" style="646" customWidth="1"/>
    <col min="15882" max="16128" width="9.140625" style="646"/>
    <col min="16129" max="16129" width="16" style="646" customWidth="1"/>
    <col min="16130" max="16130" width="16.85546875" style="646" customWidth="1"/>
    <col min="16131" max="16131" width="17.5703125" style="646" bestFit="1" customWidth="1"/>
    <col min="16132" max="16132" width="60.7109375" style="646" customWidth="1"/>
    <col min="16133" max="16133" width="10" style="646" bestFit="1" customWidth="1"/>
    <col min="16134" max="16134" width="16.85546875" style="646" customWidth="1"/>
    <col min="16135" max="16135" width="15.85546875" style="646" customWidth="1"/>
    <col min="16136" max="16136" width="15.5703125" style="646" customWidth="1"/>
    <col min="16137" max="16137" width="13.28515625" style="646" customWidth="1"/>
    <col min="16138" max="16384" width="9.140625" style="646"/>
  </cols>
  <sheetData>
    <row r="1" spans="1:17" ht="24.75" customHeight="1" x14ac:dyDescent="0.2">
      <c r="A1" s="644" t="s">
        <v>754</v>
      </c>
      <c r="B1" s="645"/>
      <c r="C1" s="645"/>
      <c r="D1" s="645"/>
      <c r="E1" s="645"/>
      <c r="F1" s="645"/>
      <c r="G1" s="645"/>
      <c r="H1" s="645"/>
    </row>
    <row r="2" spans="1:17" ht="66" customHeight="1" x14ac:dyDescent="0.2">
      <c r="A2" s="717" t="s">
        <v>755</v>
      </c>
      <c r="B2" s="717" t="s">
        <v>756</v>
      </c>
      <c r="C2" s="717" t="s">
        <v>693</v>
      </c>
      <c r="D2" s="717" t="s">
        <v>757</v>
      </c>
      <c r="E2" s="718" t="s">
        <v>758</v>
      </c>
      <c r="F2" s="719" t="s">
        <v>759</v>
      </c>
      <c r="G2" s="719" t="s">
        <v>760</v>
      </c>
      <c r="H2" s="719" t="s">
        <v>761</v>
      </c>
      <c r="J2" s="604"/>
      <c r="K2" s="604"/>
      <c r="L2" s="604"/>
      <c r="M2" s="604"/>
      <c r="N2" s="604"/>
      <c r="O2" s="604"/>
      <c r="P2" s="604"/>
      <c r="Q2" s="604"/>
    </row>
    <row r="3" spans="1:17" ht="22.5" customHeight="1" x14ac:dyDescent="0.2">
      <c r="A3" s="647">
        <v>1</v>
      </c>
      <c r="B3" s="647" t="s">
        <v>762</v>
      </c>
      <c r="C3" s="648" t="s">
        <v>722</v>
      </c>
      <c r="D3" s="648" t="s">
        <v>763</v>
      </c>
      <c r="E3" s="649" t="s">
        <v>764</v>
      </c>
      <c r="F3" s="650">
        <v>9460.5025999999998</v>
      </c>
      <c r="G3" s="650">
        <v>9410.5025999999998</v>
      </c>
      <c r="H3" s="650">
        <f>G3-F3</f>
        <v>-50</v>
      </c>
      <c r="I3" s="604"/>
      <c r="J3" s="604"/>
      <c r="K3" s="604"/>
      <c r="L3" s="604"/>
      <c r="M3" s="604"/>
      <c r="N3" s="604"/>
      <c r="O3" s="604"/>
      <c r="P3" s="604"/>
      <c r="Q3" s="604"/>
    </row>
    <row r="4" spans="1:17" ht="22.5" customHeight="1" x14ac:dyDescent="0.2">
      <c r="A4" s="647">
        <v>1</v>
      </c>
      <c r="B4" s="647" t="s">
        <v>762</v>
      </c>
      <c r="C4" s="648" t="s">
        <v>699</v>
      </c>
      <c r="D4" s="648" t="s">
        <v>765</v>
      </c>
      <c r="E4" s="649" t="s">
        <v>766</v>
      </c>
      <c r="F4" s="650">
        <v>17779.393110000001</v>
      </c>
      <c r="G4" s="650">
        <v>18176.065019999998</v>
      </c>
      <c r="H4" s="650">
        <f t="shared" ref="H4:H23" si="0">G4-F4</f>
        <v>396.6719099999973</v>
      </c>
      <c r="I4" s="604"/>
      <c r="J4" s="604"/>
      <c r="K4" s="604"/>
      <c r="L4" s="604"/>
      <c r="M4" s="604"/>
      <c r="N4" s="604"/>
      <c r="O4" s="604"/>
      <c r="P4" s="604"/>
      <c r="Q4" s="604"/>
    </row>
    <row r="5" spans="1:17" ht="22.5" customHeight="1" x14ac:dyDescent="0.2">
      <c r="A5" s="647">
        <v>1</v>
      </c>
      <c r="B5" s="647" t="s">
        <v>762</v>
      </c>
      <c r="C5" s="648" t="s">
        <v>699</v>
      </c>
      <c r="D5" s="648" t="s">
        <v>767</v>
      </c>
      <c r="E5" s="651">
        <v>31813861</v>
      </c>
      <c r="F5" s="650">
        <v>86826.986739999993</v>
      </c>
      <c r="G5" s="650">
        <v>90610.217980000001</v>
      </c>
      <c r="H5" s="650">
        <f t="shared" si="0"/>
        <v>3783.2312400000083</v>
      </c>
      <c r="I5" s="604"/>
      <c r="J5" s="604"/>
      <c r="K5" s="604"/>
      <c r="L5" s="604"/>
      <c r="M5" s="604"/>
      <c r="N5" s="604"/>
      <c r="O5" s="604"/>
      <c r="P5" s="604"/>
      <c r="Q5" s="604"/>
    </row>
    <row r="6" spans="1:17" ht="22.5" customHeight="1" x14ac:dyDescent="0.2">
      <c r="A6" s="647">
        <v>1</v>
      </c>
      <c r="B6" s="647" t="s">
        <v>762</v>
      </c>
      <c r="C6" s="652" t="s">
        <v>711</v>
      </c>
      <c r="D6" s="648" t="s">
        <v>768</v>
      </c>
      <c r="E6" s="649" t="s">
        <v>769</v>
      </c>
      <c r="F6" s="650">
        <v>1861.6432399999999</v>
      </c>
      <c r="G6" s="650">
        <v>1861.5116599999999</v>
      </c>
      <c r="H6" s="650">
        <f t="shared" si="0"/>
        <v>-0.13157999999998538</v>
      </c>
      <c r="I6" s="604"/>
      <c r="J6" s="604"/>
      <c r="K6" s="604"/>
      <c r="L6" s="604"/>
      <c r="M6" s="604"/>
      <c r="N6" s="604"/>
      <c r="O6" s="604"/>
      <c r="P6" s="604"/>
      <c r="Q6" s="604"/>
    </row>
    <row r="7" spans="1:17" ht="22.5" customHeight="1" x14ac:dyDescent="0.2">
      <c r="A7" s="647">
        <v>1</v>
      </c>
      <c r="B7" s="647" t="s">
        <v>762</v>
      </c>
      <c r="C7" s="652" t="s">
        <v>712</v>
      </c>
      <c r="D7" s="648" t="s">
        <v>770</v>
      </c>
      <c r="E7" s="649" t="s">
        <v>771</v>
      </c>
      <c r="F7" s="650">
        <v>3180.4615299999996</v>
      </c>
      <c r="G7" s="650">
        <v>3453.8905199999999</v>
      </c>
      <c r="H7" s="650">
        <f t="shared" si="0"/>
        <v>273.42899000000034</v>
      </c>
      <c r="I7" s="604"/>
      <c r="J7" s="604"/>
      <c r="K7" s="604"/>
      <c r="L7" s="604"/>
      <c r="M7" s="604"/>
      <c r="N7" s="604"/>
      <c r="O7" s="604"/>
      <c r="P7" s="604"/>
      <c r="Q7" s="604"/>
    </row>
    <row r="8" spans="1:17" ht="22.5" customHeight="1" x14ac:dyDescent="0.2">
      <c r="A8" s="647">
        <v>7</v>
      </c>
      <c r="B8" s="647" t="s">
        <v>762</v>
      </c>
      <c r="C8" s="648" t="s">
        <v>699</v>
      </c>
      <c r="D8" s="648" t="s">
        <v>772</v>
      </c>
      <c r="E8" s="651">
        <v>30853915</v>
      </c>
      <c r="F8" s="650">
        <v>3094.4645800000003</v>
      </c>
      <c r="G8" s="650">
        <v>3212.4390199999998</v>
      </c>
      <c r="H8" s="650">
        <f t="shared" si="0"/>
        <v>117.9744399999995</v>
      </c>
      <c r="I8" s="604"/>
      <c r="J8" s="604"/>
      <c r="K8" s="604"/>
      <c r="L8" s="604"/>
      <c r="M8" s="604"/>
      <c r="N8" s="604"/>
      <c r="O8" s="604"/>
      <c r="P8" s="604"/>
      <c r="Q8" s="604"/>
    </row>
    <row r="9" spans="1:17" ht="22.5" customHeight="1" x14ac:dyDescent="0.2">
      <c r="A9" s="647">
        <v>7</v>
      </c>
      <c r="B9" s="647" t="s">
        <v>762</v>
      </c>
      <c r="C9" s="652" t="s">
        <v>727</v>
      </c>
      <c r="D9" s="648" t="s">
        <v>773</v>
      </c>
      <c r="E9" s="647">
        <v>17336082</v>
      </c>
      <c r="F9" s="650">
        <v>2.782</v>
      </c>
      <c r="G9" s="650">
        <v>10.768409999999999</v>
      </c>
      <c r="H9" s="650">
        <f t="shared" si="0"/>
        <v>7.9864099999999993</v>
      </c>
      <c r="I9" s="604"/>
      <c r="J9" s="604"/>
      <c r="K9" s="604"/>
      <c r="L9" s="604"/>
      <c r="M9" s="604"/>
      <c r="N9" s="604"/>
      <c r="O9" s="604"/>
      <c r="P9" s="604"/>
      <c r="Q9" s="604"/>
    </row>
    <row r="10" spans="1:17" ht="22.5" customHeight="1" x14ac:dyDescent="0.2">
      <c r="A10" s="647">
        <v>8</v>
      </c>
      <c r="B10" s="647" t="s">
        <v>774</v>
      </c>
      <c r="C10" s="652" t="s">
        <v>713</v>
      </c>
      <c r="D10" s="648" t="s">
        <v>775</v>
      </c>
      <c r="E10" s="647">
        <v>17335469</v>
      </c>
      <c r="F10" s="650">
        <v>1006.09239</v>
      </c>
      <c r="G10" s="650">
        <v>996.09316999999999</v>
      </c>
      <c r="H10" s="650">
        <f t="shared" si="0"/>
        <v>-9.9992200000000366</v>
      </c>
      <c r="I10" s="604"/>
      <c r="J10" s="604"/>
      <c r="K10" s="604"/>
      <c r="L10" s="604"/>
      <c r="M10" s="604"/>
      <c r="N10" s="604"/>
      <c r="O10" s="604"/>
      <c r="P10" s="604"/>
      <c r="Q10" s="604"/>
    </row>
    <row r="11" spans="1:17" ht="22.5" customHeight="1" x14ac:dyDescent="0.2">
      <c r="A11" s="647">
        <v>8</v>
      </c>
      <c r="B11" s="647" t="s">
        <v>774</v>
      </c>
      <c r="C11" s="648" t="s">
        <v>731</v>
      </c>
      <c r="D11" s="648" t="s">
        <v>776</v>
      </c>
      <c r="E11" s="651" t="s">
        <v>777</v>
      </c>
      <c r="F11" s="650">
        <v>2298.9379300000001</v>
      </c>
      <c r="G11" s="650">
        <v>2298.9379300000001</v>
      </c>
      <c r="H11" s="650">
        <f t="shared" si="0"/>
        <v>0</v>
      </c>
      <c r="I11" s="604"/>
      <c r="J11" s="604"/>
      <c r="K11" s="604"/>
      <c r="L11" s="604"/>
      <c r="M11" s="604"/>
      <c r="N11" s="604"/>
      <c r="O11" s="604"/>
      <c r="P11" s="604"/>
      <c r="Q11" s="604"/>
    </row>
    <row r="12" spans="1:17" ht="22.5" customHeight="1" x14ac:dyDescent="0.2">
      <c r="A12" s="653">
        <v>8</v>
      </c>
      <c r="B12" s="653" t="s">
        <v>774</v>
      </c>
      <c r="C12" s="652" t="s">
        <v>702</v>
      </c>
      <c r="D12" s="648" t="s">
        <v>778</v>
      </c>
      <c r="E12" s="649">
        <v>17336163</v>
      </c>
      <c r="F12" s="650">
        <v>3325.1478800000004</v>
      </c>
      <c r="G12" s="650">
        <v>3325.1915300000001</v>
      </c>
      <c r="H12" s="650">
        <f t="shared" si="0"/>
        <v>4.3649999999615829E-2</v>
      </c>
      <c r="I12" s="604"/>
      <c r="J12" s="604"/>
      <c r="K12" s="604"/>
      <c r="L12" s="604"/>
      <c r="M12" s="604"/>
      <c r="N12" s="604"/>
      <c r="O12" s="604"/>
      <c r="P12" s="604"/>
      <c r="Q12" s="604"/>
    </row>
    <row r="13" spans="1:17" ht="22.5" customHeight="1" x14ac:dyDescent="0.2">
      <c r="A13" s="647">
        <v>8</v>
      </c>
      <c r="B13" s="647" t="s">
        <v>774</v>
      </c>
      <c r="C13" s="652" t="s">
        <v>707</v>
      </c>
      <c r="D13" s="648" t="s">
        <v>779</v>
      </c>
      <c r="E13" s="651" t="s">
        <v>780</v>
      </c>
      <c r="F13" s="650">
        <v>12937.144</v>
      </c>
      <c r="G13" s="650">
        <v>13150.32136</v>
      </c>
      <c r="H13" s="650">
        <f t="shared" si="0"/>
        <v>213.17735999999968</v>
      </c>
      <c r="I13" s="604"/>
      <c r="J13" s="604"/>
      <c r="K13" s="604"/>
      <c r="L13" s="604"/>
      <c r="M13" s="604"/>
      <c r="N13" s="604"/>
      <c r="O13" s="604"/>
      <c r="P13" s="604"/>
      <c r="Q13" s="604"/>
    </row>
    <row r="14" spans="1:17" ht="22.5" customHeight="1" x14ac:dyDescent="0.2">
      <c r="A14" s="647">
        <v>8</v>
      </c>
      <c r="B14" s="647" t="s">
        <v>774</v>
      </c>
      <c r="C14" s="652" t="s">
        <v>700</v>
      </c>
      <c r="D14" s="648" t="s">
        <v>781</v>
      </c>
      <c r="E14" s="651">
        <v>17335795</v>
      </c>
      <c r="F14" s="650">
        <v>12358.89336</v>
      </c>
      <c r="G14" s="650">
        <v>12508.89336</v>
      </c>
      <c r="H14" s="650">
        <f t="shared" si="0"/>
        <v>150</v>
      </c>
      <c r="I14" s="604"/>
      <c r="J14" s="604"/>
      <c r="K14" s="604"/>
      <c r="L14" s="604"/>
      <c r="M14" s="604"/>
      <c r="N14" s="604"/>
      <c r="O14" s="604"/>
      <c r="P14" s="604"/>
      <c r="Q14" s="604"/>
    </row>
    <row r="15" spans="1:17" ht="22.5" customHeight="1" x14ac:dyDescent="0.2">
      <c r="A15" s="647">
        <v>8</v>
      </c>
      <c r="B15" s="647" t="s">
        <v>774</v>
      </c>
      <c r="C15" s="652" t="s">
        <v>709</v>
      </c>
      <c r="D15" s="648" t="s">
        <v>782</v>
      </c>
      <c r="E15" s="651" t="s">
        <v>783</v>
      </c>
      <c r="F15" s="650">
        <v>5280.4484400000001</v>
      </c>
      <c r="G15" s="650">
        <v>5438.07521</v>
      </c>
      <c r="H15" s="650">
        <f t="shared" si="0"/>
        <v>157.62676999999985</v>
      </c>
      <c r="I15" s="604"/>
      <c r="J15" s="604"/>
      <c r="K15" s="604"/>
      <c r="L15" s="604"/>
      <c r="M15" s="604"/>
      <c r="N15" s="604"/>
      <c r="O15" s="604"/>
      <c r="P15" s="604"/>
      <c r="Q15" s="604"/>
    </row>
    <row r="16" spans="1:17" ht="22.5" customHeight="1" x14ac:dyDescent="0.2">
      <c r="A16" s="647">
        <v>10</v>
      </c>
      <c r="B16" s="647" t="s">
        <v>774</v>
      </c>
      <c r="C16" s="652" t="s">
        <v>704</v>
      </c>
      <c r="D16" s="648" t="s">
        <v>784</v>
      </c>
      <c r="E16" s="649">
        <v>17336015</v>
      </c>
      <c r="F16" s="650">
        <v>180.04918000000001</v>
      </c>
      <c r="G16" s="650">
        <v>168.04589999999999</v>
      </c>
      <c r="H16" s="650">
        <f t="shared" si="0"/>
        <v>-12.003280000000018</v>
      </c>
      <c r="I16" s="604"/>
      <c r="J16" s="604"/>
      <c r="K16" s="604"/>
      <c r="L16" s="604"/>
      <c r="M16" s="604"/>
      <c r="N16" s="604"/>
      <c r="O16" s="604"/>
      <c r="P16" s="604"/>
      <c r="Q16" s="604"/>
    </row>
    <row r="17" spans="1:17" ht="22.5" customHeight="1" x14ac:dyDescent="0.2">
      <c r="A17" s="653">
        <v>10</v>
      </c>
      <c r="B17" s="653" t="s">
        <v>774</v>
      </c>
      <c r="C17" s="648" t="s">
        <v>707</v>
      </c>
      <c r="D17" s="654" t="s">
        <v>785</v>
      </c>
      <c r="E17" s="651">
        <v>17336244</v>
      </c>
      <c r="F17" s="650">
        <v>70.019210000000001</v>
      </c>
      <c r="G17" s="650">
        <v>70.019210000000001</v>
      </c>
      <c r="H17" s="650">
        <f t="shared" si="0"/>
        <v>0</v>
      </c>
      <c r="I17" s="604"/>
      <c r="J17" s="604"/>
      <c r="K17" s="604"/>
      <c r="L17" s="604"/>
      <c r="M17" s="604"/>
      <c r="N17" s="604"/>
      <c r="O17" s="604"/>
      <c r="P17" s="604"/>
      <c r="Q17" s="604"/>
    </row>
    <row r="18" spans="1:17" ht="22.5" customHeight="1" x14ac:dyDescent="0.2">
      <c r="A18" s="647">
        <v>11</v>
      </c>
      <c r="B18" s="653" t="s">
        <v>774</v>
      </c>
      <c r="C18" s="648" t="s">
        <v>714</v>
      </c>
      <c r="D18" s="648" t="s">
        <v>786</v>
      </c>
      <c r="E18" s="649">
        <v>36167991</v>
      </c>
      <c r="F18" s="650">
        <v>326.52350000000001</v>
      </c>
      <c r="G18" s="650">
        <v>345.63628999999997</v>
      </c>
      <c r="H18" s="650">
        <f t="shared" si="0"/>
        <v>19.112789999999961</v>
      </c>
      <c r="I18" s="604"/>
      <c r="J18" s="604"/>
      <c r="K18" s="604"/>
      <c r="L18" s="604"/>
      <c r="M18" s="604"/>
      <c r="N18" s="604"/>
      <c r="O18" s="604"/>
      <c r="P18" s="604"/>
      <c r="Q18" s="604"/>
    </row>
    <row r="19" spans="1:17" ht="22.5" customHeight="1" x14ac:dyDescent="0.2">
      <c r="A19" s="647">
        <v>11</v>
      </c>
      <c r="B19" s="653" t="s">
        <v>774</v>
      </c>
      <c r="C19" s="648" t="s">
        <v>707</v>
      </c>
      <c r="D19" s="648" t="s">
        <v>787</v>
      </c>
      <c r="E19" s="649" t="s">
        <v>788</v>
      </c>
      <c r="F19" s="650">
        <v>3446.1641199999999</v>
      </c>
      <c r="G19" s="650">
        <v>3538.9302499999999</v>
      </c>
      <c r="H19" s="650">
        <f t="shared" si="0"/>
        <v>92.766129999999976</v>
      </c>
      <c r="I19" s="604"/>
      <c r="J19" s="604"/>
      <c r="K19" s="604"/>
      <c r="L19" s="604"/>
      <c r="M19" s="604"/>
      <c r="N19" s="604"/>
      <c r="O19" s="604"/>
      <c r="P19" s="604"/>
      <c r="Q19" s="604"/>
    </row>
    <row r="20" spans="1:17" ht="22.5" customHeight="1" x14ac:dyDescent="0.2">
      <c r="A20" s="655">
        <v>11</v>
      </c>
      <c r="B20" s="655" t="s">
        <v>774</v>
      </c>
      <c r="C20" s="656" t="s">
        <v>717</v>
      </c>
      <c r="D20" s="656" t="s">
        <v>789</v>
      </c>
      <c r="E20" s="655">
        <v>36119369</v>
      </c>
      <c r="F20" s="650">
        <v>538.83832999999993</v>
      </c>
      <c r="G20" s="650">
        <v>610.55613000000005</v>
      </c>
      <c r="H20" s="650">
        <f t="shared" si="0"/>
        <v>71.717800000000125</v>
      </c>
      <c r="I20" s="604"/>
      <c r="J20" s="604"/>
      <c r="K20" s="604"/>
      <c r="L20" s="604"/>
      <c r="M20" s="604"/>
      <c r="N20" s="604"/>
      <c r="O20" s="604"/>
      <c r="P20" s="604"/>
      <c r="Q20" s="604"/>
    </row>
    <row r="21" spans="1:17" ht="22.5" customHeight="1" x14ac:dyDescent="0.2">
      <c r="A21" s="647">
        <v>11</v>
      </c>
      <c r="B21" s="647" t="s">
        <v>774</v>
      </c>
      <c r="C21" s="652" t="s">
        <v>712</v>
      </c>
      <c r="D21" s="648" t="s">
        <v>790</v>
      </c>
      <c r="E21" s="657">
        <v>36084221</v>
      </c>
      <c r="F21" s="650">
        <v>1207.7220600000001</v>
      </c>
      <c r="G21" s="650">
        <v>1207.7220600000001</v>
      </c>
      <c r="H21" s="650">
        <f t="shared" si="0"/>
        <v>0</v>
      </c>
      <c r="I21" s="604"/>
      <c r="J21" s="604"/>
      <c r="K21" s="604"/>
      <c r="L21" s="604"/>
      <c r="M21" s="604"/>
      <c r="N21" s="604"/>
      <c r="O21" s="604"/>
      <c r="P21" s="604"/>
      <c r="Q21" s="604"/>
    </row>
    <row r="22" spans="1:17" ht="22.5" customHeight="1" x14ac:dyDescent="0.2">
      <c r="A22" s="647">
        <v>11</v>
      </c>
      <c r="B22" s="647" t="s">
        <v>774</v>
      </c>
      <c r="C22" s="648" t="s">
        <v>734</v>
      </c>
      <c r="D22" s="648" t="s">
        <v>791</v>
      </c>
      <c r="E22" s="657">
        <v>31908977</v>
      </c>
      <c r="F22" s="650">
        <v>0</v>
      </c>
      <c r="G22" s="650">
        <v>77.08532000000001</v>
      </c>
      <c r="H22" s="650">
        <f t="shared" si="0"/>
        <v>77.08532000000001</v>
      </c>
      <c r="I22" s="604"/>
      <c r="J22" s="604"/>
      <c r="K22" s="604"/>
      <c r="L22" s="604"/>
      <c r="M22" s="604"/>
      <c r="N22" s="604"/>
      <c r="O22" s="604"/>
      <c r="P22" s="604"/>
      <c r="Q22" s="604"/>
    </row>
    <row r="23" spans="1:17" s="658" customFormat="1" ht="22.5" customHeight="1" x14ac:dyDescent="0.2">
      <c r="A23" s="647">
        <v>11</v>
      </c>
      <c r="B23" s="647" t="s">
        <v>774</v>
      </c>
      <c r="C23" s="652" t="s">
        <v>727</v>
      </c>
      <c r="D23" s="648" t="s">
        <v>792</v>
      </c>
      <c r="E23" s="649">
        <v>37954954</v>
      </c>
      <c r="F23" s="650">
        <v>1.3720000000000001E-2</v>
      </c>
      <c r="G23" s="650">
        <v>1.3720000000000001E-2</v>
      </c>
      <c r="H23" s="650">
        <f t="shared" si="0"/>
        <v>0</v>
      </c>
      <c r="I23" s="646"/>
      <c r="J23" s="604"/>
      <c r="K23" s="604"/>
      <c r="L23" s="604"/>
      <c r="M23" s="604"/>
      <c r="N23" s="604"/>
      <c r="O23" s="604"/>
      <c r="P23" s="604"/>
      <c r="Q23" s="604"/>
    </row>
    <row r="24" spans="1:17" s="658" customFormat="1" ht="22.5" customHeight="1" x14ac:dyDescent="0.2">
      <c r="A24" s="721" t="s">
        <v>4</v>
      </c>
      <c r="B24" s="722"/>
      <c r="C24" s="722"/>
      <c r="D24" s="722"/>
      <c r="E24" s="722"/>
      <c r="F24" s="720">
        <f>SUM(F3:F23)</f>
        <v>165182.22792</v>
      </c>
      <c r="G24" s="720">
        <f>SUM(G3:G23)</f>
        <v>170470.91665000003</v>
      </c>
      <c r="H24" s="720">
        <f>SUM(H3:H23)</f>
        <v>5288.6887300000053</v>
      </c>
      <c r="I24" s="646"/>
      <c r="J24" s="604"/>
      <c r="K24" s="604"/>
      <c r="L24" s="604"/>
      <c r="M24" s="604"/>
      <c r="N24" s="604"/>
      <c r="O24" s="604"/>
      <c r="P24" s="604"/>
      <c r="Q24" s="604"/>
    </row>
    <row r="25" spans="1:17" s="625" customFormat="1" ht="14.25" x14ac:dyDescent="0.2">
      <c r="A25" s="659"/>
      <c r="B25" s="659"/>
      <c r="C25" s="659"/>
      <c r="D25" s="659"/>
      <c r="E25" s="659"/>
      <c r="F25" s="660"/>
      <c r="G25" s="660"/>
      <c r="H25" s="660"/>
      <c r="J25" s="604"/>
      <c r="K25" s="604"/>
      <c r="L25" s="604"/>
      <c r="M25" s="604"/>
      <c r="N25" s="604"/>
      <c r="O25" s="604"/>
      <c r="P25" s="604"/>
      <c r="Q25" s="604"/>
    </row>
    <row r="26" spans="1:17" s="658" customFormat="1" ht="12.75" customHeight="1" x14ac:dyDescent="0.2">
      <c r="A26" s="661">
        <v>1</v>
      </c>
      <c r="B26" s="662" t="s">
        <v>793</v>
      </c>
      <c r="C26" s="662"/>
      <c r="D26" s="662"/>
      <c r="F26" s="663"/>
      <c r="J26" s="604"/>
      <c r="K26" s="604"/>
      <c r="L26" s="604"/>
      <c r="M26" s="604"/>
      <c r="N26" s="604"/>
      <c r="O26" s="604"/>
      <c r="P26" s="604"/>
      <c r="Q26" s="604"/>
    </row>
    <row r="27" spans="1:17" s="658" customFormat="1" ht="12.75" customHeight="1" x14ac:dyDescent="0.2">
      <c r="A27" s="661">
        <v>2</v>
      </c>
      <c r="B27" s="662" t="s">
        <v>794</v>
      </c>
      <c r="C27" s="662"/>
      <c r="D27" s="662"/>
      <c r="F27" s="664"/>
      <c r="J27" s="604"/>
      <c r="K27" s="604"/>
      <c r="L27" s="604"/>
      <c r="M27" s="604"/>
      <c r="N27" s="604"/>
      <c r="O27" s="604"/>
      <c r="P27" s="604"/>
      <c r="Q27" s="604"/>
    </row>
    <row r="28" spans="1:17" s="658" customFormat="1" ht="12.75" customHeight="1" x14ac:dyDescent="0.2">
      <c r="A28" s="661">
        <v>3</v>
      </c>
      <c r="B28" s="665" t="s">
        <v>795</v>
      </c>
      <c r="C28" s="665"/>
      <c r="D28" s="665"/>
      <c r="F28" s="664"/>
    </row>
    <row r="29" spans="1:17" s="658" customFormat="1" ht="12.75" customHeight="1" x14ac:dyDescent="0.2">
      <c r="A29" s="661">
        <v>4</v>
      </c>
      <c r="B29" s="665" t="s">
        <v>796</v>
      </c>
      <c r="C29" s="665"/>
      <c r="D29" s="665"/>
    </row>
    <row r="30" spans="1:17" s="658" customFormat="1" ht="12.75" customHeight="1" x14ac:dyDescent="0.2">
      <c r="A30" s="661">
        <v>5</v>
      </c>
      <c r="B30" s="665" t="s">
        <v>797</v>
      </c>
      <c r="C30" s="665"/>
      <c r="D30" s="665"/>
    </row>
    <row r="31" spans="1:17" s="658" customFormat="1" ht="12.75" customHeight="1" x14ac:dyDescent="0.2">
      <c r="A31" s="661">
        <v>6</v>
      </c>
      <c r="B31" s="665" t="s">
        <v>798</v>
      </c>
      <c r="C31" s="665"/>
      <c r="D31" s="665"/>
    </row>
    <row r="32" spans="1:17" s="658" customFormat="1" ht="12.75" customHeight="1" x14ac:dyDescent="0.2">
      <c r="A32" s="661">
        <v>7</v>
      </c>
      <c r="B32" s="665" t="s">
        <v>799</v>
      </c>
      <c r="C32" s="665"/>
      <c r="D32" s="665"/>
      <c r="E32" s="666"/>
    </row>
    <row r="33" spans="1:6" s="658" customFormat="1" ht="12.75" customHeight="1" x14ac:dyDescent="0.2">
      <c r="A33" s="661">
        <v>8</v>
      </c>
      <c r="B33" s="665" t="s">
        <v>800</v>
      </c>
      <c r="C33" s="665"/>
      <c r="D33" s="665"/>
      <c r="E33" s="666"/>
    </row>
    <row r="34" spans="1:6" s="658" customFormat="1" ht="12.75" customHeight="1" x14ac:dyDescent="0.2">
      <c r="A34" s="661">
        <v>9</v>
      </c>
      <c r="B34" s="665" t="s">
        <v>801</v>
      </c>
      <c r="C34" s="665"/>
      <c r="D34" s="665"/>
      <c r="E34" s="667"/>
      <c r="F34" s="668"/>
    </row>
    <row r="35" spans="1:6" s="658" customFormat="1" ht="12.75" customHeight="1" x14ac:dyDescent="0.2">
      <c r="A35" s="661">
        <v>10</v>
      </c>
      <c r="B35" s="665" t="s">
        <v>802</v>
      </c>
      <c r="C35" s="665"/>
      <c r="D35" s="665"/>
      <c r="E35" s="666"/>
    </row>
    <row r="36" spans="1:6" s="658" customFormat="1" ht="12.75" customHeight="1" x14ac:dyDescent="0.2">
      <c r="A36" s="661">
        <v>11</v>
      </c>
      <c r="B36" s="665" t="s">
        <v>803</v>
      </c>
      <c r="C36" s="665"/>
      <c r="D36" s="665"/>
      <c r="E36" s="666"/>
    </row>
    <row r="37" spans="1:6" s="658" customFormat="1" ht="12.75" customHeight="1" x14ac:dyDescent="0.2">
      <c r="A37" s="661">
        <v>12</v>
      </c>
      <c r="B37" s="665" t="s">
        <v>804</v>
      </c>
      <c r="C37" s="665"/>
      <c r="D37" s="665"/>
      <c r="E37" s="669"/>
    </row>
    <row r="38" spans="1:6" s="658" customFormat="1" ht="12.75" customHeight="1" x14ac:dyDescent="0.2">
      <c r="A38" s="670">
        <v>13</v>
      </c>
      <c r="B38" s="665" t="s">
        <v>805</v>
      </c>
      <c r="C38" s="665"/>
      <c r="D38" s="665"/>
      <c r="E38" s="669"/>
    </row>
    <row r="39" spans="1:6" s="658" customFormat="1" ht="9.75" customHeight="1" x14ac:dyDescent="0.2">
      <c r="E39" s="669"/>
    </row>
    <row r="40" spans="1:6" s="658" customFormat="1" ht="14.25" x14ac:dyDescent="0.2">
      <c r="A40" s="671" t="s">
        <v>756</v>
      </c>
      <c r="B40" s="672"/>
      <c r="E40" s="669"/>
    </row>
    <row r="41" spans="1:6" s="658" customFormat="1" ht="12.75" customHeight="1" x14ac:dyDescent="0.2">
      <c r="A41" s="661" t="s">
        <v>762</v>
      </c>
      <c r="B41" s="665" t="s">
        <v>806</v>
      </c>
      <c r="C41" s="665"/>
      <c r="D41" s="665"/>
      <c r="E41" s="669"/>
    </row>
    <row r="42" spans="1:6" s="658" customFormat="1" ht="12.75" customHeight="1" x14ac:dyDescent="0.2">
      <c r="A42" s="661" t="s">
        <v>774</v>
      </c>
      <c r="B42" s="665" t="s">
        <v>807</v>
      </c>
      <c r="C42" s="665"/>
      <c r="D42" s="665"/>
    </row>
    <row r="43" spans="1:6" ht="14.25" x14ac:dyDescent="0.2"/>
  </sheetData>
  <mergeCells count="16">
    <mergeCell ref="B37:D37"/>
    <mergeCell ref="B38:D38"/>
    <mergeCell ref="B41:D41"/>
    <mergeCell ref="B42:D42"/>
    <mergeCell ref="B31:D31"/>
    <mergeCell ref="B32:D32"/>
    <mergeCell ref="B33:D33"/>
    <mergeCell ref="B34:D34"/>
    <mergeCell ref="B35:D35"/>
    <mergeCell ref="B36:D36"/>
    <mergeCell ref="A1:H1"/>
    <mergeCell ref="B26:D26"/>
    <mergeCell ref="B27:D27"/>
    <mergeCell ref="B28:D28"/>
    <mergeCell ref="B29:D29"/>
    <mergeCell ref="B30:D30"/>
  </mergeCells>
  <conditionalFormatting sqref="H25">
    <cfRule type="cellIs" dxfId="1" priority="2" stopIfTrue="1" operator="lessThan">
      <formula>0</formula>
    </cfRule>
  </conditionalFormatting>
  <conditionalFormatting sqref="H3:H24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1:U74"/>
  <sheetViews>
    <sheetView showGridLines="0" topLeftCell="A10" zoomScale="70" zoomScaleNormal="70" zoomScaleSheetLayoutView="75" workbookViewId="0">
      <selection activeCell="D46" sqref="D45:D46"/>
    </sheetView>
  </sheetViews>
  <sheetFormatPr defaultRowHeight="12.75" x14ac:dyDescent="0.2"/>
  <cols>
    <col min="1" max="1" width="17.28515625" style="643" customWidth="1"/>
    <col min="2" max="2" width="6.42578125" style="643" customWidth="1"/>
    <col min="3" max="3" width="7.7109375" style="643" customWidth="1"/>
    <col min="4" max="4" width="39.140625" style="643" customWidth="1"/>
    <col min="5" max="5" width="9.5703125" style="643" customWidth="1"/>
    <col min="6" max="6" width="14.28515625" style="791" customWidth="1"/>
    <col min="7" max="7" width="18.5703125" style="791" customWidth="1"/>
    <col min="8" max="8" width="16" style="643" customWidth="1"/>
    <col min="9" max="9" width="12.140625" style="643" customWidth="1"/>
    <col min="10" max="10" width="14.140625" style="643" customWidth="1"/>
    <col min="11" max="11" width="14.42578125" style="723" customWidth="1"/>
    <col min="12" max="12" width="16.140625" style="723" customWidth="1"/>
    <col min="13" max="13" width="13.28515625" style="723" customWidth="1"/>
    <col min="14" max="14" width="16.85546875" style="723" customWidth="1"/>
    <col min="15" max="15" width="17.7109375" style="723" customWidth="1"/>
    <col min="16" max="16" width="22.28515625" style="619" customWidth="1"/>
    <col min="17" max="17" width="17.5703125" style="619" customWidth="1"/>
    <col min="18" max="18" width="13.42578125" style="619" customWidth="1"/>
    <col min="19" max="19" width="15.28515625" style="723" customWidth="1"/>
    <col min="20" max="16384" width="9.140625" style="723"/>
  </cols>
  <sheetData>
    <row r="1" spans="1:21" ht="25.5" customHeight="1" x14ac:dyDescent="0.2">
      <c r="A1" s="673" t="s">
        <v>808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</row>
    <row r="2" spans="1:21" ht="25.5" customHeight="1" x14ac:dyDescent="0.2">
      <c r="A2" s="724" t="s">
        <v>693</v>
      </c>
      <c r="B2" s="725" t="s">
        <v>809</v>
      </c>
      <c r="C2" s="725" t="s">
        <v>810</v>
      </c>
      <c r="D2" s="725" t="s">
        <v>757</v>
      </c>
      <c r="E2" s="725" t="s">
        <v>758</v>
      </c>
      <c r="F2" s="725" t="s">
        <v>811</v>
      </c>
      <c r="G2" s="726" t="s">
        <v>812</v>
      </c>
      <c r="H2" s="725" t="s">
        <v>813</v>
      </c>
      <c r="I2" s="725" t="s">
        <v>814</v>
      </c>
      <c r="J2" s="725" t="s">
        <v>815</v>
      </c>
      <c r="K2" s="727" t="s">
        <v>816</v>
      </c>
      <c r="L2" s="728"/>
      <c r="M2" s="728"/>
      <c r="N2" s="728"/>
      <c r="O2" s="729"/>
      <c r="P2" s="730" t="s">
        <v>817</v>
      </c>
      <c r="Q2" s="731"/>
      <c r="R2" s="732"/>
      <c r="S2" s="733" t="s">
        <v>818</v>
      </c>
    </row>
    <row r="3" spans="1:21" ht="108.75" customHeight="1" x14ac:dyDescent="0.2">
      <c r="A3" s="734"/>
      <c r="B3" s="735"/>
      <c r="C3" s="735"/>
      <c r="D3" s="735"/>
      <c r="E3" s="735"/>
      <c r="F3" s="735"/>
      <c r="G3" s="736"/>
      <c r="H3" s="735"/>
      <c r="I3" s="735"/>
      <c r="J3" s="735"/>
      <c r="K3" s="737" t="s">
        <v>819</v>
      </c>
      <c r="L3" s="737" t="s">
        <v>820</v>
      </c>
      <c r="M3" s="737" t="s">
        <v>821</v>
      </c>
      <c r="N3" s="738" t="s">
        <v>822</v>
      </c>
      <c r="O3" s="738" t="s">
        <v>823</v>
      </c>
      <c r="P3" s="737" t="s">
        <v>824</v>
      </c>
      <c r="Q3" s="738" t="s">
        <v>825</v>
      </c>
      <c r="R3" s="738" t="s">
        <v>826</v>
      </c>
      <c r="S3" s="739"/>
    </row>
    <row r="4" spans="1:21" ht="25.5" customHeight="1" x14ac:dyDescent="0.2">
      <c r="A4" s="740" t="s">
        <v>722</v>
      </c>
      <c r="B4" s="741">
        <v>1</v>
      </c>
      <c r="C4" s="741" t="s">
        <v>762</v>
      </c>
      <c r="D4" s="740" t="s">
        <v>763</v>
      </c>
      <c r="E4" s="742" t="s">
        <v>764</v>
      </c>
      <c r="F4" s="743" t="s">
        <v>827</v>
      </c>
      <c r="G4" s="744">
        <v>9410.5025999999998</v>
      </c>
      <c r="H4" s="745" t="s">
        <v>828</v>
      </c>
      <c r="I4" s="746" t="s">
        <v>828</v>
      </c>
      <c r="J4" s="744">
        <v>0</v>
      </c>
      <c r="K4" s="746" t="s">
        <v>828</v>
      </c>
      <c r="L4" s="746" t="s">
        <v>828</v>
      </c>
      <c r="M4" s="746" t="s">
        <v>828</v>
      </c>
      <c r="N4" s="747">
        <v>0</v>
      </c>
      <c r="O4" s="747">
        <v>0</v>
      </c>
      <c r="P4" s="748">
        <v>42236</v>
      </c>
      <c r="Q4" s="747">
        <v>10305.63587</v>
      </c>
      <c r="R4" s="747">
        <v>450</v>
      </c>
      <c r="S4" s="747">
        <v>0</v>
      </c>
      <c r="T4" s="619"/>
      <c r="U4" s="619"/>
    </row>
    <row r="5" spans="1:21" ht="25.5" customHeight="1" x14ac:dyDescent="0.2">
      <c r="A5" s="740" t="s">
        <v>699</v>
      </c>
      <c r="B5" s="741">
        <v>1</v>
      </c>
      <c r="C5" s="741" t="s">
        <v>762</v>
      </c>
      <c r="D5" s="740" t="s">
        <v>765</v>
      </c>
      <c r="E5" s="742" t="s">
        <v>766</v>
      </c>
      <c r="F5" s="743" t="s">
        <v>829</v>
      </c>
      <c r="G5" s="744">
        <v>18176.065019999998</v>
      </c>
      <c r="H5" s="749" t="s">
        <v>828</v>
      </c>
      <c r="I5" s="749" t="s">
        <v>828</v>
      </c>
      <c r="J5" s="750">
        <v>0</v>
      </c>
      <c r="K5" s="749" t="s">
        <v>828</v>
      </c>
      <c r="L5" s="749" t="s">
        <v>828</v>
      </c>
      <c r="M5" s="746" t="s">
        <v>828</v>
      </c>
      <c r="N5" s="747">
        <v>0</v>
      </c>
      <c r="O5" s="751">
        <v>0</v>
      </c>
      <c r="P5" s="748" t="s">
        <v>828</v>
      </c>
      <c r="Q5" s="747">
        <v>0</v>
      </c>
      <c r="R5" s="747">
        <v>0</v>
      </c>
      <c r="S5" s="747">
        <v>0</v>
      </c>
      <c r="T5" s="619"/>
      <c r="U5" s="619"/>
    </row>
    <row r="6" spans="1:21" ht="25.5" customHeight="1" x14ac:dyDescent="0.2">
      <c r="A6" s="740" t="s">
        <v>699</v>
      </c>
      <c r="B6" s="741">
        <v>1</v>
      </c>
      <c r="C6" s="741" t="s">
        <v>762</v>
      </c>
      <c r="D6" s="740" t="s">
        <v>767</v>
      </c>
      <c r="E6" s="752">
        <v>31813861</v>
      </c>
      <c r="F6" s="743" t="s">
        <v>829</v>
      </c>
      <c r="G6" s="744">
        <v>90610.217980000001</v>
      </c>
      <c r="H6" s="749" t="s">
        <v>828</v>
      </c>
      <c r="I6" s="749" t="s">
        <v>828</v>
      </c>
      <c r="J6" s="750">
        <v>0</v>
      </c>
      <c r="K6" s="749" t="s">
        <v>828</v>
      </c>
      <c r="L6" s="749" t="s">
        <v>828</v>
      </c>
      <c r="M6" s="746" t="s">
        <v>828</v>
      </c>
      <c r="N6" s="747">
        <v>0</v>
      </c>
      <c r="O6" s="751">
        <v>0</v>
      </c>
      <c r="P6" s="748" t="s">
        <v>828</v>
      </c>
      <c r="Q6" s="747">
        <v>0</v>
      </c>
      <c r="R6" s="747">
        <v>0</v>
      </c>
      <c r="S6" s="747">
        <v>0</v>
      </c>
      <c r="T6" s="619"/>
      <c r="U6" s="619"/>
    </row>
    <row r="7" spans="1:21" ht="25.5" customHeight="1" x14ac:dyDescent="0.2">
      <c r="A7" s="740" t="s">
        <v>699</v>
      </c>
      <c r="B7" s="741">
        <v>7</v>
      </c>
      <c r="C7" s="741" t="s">
        <v>762</v>
      </c>
      <c r="D7" s="740" t="s">
        <v>772</v>
      </c>
      <c r="E7" s="752">
        <v>30853915</v>
      </c>
      <c r="F7" s="743" t="s">
        <v>829</v>
      </c>
      <c r="G7" s="744">
        <v>3212.4390199999998</v>
      </c>
      <c r="H7" s="749" t="s">
        <v>828</v>
      </c>
      <c r="I7" s="749" t="s">
        <v>828</v>
      </c>
      <c r="J7" s="750">
        <v>0</v>
      </c>
      <c r="K7" s="749" t="s">
        <v>828</v>
      </c>
      <c r="L7" s="749" t="s">
        <v>828</v>
      </c>
      <c r="M7" s="746" t="s">
        <v>828</v>
      </c>
      <c r="N7" s="747">
        <v>0</v>
      </c>
      <c r="O7" s="751">
        <v>0</v>
      </c>
      <c r="P7" s="753" t="s">
        <v>828</v>
      </c>
      <c r="Q7" s="747">
        <v>0</v>
      </c>
      <c r="R7" s="747">
        <v>0</v>
      </c>
      <c r="S7" s="747">
        <v>0</v>
      </c>
      <c r="T7" s="619"/>
      <c r="U7" s="619"/>
    </row>
    <row r="8" spans="1:21" ht="25.5" customHeight="1" x14ac:dyDescent="0.2">
      <c r="A8" s="740" t="s">
        <v>713</v>
      </c>
      <c r="B8" s="741">
        <v>8</v>
      </c>
      <c r="C8" s="741" t="s">
        <v>774</v>
      </c>
      <c r="D8" s="740" t="s">
        <v>775</v>
      </c>
      <c r="E8" s="752">
        <v>17335469</v>
      </c>
      <c r="F8" s="743" t="s">
        <v>829</v>
      </c>
      <c r="G8" s="744">
        <v>996.09316999999999</v>
      </c>
      <c r="H8" s="749" t="s">
        <v>828</v>
      </c>
      <c r="I8" s="749" t="s">
        <v>828</v>
      </c>
      <c r="J8" s="750">
        <v>0</v>
      </c>
      <c r="K8" s="749" t="s">
        <v>828</v>
      </c>
      <c r="L8" s="749" t="s">
        <v>828</v>
      </c>
      <c r="M8" s="746" t="s">
        <v>828</v>
      </c>
      <c r="N8" s="747">
        <v>0</v>
      </c>
      <c r="O8" s="751">
        <v>0</v>
      </c>
      <c r="P8" s="748" t="s">
        <v>828</v>
      </c>
      <c r="Q8" s="747">
        <v>0</v>
      </c>
      <c r="R8" s="747">
        <v>0</v>
      </c>
      <c r="S8" s="747">
        <v>193.00370000000001</v>
      </c>
      <c r="T8" s="619"/>
      <c r="U8" s="619"/>
    </row>
    <row r="9" spans="1:21" ht="25.5" customHeight="1" x14ac:dyDescent="0.2">
      <c r="A9" s="754" t="s">
        <v>731</v>
      </c>
      <c r="B9" s="755">
        <v>8</v>
      </c>
      <c r="C9" s="755" t="s">
        <v>774</v>
      </c>
      <c r="D9" s="740" t="s">
        <v>776</v>
      </c>
      <c r="E9" s="742" t="s">
        <v>777</v>
      </c>
      <c r="F9" s="743" t="s">
        <v>827</v>
      </c>
      <c r="G9" s="744">
        <v>2298.9379300000001</v>
      </c>
      <c r="H9" s="749" t="s">
        <v>828</v>
      </c>
      <c r="I9" s="756" t="s">
        <v>828</v>
      </c>
      <c r="J9" s="750">
        <v>0</v>
      </c>
      <c r="K9" s="749" t="s">
        <v>828</v>
      </c>
      <c r="L9" s="749" t="s">
        <v>828</v>
      </c>
      <c r="M9" s="746" t="s">
        <v>828</v>
      </c>
      <c r="N9" s="747">
        <v>0</v>
      </c>
      <c r="O9" s="751">
        <v>0</v>
      </c>
      <c r="P9" s="748" t="s">
        <v>828</v>
      </c>
      <c r="Q9" s="747">
        <v>0</v>
      </c>
      <c r="R9" s="747">
        <v>0</v>
      </c>
      <c r="S9" s="747">
        <v>0</v>
      </c>
      <c r="T9" s="619"/>
      <c r="U9" s="619"/>
    </row>
    <row r="10" spans="1:21" ht="25.5" customHeight="1" x14ac:dyDescent="0.2">
      <c r="A10" s="754" t="s">
        <v>711</v>
      </c>
      <c r="B10" s="755">
        <v>1</v>
      </c>
      <c r="C10" s="755" t="s">
        <v>762</v>
      </c>
      <c r="D10" s="740" t="s">
        <v>768</v>
      </c>
      <c r="E10" s="757" t="s">
        <v>769</v>
      </c>
      <c r="F10" s="743" t="s">
        <v>829</v>
      </c>
      <c r="G10" s="744">
        <v>1861.5116599999999</v>
      </c>
      <c r="H10" s="749" t="s">
        <v>828</v>
      </c>
      <c r="I10" s="756" t="s">
        <v>828</v>
      </c>
      <c r="J10" s="750">
        <v>0</v>
      </c>
      <c r="K10" s="749" t="s">
        <v>828</v>
      </c>
      <c r="L10" s="749" t="s">
        <v>828</v>
      </c>
      <c r="M10" s="746" t="s">
        <v>828</v>
      </c>
      <c r="N10" s="747">
        <v>0</v>
      </c>
      <c r="O10" s="751">
        <v>0</v>
      </c>
      <c r="P10" s="748" t="s">
        <v>828</v>
      </c>
      <c r="Q10" s="747">
        <v>0</v>
      </c>
      <c r="R10" s="747">
        <v>0</v>
      </c>
      <c r="S10" s="747">
        <v>0</v>
      </c>
      <c r="T10" s="619"/>
      <c r="U10" s="619"/>
    </row>
    <row r="11" spans="1:21" ht="25.5" customHeight="1" x14ac:dyDescent="0.2">
      <c r="A11" s="754" t="s">
        <v>702</v>
      </c>
      <c r="B11" s="741">
        <v>8</v>
      </c>
      <c r="C11" s="741" t="s">
        <v>774</v>
      </c>
      <c r="D11" s="740" t="s">
        <v>778</v>
      </c>
      <c r="E11" s="752">
        <v>17336163</v>
      </c>
      <c r="F11" s="743" t="s">
        <v>827</v>
      </c>
      <c r="G11" s="744">
        <v>3325.1915300000001</v>
      </c>
      <c r="H11" s="746" t="s">
        <v>828</v>
      </c>
      <c r="I11" s="758" t="s">
        <v>828</v>
      </c>
      <c r="J11" s="744">
        <v>0</v>
      </c>
      <c r="K11" s="746" t="s">
        <v>828</v>
      </c>
      <c r="L11" s="746" t="s">
        <v>828</v>
      </c>
      <c r="M11" s="746" t="s">
        <v>828</v>
      </c>
      <c r="N11" s="747">
        <v>0</v>
      </c>
      <c r="O11" s="747">
        <v>0</v>
      </c>
      <c r="P11" s="748" t="s">
        <v>828</v>
      </c>
      <c r="Q11" s="747">
        <v>0</v>
      </c>
      <c r="R11" s="747">
        <v>0</v>
      </c>
      <c r="S11" s="747">
        <v>0</v>
      </c>
      <c r="T11" s="619"/>
      <c r="U11" s="619"/>
    </row>
    <row r="12" spans="1:21" ht="25.5" customHeight="1" x14ac:dyDescent="0.2">
      <c r="A12" s="740" t="s">
        <v>704</v>
      </c>
      <c r="B12" s="741">
        <v>10</v>
      </c>
      <c r="C12" s="741" t="s">
        <v>774</v>
      </c>
      <c r="D12" s="740" t="s">
        <v>784</v>
      </c>
      <c r="E12" s="759">
        <v>17336015</v>
      </c>
      <c r="F12" s="741" t="s">
        <v>827</v>
      </c>
      <c r="G12" s="744">
        <v>168.04589999999999</v>
      </c>
      <c r="H12" s="749" t="s">
        <v>828</v>
      </c>
      <c r="I12" s="749" t="s">
        <v>828</v>
      </c>
      <c r="J12" s="750">
        <v>0</v>
      </c>
      <c r="K12" s="760" t="s">
        <v>828</v>
      </c>
      <c r="L12" s="760" t="s">
        <v>828</v>
      </c>
      <c r="M12" s="760" t="s">
        <v>828</v>
      </c>
      <c r="N12" s="750">
        <v>0</v>
      </c>
      <c r="O12" s="750">
        <v>0</v>
      </c>
      <c r="P12" s="761">
        <v>42422</v>
      </c>
      <c r="Q12" s="747">
        <v>204.05573999999999</v>
      </c>
      <c r="R12" s="747">
        <v>36.009839999999997</v>
      </c>
      <c r="S12" s="747">
        <v>0</v>
      </c>
      <c r="T12" s="619"/>
      <c r="U12" s="619"/>
    </row>
    <row r="13" spans="1:21" ht="25.5" customHeight="1" x14ac:dyDescent="0.2">
      <c r="A13" s="740" t="s">
        <v>714</v>
      </c>
      <c r="B13" s="741">
        <v>11</v>
      </c>
      <c r="C13" s="741" t="s">
        <v>774</v>
      </c>
      <c r="D13" s="740" t="s">
        <v>786</v>
      </c>
      <c r="E13" s="762">
        <v>36167991</v>
      </c>
      <c r="F13" s="763" t="s">
        <v>830</v>
      </c>
      <c r="G13" s="744">
        <v>345.63628999999997</v>
      </c>
      <c r="H13" s="749" t="s">
        <v>828</v>
      </c>
      <c r="I13" s="749" t="s">
        <v>828</v>
      </c>
      <c r="J13" s="750">
        <v>0</v>
      </c>
      <c r="K13" s="756" t="s">
        <v>828</v>
      </c>
      <c r="L13" s="756" t="s">
        <v>828</v>
      </c>
      <c r="M13" s="756" t="s">
        <v>828</v>
      </c>
      <c r="N13" s="750">
        <v>0</v>
      </c>
      <c r="O13" s="750">
        <v>0</v>
      </c>
      <c r="P13" s="761" t="s">
        <v>828</v>
      </c>
      <c r="Q13" s="747">
        <v>0</v>
      </c>
      <c r="R13" s="747">
        <v>0</v>
      </c>
      <c r="S13" s="747">
        <v>0</v>
      </c>
      <c r="T13" s="619"/>
      <c r="U13" s="619"/>
    </row>
    <row r="14" spans="1:21" ht="25.5" customHeight="1" x14ac:dyDescent="0.2">
      <c r="A14" s="754" t="s">
        <v>707</v>
      </c>
      <c r="B14" s="741">
        <v>8</v>
      </c>
      <c r="C14" s="741" t="s">
        <v>774</v>
      </c>
      <c r="D14" s="740" t="s">
        <v>779</v>
      </c>
      <c r="E14" s="742" t="s">
        <v>780</v>
      </c>
      <c r="F14" s="743" t="s">
        <v>829</v>
      </c>
      <c r="G14" s="744">
        <v>13150.32136</v>
      </c>
      <c r="H14" s="749" t="s">
        <v>828</v>
      </c>
      <c r="I14" s="749" t="s">
        <v>828</v>
      </c>
      <c r="J14" s="750">
        <v>0</v>
      </c>
      <c r="K14" s="756" t="s">
        <v>828</v>
      </c>
      <c r="L14" s="749" t="s">
        <v>828</v>
      </c>
      <c r="M14" s="746" t="s">
        <v>828</v>
      </c>
      <c r="N14" s="747">
        <v>0</v>
      </c>
      <c r="O14" s="751">
        <v>0</v>
      </c>
      <c r="P14" s="761" t="s">
        <v>828</v>
      </c>
      <c r="Q14" s="747">
        <v>0</v>
      </c>
      <c r="R14" s="747">
        <v>0</v>
      </c>
      <c r="S14" s="747">
        <v>0</v>
      </c>
      <c r="T14" s="619"/>
      <c r="U14" s="619"/>
    </row>
    <row r="15" spans="1:21" ht="25.5" customHeight="1" x14ac:dyDescent="0.2">
      <c r="A15" s="754" t="s">
        <v>707</v>
      </c>
      <c r="B15" s="741">
        <v>10</v>
      </c>
      <c r="C15" s="741" t="s">
        <v>774</v>
      </c>
      <c r="D15" s="740" t="s">
        <v>785</v>
      </c>
      <c r="E15" s="762">
        <v>17336244</v>
      </c>
      <c r="F15" s="743" t="s">
        <v>827</v>
      </c>
      <c r="G15" s="744">
        <v>70.019210000000001</v>
      </c>
      <c r="H15" s="746" t="s">
        <v>828</v>
      </c>
      <c r="I15" s="746" t="s">
        <v>828</v>
      </c>
      <c r="J15" s="744">
        <v>0</v>
      </c>
      <c r="K15" s="746" t="s">
        <v>828</v>
      </c>
      <c r="L15" s="746" t="s">
        <v>828</v>
      </c>
      <c r="M15" s="746" t="s">
        <v>828</v>
      </c>
      <c r="N15" s="747">
        <v>0</v>
      </c>
      <c r="O15" s="747">
        <v>0</v>
      </c>
      <c r="P15" s="748" t="s">
        <v>828</v>
      </c>
      <c r="Q15" s="747">
        <v>0</v>
      </c>
      <c r="R15" s="747">
        <v>0</v>
      </c>
      <c r="S15" s="747">
        <v>0</v>
      </c>
      <c r="T15" s="619"/>
      <c r="U15" s="619"/>
    </row>
    <row r="16" spans="1:21" ht="25.5" customHeight="1" x14ac:dyDescent="0.2">
      <c r="A16" s="754" t="s">
        <v>707</v>
      </c>
      <c r="B16" s="741">
        <v>11</v>
      </c>
      <c r="C16" s="741" t="s">
        <v>774</v>
      </c>
      <c r="D16" s="740" t="s">
        <v>787</v>
      </c>
      <c r="E16" s="742" t="s">
        <v>788</v>
      </c>
      <c r="F16" s="743" t="s">
        <v>829</v>
      </c>
      <c r="G16" s="744">
        <v>3538.9302499999999</v>
      </c>
      <c r="H16" s="764" t="s">
        <v>831</v>
      </c>
      <c r="I16" s="761">
        <v>40709</v>
      </c>
      <c r="J16" s="750">
        <v>953.44416000000001</v>
      </c>
      <c r="K16" s="749" t="s">
        <v>828</v>
      </c>
      <c r="L16" s="749" t="s">
        <v>828</v>
      </c>
      <c r="M16" s="746" t="s">
        <v>828</v>
      </c>
      <c r="N16" s="747">
        <v>0</v>
      </c>
      <c r="O16" s="751">
        <v>0</v>
      </c>
      <c r="P16" s="748" t="s">
        <v>828</v>
      </c>
      <c r="Q16" s="747">
        <v>0</v>
      </c>
      <c r="R16" s="747">
        <v>0</v>
      </c>
      <c r="S16" s="747">
        <v>0</v>
      </c>
      <c r="T16" s="619"/>
      <c r="U16" s="619"/>
    </row>
    <row r="17" spans="1:21" ht="25.5" customHeight="1" x14ac:dyDescent="0.2">
      <c r="A17" s="740" t="s">
        <v>700</v>
      </c>
      <c r="B17" s="755">
        <v>8</v>
      </c>
      <c r="C17" s="755" t="s">
        <v>774</v>
      </c>
      <c r="D17" s="765" t="s">
        <v>781</v>
      </c>
      <c r="E17" s="752">
        <v>17335795</v>
      </c>
      <c r="F17" s="743" t="s">
        <v>829</v>
      </c>
      <c r="G17" s="744">
        <v>12508.89336</v>
      </c>
      <c r="H17" s="746" t="s">
        <v>828</v>
      </c>
      <c r="I17" s="759" t="s">
        <v>828</v>
      </c>
      <c r="J17" s="744">
        <v>0</v>
      </c>
      <c r="K17" s="746" t="s">
        <v>828</v>
      </c>
      <c r="L17" s="746" t="s">
        <v>828</v>
      </c>
      <c r="M17" s="746" t="s">
        <v>828</v>
      </c>
      <c r="N17" s="747">
        <v>0</v>
      </c>
      <c r="O17" s="747">
        <v>0</v>
      </c>
      <c r="P17" s="748" t="s">
        <v>828</v>
      </c>
      <c r="Q17" s="747">
        <v>0</v>
      </c>
      <c r="R17" s="747">
        <v>0</v>
      </c>
      <c r="S17" s="747">
        <v>0</v>
      </c>
      <c r="T17" s="619"/>
      <c r="U17" s="619"/>
    </row>
    <row r="18" spans="1:21" ht="25.5" customHeight="1" x14ac:dyDescent="0.2">
      <c r="A18" s="740" t="s">
        <v>709</v>
      </c>
      <c r="B18" s="741">
        <v>8</v>
      </c>
      <c r="C18" s="755" t="s">
        <v>774</v>
      </c>
      <c r="D18" s="740" t="s">
        <v>782</v>
      </c>
      <c r="E18" s="742" t="s">
        <v>783</v>
      </c>
      <c r="F18" s="743" t="s">
        <v>829</v>
      </c>
      <c r="G18" s="744">
        <v>5438.07521</v>
      </c>
      <c r="H18" s="749" t="s">
        <v>828</v>
      </c>
      <c r="I18" s="761" t="s">
        <v>828</v>
      </c>
      <c r="J18" s="744">
        <v>0</v>
      </c>
      <c r="K18" s="756" t="s">
        <v>828</v>
      </c>
      <c r="L18" s="749" t="s">
        <v>828</v>
      </c>
      <c r="M18" s="746" t="s">
        <v>828</v>
      </c>
      <c r="N18" s="747">
        <v>0</v>
      </c>
      <c r="O18" s="751">
        <v>0</v>
      </c>
      <c r="P18" s="748" t="s">
        <v>828</v>
      </c>
      <c r="Q18" s="747">
        <v>0</v>
      </c>
      <c r="R18" s="747">
        <v>0</v>
      </c>
      <c r="S18" s="747">
        <v>0</v>
      </c>
      <c r="T18" s="619"/>
      <c r="U18" s="619"/>
    </row>
    <row r="19" spans="1:21" ht="25.5" customHeight="1" x14ac:dyDescent="0.2">
      <c r="A19" s="754" t="s">
        <v>717</v>
      </c>
      <c r="B19" s="741">
        <v>11</v>
      </c>
      <c r="C19" s="741" t="s">
        <v>774</v>
      </c>
      <c r="D19" s="740" t="s">
        <v>789</v>
      </c>
      <c r="E19" s="759">
        <v>36119369</v>
      </c>
      <c r="F19" s="743" t="s">
        <v>830</v>
      </c>
      <c r="G19" s="744">
        <v>610.55613000000005</v>
      </c>
      <c r="H19" s="764" t="s">
        <v>831</v>
      </c>
      <c r="I19" s="748">
        <v>42103</v>
      </c>
      <c r="J19" s="744">
        <v>134.46600000000001</v>
      </c>
      <c r="K19" s="746" t="s">
        <v>828</v>
      </c>
      <c r="L19" s="746" t="s">
        <v>828</v>
      </c>
      <c r="M19" s="746" t="s">
        <v>828</v>
      </c>
      <c r="N19" s="747">
        <v>0</v>
      </c>
      <c r="O19" s="747">
        <v>0</v>
      </c>
      <c r="P19" s="748" t="s">
        <v>828</v>
      </c>
      <c r="Q19" s="747">
        <v>0</v>
      </c>
      <c r="R19" s="747">
        <v>0</v>
      </c>
      <c r="S19" s="747">
        <v>0</v>
      </c>
      <c r="T19" s="619"/>
      <c r="U19" s="619"/>
    </row>
    <row r="20" spans="1:21" ht="25.5" customHeight="1" x14ac:dyDescent="0.2">
      <c r="A20" s="754" t="s">
        <v>712</v>
      </c>
      <c r="B20" s="741">
        <v>1</v>
      </c>
      <c r="C20" s="741" t="s">
        <v>762</v>
      </c>
      <c r="D20" s="740" t="s">
        <v>770</v>
      </c>
      <c r="E20" s="742" t="s">
        <v>771</v>
      </c>
      <c r="F20" s="741" t="s">
        <v>829</v>
      </c>
      <c r="G20" s="744">
        <v>3453.8905199999999</v>
      </c>
      <c r="H20" s="746" t="s">
        <v>828</v>
      </c>
      <c r="I20" s="746" t="s">
        <v>828</v>
      </c>
      <c r="J20" s="744">
        <v>0</v>
      </c>
      <c r="K20" s="746" t="s">
        <v>828</v>
      </c>
      <c r="L20" s="746" t="s">
        <v>828</v>
      </c>
      <c r="M20" s="746" t="s">
        <v>828</v>
      </c>
      <c r="N20" s="747">
        <v>0</v>
      </c>
      <c r="O20" s="747">
        <v>0</v>
      </c>
      <c r="P20" s="748" t="s">
        <v>828</v>
      </c>
      <c r="Q20" s="747">
        <v>0</v>
      </c>
      <c r="R20" s="747">
        <v>0</v>
      </c>
      <c r="S20" s="747">
        <v>0</v>
      </c>
      <c r="T20" s="619"/>
      <c r="U20" s="619"/>
    </row>
    <row r="21" spans="1:21" ht="25.5" customHeight="1" x14ac:dyDescent="0.2">
      <c r="A21" s="754" t="s">
        <v>712</v>
      </c>
      <c r="B21" s="741">
        <v>11</v>
      </c>
      <c r="C21" s="741" t="s">
        <v>774</v>
      </c>
      <c r="D21" s="740" t="s">
        <v>790</v>
      </c>
      <c r="E21" s="759">
        <v>36084221</v>
      </c>
      <c r="F21" s="743" t="s">
        <v>827</v>
      </c>
      <c r="G21" s="744">
        <v>1207.7220600000001</v>
      </c>
      <c r="H21" s="746" t="s">
        <v>828</v>
      </c>
      <c r="I21" s="746" t="s">
        <v>828</v>
      </c>
      <c r="J21" s="744">
        <v>0</v>
      </c>
      <c r="K21" s="746" t="s">
        <v>828</v>
      </c>
      <c r="L21" s="746" t="s">
        <v>828</v>
      </c>
      <c r="M21" s="746" t="s">
        <v>828</v>
      </c>
      <c r="N21" s="747">
        <v>0</v>
      </c>
      <c r="O21" s="747">
        <v>0</v>
      </c>
      <c r="P21" s="759" t="s">
        <v>828</v>
      </c>
      <c r="Q21" s="747">
        <v>0</v>
      </c>
      <c r="R21" s="747">
        <v>0</v>
      </c>
      <c r="S21" s="747">
        <v>0</v>
      </c>
      <c r="T21" s="619"/>
      <c r="U21" s="619"/>
    </row>
    <row r="22" spans="1:21" ht="25.5" customHeight="1" x14ac:dyDescent="0.2">
      <c r="A22" s="754" t="s">
        <v>734</v>
      </c>
      <c r="B22" s="741">
        <v>11</v>
      </c>
      <c r="C22" s="741" t="s">
        <v>774</v>
      </c>
      <c r="D22" s="740" t="s">
        <v>791</v>
      </c>
      <c r="E22" s="759">
        <v>31908977</v>
      </c>
      <c r="F22" s="743" t="s">
        <v>829</v>
      </c>
      <c r="G22" s="744">
        <v>77.08532000000001</v>
      </c>
      <c r="H22" s="746" t="s">
        <v>828</v>
      </c>
      <c r="I22" s="746" t="s">
        <v>828</v>
      </c>
      <c r="J22" s="744">
        <v>0</v>
      </c>
      <c r="K22" s="746" t="s">
        <v>828</v>
      </c>
      <c r="L22" s="746" t="s">
        <v>828</v>
      </c>
      <c r="M22" s="746" t="s">
        <v>828</v>
      </c>
      <c r="N22" s="747">
        <v>0</v>
      </c>
      <c r="O22" s="747">
        <v>0</v>
      </c>
      <c r="P22" s="759" t="s">
        <v>828</v>
      </c>
      <c r="Q22" s="747">
        <v>0</v>
      </c>
      <c r="R22" s="747">
        <v>0</v>
      </c>
      <c r="S22" s="747">
        <v>0</v>
      </c>
      <c r="T22" s="619"/>
      <c r="U22" s="619"/>
    </row>
    <row r="23" spans="1:21" ht="25.5" customHeight="1" x14ac:dyDescent="0.2">
      <c r="A23" s="754" t="s">
        <v>727</v>
      </c>
      <c r="B23" s="741">
        <v>7</v>
      </c>
      <c r="C23" s="741" t="s">
        <v>762</v>
      </c>
      <c r="D23" s="740" t="s">
        <v>773</v>
      </c>
      <c r="E23" s="754">
        <v>17336082</v>
      </c>
      <c r="F23" s="741" t="s">
        <v>830</v>
      </c>
      <c r="G23" s="744">
        <v>10.768409999999999</v>
      </c>
      <c r="H23" s="746" t="s">
        <v>828</v>
      </c>
      <c r="I23" s="746" t="s">
        <v>828</v>
      </c>
      <c r="J23" s="744">
        <v>0</v>
      </c>
      <c r="K23" s="746" t="s">
        <v>828</v>
      </c>
      <c r="L23" s="746" t="s">
        <v>828</v>
      </c>
      <c r="M23" s="746" t="s">
        <v>828</v>
      </c>
      <c r="N23" s="747">
        <v>0</v>
      </c>
      <c r="O23" s="747">
        <v>0</v>
      </c>
      <c r="P23" s="748" t="s">
        <v>828</v>
      </c>
      <c r="Q23" s="747">
        <v>0</v>
      </c>
      <c r="R23" s="747">
        <v>0</v>
      </c>
      <c r="S23" s="747">
        <v>0</v>
      </c>
      <c r="T23" s="619"/>
      <c r="U23" s="619"/>
    </row>
    <row r="24" spans="1:21" ht="23.25" customHeight="1" x14ac:dyDescent="0.2">
      <c r="A24" s="754" t="s">
        <v>727</v>
      </c>
      <c r="B24" s="741">
        <v>11</v>
      </c>
      <c r="C24" s="741" t="s">
        <v>774</v>
      </c>
      <c r="D24" s="740" t="s">
        <v>792</v>
      </c>
      <c r="E24" s="754">
        <v>37954954</v>
      </c>
      <c r="F24" s="741" t="s">
        <v>832</v>
      </c>
      <c r="G24" s="744">
        <v>1.3720000000000001E-2</v>
      </c>
      <c r="H24" s="746" t="s">
        <v>828</v>
      </c>
      <c r="I24" s="746" t="s">
        <v>828</v>
      </c>
      <c r="J24" s="744">
        <v>0</v>
      </c>
      <c r="K24" s="746" t="s">
        <v>828</v>
      </c>
      <c r="L24" s="746" t="s">
        <v>828</v>
      </c>
      <c r="M24" s="746" t="s">
        <v>828</v>
      </c>
      <c r="N24" s="747">
        <v>0</v>
      </c>
      <c r="O24" s="747">
        <v>0</v>
      </c>
      <c r="P24" s="748" t="s">
        <v>828</v>
      </c>
      <c r="Q24" s="747">
        <v>0</v>
      </c>
      <c r="R24" s="747">
        <v>0</v>
      </c>
      <c r="S24" s="747">
        <v>0</v>
      </c>
      <c r="T24" s="619"/>
      <c r="U24" s="619"/>
    </row>
    <row r="25" spans="1:21" ht="25.5" customHeight="1" x14ac:dyDescent="0.25">
      <c r="A25" s="766" t="s">
        <v>4</v>
      </c>
      <c r="B25" s="767"/>
      <c r="C25" s="767"/>
      <c r="D25" s="767"/>
      <c r="E25" s="768"/>
      <c r="F25" s="769"/>
      <c r="G25" s="770">
        <f>SUM(G4:G24)</f>
        <v>170470.91664999997</v>
      </c>
      <c r="H25" s="771"/>
      <c r="I25" s="772"/>
      <c r="J25" s="773">
        <f>SUM(J4:J24)</f>
        <v>1087.9101599999999</v>
      </c>
      <c r="K25" s="774"/>
      <c r="L25" s="771"/>
      <c r="M25" s="772"/>
      <c r="N25" s="770">
        <f>SUM(N4:N24)</f>
        <v>0</v>
      </c>
      <c r="O25" s="770">
        <f>SUM(O4:O24)</f>
        <v>0</v>
      </c>
      <c r="P25" s="775"/>
      <c r="Q25" s="776">
        <f>SUM(Q4:Q24)</f>
        <v>10509.69161</v>
      </c>
      <c r="R25" s="776">
        <f>SUM(R4:R24)</f>
        <v>486.00984</v>
      </c>
      <c r="S25" s="776">
        <f>SUM(S4:S24)</f>
        <v>193.00370000000001</v>
      </c>
    </row>
    <row r="26" spans="1:21" ht="25.5" customHeight="1" x14ac:dyDescent="0.2">
      <c r="A26" s="674"/>
      <c r="B26" s="674"/>
      <c r="C26" s="674"/>
      <c r="D26" s="674"/>
      <c r="E26" s="675"/>
      <c r="F26" s="676"/>
      <c r="G26" s="677"/>
      <c r="H26" s="678"/>
      <c r="I26" s="678"/>
      <c r="J26" s="678"/>
      <c r="K26" s="678"/>
      <c r="L26" s="678"/>
      <c r="M26" s="678"/>
      <c r="N26" s="678"/>
      <c r="O26" s="678"/>
      <c r="P26" s="678"/>
      <c r="Q26" s="679"/>
      <c r="R26" s="679"/>
      <c r="S26" s="679"/>
    </row>
    <row r="27" spans="1:21" ht="12.75" customHeight="1" x14ac:dyDescent="0.25">
      <c r="A27" s="777" t="s">
        <v>833</v>
      </c>
      <c r="B27" s="778"/>
      <c r="C27" s="778"/>
      <c r="D27" s="778"/>
      <c r="E27" s="778"/>
      <c r="F27" s="779"/>
      <c r="G27" s="779"/>
      <c r="H27" s="619"/>
      <c r="I27" s="619"/>
      <c r="J27" s="619"/>
      <c r="K27" s="619"/>
      <c r="L27" s="619"/>
      <c r="M27" s="619"/>
      <c r="N27" s="780"/>
      <c r="O27" s="780"/>
    </row>
    <row r="28" spans="1:21" ht="15.75" x14ac:dyDescent="0.25">
      <c r="A28" s="777"/>
      <c r="B28" s="778"/>
      <c r="C28" s="778"/>
      <c r="D28" s="778"/>
      <c r="E28" s="778"/>
      <c r="F28" s="779"/>
      <c r="G28" s="779"/>
      <c r="H28" s="619"/>
      <c r="I28" s="619"/>
      <c r="J28" s="619"/>
      <c r="K28" s="619"/>
      <c r="L28" s="619"/>
      <c r="M28" s="619"/>
      <c r="N28" s="781"/>
    </row>
    <row r="29" spans="1:21" ht="15" x14ac:dyDescent="0.25">
      <c r="A29" s="782" t="s">
        <v>755</v>
      </c>
      <c r="B29" s="782"/>
      <c r="C29" s="782"/>
      <c r="D29" s="783"/>
      <c r="E29" s="681"/>
      <c r="F29" s="784"/>
      <c r="G29" s="778"/>
      <c r="H29" s="782" t="s">
        <v>756</v>
      </c>
      <c r="I29" s="782"/>
      <c r="J29" s="784"/>
      <c r="K29" s="681"/>
      <c r="L29" s="619"/>
      <c r="M29" s="619"/>
    </row>
    <row r="30" spans="1:21" ht="15.75" customHeight="1" x14ac:dyDescent="0.25">
      <c r="A30" s="684">
        <v>1</v>
      </c>
      <c r="B30" s="785" t="s">
        <v>793</v>
      </c>
      <c r="C30" s="684"/>
      <c r="D30" s="783"/>
      <c r="E30" s="681"/>
      <c r="F30" s="784"/>
      <c r="G30" s="778"/>
      <c r="H30" s="684" t="s">
        <v>762</v>
      </c>
      <c r="I30" s="785" t="s">
        <v>806</v>
      </c>
      <c r="J30" s="681"/>
      <c r="K30" s="681"/>
      <c r="L30" s="619"/>
      <c r="M30" s="619"/>
      <c r="N30" s="680"/>
    </row>
    <row r="31" spans="1:21" ht="15" x14ac:dyDescent="0.25">
      <c r="A31" s="684">
        <v>2</v>
      </c>
      <c r="B31" s="785" t="s">
        <v>794</v>
      </c>
      <c r="C31" s="684"/>
      <c r="D31" s="783"/>
      <c r="E31" s="681"/>
      <c r="F31" s="784"/>
      <c r="G31" s="778"/>
      <c r="H31" s="684" t="s">
        <v>774</v>
      </c>
      <c r="I31" s="785" t="s">
        <v>807</v>
      </c>
      <c r="J31" s="681"/>
      <c r="K31" s="681"/>
      <c r="L31" s="619"/>
      <c r="M31" s="619"/>
    </row>
    <row r="32" spans="1:21" ht="15.75" customHeight="1" x14ac:dyDescent="0.25">
      <c r="A32" s="684">
        <v>3</v>
      </c>
      <c r="B32" s="785" t="s">
        <v>795</v>
      </c>
      <c r="C32" s="684"/>
      <c r="D32" s="783"/>
      <c r="E32" s="681"/>
      <c r="F32" s="784"/>
      <c r="G32" s="778"/>
      <c r="H32" s="784"/>
      <c r="I32" s="784"/>
      <c r="J32" s="681"/>
      <c r="K32" s="681"/>
      <c r="L32" s="619"/>
      <c r="M32" s="619"/>
    </row>
    <row r="33" spans="1:13" ht="15" x14ac:dyDescent="0.25">
      <c r="A33" s="684">
        <v>4</v>
      </c>
      <c r="B33" s="785" t="s">
        <v>796</v>
      </c>
      <c r="C33" s="684"/>
      <c r="D33" s="783"/>
      <c r="E33" s="681"/>
      <c r="F33" s="784"/>
      <c r="G33" s="778"/>
      <c r="H33" s="674" t="s">
        <v>811</v>
      </c>
      <c r="I33" s="683"/>
      <c r="J33" s="681"/>
      <c r="K33" s="682"/>
      <c r="L33" s="778"/>
      <c r="M33" s="778"/>
    </row>
    <row r="34" spans="1:13" ht="15.75" customHeight="1" x14ac:dyDescent="0.25">
      <c r="A34" s="684">
        <v>5</v>
      </c>
      <c r="B34" s="785" t="s">
        <v>797</v>
      </c>
      <c r="C34" s="684"/>
      <c r="D34" s="783"/>
      <c r="E34" s="681"/>
      <c r="F34" s="784"/>
      <c r="G34" s="778"/>
      <c r="H34" s="786" t="s">
        <v>827</v>
      </c>
      <c r="I34" s="787" t="s">
        <v>834</v>
      </c>
      <c r="J34" s="681"/>
      <c r="K34" s="681"/>
      <c r="L34" s="619"/>
      <c r="M34" s="619"/>
    </row>
    <row r="35" spans="1:13" ht="15" x14ac:dyDescent="0.25">
      <c r="A35" s="684">
        <v>6</v>
      </c>
      <c r="B35" s="785" t="s">
        <v>798</v>
      </c>
      <c r="C35" s="681"/>
      <c r="D35" s="681"/>
      <c r="E35" s="681"/>
      <c r="F35" s="784"/>
      <c r="G35" s="778"/>
      <c r="H35" s="786" t="s">
        <v>829</v>
      </c>
      <c r="I35" s="787" t="s">
        <v>835</v>
      </c>
      <c r="J35" s="681"/>
      <c r="K35" s="681"/>
      <c r="L35" s="788"/>
      <c r="M35" s="619"/>
    </row>
    <row r="36" spans="1:13" ht="15.75" customHeight="1" x14ac:dyDescent="0.25">
      <c r="A36" s="684">
        <v>7</v>
      </c>
      <c r="B36" s="785" t="s">
        <v>799</v>
      </c>
      <c r="C36" s="681"/>
      <c r="D36" s="681"/>
      <c r="E36" s="681"/>
      <c r="F36" s="784"/>
      <c r="G36" s="778"/>
      <c r="H36" s="786" t="s">
        <v>830</v>
      </c>
      <c r="I36" s="787" t="s">
        <v>836</v>
      </c>
      <c r="J36" s="681"/>
      <c r="K36" s="681"/>
      <c r="L36" s="788"/>
      <c r="M36" s="619"/>
    </row>
    <row r="37" spans="1:13" ht="15" x14ac:dyDescent="0.25">
      <c r="A37" s="684">
        <v>8</v>
      </c>
      <c r="B37" s="785" t="s">
        <v>800</v>
      </c>
      <c r="C37" s="681"/>
      <c r="D37" s="681"/>
      <c r="E37" s="681"/>
      <c r="F37" s="784"/>
      <c r="G37" s="778"/>
      <c r="H37" s="786" t="s">
        <v>832</v>
      </c>
      <c r="I37" s="787" t="s">
        <v>837</v>
      </c>
      <c r="J37" s="681"/>
      <c r="K37" s="681"/>
      <c r="L37" s="788"/>
      <c r="M37" s="619"/>
    </row>
    <row r="38" spans="1:13" ht="15.75" customHeight="1" x14ac:dyDescent="0.25">
      <c r="A38" s="684">
        <v>9</v>
      </c>
      <c r="B38" s="785" t="s">
        <v>801</v>
      </c>
      <c r="C38" s="681"/>
      <c r="D38" s="681"/>
      <c r="E38" s="681"/>
      <c r="F38" s="784"/>
      <c r="G38" s="778"/>
      <c r="H38" s="681"/>
      <c r="I38" s="681"/>
      <c r="J38" s="681"/>
      <c r="K38" s="681"/>
      <c r="L38" s="788"/>
      <c r="M38" s="619"/>
    </row>
    <row r="39" spans="1:13" ht="12.75" customHeight="1" x14ac:dyDescent="0.25">
      <c r="A39" s="684">
        <v>10</v>
      </c>
      <c r="B39" s="785" t="s">
        <v>802</v>
      </c>
      <c r="C39" s="681"/>
      <c r="D39" s="682"/>
      <c r="E39" s="682"/>
      <c r="F39" s="683"/>
      <c r="G39" s="784"/>
      <c r="H39" s="778"/>
      <c r="I39" s="778"/>
      <c r="J39" s="778"/>
      <c r="K39" s="778"/>
      <c r="L39" s="778"/>
      <c r="M39" s="619"/>
    </row>
    <row r="40" spans="1:13" ht="15" customHeight="1" x14ac:dyDescent="0.25">
      <c r="A40" s="684">
        <v>11</v>
      </c>
      <c r="B40" s="785" t="s">
        <v>803</v>
      </c>
      <c r="C40" s="682"/>
      <c r="D40" s="682"/>
      <c r="E40" s="682"/>
      <c r="F40" s="683"/>
      <c r="G40" s="784"/>
      <c r="H40" s="681"/>
      <c r="I40" s="681"/>
      <c r="J40" s="682"/>
      <c r="K40" s="681"/>
      <c r="L40" s="619"/>
      <c r="M40" s="619"/>
    </row>
    <row r="41" spans="1:13" ht="15" x14ac:dyDescent="0.25">
      <c r="A41" s="684">
        <v>12</v>
      </c>
      <c r="B41" s="785" t="s">
        <v>804</v>
      </c>
      <c r="C41" s="682"/>
      <c r="D41" s="682"/>
      <c r="E41" s="682"/>
      <c r="F41" s="683"/>
      <c r="G41" s="681"/>
      <c r="H41" s="681"/>
      <c r="I41" s="681"/>
      <c r="J41" s="682"/>
      <c r="K41" s="681"/>
      <c r="L41" s="619"/>
      <c r="M41" s="619"/>
    </row>
    <row r="42" spans="1:13" ht="15" customHeight="1" x14ac:dyDescent="0.25">
      <c r="A42" s="684">
        <v>13</v>
      </c>
      <c r="B42" s="785" t="s">
        <v>805</v>
      </c>
      <c r="C42" s="681"/>
      <c r="D42" s="681"/>
      <c r="E42" s="681"/>
      <c r="F42" s="784"/>
      <c r="G42" s="784"/>
      <c r="H42" s="681"/>
      <c r="I42" s="681"/>
      <c r="J42" s="683"/>
      <c r="K42" s="681"/>
      <c r="L42" s="619"/>
      <c r="M42" s="619"/>
    </row>
    <row r="43" spans="1:13" ht="15" x14ac:dyDescent="0.25">
      <c r="A43" s="723"/>
      <c r="B43" s="789"/>
      <c r="C43" s="790"/>
      <c r="H43" s="723"/>
      <c r="I43" s="723"/>
      <c r="J43" s="723"/>
      <c r="K43" s="780"/>
      <c r="L43" s="780"/>
    </row>
    <row r="44" spans="1:13" ht="15" customHeight="1" x14ac:dyDescent="0.2">
      <c r="H44" s="792"/>
      <c r="I44" s="792"/>
      <c r="J44" s="723"/>
      <c r="K44" s="780"/>
      <c r="L44" s="780"/>
    </row>
    <row r="45" spans="1:13" ht="15" x14ac:dyDescent="0.2">
      <c r="H45" s="793"/>
      <c r="I45" s="794"/>
      <c r="J45" s="723"/>
      <c r="K45" s="780"/>
      <c r="L45" s="780"/>
    </row>
    <row r="46" spans="1:13" ht="14.25" customHeight="1" x14ac:dyDescent="0.2">
      <c r="H46" s="795"/>
      <c r="I46" s="795"/>
      <c r="J46" s="723"/>
      <c r="K46" s="780"/>
      <c r="L46" s="780"/>
    </row>
    <row r="47" spans="1:13" ht="12.75" customHeight="1" x14ac:dyDescent="0.2">
      <c r="H47" s="796"/>
      <c r="I47" s="796"/>
      <c r="J47" s="723"/>
      <c r="K47" s="780"/>
      <c r="L47" s="780"/>
    </row>
    <row r="48" spans="1:13" ht="12.75" customHeight="1" x14ac:dyDescent="0.2">
      <c r="H48" s="797"/>
      <c r="I48" s="797"/>
      <c r="J48" s="723"/>
      <c r="K48" s="780"/>
      <c r="L48" s="780"/>
    </row>
    <row r="49" spans="1:12" ht="12.75" customHeight="1" x14ac:dyDescent="0.2">
      <c r="H49" s="798"/>
      <c r="I49" s="798"/>
      <c r="J49" s="723"/>
      <c r="K49" s="780"/>
      <c r="L49" s="780"/>
    </row>
    <row r="50" spans="1:12" ht="15" customHeight="1" x14ac:dyDescent="0.25">
      <c r="H50" s="680"/>
      <c r="I50" s="680"/>
      <c r="J50" s="723"/>
      <c r="K50" s="780"/>
      <c r="L50" s="780"/>
    </row>
    <row r="51" spans="1:12" ht="12.75" customHeight="1" x14ac:dyDescent="0.2">
      <c r="H51" s="723"/>
      <c r="I51" s="781"/>
      <c r="J51" s="723"/>
      <c r="K51" s="780"/>
      <c r="L51" s="780"/>
    </row>
    <row r="52" spans="1:12" ht="12.75" customHeight="1" x14ac:dyDescent="0.2">
      <c r="H52" s="781"/>
      <c r="I52" s="781"/>
      <c r="J52" s="723"/>
      <c r="K52" s="780"/>
      <c r="L52" s="780"/>
    </row>
    <row r="53" spans="1:12" ht="12.75" customHeight="1" x14ac:dyDescent="0.2">
      <c r="H53" s="781"/>
      <c r="I53" s="781"/>
      <c r="J53" s="723"/>
      <c r="K53" s="780"/>
      <c r="L53" s="780"/>
    </row>
    <row r="54" spans="1:12" ht="12.75" customHeight="1" x14ac:dyDescent="0.2">
      <c r="A54" s="723"/>
      <c r="B54" s="723"/>
      <c r="C54" s="723"/>
      <c r="D54" s="723"/>
      <c r="E54" s="723"/>
      <c r="F54" s="723"/>
      <c r="G54" s="723"/>
      <c r="H54" s="799"/>
      <c r="I54" s="799"/>
      <c r="J54" s="723"/>
      <c r="K54" s="780"/>
      <c r="L54" s="780"/>
    </row>
    <row r="55" spans="1:12" ht="12.75" customHeight="1" x14ac:dyDescent="0.2">
      <c r="A55" s="723"/>
      <c r="B55" s="723"/>
      <c r="C55" s="723"/>
      <c r="D55" s="723"/>
      <c r="E55" s="723"/>
      <c r="F55" s="723"/>
      <c r="G55" s="723"/>
      <c r="H55" s="723"/>
      <c r="I55" s="723"/>
      <c r="J55" s="723"/>
      <c r="K55" s="780"/>
      <c r="L55" s="780"/>
    </row>
    <row r="56" spans="1:12" ht="12.75" customHeight="1" x14ac:dyDescent="0.2">
      <c r="A56" s="723"/>
      <c r="B56" s="723"/>
      <c r="C56" s="723"/>
      <c r="D56" s="723"/>
      <c r="E56" s="723"/>
      <c r="F56" s="723"/>
      <c r="G56" s="723"/>
      <c r="H56" s="723"/>
      <c r="I56" s="723"/>
      <c r="J56" s="723"/>
      <c r="K56" s="780"/>
      <c r="L56" s="780"/>
    </row>
    <row r="57" spans="1:12" ht="12.75" customHeight="1" x14ac:dyDescent="0.2">
      <c r="A57" s="723"/>
      <c r="B57" s="723"/>
      <c r="C57" s="723"/>
      <c r="D57" s="723"/>
      <c r="E57" s="723"/>
      <c r="F57" s="723"/>
      <c r="G57" s="723"/>
      <c r="K57" s="780"/>
      <c r="L57" s="780"/>
    </row>
    <row r="58" spans="1:12" ht="12.75" customHeight="1" x14ac:dyDescent="0.2">
      <c r="A58" s="723"/>
      <c r="B58" s="723"/>
      <c r="C58" s="723"/>
      <c r="D58" s="723"/>
      <c r="E58" s="723"/>
      <c r="F58" s="723"/>
      <c r="G58" s="723"/>
      <c r="K58" s="780"/>
      <c r="L58" s="780"/>
    </row>
    <row r="59" spans="1:12" ht="12.75" customHeight="1" x14ac:dyDescent="0.2">
      <c r="A59" s="723"/>
      <c r="B59" s="723"/>
      <c r="C59" s="723"/>
      <c r="D59" s="723"/>
      <c r="E59" s="723"/>
      <c r="F59" s="723"/>
      <c r="G59" s="723"/>
      <c r="K59" s="780"/>
      <c r="L59" s="780"/>
    </row>
    <row r="60" spans="1:12" ht="12.75" customHeight="1" x14ac:dyDescent="0.2">
      <c r="A60" s="723"/>
      <c r="B60" s="723"/>
      <c r="C60" s="723"/>
      <c r="D60" s="723"/>
      <c r="E60" s="723"/>
      <c r="F60" s="723"/>
      <c r="G60" s="723"/>
      <c r="K60" s="780"/>
      <c r="L60" s="780"/>
    </row>
    <row r="61" spans="1:12" ht="12.75" customHeight="1" x14ac:dyDescent="0.2">
      <c r="A61" s="723"/>
      <c r="B61" s="723"/>
      <c r="C61" s="723"/>
      <c r="D61" s="723"/>
      <c r="E61" s="723"/>
      <c r="F61" s="723"/>
      <c r="G61" s="723"/>
      <c r="K61" s="780"/>
      <c r="L61" s="780"/>
    </row>
    <row r="62" spans="1:12" ht="12.75" customHeight="1" x14ac:dyDescent="0.2">
      <c r="A62" s="723"/>
      <c r="B62" s="723"/>
      <c r="C62" s="723"/>
      <c r="D62" s="723"/>
      <c r="E62" s="723"/>
      <c r="F62" s="723"/>
      <c r="G62" s="723"/>
      <c r="K62" s="780"/>
      <c r="L62" s="780"/>
    </row>
    <row r="63" spans="1:12" ht="12.75" customHeight="1" x14ac:dyDescent="0.2">
      <c r="A63" s="723"/>
      <c r="B63" s="723"/>
      <c r="C63" s="723"/>
      <c r="D63" s="723"/>
      <c r="E63" s="723"/>
      <c r="F63" s="723"/>
      <c r="G63" s="723"/>
      <c r="K63" s="780"/>
      <c r="L63" s="780"/>
    </row>
    <row r="64" spans="1:12" ht="12.75" customHeight="1" x14ac:dyDescent="0.2">
      <c r="A64" s="723"/>
      <c r="B64" s="723"/>
      <c r="C64" s="723"/>
      <c r="D64" s="723"/>
      <c r="E64" s="723"/>
      <c r="F64" s="723"/>
      <c r="G64" s="723"/>
      <c r="K64" s="780"/>
      <c r="L64" s="780"/>
    </row>
    <row r="65" spans="1:12" ht="12.75" customHeight="1" x14ac:dyDescent="0.2">
      <c r="A65" s="723"/>
      <c r="B65" s="723"/>
      <c r="C65" s="723"/>
      <c r="D65" s="723"/>
      <c r="E65" s="723"/>
      <c r="F65" s="723"/>
      <c r="G65" s="723"/>
      <c r="K65" s="780"/>
      <c r="L65" s="780"/>
    </row>
    <row r="66" spans="1:12" ht="12.75" customHeight="1" x14ac:dyDescent="0.2">
      <c r="A66" s="723"/>
      <c r="B66" s="723"/>
      <c r="C66" s="723"/>
      <c r="D66" s="723"/>
      <c r="E66" s="723"/>
      <c r="F66" s="723"/>
      <c r="G66" s="723"/>
      <c r="K66" s="780"/>
      <c r="L66" s="780"/>
    </row>
    <row r="67" spans="1:12" ht="12.75" customHeight="1" x14ac:dyDescent="0.2">
      <c r="A67" s="723"/>
      <c r="B67" s="723"/>
      <c r="C67" s="723"/>
      <c r="D67" s="723"/>
      <c r="E67" s="723"/>
      <c r="F67" s="723"/>
      <c r="G67" s="723"/>
      <c r="K67" s="780"/>
      <c r="L67" s="780"/>
    </row>
    <row r="68" spans="1:12" ht="12.75" customHeight="1" x14ac:dyDescent="0.2">
      <c r="A68" s="723"/>
      <c r="B68" s="723"/>
      <c r="C68" s="723"/>
      <c r="D68" s="723"/>
      <c r="E68" s="723"/>
      <c r="F68" s="723"/>
      <c r="G68" s="723"/>
      <c r="K68" s="780"/>
      <c r="L68" s="780"/>
    </row>
    <row r="69" spans="1:12" ht="12.75" customHeight="1" x14ac:dyDescent="0.2">
      <c r="A69" s="723"/>
      <c r="B69" s="723"/>
      <c r="C69" s="723"/>
      <c r="D69" s="723"/>
      <c r="E69" s="723"/>
      <c r="F69" s="723"/>
      <c r="G69" s="723"/>
      <c r="K69" s="780"/>
      <c r="L69" s="780"/>
    </row>
    <row r="70" spans="1:12" ht="12.75" customHeight="1" x14ac:dyDescent="0.2">
      <c r="A70" s="723"/>
      <c r="B70" s="723"/>
      <c r="C70" s="723"/>
      <c r="D70" s="723"/>
      <c r="E70" s="723"/>
      <c r="F70" s="723"/>
      <c r="G70" s="723"/>
      <c r="K70" s="780"/>
      <c r="L70" s="780"/>
    </row>
    <row r="71" spans="1:12" ht="12.75" customHeight="1" x14ac:dyDescent="0.2">
      <c r="A71" s="723"/>
      <c r="B71" s="723"/>
      <c r="C71" s="723"/>
      <c r="D71" s="723"/>
      <c r="E71" s="723"/>
      <c r="F71" s="723"/>
      <c r="G71" s="723"/>
      <c r="K71" s="780"/>
      <c r="L71" s="780"/>
    </row>
    <row r="72" spans="1:12" ht="12.75" customHeight="1" x14ac:dyDescent="0.2">
      <c r="A72" s="723"/>
      <c r="B72" s="723"/>
      <c r="C72" s="723"/>
      <c r="D72" s="723"/>
      <c r="E72" s="723"/>
      <c r="F72" s="723"/>
      <c r="G72" s="723"/>
      <c r="K72" s="780"/>
      <c r="L72" s="780"/>
    </row>
    <row r="73" spans="1:12" ht="12.75" customHeight="1" x14ac:dyDescent="0.2">
      <c r="A73" s="723"/>
      <c r="B73" s="723"/>
      <c r="C73" s="723"/>
      <c r="D73" s="723"/>
      <c r="E73" s="723"/>
      <c r="F73" s="723"/>
      <c r="G73" s="723"/>
      <c r="K73" s="780"/>
      <c r="L73" s="780"/>
    </row>
    <row r="74" spans="1:12" ht="12.75" customHeight="1" x14ac:dyDescent="0.2">
      <c r="A74" s="723"/>
      <c r="B74" s="723"/>
      <c r="C74" s="723"/>
      <c r="D74" s="723"/>
      <c r="E74" s="723"/>
      <c r="F74" s="723"/>
      <c r="G74" s="723"/>
      <c r="K74" s="780"/>
      <c r="L74" s="780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7"/>
  <sheetViews>
    <sheetView workbookViewId="0">
      <selection activeCell="G12" sqref="G12"/>
    </sheetView>
  </sheetViews>
  <sheetFormatPr defaultColWidth="7.85546875" defaultRowHeight="15" x14ac:dyDescent="0.2"/>
  <cols>
    <col min="1" max="1" width="44.5703125" style="3" customWidth="1"/>
    <col min="2" max="6" width="12.28515625" style="3" customWidth="1"/>
    <col min="7" max="7" width="14.28515625" style="3" customWidth="1"/>
    <col min="8" max="8" width="13.42578125" style="3" customWidth="1"/>
    <col min="9" max="9" width="11.28515625" style="3" customWidth="1"/>
    <col min="10" max="16384" width="7.85546875" style="3"/>
  </cols>
  <sheetData>
    <row r="6" spans="1:9" ht="19.5" customHeight="1" x14ac:dyDescent="0.2">
      <c r="A6" s="73" t="s">
        <v>95</v>
      </c>
    </row>
    <row r="7" spans="1:9" x14ac:dyDescent="0.2">
      <c r="G7" s="4" t="s">
        <v>3</v>
      </c>
    </row>
    <row r="8" spans="1:9" ht="44.25" customHeight="1" x14ac:dyDescent="0.2">
      <c r="A8" s="5" t="s">
        <v>1</v>
      </c>
      <c r="B8" s="6" t="s">
        <v>71</v>
      </c>
      <c r="C8" s="6" t="s">
        <v>72</v>
      </c>
      <c r="D8" s="6" t="s">
        <v>148</v>
      </c>
      <c r="E8" s="6" t="s">
        <v>156</v>
      </c>
      <c r="F8" s="6" t="s">
        <v>157</v>
      </c>
      <c r="G8" s="72" t="s">
        <v>159</v>
      </c>
    </row>
    <row r="9" spans="1:9" ht="22.5" customHeight="1" x14ac:dyDescent="0.25">
      <c r="A9" s="166" t="s">
        <v>47</v>
      </c>
      <c r="B9" s="167">
        <f>+B11+B12+B13+B15+B16+B17+B18</f>
        <v>507262</v>
      </c>
      <c r="C9" s="167">
        <f t="shared" ref="C9:F9" si="0">+C11+C12+C13+C15+C16+C17+C18</f>
        <v>607680</v>
      </c>
      <c r="D9" s="167">
        <f t="shared" si="0"/>
        <v>620223</v>
      </c>
      <c r="E9" s="167">
        <f t="shared" si="0"/>
        <v>637949</v>
      </c>
      <c r="F9" s="167">
        <f t="shared" si="0"/>
        <v>580509</v>
      </c>
      <c r="G9" s="167">
        <f>+G11+G12+G13+G15+G16+G17+G18</f>
        <v>2953623</v>
      </c>
      <c r="I9" s="9"/>
    </row>
    <row r="10" spans="1:9" ht="22.5" customHeight="1" x14ac:dyDescent="0.2">
      <c r="A10" s="7" t="s">
        <v>2</v>
      </c>
      <c r="B10" s="8"/>
      <c r="C10" s="8"/>
      <c r="D10" s="8"/>
      <c r="E10" s="8"/>
      <c r="F10" s="8"/>
      <c r="G10" s="8"/>
      <c r="I10" s="9"/>
    </row>
    <row r="11" spans="1:9" ht="22.5" customHeight="1" x14ac:dyDescent="0.2">
      <c r="A11" s="7" t="s">
        <v>48</v>
      </c>
      <c r="B11" s="8">
        <v>38401</v>
      </c>
      <c r="C11" s="8">
        <v>39794</v>
      </c>
      <c r="D11" s="8">
        <v>40231</v>
      </c>
      <c r="E11" s="8">
        <v>41858</v>
      </c>
      <c r="F11" s="8">
        <v>38663</v>
      </c>
      <c r="G11" s="8">
        <f>SUM(B11:F11)</f>
        <v>198947</v>
      </c>
      <c r="H11" s="9"/>
      <c r="I11" s="9"/>
    </row>
    <row r="12" spans="1:9" ht="22.5" customHeight="1" x14ac:dyDescent="0.2">
      <c r="A12" s="64" t="s">
        <v>49</v>
      </c>
      <c r="B12" s="65">
        <v>379142</v>
      </c>
      <c r="C12" s="65">
        <v>462515</v>
      </c>
      <c r="D12" s="65">
        <v>473758</v>
      </c>
      <c r="E12" s="65">
        <v>486663</v>
      </c>
      <c r="F12" s="65">
        <v>437965</v>
      </c>
      <c r="G12" s="65">
        <f t="shared" ref="G12:G20" si="1">SUM(B12:F12)</f>
        <v>2240043</v>
      </c>
      <c r="I12" s="9"/>
    </row>
    <row r="13" spans="1:9" ht="22.5" customHeight="1" x14ac:dyDescent="0.2">
      <c r="A13" s="66" t="s">
        <v>50</v>
      </c>
      <c r="B13" s="67">
        <v>62671</v>
      </c>
      <c r="C13" s="67">
        <v>77056</v>
      </c>
      <c r="D13" s="67">
        <v>78590</v>
      </c>
      <c r="E13" s="67">
        <v>80215</v>
      </c>
      <c r="F13" s="67">
        <v>72384</v>
      </c>
      <c r="G13" s="67">
        <f t="shared" si="1"/>
        <v>370916</v>
      </c>
      <c r="H13" s="9"/>
      <c r="I13" s="9"/>
    </row>
    <row r="14" spans="1:9" ht="22.5" customHeight="1" x14ac:dyDescent="0.2">
      <c r="A14" s="69" t="s">
        <v>87</v>
      </c>
      <c r="B14" s="68">
        <f>+B12+B13</f>
        <v>441813</v>
      </c>
      <c r="C14" s="68">
        <v>539571</v>
      </c>
      <c r="D14" s="68">
        <v>552348</v>
      </c>
      <c r="E14" s="68">
        <v>566878</v>
      </c>
      <c r="F14" s="68">
        <v>510349</v>
      </c>
      <c r="G14" s="68">
        <f t="shared" si="1"/>
        <v>2610959</v>
      </c>
      <c r="H14" s="9"/>
      <c r="I14" s="9"/>
    </row>
    <row r="15" spans="1:9" ht="22.5" customHeight="1" x14ac:dyDescent="0.2">
      <c r="A15" s="7" t="s">
        <v>51</v>
      </c>
      <c r="B15" s="8">
        <v>3799</v>
      </c>
      <c r="C15" s="8">
        <v>3900</v>
      </c>
      <c r="D15" s="8">
        <v>3685</v>
      </c>
      <c r="E15" s="8">
        <v>4001</v>
      </c>
      <c r="F15" s="8">
        <v>4130</v>
      </c>
      <c r="G15" s="8">
        <f t="shared" si="1"/>
        <v>19515</v>
      </c>
      <c r="H15" s="9"/>
      <c r="I15" s="9"/>
    </row>
    <row r="16" spans="1:9" ht="22.5" customHeight="1" x14ac:dyDescent="0.2">
      <c r="A16" s="7" t="s">
        <v>52</v>
      </c>
      <c r="B16" s="8">
        <v>554</v>
      </c>
      <c r="C16" s="8">
        <v>1186</v>
      </c>
      <c r="D16" s="8">
        <v>1039</v>
      </c>
      <c r="E16" s="8">
        <v>1426</v>
      </c>
      <c r="F16" s="8">
        <v>1041</v>
      </c>
      <c r="G16" s="8">
        <f t="shared" si="1"/>
        <v>5246</v>
      </c>
      <c r="H16" s="9"/>
      <c r="I16" s="9"/>
    </row>
    <row r="17" spans="1:11" ht="22.5" customHeight="1" x14ac:dyDescent="0.2">
      <c r="A17" s="7" t="s">
        <v>53</v>
      </c>
      <c r="B17" s="8">
        <v>13490</v>
      </c>
      <c r="C17" s="8">
        <v>14862</v>
      </c>
      <c r="D17" s="8">
        <v>13752</v>
      </c>
      <c r="E17" s="8">
        <v>14078</v>
      </c>
      <c r="F17" s="8">
        <v>13518</v>
      </c>
      <c r="G17" s="8">
        <f t="shared" si="1"/>
        <v>69700</v>
      </c>
      <c r="H17" s="9"/>
      <c r="I17" s="9"/>
    </row>
    <row r="18" spans="1:11" ht="22.5" customHeight="1" x14ac:dyDescent="0.2">
      <c r="A18" s="64" t="s">
        <v>54</v>
      </c>
      <c r="B18" s="65">
        <v>9205</v>
      </c>
      <c r="C18" s="65">
        <v>8367</v>
      </c>
      <c r="D18" s="65">
        <v>9168</v>
      </c>
      <c r="E18" s="65">
        <v>9708</v>
      </c>
      <c r="F18" s="65">
        <v>12808</v>
      </c>
      <c r="G18" s="65">
        <f t="shared" si="1"/>
        <v>49256</v>
      </c>
      <c r="H18" s="9"/>
      <c r="I18" s="9"/>
      <c r="J18" s="9"/>
    </row>
    <row r="19" spans="1:11" ht="22.5" customHeight="1" x14ac:dyDescent="0.2">
      <c r="A19" s="66" t="s">
        <v>55</v>
      </c>
      <c r="B19" s="67">
        <v>0</v>
      </c>
      <c r="C19" s="67">
        <v>23</v>
      </c>
      <c r="D19" s="67">
        <v>363</v>
      </c>
      <c r="E19" s="67">
        <v>93</v>
      </c>
      <c r="F19" s="67">
        <v>75</v>
      </c>
      <c r="G19" s="194">
        <f t="shared" si="1"/>
        <v>554</v>
      </c>
      <c r="H19" s="9"/>
      <c r="I19" s="9"/>
      <c r="J19" s="9"/>
      <c r="K19" s="9"/>
    </row>
    <row r="20" spans="1:11" ht="22.5" customHeight="1" x14ac:dyDescent="0.2">
      <c r="A20" s="70" t="s">
        <v>56</v>
      </c>
      <c r="B20" s="68">
        <v>9205</v>
      </c>
      <c r="C20" s="68">
        <v>8344</v>
      </c>
      <c r="D20" s="68">
        <v>8805</v>
      </c>
      <c r="E20" s="68">
        <v>9615</v>
      </c>
      <c r="F20" s="68">
        <v>12733</v>
      </c>
      <c r="G20" s="68">
        <f t="shared" si="1"/>
        <v>48702</v>
      </c>
      <c r="H20" s="9"/>
      <c r="I20" s="9"/>
      <c r="J20" s="9"/>
    </row>
    <row r="21" spans="1:11" ht="15.75" customHeight="1" x14ac:dyDescent="0.2">
      <c r="G21" s="9"/>
      <c r="H21" s="9"/>
      <c r="I21" s="9"/>
    </row>
    <row r="22" spans="1:11" ht="15.75" customHeight="1" x14ac:dyDescent="0.2">
      <c r="G22" s="9"/>
    </row>
    <row r="23" spans="1:11" ht="15.75" customHeight="1" x14ac:dyDescent="0.2">
      <c r="A23" s="10"/>
    </row>
    <row r="24" spans="1:11" ht="15.75" customHeight="1" x14ac:dyDescent="0.2">
      <c r="A24" s="10"/>
    </row>
    <row r="25" spans="1:11" ht="15.75" customHeight="1" x14ac:dyDescent="0.2">
      <c r="A25" s="11"/>
    </row>
    <row r="26" spans="1:11" ht="15.75" customHeight="1" x14ac:dyDescent="0.2"/>
    <row r="27" spans="1:11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7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zoomScaleNormal="100" workbookViewId="0">
      <selection activeCell="G12" sqref="G12"/>
    </sheetView>
  </sheetViews>
  <sheetFormatPr defaultColWidth="3.42578125" defaultRowHeight="15" customHeight="1" x14ac:dyDescent="0.2"/>
  <cols>
    <col min="1" max="1" width="45.85546875" style="12" customWidth="1"/>
    <col min="2" max="5" width="16.7109375" style="12" customWidth="1"/>
    <col min="6" max="7" width="13.85546875" style="12" customWidth="1"/>
    <col min="8" max="9" width="10" style="12" customWidth="1"/>
    <col min="10" max="12" width="3.42578125" style="12"/>
    <col min="13" max="13" width="12.42578125" style="12" customWidth="1"/>
    <col min="14" max="16384" width="3.42578125" style="12"/>
  </cols>
  <sheetData>
    <row r="1" spans="1:14" ht="15" customHeight="1" x14ac:dyDescent="0.2">
      <c r="I1" s="13"/>
    </row>
    <row r="3" spans="1:14" ht="15" customHeight="1" x14ac:dyDescent="0.2">
      <c r="B3" s="14"/>
      <c r="C3" s="77"/>
      <c r="D3" s="14"/>
      <c r="E3" s="14"/>
      <c r="J3" s="14"/>
    </row>
    <row r="4" spans="1:14" s="15" customFormat="1" ht="15" customHeight="1" x14ac:dyDescent="0.2">
      <c r="B4" s="17"/>
      <c r="C4" s="77"/>
      <c r="D4" s="17"/>
      <c r="I4" s="16"/>
    </row>
    <row r="5" spans="1:14" s="15" customFormat="1" ht="15" customHeight="1" x14ac:dyDescent="0.2">
      <c r="D5" s="17"/>
      <c r="E5" s="17"/>
      <c r="J5" s="17"/>
      <c r="K5" s="17"/>
      <c r="L5" s="17"/>
    </row>
    <row r="6" spans="1:14" s="15" customFormat="1" ht="15" customHeight="1" x14ac:dyDescent="0.2">
      <c r="J6" s="17"/>
      <c r="K6" s="17"/>
      <c r="L6" s="17"/>
    </row>
    <row r="7" spans="1:14" s="15" customFormat="1" ht="15" customHeight="1" x14ac:dyDescent="0.2">
      <c r="A7" s="15" t="s">
        <v>5</v>
      </c>
      <c r="J7" s="17"/>
      <c r="K7" s="17"/>
      <c r="L7" s="17"/>
    </row>
    <row r="8" spans="1:14" s="15" customFormat="1" ht="15" customHeight="1" x14ac:dyDescent="0.2">
      <c r="J8" s="17"/>
      <c r="K8" s="17"/>
      <c r="L8" s="17"/>
    </row>
    <row r="9" spans="1:14" s="15" customFormat="1" ht="15" customHeight="1" x14ac:dyDescent="0.2">
      <c r="I9" s="16" t="s">
        <v>3</v>
      </c>
      <c r="J9" s="17"/>
      <c r="K9" s="17"/>
      <c r="L9" s="18"/>
    </row>
    <row r="10" spans="1:14" s="15" customFormat="1" ht="62.25" customHeight="1" x14ac:dyDescent="0.2">
      <c r="A10" s="19" t="s">
        <v>6</v>
      </c>
      <c r="B10" s="71" t="s">
        <v>94</v>
      </c>
      <c r="C10" s="71" t="s">
        <v>160</v>
      </c>
      <c r="D10" s="71" t="s">
        <v>161</v>
      </c>
      <c r="E10" s="71" t="s">
        <v>162</v>
      </c>
      <c r="F10" s="71" t="s">
        <v>88</v>
      </c>
      <c r="G10" s="71" t="s">
        <v>92</v>
      </c>
      <c r="H10" s="71" t="s">
        <v>90</v>
      </c>
      <c r="I10" s="71" t="s">
        <v>89</v>
      </c>
      <c r="K10" s="20"/>
      <c r="L10" s="20"/>
      <c r="M10" s="20"/>
      <c r="N10" s="20"/>
    </row>
    <row r="11" spans="1:14" s="15" customFormat="1" ht="15" customHeight="1" x14ac:dyDescent="0.2">
      <c r="A11" s="19" t="s">
        <v>0</v>
      </c>
      <c r="B11" s="19">
        <v>1</v>
      </c>
      <c r="C11" s="19">
        <v>2</v>
      </c>
      <c r="D11" s="21">
        <v>3</v>
      </c>
      <c r="E11" s="21">
        <v>4</v>
      </c>
      <c r="F11" s="19">
        <v>5</v>
      </c>
      <c r="G11" s="19">
        <v>6</v>
      </c>
      <c r="H11" s="19">
        <v>7</v>
      </c>
      <c r="I11" s="21">
        <v>8</v>
      </c>
      <c r="K11" s="20"/>
      <c r="L11" s="20"/>
      <c r="M11" s="20"/>
      <c r="N11" s="20"/>
    </row>
    <row r="12" spans="1:14" s="15" customFormat="1" ht="17.25" customHeight="1" x14ac:dyDescent="0.2">
      <c r="A12" s="22" t="s">
        <v>7</v>
      </c>
      <c r="B12" s="23"/>
      <c r="C12" s="23"/>
      <c r="D12" s="24"/>
      <c r="E12" s="24"/>
      <c r="F12" s="23"/>
      <c r="G12" s="23"/>
      <c r="H12" s="23"/>
      <c r="I12" s="24"/>
      <c r="K12" s="20"/>
      <c r="L12" s="20"/>
      <c r="M12" s="20"/>
      <c r="N12" s="20"/>
    </row>
    <row r="13" spans="1:14" s="15" customFormat="1" ht="15" customHeight="1" x14ac:dyDescent="0.2">
      <c r="A13" s="25" t="s">
        <v>8</v>
      </c>
      <c r="B13" s="26">
        <v>292561</v>
      </c>
      <c r="C13" s="26">
        <v>128709</v>
      </c>
      <c r="D13" s="26">
        <v>122603</v>
      </c>
      <c r="E13" s="26">
        <v>134844</v>
      </c>
      <c r="F13" s="26">
        <f>+E13-C13</f>
        <v>6135</v>
      </c>
      <c r="G13" s="26">
        <f>+E13-D13</f>
        <v>12241</v>
      </c>
      <c r="H13" s="27">
        <f>+E13/C13*100</f>
        <v>104.76656644057525</v>
      </c>
      <c r="I13" s="27">
        <f>+E13/D13*100</f>
        <v>109.98425813397714</v>
      </c>
      <c r="K13" s="17"/>
      <c r="L13" s="28"/>
      <c r="M13" s="28"/>
      <c r="N13" s="29"/>
    </row>
    <row r="14" spans="1:14" s="15" customFormat="1" ht="15" customHeight="1" x14ac:dyDescent="0.2">
      <c r="A14" s="30" t="s">
        <v>9</v>
      </c>
      <c r="B14" s="31">
        <v>11301</v>
      </c>
      <c r="C14" s="31">
        <v>5232</v>
      </c>
      <c r="D14" s="26">
        <v>4872</v>
      </c>
      <c r="E14" s="26">
        <v>5534</v>
      </c>
      <c r="F14" s="26">
        <f t="shared" ref="F14:F67" si="0">+E14-C14</f>
        <v>302</v>
      </c>
      <c r="G14" s="26">
        <f t="shared" ref="G14:G67" si="1">+E14-D14</f>
        <v>662</v>
      </c>
      <c r="H14" s="27">
        <f t="shared" ref="H14:H67" si="2">+E14/C14*100</f>
        <v>105.77217125382263</v>
      </c>
      <c r="I14" s="27">
        <f t="shared" ref="I14:I19" si="3">+E14/D14*100</f>
        <v>113.58784893267652</v>
      </c>
      <c r="K14" s="20"/>
      <c r="L14" s="28"/>
      <c r="M14" s="28"/>
      <c r="N14" s="29"/>
    </row>
    <row r="15" spans="1:14" s="15" customFormat="1" ht="15" customHeight="1" x14ac:dyDescent="0.2">
      <c r="A15" s="30" t="s">
        <v>10</v>
      </c>
      <c r="B15" s="31">
        <v>58</v>
      </c>
      <c r="C15" s="31">
        <v>33</v>
      </c>
      <c r="D15" s="26">
        <v>23</v>
      </c>
      <c r="E15" s="26">
        <v>21</v>
      </c>
      <c r="F15" s="26">
        <f t="shared" si="0"/>
        <v>-12</v>
      </c>
      <c r="G15" s="26">
        <f t="shared" si="1"/>
        <v>-2</v>
      </c>
      <c r="H15" s="27">
        <f t="shared" si="2"/>
        <v>63.636363636363633</v>
      </c>
      <c r="I15" s="27">
        <f t="shared" si="3"/>
        <v>91.304347826086953</v>
      </c>
      <c r="K15" s="20"/>
      <c r="L15" s="28"/>
      <c r="M15" s="28"/>
      <c r="N15" s="29"/>
    </row>
    <row r="16" spans="1:14" s="15" customFormat="1" ht="15" customHeight="1" x14ac:dyDescent="0.2">
      <c r="A16" s="30" t="s">
        <v>11</v>
      </c>
      <c r="B16" s="31">
        <v>137004</v>
      </c>
      <c r="C16" s="31">
        <v>54747</v>
      </c>
      <c r="D16" s="32">
        <v>50188</v>
      </c>
      <c r="E16" s="32">
        <v>58548</v>
      </c>
      <c r="F16" s="26">
        <f t="shared" si="0"/>
        <v>3801</v>
      </c>
      <c r="G16" s="26">
        <f t="shared" si="1"/>
        <v>8360</v>
      </c>
      <c r="H16" s="27">
        <f t="shared" si="2"/>
        <v>106.9428461833525</v>
      </c>
      <c r="I16" s="27">
        <f t="shared" si="3"/>
        <v>116.65736829521001</v>
      </c>
      <c r="K16" s="20"/>
      <c r="L16" s="28"/>
      <c r="M16" s="28"/>
      <c r="N16" s="29"/>
    </row>
    <row r="17" spans="1:14" s="15" customFormat="1" ht="15" customHeight="1" x14ac:dyDescent="0.2">
      <c r="A17" s="76" t="s">
        <v>166</v>
      </c>
      <c r="B17" s="31">
        <v>0</v>
      </c>
      <c r="C17" s="31">
        <v>0</v>
      </c>
      <c r="D17" s="32">
        <v>-1</v>
      </c>
      <c r="E17" s="32">
        <v>0</v>
      </c>
      <c r="F17" s="26"/>
      <c r="G17" s="26"/>
      <c r="H17" s="27"/>
      <c r="I17" s="27"/>
      <c r="K17" s="20"/>
      <c r="L17" s="28"/>
      <c r="M17" s="28"/>
      <c r="N17" s="29"/>
    </row>
    <row r="18" spans="1:14" s="15" customFormat="1" ht="15" customHeight="1" x14ac:dyDescent="0.2">
      <c r="A18" s="76" t="s">
        <v>91</v>
      </c>
      <c r="B18" s="31">
        <v>0</v>
      </c>
      <c r="C18" s="31">
        <v>0</v>
      </c>
      <c r="D18" s="32">
        <v>-1</v>
      </c>
      <c r="E18" s="32">
        <v>0</v>
      </c>
      <c r="F18" s="26">
        <f t="shared" si="0"/>
        <v>0</v>
      </c>
      <c r="G18" s="26">
        <f t="shared" si="1"/>
        <v>1</v>
      </c>
      <c r="H18" s="27">
        <v>0</v>
      </c>
      <c r="I18" s="27">
        <v>0</v>
      </c>
      <c r="K18" s="20"/>
      <c r="L18" s="28"/>
      <c r="M18" s="28"/>
      <c r="N18" s="29"/>
    </row>
    <row r="19" spans="1:14" s="15" customFormat="1" ht="15" customHeight="1" x14ac:dyDescent="0.2">
      <c r="A19" s="33" t="s">
        <v>12</v>
      </c>
      <c r="B19" s="34">
        <f>SUM(B13:B18)</f>
        <v>440924</v>
      </c>
      <c r="C19" s="34">
        <f>SUM(C13:C18)</f>
        <v>188721</v>
      </c>
      <c r="D19" s="34">
        <v>177684</v>
      </c>
      <c r="E19" s="34">
        <f>SUM(E13:E18)</f>
        <v>198947</v>
      </c>
      <c r="F19" s="35">
        <f t="shared" si="0"/>
        <v>10226</v>
      </c>
      <c r="G19" s="35">
        <f t="shared" si="1"/>
        <v>21263</v>
      </c>
      <c r="H19" s="36">
        <f t="shared" si="2"/>
        <v>105.41858086805389</v>
      </c>
      <c r="I19" s="36">
        <f t="shared" si="3"/>
        <v>111.96674996060423</v>
      </c>
      <c r="K19" s="17"/>
      <c r="L19" s="28"/>
      <c r="M19" s="37"/>
      <c r="N19" s="29"/>
    </row>
    <row r="20" spans="1:14" ht="15" customHeight="1" x14ac:dyDescent="0.2">
      <c r="A20" s="38" t="s">
        <v>13</v>
      </c>
      <c r="B20" s="38"/>
      <c r="C20" s="38"/>
      <c r="D20" s="38"/>
      <c r="E20" s="38"/>
      <c r="F20" s="26"/>
      <c r="G20" s="26"/>
      <c r="H20" s="38"/>
      <c r="I20" s="38"/>
    </row>
    <row r="21" spans="1:14" ht="15" customHeight="1" x14ac:dyDescent="0.2">
      <c r="A21" s="38" t="s">
        <v>14</v>
      </c>
      <c r="B21" s="39">
        <v>4972331</v>
      </c>
      <c r="C21" s="39">
        <v>2007540</v>
      </c>
      <c r="D21" s="40">
        <v>1969317</v>
      </c>
      <c r="E21" s="40">
        <v>1995019</v>
      </c>
      <c r="F21" s="26">
        <f t="shared" si="0"/>
        <v>-12521</v>
      </c>
      <c r="G21" s="26">
        <f t="shared" si="1"/>
        <v>25702</v>
      </c>
      <c r="H21" s="27">
        <f t="shared" si="2"/>
        <v>99.376301343933378</v>
      </c>
      <c r="I21" s="27">
        <f t="shared" ref="I21:I27" si="4">+E21/D21*100</f>
        <v>101.30512253740764</v>
      </c>
    </row>
    <row r="22" spans="1:14" ht="15" customHeight="1" x14ac:dyDescent="0.2">
      <c r="A22" s="38" t="s">
        <v>15</v>
      </c>
      <c r="B22" s="41">
        <v>108004</v>
      </c>
      <c r="C22" s="41">
        <v>43606</v>
      </c>
      <c r="D22" s="40">
        <v>43803</v>
      </c>
      <c r="E22" s="40">
        <v>40874</v>
      </c>
      <c r="F22" s="26">
        <f t="shared" si="0"/>
        <v>-2732</v>
      </c>
      <c r="G22" s="26">
        <f t="shared" si="1"/>
        <v>-2929</v>
      </c>
      <c r="H22" s="27">
        <f t="shared" si="2"/>
        <v>93.734807136632568</v>
      </c>
      <c r="I22" s="27">
        <f t="shared" si="4"/>
        <v>93.313243385156269</v>
      </c>
    </row>
    <row r="23" spans="1:14" ht="15" customHeight="1" x14ac:dyDescent="0.2">
      <c r="A23" s="38" t="s">
        <v>16</v>
      </c>
      <c r="B23" s="41">
        <v>480577</v>
      </c>
      <c r="C23" s="41">
        <v>194029</v>
      </c>
      <c r="D23" s="40">
        <v>190941</v>
      </c>
      <c r="E23" s="40">
        <v>185719</v>
      </c>
      <c r="F23" s="26">
        <f t="shared" si="0"/>
        <v>-8310</v>
      </c>
      <c r="G23" s="26">
        <f t="shared" si="1"/>
        <v>-5222</v>
      </c>
      <c r="H23" s="27">
        <f t="shared" si="2"/>
        <v>95.717135067438377</v>
      </c>
      <c r="I23" s="27">
        <f t="shared" si="4"/>
        <v>97.265123781691727</v>
      </c>
    </row>
    <row r="24" spans="1:14" ht="15" customHeight="1" x14ac:dyDescent="0.2">
      <c r="A24" s="38" t="s">
        <v>17</v>
      </c>
      <c r="B24" s="41">
        <v>44048</v>
      </c>
      <c r="C24" s="41">
        <v>17784</v>
      </c>
      <c r="D24" s="40">
        <v>17418</v>
      </c>
      <c r="E24" s="40">
        <v>17621</v>
      </c>
      <c r="F24" s="26">
        <f t="shared" si="0"/>
        <v>-163</v>
      </c>
      <c r="G24" s="26">
        <f t="shared" si="1"/>
        <v>203</v>
      </c>
      <c r="H24" s="27">
        <f t="shared" si="2"/>
        <v>99.083445793972118</v>
      </c>
      <c r="I24" s="27">
        <f t="shared" si="4"/>
        <v>101.16546101733839</v>
      </c>
    </row>
    <row r="25" spans="1:14" ht="15" customHeight="1" x14ac:dyDescent="0.2">
      <c r="A25" s="38" t="s">
        <v>18</v>
      </c>
      <c r="B25" s="41">
        <v>2194</v>
      </c>
      <c r="C25" s="41">
        <v>887</v>
      </c>
      <c r="D25" s="40">
        <v>942</v>
      </c>
      <c r="E25" s="40">
        <v>785</v>
      </c>
      <c r="F25" s="26">
        <f t="shared" si="0"/>
        <v>-102</v>
      </c>
      <c r="G25" s="26">
        <f t="shared" si="1"/>
        <v>-157</v>
      </c>
      <c r="H25" s="27">
        <f t="shared" si="2"/>
        <v>88.500563697857942</v>
      </c>
      <c r="I25" s="27">
        <f t="shared" si="4"/>
        <v>83.333333333333343</v>
      </c>
    </row>
    <row r="26" spans="1:14" ht="15" customHeight="1" x14ac:dyDescent="0.2">
      <c r="A26" s="38" t="s">
        <v>19</v>
      </c>
      <c r="B26" s="41">
        <v>0</v>
      </c>
      <c r="C26" s="41"/>
      <c r="D26" s="40">
        <v>48</v>
      </c>
      <c r="E26" s="40">
        <v>25</v>
      </c>
      <c r="F26" s="26">
        <f t="shared" si="0"/>
        <v>25</v>
      </c>
      <c r="G26" s="26">
        <f t="shared" si="1"/>
        <v>-23</v>
      </c>
      <c r="H26" s="27">
        <v>0</v>
      </c>
      <c r="I26" s="27">
        <f t="shared" si="4"/>
        <v>52.083333333333336</v>
      </c>
    </row>
    <row r="27" spans="1:14" ht="15" customHeight="1" x14ac:dyDescent="0.2">
      <c r="A27" s="42" t="s">
        <v>4</v>
      </c>
      <c r="B27" s="43">
        <v>5607154</v>
      </c>
      <c r="C27" s="43">
        <v>2263846</v>
      </c>
      <c r="D27" s="43">
        <v>2222469</v>
      </c>
      <c r="E27" s="43">
        <v>2240043</v>
      </c>
      <c r="F27" s="35">
        <f t="shared" si="0"/>
        <v>-23803</v>
      </c>
      <c r="G27" s="35">
        <f t="shared" si="1"/>
        <v>17574</v>
      </c>
      <c r="H27" s="36">
        <f t="shared" si="2"/>
        <v>98.948559221784521</v>
      </c>
      <c r="I27" s="36">
        <f t="shared" si="4"/>
        <v>100.79074218808002</v>
      </c>
    </row>
    <row r="28" spans="1:14" ht="15" customHeight="1" x14ac:dyDescent="0.2">
      <c r="A28" s="38" t="s">
        <v>20</v>
      </c>
      <c r="B28" s="41"/>
      <c r="C28" s="41"/>
      <c r="D28" s="41"/>
      <c r="E28" s="41"/>
      <c r="F28" s="26"/>
      <c r="G28" s="26"/>
      <c r="H28" s="41"/>
      <c r="I28" s="41"/>
    </row>
    <row r="29" spans="1:14" ht="15" customHeight="1" x14ac:dyDescent="0.2">
      <c r="A29" s="38" t="s">
        <v>21</v>
      </c>
      <c r="B29" s="41">
        <v>781909</v>
      </c>
      <c r="C29" s="41">
        <v>319453</v>
      </c>
      <c r="D29" s="40">
        <v>310706</v>
      </c>
      <c r="E29" s="40">
        <v>310430</v>
      </c>
      <c r="F29" s="26">
        <f t="shared" si="0"/>
        <v>-9023</v>
      </c>
      <c r="G29" s="26">
        <f t="shared" si="1"/>
        <v>-276</v>
      </c>
      <c r="H29" s="27">
        <f t="shared" si="2"/>
        <v>97.175484343549755</v>
      </c>
      <c r="I29" s="27">
        <f t="shared" ref="I29:I34" si="5">+E29/D29*100</f>
        <v>99.911170044994307</v>
      </c>
    </row>
    <row r="30" spans="1:14" ht="15" customHeight="1" x14ac:dyDescent="0.2">
      <c r="A30" s="38" t="s">
        <v>16</v>
      </c>
      <c r="B30" s="41">
        <v>104653</v>
      </c>
      <c r="C30" s="41">
        <v>42757</v>
      </c>
      <c r="D30" s="40">
        <v>41832</v>
      </c>
      <c r="E30" s="40">
        <v>39732</v>
      </c>
      <c r="F30" s="26">
        <f t="shared" si="0"/>
        <v>-3025</v>
      </c>
      <c r="G30" s="26">
        <f t="shared" si="1"/>
        <v>-2100</v>
      </c>
      <c r="H30" s="27">
        <f t="shared" si="2"/>
        <v>92.925135065603286</v>
      </c>
      <c r="I30" s="27">
        <f t="shared" si="5"/>
        <v>94.979919678714865</v>
      </c>
    </row>
    <row r="31" spans="1:14" ht="15" customHeight="1" x14ac:dyDescent="0.2">
      <c r="A31" s="38" t="s">
        <v>22</v>
      </c>
      <c r="B31" s="41">
        <v>13467</v>
      </c>
      <c r="C31" s="41">
        <v>5502</v>
      </c>
      <c r="D31" s="40">
        <v>5401</v>
      </c>
      <c r="E31" s="40">
        <v>5518</v>
      </c>
      <c r="F31" s="26">
        <f t="shared" si="0"/>
        <v>16</v>
      </c>
      <c r="G31" s="26">
        <f t="shared" si="1"/>
        <v>117</v>
      </c>
      <c r="H31" s="27">
        <f t="shared" si="2"/>
        <v>100.29080334423845</v>
      </c>
      <c r="I31" s="27">
        <f t="shared" si="5"/>
        <v>102.1662655063877</v>
      </c>
    </row>
    <row r="32" spans="1:14" ht="15" customHeight="1" x14ac:dyDescent="0.2">
      <c r="A32" s="38" t="s">
        <v>18</v>
      </c>
      <c r="B32" s="41">
        <v>38690</v>
      </c>
      <c r="C32" s="41">
        <v>15806</v>
      </c>
      <c r="D32" s="40">
        <v>16116</v>
      </c>
      <c r="E32" s="40">
        <v>15189</v>
      </c>
      <c r="F32" s="26">
        <f t="shared" si="0"/>
        <v>-617</v>
      </c>
      <c r="G32" s="26">
        <f t="shared" si="1"/>
        <v>-927</v>
      </c>
      <c r="H32" s="27">
        <f t="shared" si="2"/>
        <v>96.096419081361503</v>
      </c>
      <c r="I32" s="27">
        <f t="shared" si="5"/>
        <v>94.24795234549515</v>
      </c>
    </row>
    <row r="33" spans="1:9" ht="15" customHeight="1" x14ac:dyDescent="0.2">
      <c r="A33" s="38" t="s">
        <v>19</v>
      </c>
      <c r="B33" s="41">
        <v>0</v>
      </c>
      <c r="C33" s="41"/>
      <c r="D33" s="40">
        <v>54</v>
      </c>
      <c r="E33" s="40">
        <v>47</v>
      </c>
      <c r="F33" s="26">
        <f t="shared" si="0"/>
        <v>47</v>
      </c>
      <c r="G33" s="26">
        <f t="shared" si="1"/>
        <v>-7</v>
      </c>
      <c r="H33" s="27">
        <v>0</v>
      </c>
      <c r="I33" s="27">
        <f t="shared" si="5"/>
        <v>87.037037037037038</v>
      </c>
    </row>
    <row r="34" spans="1:9" ht="15" customHeight="1" x14ac:dyDescent="0.2">
      <c r="A34" s="42" t="s">
        <v>4</v>
      </c>
      <c r="B34" s="43">
        <v>938719</v>
      </c>
      <c r="C34" s="43">
        <v>383518</v>
      </c>
      <c r="D34" s="43">
        <v>374109</v>
      </c>
      <c r="E34" s="43">
        <v>370916</v>
      </c>
      <c r="F34" s="35">
        <f t="shared" si="0"/>
        <v>-12602</v>
      </c>
      <c r="G34" s="35">
        <f t="shared" si="1"/>
        <v>-3193</v>
      </c>
      <c r="H34" s="36">
        <f t="shared" si="2"/>
        <v>96.714104683482915</v>
      </c>
      <c r="I34" s="36">
        <f t="shared" si="5"/>
        <v>99.146505430235578</v>
      </c>
    </row>
    <row r="35" spans="1:9" ht="15" customHeight="1" x14ac:dyDescent="0.2">
      <c r="A35" s="38" t="s">
        <v>23</v>
      </c>
      <c r="B35" s="41"/>
      <c r="C35" s="41"/>
      <c r="D35" s="38"/>
      <c r="E35" s="38"/>
      <c r="F35" s="26"/>
      <c r="G35" s="26"/>
      <c r="H35" s="41"/>
      <c r="I35" s="41"/>
    </row>
    <row r="36" spans="1:9" ht="15" customHeight="1" x14ac:dyDescent="0.2">
      <c r="A36" s="38" t="s">
        <v>14</v>
      </c>
      <c r="B36" s="39">
        <v>4972331</v>
      </c>
      <c r="C36" s="39">
        <v>2007540</v>
      </c>
      <c r="D36" s="39">
        <v>1969317</v>
      </c>
      <c r="E36" s="39">
        <v>1995019</v>
      </c>
      <c r="F36" s="26">
        <f t="shared" si="0"/>
        <v>-12521</v>
      </c>
      <c r="G36" s="26">
        <f t="shared" si="1"/>
        <v>25702</v>
      </c>
      <c r="H36" s="27">
        <f t="shared" si="2"/>
        <v>99.376301343933378</v>
      </c>
      <c r="I36" s="27">
        <f t="shared" ref="I36:I43" si="6">+E36/D36*100</f>
        <v>101.30512253740764</v>
      </c>
    </row>
    <row r="37" spans="1:9" ht="15" customHeight="1" x14ac:dyDescent="0.2">
      <c r="A37" s="38" t="s">
        <v>15</v>
      </c>
      <c r="B37" s="39">
        <v>108004</v>
      </c>
      <c r="C37" s="39">
        <v>43606</v>
      </c>
      <c r="D37" s="39">
        <v>43803</v>
      </c>
      <c r="E37" s="39">
        <v>40874</v>
      </c>
      <c r="F37" s="26">
        <f t="shared" si="0"/>
        <v>-2732</v>
      </c>
      <c r="G37" s="26">
        <f t="shared" si="1"/>
        <v>-2929</v>
      </c>
      <c r="H37" s="27">
        <f t="shared" si="2"/>
        <v>93.734807136632568</v>
      </c>
      <c r="I37" s="27">
        <f t="shared" si="6"/>
        <v>93.313243385156269</v>
      </c>
    </row>
    <row r="38" spans="1:9" ht="15" customHeight="1" x14ac:dyDescent="0.2">
      <c r="A38" s="38" t="s">
        <v>21</v>
      </c>
      <c r="B38" s="39">
        <v>781909</v>
      </c>
      <c r="C38" s="39">
        <v>319453</v>
      </c>
      <c r="D38" s="39">
        <v>310706</v>
      </c>
      <c r="E38" s="39">
        <v>310430</v>
      </c>
      <c r="F38" s="26">
        <f t="shared" si="0"/>
        <v>-9023</v>
      </c>
      <c r="G38" s="26">
        <f t="shared" si="1"/>
        <v>-276</v>
      </c>
      <c r="H38" s="27">
        <f t="shared" si="2"/>
        <v>97.175484343549755</v>
      </c>
      <c r="I38" s="27">
        <f t="shared" si="6"/>
        <v>99.911170044994307</v>
      </c>
    </row>
    <row r="39" spans="1:9" ht="15" customHeight="1" x14ac:dyDescent="0.2">
      <c r="A39" s="38" t="s">
        <v>16</v>
      </c>
      <c r="B39" s="39">
        <v>585230</v>
      </c>
      <c r="C39" s="39">
        <v>236786</v>
      </c>
      <c r="D39" s="39">
        <v>232773</v>
      </c>
      <c r="E39" s="39">
        <v>225451</v>
      </c>
      <c r="F39" s="26">
        <f t="shared" si="0"/>
        <v>-11335</v>
      </c>
      <c r="G39" s="26">
        <f t="shared" si="1"/>
        <v>-7322</v>
      </c>
      <c r="H39" s="27">
        <f t="shared" si="2"/>
        <v>95.212977118579644</v>
      </c>
      <c r="I39" s="27">
        <f t="shared" si="6"/>
        <v>96.854446177176911</v>
      </c>
    </row>
    <row r="40" spans="1:9" ht="15" customHeight="1" x14ac:dyDescent="0.2">
      <c r="A40" s="38" t="s">
        <v>17</v>
      </c>
      <c r="B40" s="39">
        <v>57515</v>
      </c>
      <c r="C40" s="39">
        <v>23286</v>
      </c>
      <c r="D40" s="39">
        <v>22819</v>
      </c>
      <c r="E40" s="39">
        <v>23139</v>
      </c>
      <c r="F40" s="26">
        <f t="shared" si="0"/>
        <v>-147</v>
      </c>
      <c r="G40" s="26">
        <f t="shared" si="1"/>
        <v>320</v>
      </c>
      <c r="H40" s="27">
        <f t="shared" si="2"/>
        <v>99.368719402215916</v>
      </c>
      <c r="I40" s="27">
        <f t="shared" si="6"/>
        <v>101.40234015513387</v>
      </c>
    </row>
    <row r="41" spans="1:9" ht="15" customHeight="1" x14ac:dyDescent="0.2">
      <c r="A41" s="38" t="s">
        <v>18</v>
      </c>
      <c r="B41" s="39">
        <v>40884</v>
      </c>
      <c r="C41" s="39">
        <v>16693</v>
      </c>
      <c r="D41" s="39">
        <v>17058</v>
      </c>
      <c r="E41" s="39">
        <v>15974</v>
      </c>
      <c r="F41" s="26">
        <f t="shared" si="0"/>
        <v>-719</v>
      </c>
      <c r="G41" s="26">
        <f t="shared" si="1"/>
        <v>-1084</v>
      </c>
      <c r="H41" s="27">
        <f t="shared" si="2"/>
        <v>95.692805367519313</v>
      </c>
      <c r="I41" s="27">
        <f t="shared" si="6"/>
        <v>93.645210458435926</v>
      </c>
    </row>
    <row r="42" spans="1:9" ht="15" customHeight="1" x14ac:dyDescent="0.2">
      <c r="A42" s="38" t="s">
        <v>19</v>
      </c>
      <c r="B42" s="39">
        <v>0</v>
      </c>
      <c r="C42" s="39">
        <v>0</v>
      </c>
      <c r="D42" s="39">
        <v>102</v>
      </c>
      <c r="E42" s="39">
        <v>72</v>
      </c>
      <c r="F42" s="26">
        <f t="shared" si="0"/>
        <v>72</v>
      </c>
      <c r="G42" s="26">
        <f t="shared" si="1"/>
        <v>-30</v>
      </c>
      <c r="H42" s="27">
        <v>0</v>
      </c>
      <c r="I42" s="27">
        <f t="shared" si="6"/>
        <v>70.588235294117652</v>
      </c>
    </row>
    <row r="43" spans="1:9" ht="15" customHeight="1" x14ac:dyDescent="0.2">
      <c r="A43" s="42" t="s">
        <v>24</v>
      </c>
      <c r="B43" s="43">
        <v>6545873</v>
      </c>
      <c r="C43" s="43">
        <v>2647364</v>
      </c>
      <c r="D43" s="43">
        <v>2596578</v>
      </c>
      <c r="E43" s="43">
        <v>2610959</v>
      </c>
      <c r="F43" s="35">
        <f t="shared" si="0"/>
        <v>-36405</v>
      </c>
      <c r="G43" s="35">
        <f t="shared" si="1"/>
        <v>14381</v>
      </c>
      <c r="H43" s="36">
        <f t="shared" si="2"/>
        <v>98.624858538531157</v>
      </c>
      <c r="I43" s="36">
        <f t="shared" si="6"/>
        <v>100.5538443289591</v>
      </c>
    </row>
    <row r="44" spans="1:9" ht="15" customHeight="1" x14ac:dyDescent="0.2">
      <c r="A44" s="38" t="s">
        <v>25</v>
      </c>
      <c r="B44" s="38"/>
      <c r="C44" s="38"/>
      <c r="D44" s="38"/>
      <c r="E44" s="38"/>
      <c r="F44" s="26"/>
      <c r="G44" s="26"/>
      <c r="H44" s="38"/>
      <c r="I44" s="38"/>
    </row>
    <row r="45" spans="1:9" ht="15" customHeight="1" x14ac:dyDescent="0.2">
      <c r="A45" s="41" t="s">
        <v>26</v>
      </c>
      <c r="B45" s="41">
        <v>3857</v>
      </c>
      <c r="C45" s="39">
        <v>1578</v>
      </c>
      <c r="D45" s="39">
        <v>1578</v>
      </c>
      <c r="E45" s="39">
        <v>1776</v>
      </c>
      <c r="F45" s="26">
        <f t="shared" si="0"/>
        <v>198</v>
      </c>
      <c r="G45" s="26">
        <f t="shared" si="1"/>
        <v>198</v>
      </c>
      <c r="H45" s="27">
        <f>+E45/C45*100</f>
        <v>112.54752851711028</v>
      </c>
      <c r="I45" s="27">
        <f>+E45/D45*100</f>
        <v>112.54752851711028</v>
      </c>
    </row>
    <row r="46" spans="1:9" ht="15" customHeight="1" x14ac:dyDescent="0.2">
      <c r="A46" s="41" t="s">
        <v>27</v>
      </c>
      <c r="B46" s="41">
        <v>26456</v>
      </c>
      <c r="C46" s="39">
        <v>11113</v>
      </c>
      <c r="D46" s="39">
        <v>10458</v>
      </c>
      <c r="E46" s="39">
        <v>10420</v>
      </c>
      <c r="F46" s="26">
        <f t="shared" si="0"/>
        <v>-693</v>
      </c>
      <c r="G46" s="26">
        <f t="shared" si="1"/>
        <v>-38</v>
      </c>
      <c r="H46" s="27">
        <f t="shared" si="2"/>
        <v>93.764060109781326</v>
      </c>
      <c r="I46" s="27">
        <f>+E46/D46*100</f>
        <v>99.636641805316501</v>
      </c>
    </row>
    <row r="47" spans="1:9" ht="15" customHeight="1" x14ac:dyDescent="0.2">
      <c r="A47" s="41" t="s">
        <v>28</v>
      </c>
      <c r="B47" s="41">
        <v>160</v>
      </c>
      <c r="C47" s="39">
        <v>81</v>
      </c>
      <c r="D47" s="39">
        <v>47</v>
      </c>
      <c r="E47" s="39">
        <v>50</v>
      </c>
      <c r="F47" s="26">
        <f t="shared" si="0"/>
        <v>-31</v>
      </c>
      <c r="G47" s="26">
        <f t="shared" si="1"/>
        <v>3</v>
      </c>
      <c r="H47" s="27">
        <f t="shared" si="2"/>
        <v>61.728395061728392</v>
      </c>
      <c r="I47" s="27">
        <f>+E47/D47*100</f>
        <v>106.38297872340425</v>
      </c>
    </row>
    <row r="48" spans="1:9" ht="15" customHeight="1" x14ac:dyDescent="0.2">
      <c r="A48" s="44" t="s">
        <v>29</v>
      </c>
      <c r="B48" s="44">
        <v>355</v>
      </c>
      <c r="C48" s="74">
        <v>147</v>
      </c>
      <c r="D48" s="39">
        <v>139</v>
      </c>
      <c r="E48" s="39">
        <v>132</v>
      </c>
      <c r="F48" s="26">
        <f t="shared" si="0"/>
        <v>-15</v>
      </c>
      <c r="G48" s="26">
        <f t="shared" si="1"/>
        <v>-7</v>
      </c>
      <c r="H48" s="27">
        <f t="shared" si="2"/>
        <v>89.795918367346943</v>
      </c>
      <c r="I48" s="27">
        <f>+E48/D48*100</f>
        <v>94.964028776978409</v>
      </c>
    </row>
    <row r="49" spans="1:9" ht="15" customHeight="1" x14ac:dyDescent="0.2">
      <c r="A49" s="44" t="s">
        <v>30</v>
      </c>
      <c r="B49" s="44">
        <v>578</v>
      </c>
      <c r="C49" s="74">
        <v>386</v>
      </c>
      <c r="D49" s="39">
        <v>150</v>
      </c>
      <c r="E49" s="39">
        <v>407</v>
      </c>
      <c r="F49" s="26">
        <f t="shared" si="0"/>
        <v>21</v>
      </c>
      <c r="G49" s="26">
        <f t="shared" si="1"/>
        <v>257</v>
      </c>
      <c r="H49" s="27">
        <f t="shared" si="2"/>
        <v>105.44041450777202</v>
      </c>
      <c r="I49" s="27">
        <f>+E49/D49*100</f>
        <v>271.33333333333331</v>
      </c>
    </row>
    <row r="50" spans="1:9" ht="15" customHeight="1" x14ac:dyDescent="0.2">
      <c r="A50" s="44" t="s">
        <v>31</v>
      </c>
      <c r="B50" s="44">
        <v>0</v>
      </c>
      <c r="C50" s="74">
        <v>0</v>
      </c>
      <c r="D50" s="39">
        <v>0</v>
      </c>
      <c r="E50" s="39">
        <v>0</v>
      </c>
      <c r="F50" s="26">
        <f t="shared" si="0"/>
        <v>0</v>
      </c>
      <c r="G50" s="26">
        <f t="shared" si="1"/>
        <v>0</v>
      </c>
      <c r="H50" s="26">
        <v>0</v>
      </c>
      <c r="I50" s="26">
        <v>0</v>
      </c>
    </row>
    <row r="51" spans="1:9" ht="15" customHeight="1" x14ac:dyDescent="0.2">
      <c r="A51" s="38" t="s">
        <v>32</v>
      </c>
      <c r="B51" s="41">
        <v>0</v>
      </c>
      <c r="C51" s="39">
        <v>0</v>
      </c>
      <c r="D51" s="39">
        <v>0</v>
      </c>
      <c r="E51" s="39">
        <v>0</v>
      </c>
      <c r="F51" s="26">
        <f t="shared" si="0"/>
        <v>0</v>
      </c>
      <c r="G51" s="26">
        <f t="shared" si="1"/>
        <v>0</v>
      </c>
      <c r="H51" s="26">
        <v>0</v>
      </c>
      <c r="I51" s="26">
        <v>0</v>
      </c>
    </row>
    <row r="52" spans="1:9" s="47" customFormat="1" ht="27.75" customHeight="1" x14ac:dyDescent="0.2">
      <c r="A52" s="45" t="s">
        <v>33</v>
      </c>
      <c r="B52" s="45">
        <v>15218</v>
      </c>
      <c r="C52" s="46">
        <v>6645</v>
      </c>
      <c r="D52" s="46">
        <v>6052</v>
      </c>
      <c r="E52" s="46">
        <v>5415</v>
      </c>
      <c r="F52" s="26">
        <f t="shared" si="0"/>
        <v>-1230</v>
      </c>
      <c r="G52" s="26">
        <f t="shared" si="1"/>
        <v>-637</v>
      </c>
      <c r="H52" s="193">
        <f t="shared" si="2"/>
        <v>81.489841986455986</v>
      </c>
      <c r="I52" s="193">
        <f t="shared" ref="I52:I58" si="7">+E52/D52*100</f>
        <v>89.47455386649041</v>
      </c>
    </row>
    <row r="53" spans="1:9" ht="15" customHeight="1" x14ac:dyDescent="0.2">
      <c r="A53" s="38" t="s">
        <v>34</v>
      </c>
      <c r="B53" s="41">
        <v>122</v>
      </c>
      <c r="C53" s="39">
        <v>74</v>
      </c>
      <c r="D53" s="39">
        <v>47</v>
      </c>
      <c r="E53" s="39">
        <v>42</v>
      </c>
      <c r="F53" s="26">
        <f t="shared" si="0"/>
        <v>-32</v>
      </c>
      <c r="G53" s="26">
        <f t="shared" si="1"/>
        <v>-5</v>
      </c>
      <c r="H53" s="27">
        <f t="shared" si="2"/>
        <v>56.756756756756758</v>
      </c>
      <c r="I53" s="27">
        <f t="shared" si="7"/>
        <v>89.361702127659569</v>
      </c>
    </row>
    <row r="54" spans="1:9" ht="15" customHeight="1" x14ac:dyDescent="0.2">
      <c r="A54" s="38" t="s">
        <v>35</v>
      </c>
      <c r="B54" s="41">
        <v>53</v>
      </c>
      <c r="C54" s="39">
        <v>40</v>
      </c>
      <c r="D54" s="39">
        <v>18</v>
      </c>
      <c r="E54" s="39">
        <v>24</v>
      </c>
      <c r="F54" s="26">
        <f t="shared" si="0"/>
        <v>-16</v>
      </c>
      <c r="G54" s="26">
        <f t="shared" si="1"/>
        <v>6</v>
      </c>
      <c r="H54" s="27">
        <f t="shared" si="2"/>
        <v>60</v>
      </c>
      <c r="I54" s="27">
        <f t="shared" si="7"/>
        <v>133.33333333333331</v>
      </c>
    </row>
    <row r="55" spans="1:9" ht="15" customHeight="1" x14ac:dyDescent="0.2">
      <c r="A55" s="38" t="s">
        <v>36</v>
      </c>
      <c r="B55" s="41">
        <v>150</v>
      </c>
      <c r="C55" s="39">
        <v>80</v>
      </c>
      <c r="D55" s="39">
        <v>50</v>
      </c>
      <c r="E55" s="39">
        <v>47</v>
      </c>
      <c r="F55" s="26">
        <f t="shared" si="0"/>
        <v>-33</v>
      </c>
      <c r="G55" s="26">
        <f t="shared" si="1"/>
        <v>-3</v>
      </c>
      <c r="H55" s="27">
        <f t="shared" si="2"/>
        <v>58.75</v>
      </c>
      <c r="I55" s="27">
        <f t="shared" si="7"/>
        <v>94</v>
      </c>
    </row>
    <row r="56" spans="1:9" ht="15" customHeight="1" x14ac:dyDescent="0.2">
      <c r="A56" s="38" t="s">
        <v>37</v>
      </c>
      <c r="B56" s="41">
        <v>0</v>
      </c>
      <c r="C56" s="48">
        <v>0</v>
      </c>
      <c r="D56" s="48">
        <v>-21</v>
      </c>
      <c r="E56" s="48">
        <v>-12</v>
      </c>
      <c r="F56" s="26">
        <f t="shared" si="0"/>
        <v>-12</v>
      </c>
      <c r="G56" s="26">
        <f t="shared" si="1"/>
        <v>9</v>
      </c>
      <c r="H56" s="27">
        <v>0</v>
      </c>
      <c r="I56" s="27">
        <f t="shared" si="7"/>
        <v>57.142857142857139</v>
      </c>
    </row>
    <row r="57" spans="1:9" ht="15" customHeight="1" x14ac:dyDescent="0.2">
      <c r="A57" s="49" t="s">
        <v>38</v>
      </c>
      <c r="B57" s="41">
        <v>2700</v>
      </c>
      <c r="C57" s="48">
        <v>1056</v>
      </c>
      <c r="D57" s="50">
        <v>1173</v>
      </c>
      <c r="E57" s="50">
        <v>1214</v>
      </c>
      <c r="F57" s="26">
        <f t="shared" si="0"/>
        <v>158</v>
      </c>
      <c r="G57" s="26">
        <f t="shared" si="1"/>
        <v>41</v>
      </c>
      <c r="H57" s="27">
        <f t="shared" si="2"/>
        <v>114.96212121212122</v>
      </c>
      <c r="I57" s="27">
        <f t="shared" si="7"/>
        <v>103.49531116794543</v>
      </c>
    </row>
    <row r="58" spans="1:9" ht="15" customHeight="1" x14ac:dyDescent="0.2">
      <c r="A58" s="49" t="s">
        <v>24</v>
      </c>
      <c r="B58" s="43">
        <f>+B45+B46+B47+B48+B49+B50+B51+B52+B53+B54+B55+B56+B57</f>
        <v>49649</v>
      </c>
      <c r="C58" s="43">
        <v>21200</v>
      </c>
      <c r="D58" s="43">
        <v>19691</v>
      </c>
      <c r="E58" s="43">
        <f>SUM(E45:E57)</f>
        <v>19515</v>
      </c>
      <c r="F58" s="35">
        <f t="shared" si="0"/>
        <v>-1685</v>
      </c>
      <c r="G58" s="35">
        <f t="shared" si="1"/>
        <v>-176</v>
      </c>
      <c r="H58" s="36">
        <f t="shared" si="2"/>
        <v>92.051886792452834</v>
      </c>
      <c r="I58" s="36">
        <f t="shared" si="7"/>
        <v>99.106190645472552</v>
      </c>
    </row>
    <row r="59" spans="1:9" ht="15" customHeight="1" x14ac:dyDescent="0.2">
      <c r="A59" s="51" t="s">
        <v>39</v>
      </c>
      <c r="B59" s="41"/>
      <c r="C59" s="41"/>
      <c r="D59" s="41"/>
      <c r="E59" s="41"/>
      <c r="F59" s="26"/>
      <c r="G59" s="26"/>
      <c r="H59" s="52"/>
      <c r="I59" s="53"/>
    </row>
    <row r="60" spans="1:9" ht="15" customHeight="1" x14ac:dyDescent="0.2">
      <c r="A60" s="54" t="s">
        <v>40</v>
      </c>
      <c r="B60" s="55">
        <v>4657</v>
      </c>
      <c r="C60" s="55">
        <v>2213</v>
      </c>
      <c r="D60" s="55">
        <v>1496</v>
      </c>
      <c r="E60" s="55">
        <v>1233</v>
      </c>
      <c r="F60" s="26">
        <f t="shared" si="0"/>
        <v>-980</v>
      </c>
      <c r="G60" s="26">
        <f t="shared" si="1"/>
        <v>-263</v>
      </c>
      <c r="H60" s="27">
        <f t="shared" si="2"/>
        <v>55.716222322638956</v>
      </c>
      <c r="I60" s="27">
        <f>+E60/D60*100</f>
        <v>82.419786096256686</v>
      </c>
    </row>
    <row r="61" spans="1:9" ht="15" customHeight="1" x14ac:dyDescent="0.2">
      <c r="A61" s="56" t="s">
        <v>41</v>
      </c>
      <c r="B61" s="57">
        <v>11520</v>
      </c>
      <c r="C61" s="57">
        <v>4758</v>
      </c>
      <c r="D61" s="57">
        <v>3978</v>
      </c>
      <c r="E61" s="57">
        <v>4013</v>
      </c>
      <c r="F61" s="26">
        <f t="shared" si="0"/>
        <v>-745</v>
      </c>
      <c r="G61" s="26">
        <f t="shared" si="1"/>
        <v>35</v>
      </c>
      <c r="H61" s="27">
        <f t="shared" si="2"/>
        <v>84.342160571668771</v>
      </c>
      <c r="I61" s="27">
        <f>+E61/D61*100</f>
        <v>100.87983911513322</v>
      </c>
    </row>
    <row r="62" spans="1:9" ht="15" customHeight="1" x14ac:dyDescent="0.2">
      <c r="A62" s="58" t="s">
        <v>42</v>
      </c>
      <c r="B62" s="59">
        <f>+B60+B61</f>
        <v>16177</v>
      </c>
      <c r="C62" s="59">
        <f t="shared" ref="C62:E62" si="8">+C60+C61</f>
        <v>6971</v>
      </c>
      <c r="D62" s="59">
        <f t="shared" si="8"/>
        <v>5474</v>
      </c>
      <c r="E62" s="59">
        <f t="shared" si="8"/>
        <v>5246</v>
      </c>
      <c r="F62" s="59">
        <f t="shared" si="0"/>
        <v>-1725</v>
      </c>
      <c r="G62" s="59">
        <f t="shared" si="1"/>
        <v>-228</v>
      </c>
      <c r="H62" s="36">
        <f t="shared" si="2"/>
        <v>75.254626308994403</v>
      </c>
      <c r="I62" s="36">
        <f>+E62/D62*100</f>
        <v>95.834855681402999</v>
      </c>
    </row>
    <row r="63" spans="1:9" ht="18" customHeight="1" x14ac:dyDescent="0.2">
      <c r="A63" s="38" t="s">
        <v>43</v>
      </c>
      <c r="B63" s="38"/>
      <c r="C63" s="38"/>
      <c r="D63" s="38"/>
      <c r="E63" s="38"/>
      <c r="F63" s="26"/>
      <c r="G63" s="26"/>
      <c r="H63" s="52"/>
      <c r="I63" s="53"/>
    </row>
    <row r="64" spans="1:9" ht="14.25" customHeight="1" x14ac:dyDescent="0.2">
      <c r="A64" s="60" t="s">
        <v>44</v>
      </c>
      <c r="B64" s="41">
        <v>147126</v>
      </c>
      <c r="C64" s="41">
        <v>60088</v>
      </c>
      <c r="D64" s="41">
        <v>64750</v>
      </c>
      <c r="E64" s="41">
        <v>69528</v>
      </c>
      <c r="F64" s="26">
        <f t="shared" si="0"/>
        <v>9440</v>
      </c>
      <c r="G64" s="26">
        <f t="shared" si="1"/>
        <v>4778</v>
      </c>
      <c r="H64" s="27">
        <f t="shared" si="2"/>
        <v>115.71029157236055</v>
      </c>
      <c r="I64" s="27">
        <f>+E64/D64*100</f>
        <v>107.37915057915058</v>
      </c>
    </row>
    <row r="65" spans="1:9" ht="15" customHeight="1" x14ac:dyDescent="0.2">
      <c r="A65" s="60" t="s">
        <v>45</v>
      </c>
      <c r="B65" s="41">
        <v>0</v>
      </c>
      <c r="C65" s="41">
        <v>0</v>
      </c>
      <c r="D65" s="41">
        <v>-81</v>
      </c>
      <c r="E65" s="41">
        <v>-60</v>
      </c>
      <c r="F65" s="26">
        <f t="shared" si="0"/>
        <v>-60</v>
      </c>
      <c r="G65" s="26">
        <f t="shared" si="1"/>
        <v>21</v>
      </c>
      <c r="H65" s="27">
        <v>0</v>
      </c>
      <c r="I65" s="27">
        <f>+E65/D65*100</f>
        <v>74.074074074074076</v>
      </c>
    </row>
    <row r="66" spans="1:9" ht="15" customHeight="1" x14ac:dyDescent="0.2">
      <c r="A66" s="60" t="s">
        <v>46</v>
      </c>
      <c r="B66" s="41">
        <v>0</v>
      </c>
      <c r="C66" s="41">
        <v>0</v>
      </c>
      <c r="D66" s="41">
        <v>35</v>
      </c>
      <c r="E66" s="41">
        <v>232</v>
      </c>
      <c r="F66" s="26">
        <f t="shared" si="0"/>
        <v>232</v>
      </c>
      <c r="G66" s="26">
        <f t="shared" si="1"/>
        <v>197</v>
      </c>
      <c r="H66" s="27">
        <v>0</v>
      </c>
      <c r="I66" s="27">
        <v>0</v>
      </c>
    </row>
    <row r="67" spans="1:9" ht="17.25" customHeight="1" x14ac:dyDescent="0.2">
      <c r="A67" s="61" t="s">
        <v>24</v>
      </c>
      <c r="B67" s="43">
        <f>SUM(B64:B66)</f>
        <v>147126</v>
      </c>
      <c r="C67" s="43">
        <f>SUM(C64:C66)</f>
        <v>60088</v>
      </c>
      <c r="D67" s="43">
        <v>64704</v>
      </c>
      <c r="E67" s="43">
        <f>SUM(E64:E66)</f>
        <v>69700</v>
      </c>
      <c r="F67" s="35">
        <f t="shared" si="0"/>
        <v>9612</v>
      </c>
      <c r="G67" s="35">
        <f t="shared" si="1"/>
        <v>4996</v>
      </c>
      <c r="H67" s="36">
        <f t="shared" si="2"/>
        <v>115.99653841033151</v>
      </c>
      <c r="I67" s="36">
        <f t="shared" ref="I67" si="9">+E67/D67*100</f>
        <v>107.72131552917902</v>
      </c>
    </row>
    <row r="69" spans="1:9" ht="15" customHeight="1" x14ac:dyDescent="0.2">
      <c r="E69" s="62"/>
    </row>
    <row r="70" spans="1:9" ht="15" customHeight="1" x14ac:dyDescent="0.2">
      <c r="A70" s="1"/>
    </row>
    <row r="71" spans="1:9" ht="15" customHeight="1" x14ac:dyDescent="0.2">
      <c r="A71" s="1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28" workbookViewId="0">
      <selection activeCell="G12" sqref="G12"/>
    </sheetView>
  </sheetViews>
  <sheetFormatPr defaultRowHeight="12.75" x14ac:dyDescent="0.2"/>
  <cols>
    <col min="1" max="1" width="68.42578125" customWidth="1"/>
    <col min="2" max="3" width="14.140625" style="169" customWidth="1"/>
    <col min="4" max="4" width="13.7109375" style="170" customWidth="1"/>
    <col min="5" max="5" width="12.7109375" customWidth="1"/>
    <col min="6" max="6" width="11.140625" customWidth="1"/>
    <col min="9" max="9" width="11.5703125" customWidth="1"/>
  </cols>
  <sheetData>
    <row r="1" spans="1:7" x14ac:dyDescent="0.2">
      <c r="A1" s="229"/>
      <c r="F1" s="230"/>
    </row>
    <row r="4" spans="1:7" x14ac:dyDescent="0.2">
      <c r="A4" s="231" t="s">
        <v>202</v>
      </c>
    </row>
    <row r="5" spans="1:7" x14ac:dyDescent="0.2">
      <c r="A5" s="231"/>
    </row>
    <row r="6" spans="1:7" x14ac:dyDescent="0.2">
      <c r="A6" s="231"/>
    </row>
    <row r="7" spans="1:7" x14ac:dyDescent="0.2">
      <c r="A7" t="s">
        <v>203</v>
      </c>
      <c r="C7" s="232"/>
      <c r="F7" s="230" t="s">
        <v>3</v>
      </c>
    </row>
    <row r="8" spans="1:7" s="170" customFormat="1" ht="69.75" customHeight="1" x14ac:dyDescent="0.2">
      <c r="A8" s="233" t="s">
        <v>1</v>
      </c>
      <c r="B8" s="234" t="s">
        <v>94</v>
      </c>
      <c r="C8" s="234" t="s">
        <v>204</v>
      </c>
      <c r="D8" s="235" t="s">
        <v>205</v>
      </c>
      <c r="E8" s="234" t="s">
        <v>206</v>
      </c>
      <c r="F8" s="236" t="s">
        <v>207</v>
      </c>
    </row>
    <row r="9" spans="1:7" s="240" customFormat="1" ht="14.25" customHeight="1" x14ac:dyDescent="0.2">
      <c r="A9" s="233" t="s">
        <v>0</v>
      </c>
      <c r="B9" s="234" t="s">
        <v>208</v>
      </c>
      <c r="C9" s="234" t="s">
        <v>209</v>
      </c>
      <c r="D9" s="237">
        <v>3</v>
      </c>
      <c r="E9" s="238">
        <v>4</v>
      </c>
      <c r="F9" s="239">
        <v>5</v>
      </c>
    </row>
    <row r="10" spans="1:7" ht="18.75" customHeight="1" x14ac:dyDescent="0.2">
      <c r="A10" s="241" t="s">
        <v>210</v>
      </c>
      <c r="B10" s="242">
        <v>87605</v>
      </c>
      <c r="C10" s="242">
        <v>36501.775000000001</v>
      </c>
      <c r="D10" s="243">
        <v>34886.063000000002</v>
      </c>
      <c r="E10" s="244">
        <v>39.82199988585127</v>
      </c>
      <c r="F10" s="244">
        <v>95.573607036918077</v>
      </c>
      <c r="G10" s="78"/>
    </row>
    <row r="11" spans="1:7" ht="12.75" customHeight="1" x14ac:dyDescent="0.2">
      <c r="A11" s="245"/>
      <c r="B11" s="246"/>
      <c r="C11" s="246"/>
      <c r="D11" s="247"/>
      <c r="E11" s="248"/>
      <c r="F11" s="248"/>
      <c r="G11" s="78"/>
    </row>
    <row r="12" spans="1:7" ht="17.25" customHeight="1" x14ac:dyDescent="0.2">
      <c r="A12" s="245" t="s">
        <v>211</v>
      </c>
      <c r="B12" s="249">
        <v>87605</v>
      </c>
      <c r="C12" s="249">
        <v>36501.775000000001</v>
      </c>
      <c r="D12" s="249">
        <v>35968</v>
      </c>
      <c r="E12" s="248">
        <v>41.057017293533477</v>
      </c>
      <c r="F12" s="248">
        <v>98.537673852846879</v>
      </c>
      <c r="G12" s="78"/>
    </row>
    <row r="13" spans="1:7" ht="12.75" customHeight="1" x14ac:dyDescent="0.2">
      <c r="A13" s="245" t="s">
        <v>2</v>
      </c>
      <c r="B13" s="246"/>
      <c r="C13" s="246" t="s">
        <v>212</v>
      </c>
      <c r="D13" s="250"/>
      <c r="E13" s="248"/>
      <c r="F13" s="248"/>
      <c r="G13" s="78"/>
    </row>
    <row r="14" spans="1:7" ht="18.75" customHeight="1" x14ac:dyDescent="0.2">
      <c r="A14" s="245" t="s">
        <v>213</v>
      </c>
      <c r="B14" s="249">
        <v>168</v>
      </c>
      <c r="C14" s="246">
        <v>70</v>
      </c>
      <c r="D14" s="251">
        <v>68</v>
      </c>
      <c r="E14" s="248">
        <v>40.476190476190474</v>
      </c>
      <c r="F14" s="248">
        <v>97.142857142857139</v>
      </c>
      <c r="G14" s="78"/>
    </row>
    <row r="15" spans="1:7" ht="18.75" customHeight="1" x14ac:dyDescent="0.2">
      <c r="A15" s="245" t="s">
        <v>214</v>
      </c>
      <c r="B15" s="249">
        <v>4900</v>
      </c>
      <c r="C15" s="246">
        <v>2041.6499999999999</v>
      </c>
      <c r="D15" s="251">
        <v>2098</v>
      </c>
      <c r="E15" s="248">
        <v>42.816326530612244</v>
      </c>
      <c r="F15" s="248">
        <v>102.76002253079616</v>
      </c>
      <c r="G15" s="78"/>
    </row>
    <row r="16" spans="1:7" ht="18.75" customHeight="1" x14ac:dyDescent="0.2">
      <c r="A16" s="245" t="s">
        <v>215</v>
      </c>
      <c r="B16" s="249">
        <v>36</v>
      </c>
      <c r="C16" s="246">
        <v>15</v>
      </c>
      <c r="D16" s="251">
        <v>15</v>
      </c>
      <c r="E16" s="248">
        <v>41.666666666666671</v>
      </c>
      <c r="F16" s="248">
        <v>100</v>
      </c>
      <c r="G16" s="78"/>
    </row>
    <row r="17" spans="1:9" ht="18.75" customHeight="1" x14ac:dyDescent="0.2">
      <c r="A17" s="245" t="s">
        <v>216</v>
      </c>
      <c r="B17" s="246">
        <v>3800</v>
      </c>
      <c r="C17" s="246">
        <v>1583.3000000000002</v>
      </c>
      <c r="D17" s="251">
        <v>1599</v>
      </c>
      <c r="E17" s="248">
        <v>42.078947368421055</v>
      </c>
      <c r="F17" s="248">
        <v>100.99159982315416</v>
      </c>
      <c r="G17" s="78"/>
    </row>
    <row r="18" spans="1:9" ht="18.75" customHeight="1" x14ac:dyDescent="0.2">
      <c r="A18" s="252" t="s">
        <v>217</v>
      </c>
      <c r="B18" s="246">
        <v>5100</v>
      </c>
      <c r="C18" s="246">
        <v>2125</v>
      </c>
      <c r="D18" s="251">
        <v>2097</v>
      </c>
      <c r="E18" s="248">
        <v>41.117647058823529</v>
      </c>
      <c r="F18" s="248">
        <v>98.682352941176461</v>
      </c>
      <c r="G18" s="78"/>
      <c r="I18" s="227"/>
    </row>
    <row r="19" spans="1:9" ht="18.75" customHeight="1" x14ac:dyDescent="0.2">
      <c r="A19" s="245" t="s">
        <v>218</v>
      </c>
      <c r="B19" s="246">
        <v>0</v>
      </c>
      <c r="C19" s="246">
        <v>0</v>
      </c>
      <c r="D19" s="251">
        <v>0</v>
      </c>
      <c r="E19" s="248">
        <v>0</v>
      </c>
      <c r="F19" s="248">
        <v>0</v>
      </c>
      <c r="G19" s="78"/>
    </row>
    <row r="20" spans="1:9" ht="27" customHeight="1" x14ac:dyDescent="0.2">
      <c r="A20" s="253" t="s">
        <v>219</v>
      </c>
      <c r="B20" s="246">
        <v>427</v>
      </c>
      <c r="C20" s="246">
        <v>177.90500000000003</v>
      </c>
      <c r="D20" s="251">
        <v>160</v>
      </c>
      <c r="E20" s="248">
        <v>37.470725995316165</v>
      </c>
      <c r="F20" s="248">
        <v>89.935639807762556</v>
      </c>
      <c r="G20" s="254"/>
    </row>
    <row r="21" spans="1:9" ht="41.25" customHeight="1" x14ac:dyDescent="0.2">
      <c r="A21" s="253" t="s">
        <v>220</v>
      </c>
      <c r="B21" s="246">
        <v>49</v>
      </c>
      <c r="C21" s="246">
        <v>20.565000000000001</v>
      </c>
      <c r="D21" s="251">
        <v>18</v>
      </c>
      <c r="E21" s="248">
        <v>36.734693877551024</v>
      </c>
      <c r="F21" s="248">
        <v>87.527352297592998</v>
      </c>
      <c r="G21" s="78"/>
    </row>
    <row r="22" spans="1:9" ht="30" customHeight="1" x14ac:dyDescent="0.2">
      <c r="A22" s="253" t="s">
        <v>221</v>
      </c>
      <c r="B22" s="246">
        <v>14</v>
      </c>
      <c r="C22" s="246">
        <v>5.6950000000000003</v>
      </c>
      <c r="D22" s="251">
        <v>0</v>
      </c>
      <c r="E22" s="248">
        <v>0</v>
      </c>
      <c r="F22" s="248">
        <v>0</v>
      </c>
      <c r="G22" s="78"/>
    </row>
    <row r="23" spans="1:9" ht="18.75" customHeight="1" x14ac:dyDescent="0.2">
      <c r="A23" s="245" t="s">
        <v>222</v>
      </c>
      <c r="B23" s="246">
        <v>368</v>
      </c>
      <c r="C23" s="246">
        <v>153.25</v>
      </c>
      <c r="D23" s="251">
        <v>150</v>
      </c>
      <c r="E23" s="248">
        <v>40.760869565217391</v>
      </c>
      <c r="F23" s="248">
        <v>97.879282218597069</v>
      </c>
      <c r="G23" s="78"/>
    </row>
    <row r="24" spans="1:9" ht="18.75" customHeight="1" x14ac:dyDescent="0.2">
      <c r="A24" s="255" t="s">
        <v>223</v>
      </c>
      <c r="B24" s="246">
        <v>0</v>
      </c>
      <c r="C24" s="246">
        <v>0</v>
      </c>
      <c r="D24" s="251">
        <v>6</v>
      </c>
      <c r="E24" s="256" t="s">
        <v>224</v>
      </c>
      <c r="F24" s="256" t="s">
        <v>224</v>
      </c>
      <c r="G24" s="78"/>
    </row>
    <row r="25" spans="1:9" ht="18.75" customHeight="1" x14ac:dyDescent="0.2">
      <c r="A25" s="257" t="s">
        <v>225</v>
      </c>
      <c r="B25" s="246">
        <v>0</v>
      </c>
      <c r="C25" s="246">
        <v>0</v>
      </c>
      <c r="D25" s="251">
        <v>1535</v>
      </c>
      <c r="E25" s="256" t="s">
        <v>224</v>
      </c>
      <c r="F25" s="256" t="s">
        <v>224</v>
      </c>
      <c r="G25" s="78"/>
    </row>
    <row r="26" spans="1:9" ht="29.25" customHeight="1" x14ac:dyDescent="0.2">
      <c r="A26" s="257" t="s">
        <v>226</v>
      </c>
      <c r="B26" s="246">
        <v>2200</v>
      </c>
      <c r="C26" s="246">
        <v>916.65000000000009</v>
      </c>
      <c r="D26" s="251">
        <v>913</v>
      </c>
      <c r="E26" s="248">
        <v>41.5</v>
      </c>
      <c r="F26" s="248">
        <v>99.601810942017124</v>
      </c>
      <c r="G26" s="78"/>
    </row>
    <row r="27" spans="1:9" ht="18.75" customHeight="1" x14ac:dyDescent="0.2">
      <c r="A27" s="257" t="s">
        <v>227</v>
      </c>
      <c r="B27" s="246">
        <v>0</v>
      </c>
      <c r="C27" s="246">
        <v>0</v>
      </c>
      <c r="D27" s="251">
        <v>3</v>
      </c>
      <c r="E27" s="256" t="s">
        <v>224</v>
      </c>
      <c r="F27" s="256" t="s">
        <v>224</v>
      </c>
      <c r="G27" s="78"/>
    </row>
    <row r="28" spans="1:9" ht="18.75" customHeight="1" x14ac:dyDescent="0.2">
      <c r="A28" s="255" t="s">
        <v>228</v>
      </c>
      <c r="B28" s="246">
        <v>37658</v>
      </c>
      <c r="C28" s="246">
        <v>15690.775000000001</v>
      </c>
      <c r="D28" s="251">
        <v>18072</v>
      </c>
      <c r="E28" s="248">
        <v>47.989802963513725</v>
      </c>
      <c r="F28" s="248">
        <v>115.17595529857512</v>
      </c>
    </row>
    <row r="29" spans="1:9" ht="43.5" customHeight="1" x14ac:dyDescent="0.2">
      <c r="A29" s="257" t="s">
        <v>229</v>
      </c>
      <c r="B29" s="246">
        <v>31751</v>
      </c>
      <c r="C29" s="246">
        <v>13229.485000000001</v>
      </c>
      <c r="D29" s="251">
        <v>8917</v>
      </c>
      <c r="E29" s="248">
        <v>28.084154829769144</v>
      </c>
      <c r="F29" s="248">
        <v>67.402472583021932</v>
      </c>
    </row>
    <row r="30" spans="1:9" ht="18.75" customHeight="1" x14ac:dyDescent="0.2">
      <c r="A30" s="257" t="s">
        <v>230</v>
      </c>
      <c r="B30" s="246">
        <v>1050</v>
      </c>
      <c r="C30" s="246">
        <v>437.5</v>
      </c>
      <c r="D30" s="251">
        <v>293</v>
      </c>
      <c r="E30" s="248">
        <v>27.904761904761905</v>
      </c>
      <c r="F30" s="248">
        <v>66.971428571428575</v>
      </c>
    </row>
    <row r="31" spans="1:9" ht="27.75" customHeight="1" x14ac:dyDescent="0.2">
      <c r="A31" s="258" t="s">
        <v>231</v>
      </c>
      <c r="B31" s="259">
        <v>84</v>
      </c>
      <c r="C31" s="259">
        <v>35</v>
      </c>
      <c r="D31" s="260">
        <v>24</v>
      </c>
      <c r="E31" s="261">
        <v>28.571428571428569</v>
      </c>
      <c r="F31" s="261">
        <v>68.571428571428569</v>
      </c>
    </row>
    <row r="32" spans="1:9" ht="23.25" customHeight="1" x14ac:dyDescent="0.2">
      <c r="A32" s="262" t="s">
        <v>232</v>
      </c>
      <c r="B32" s="263" t="s">
        <v>224</v>
      </c>
      <c r="C32" s="264" t="s">
        <v>224</v>
      </c>
      <c r="D32" s="297">
        <v>-1081.9369999999981</v>
      </c>
      <c r="E32" s="265" t="s">
        <v>224</v>
      </c>
      <c r="F32" s="265" t="s">
        <v>224</v>
      </c>
    </row>
    <row r="33" spans="1:6" ht="12.75" hidden="1" customHeight="1" x14ac:dyDescent="0.2">
      <c r="A33" s="266" t="s">
        <v>233</v>
      </c>
      <c r="B33" s="267"/>
      <c r="C33" s="267"/>
      <c r="D33" s="268"/>
      <c r="E33" s="269"/>
      <c r="F33" s="270"/>
    </row>
    <row r="34" spans="1:6" ht="12.75" hidden="1" customHeight="1" x14ac:dyDescent="0.2">
      <c r="A34" s="271" t="s">
        <v>234</v>
      </c>
      <c r="B34" s="267"/>
      <c r="C34" s="267"/>
      <c r="D34" s="268"/>
      <c r="E34" s="269"/>
      <c r="F34" s="270"/>
    </row>
    <row r="35" spans="1:6" ht="12.75" hidden="1" customHeight="1" x14ac:dyDescent="0.2">
      <c r="A35" s="272" t="s">
        <v>235</v>
      </c>
      <c r="B35" s="273"/>
      <c r="C35" s="273"/>
      <c r="D35" s="274">
        <v>0</v>
      </c>
      <c r="E35" s="275"/>
      <c r="F35" s="276"/>
    </row>
    <row r="36" spans="1:6" ht="12.75" hidden="1" customHeight="1" x14ac:dyDescent="0.2">
      <c r="A36" s="277" t="s">
        <v>236</v>
      </c>
      <c r="B36" s="278"/>
      <c r="C36" s="278"/>
      <c r="D36" s="279"/>
      <c r="E36" s="280"/>
      <c r="F36" s="281"/>
    </row>
    <row r="37" spans="1:6" ht="12.75" hidden="1" customHeight="1" x14ac:dyDescent="0.2">
      <c r="A37" s="271" t="s">
        <v>234</v>
      </c>
      <c r="B37" s="267"/>
      <c r="C37" s="267"/>
      <c r="D37" s="268"/>
      <c r="E37" s="269"/>
      <c r="F37" s="270"/>
    </row>
    <row r="38" spans="1:6" ht="12.75" hidden="1" customHeight="1" x14ac:dyDescent="0.2">
      <c r="A38" s="272" t="s">
        <v>235</v>
      </c>
      <c r="B38" s="273"/>
      <c r="C38" s="273"/>
      <c r="D38" s="274">
        <v>0</v>
      </c>
      <c r="E38" s="275"/>
      <c r="F38" s="276"/>
    </row>
    <row r="39" spans="1:6" ht="12" customHeight="1" x14ac:dyDescent="0.2">
      <c r="A39" s="78"/>
      <c r="B39" s="267"/>
      <c r="C39" s="267"/>
      <c r="D39" s="282"/>
      <c r="E39" s="269"/>
      <c r="F39" s="269"/>
    </row>
    <row r="40" spans="1:6" ht="12" customHeight="1" x14ac:dyDescent="0.2">
      <c r="A40" s="283" t="s">
        <v>237</v>
      </c>
    </row>
    <row r="41" spans="1:6" ht="12" customHeight="1" x14ac:dyDescent="0.2">
      <c r="A41" s="284" t="s">
        <v>238</v>
      </c>
    </row>
    <row r="42" spans="1:6" ht="12" customHeight="1" x14ac:dyDescent="0.2">
      <c r="A42" s="284" t="s">
        <v>239</v>
      </c>
    </row>
    <row r="43" spans="1:6" ht="12" customHeight="1" x14ac:dyDescent="0.2">
      <c r="A43" s="284"/>
      <c r="D43" s="285"/>
    </row>
    <row r="44" spans="1:6" ht="12" customHeight="1" x14ac:dyDescent="0.2">
      <c r="A44" s="284"/>
      <c r="D44" s="285"/>
    </row>
    <row r="45" spans="1:6" x14ac:dyDescent="0.2">
      <c r="D45" s="285"/>
    </row>
    <row r="46" spans="1:6" x14ac:dyDescent="0.2">
      <c r="A46" t="s">
        <v>240</v>
      </c>
      <c r="B46" s="230" t="s">
        <v>3</v>
      </c>
    </row>
    <row r="47" spans="1:6" s="170" customFormat="1" ht="69.75" customHeight="1" x14ac:dyDescent="0.2">
      <c r="A47" s="233" t="s">
        <v>1</v>
      </c>
      <c r="B47" s="235" t="s">
        <v>205</v>
      </c>
    </row>
    <row r="48" spans="1:6" s="240" customFormat="1" ht="14.25" customHeight="1" x14ac:dyDescent="0.2">
      <c r="A48" s="286" t="s">
        <v>0</v>
      </c>
      <c r="B48" s="239">
        <v>1</v>
      </c>
    </row>
    <row r="49" spans="1:7" ht="41.25" customHeight="1" x14ac:dyDescent="0.2">
      <c r="A49" s="287" t="s">
        <v>241</v>
      </c>
      <c r="B49" s="288">
        <v>418</v>
      </c>
      <c r="C49"/>
      <c r="D49" s="228"/>
      <c r="E49" s="170"/>
      <c r="F49" s="289"/>
      <c r="G49" s="290"/>
    </row>
    <row r="50" spans="1:7" ht="15" customHeight="1" x14ac:dyDescent="0.2">
      <c r="A50" s="287" t="s">
        <v>242</v>
      </c>
      <c r="B50" s="291">
        <v>336</v>
      </c>
      <c r="C50"/>
      <c r="D50" s="228"/>
      <c r="E50" s="170"/>
      <c r="F50" s="292"/>
    </row>
    <row r="51" spans="1:7" ht="15" customHeight="1" x14ac:dyDescent="0.2">
      <c r="A51" s="287" t="s">
        <v>243</v>
      </c>
      <c r="B51" s="293">
        <v>-82</v>
      </c>
      <c r="C51"/>
      <c r="D51" s="294"/>
      <c r="E51" s="170"/>
      <c r="F51" s="295"/>
      <c r="G51" s="290"/>
    </row>
    <row r="52" spans="1:7" x14ac:dyDescent="0.2">
      <c r="D52" s="295"/>
      <c r="F52" s="296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7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8"/>
  <sheetViews>
    <sheetView showGridLines="0" topLeftCell="A13" zoomScaleNormal="100" workbookViewId="0">
      <selection activeCell="G12" sqref="G12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  <col min="10" max="16" width="14" customWidth="1"/>
    <col min="257" max="257" width="59.7109375" customWidth="1"/>
    <col min="258" max="258" width="21.42578125" customWidth="1"/>
    <col min="259" max="259" width="13.85546875" customWidth="1"/>
    <col min="260" max="260" width="14.42578125" customWidth="1"/>
    <col min="261" max="261" width="14.28515625" customWidth="1"/>
    <col min="262" max="262" width="13" customWidth="1"/>
    <col min="263" max="263" width="12.28515625" customWidth="1"/>
    <col min="264" max="264" width="15.140625" customWidth="1"/>
    <col min="266" max="272" width="14" customWidth="1"/>
    <col min="513" max="513" width="59.7109375" customWidth="1"/>
    <col min="514" max="514" width="21.42578125" customWidth="1"/>
    <col min="515" max="515" width="13.85546875" customWidth="1"/>
    <col min="516" max="516" width="14.42578125" customWidth="1"/>
    <col min="517" max="517" width="14.28515625" customWidth="1"/>
    <col min="518" max="518" width="13" customWidth="1"/>
    <col min="519" max="519" width="12.28515625" customWidth="1"/>
    <col min="520" max="520" width="15.140625" customWidth="1"/>
    <col min="522" max="528" width="14" customWidth="1"/>
    <col min="769" max="769" width="59.7109375" customWidth="1"/>
    <col min="770" max="770" width="21.42578125" customWidth="1"/>
    <col min="771" max="771" width="13.85546875" customWidth="1"/>
    <col min="772" max="772" width="14.42578125" customWidth="1"/>
    <col min="773" max="773" width="14.28515625" customWidth="1"/>
    <col min="774" max="774" width="13" customWidth="1"/>
    <col min="775" max="775" width="12.28515625" customWidth="1"/>
    <col min="776" max="776" width="15.140625" customWidth="1"/>
    <col min="778" max="784" width="14" customWidth="1"/>
    <col min="1025" max="1025" width="59.7109375" customWidth="1"/>
    <col min="1026" max="1026" width="21.42578125" customWidth="1"/>
    <col min="1027" max="1027" width="13.85546875" customWidth="1"/>
    <col min="1028" max="1028" width="14.42578125" customWidth="1"/>
    <col min="1029" max="1029" width="14.28515625" customWidth="1"/>
    <col min="1030" max="1030" width="13" customWidth="1"/>
    <col min="1031" max="1031" width="12.28515625" customWidth="1"/>
    <col min="1032" max="1032" width="15.140625" customWidth="1"/>
    <col min="1034" max="1040" width="14" customWidth="1"/>
    <col min="1281" max="1281" width="59.7109375" customWidth="1"/>
    <col min="1282" max="1282" width="21.42578125" customWidth="1"/>
    <col min="1283" max="1283" width="13.85546875" customWidth="1"/>
    <col min="1284" max="1284" width="14.42578125" customWidth="1"/>
    <col min="1285" max="1285" width="14.28515625" customWidth="1"/>
    <col min="1286" max="1286" width="13" customWidth="1"/>
    <col min="1287" max="1287" width="12.28515625" customWidth="1"/>
    <col min="1288" max="1288" width="15.140625" customWidth="1"/>
    <col min="1290" max="1296" width="14" customWidth="1"/>
    <col min="1537" max="1537" width="59.7109375" customWidth="1"/>
    <col min="1538" max="1538" width="21.42578125" customWidth="1"/>
    <col min="1539" max="1539" width="13.85546875" customWidth="1"/>
    <col min="1540" max="1540" width="14.42578125" customWidth="1"/>
    <col min="1541" max="1541" width="14.28515625" customWidth="1"/>
    <col min="1542" max="1542" width="13" customWidth="1"/>
    <col min="1543" max="1543" width="12.28515625" customWidth="1"/>
    <col min="1544" max="1544" width="15.140625" customWidth="1"/>
    <col min="1546" max="1552" width="14" customWidth="1"/>
    <col min="1793" max="1793" width="59.7109375" customWidth="1"/>
    <col min="1794" max="1794" width="21.42578125" customWidth="1"/>
    <col min="1795" max="1795" width="13.85546875" customWidth="1"/>
    <col min="1796" max="1796" width="14.42578125" customWidth="1"/>
    <col min="1797" max="1797" width="14.28515625" customWidth="1"/>
    <col min="1798" max="1798" width="13" customWidth="1"/>
    <col min="1799" max="1799" width="12.28515625" customWidth="1"/>
    <col min="1800" max="1800" width="15.140625" customWidth="1"/>
    <col min="1802" max="1808" width="14" customWidth="1"/>
    <col min="2049" max="2049" width="59.7109375" customWidth="1"/>
    <col min="2050" max="2050" width="21.42578125" customWidth="1"/>
    <col min="2051" max="2051" width="13.85546875" customWidth="1"/>
    <col min="2052" max="2052" width="14.42578125" customWidth="1"/>
    <col min="2053" max="2053" width="14.28515625" customWidth="1"/>
    <col min="2054" max="2054" width="13" customWidth="1"/>
    <col min="2055" max="2055" width="12.28515625" customWidth="1"/>
    <col min="2056" max="2056" width="15.140625" customWidth="1"/>
    <col min="2058" max="2064" width="14" customWidth="1"/>
    <col min="2305" max="2305" width="59.7109375" customWidth="1"/>
    <col min="2306" max="2306" width="21.42578125" customWidth="1"/>
    <col min="2307" max="2307" width="13.85546875" customWidth="1"/>
    <col min="2308" max="2308" width="14.42578125" customWidth="1"/>
    <col min="2309" max="2309" width="14.28515625" customWidth="1"/>
    <col min="2310" max="2310" width="13" customWidth="1"/>
    <col min="2311" max="2311" width="12.28515625" customWidth="1"/>
    <col min="2312" max="2312" width="15.140625" customWidth="1"/>
    <col min="2314" max="2320" width="14" customWidth="1"/>
    <col min="2561" max="2561" width="59.7109375" customWidth="1"/>
    <col min="2562" max="2562" width="21.42578125" customWidth="1"/>
    <col min="2563" max="2563" width="13.85546875" customWidth="1"/>
    <col min="2564" max="2564" width="14.42578125" customWidth="1"/>
    <col min="2565" max="2565" width="14.28515625" customWidth="1"/>
    <col min="2566" max="2566" width="13" customWidth="1"/>
    <col min="2567" max="2567" width="12.28515625" customWidth="1"/>
    <col min="2568" max="2568" width="15.140625" customWidth="1"/>
    <col min="2570" max="2576" width="14" customWidth="1"/>
    <col min="2817" max="2817" width="59.7109375" customWidth="1"/>
    <col min="2818" max="2818" width="21.42578125" customWidth="1"/>
    <col min="2819" max="2819" width="13.85546875" customWidth="1"/>
    <col min="2820" max="2820" width="14.42578125" customWidth="1"/>
    <col min="2821" max="2821" width="14.28515625" customWidth="1"/>
    <col min="2822" max="2822" width="13" customWidth="1"/>
    <col min="2823" max="2823" width="12.28515625" customWidth="1"/>
    <col min="2824" max="2824" width="15.140625" customWidth="1"/>
    <col min="2826" max="2832" width="14" customWidth="1"/>
    <col min="3073" max="3073" width="59.7109375" customWidth="1"/>
    <col min="3074" max="3074" width="21.42578125" customWidth="1"/>
    <col min="3075" max="3075" width="13.85546875" customWidth="1"/>
    <col min="3076" max="3076" width="14.42578125" customWidth="1"/>
    <col min="3077" max="3077" width="14.28515625" customWidth="1"/>
    <col min="3078" max="3078" width="13" customWidth="1"/>
    <col min="3079" max="3079" width="12.28515625" customWidth="1"/>
    <col min="3080" max="3080" width="15.140625" customWidth="1"/>
    <col min="3082" max="3088" width="14" customWidth="1"/>
    <col min="3329" max="3329" width="59.7109375" customWidth="1"/>
    <col min="3330" max="3330" width="21.42578125" customWidth="1"/>
    <col min="3331" max="3331" width="13.85546875" customWidth="1"/>
    <col min="3332" max="3332" width="14.42578125" customWidth="1"/>
    <col min="3333" max="3333" width="14.28515625" customWidth="1"/>
    <col min="3334" max="3334" width="13" customWidth="1"/>
    <col min="3335" max="3335" width="12.28515625" customWidth="1"/>
    <col min="3336" max="3336" width="15.140625" customWidth="1"/>
    <col min="3338" max="3344" width="14" customWidth="1"/>
    <col min="3585" max="3585" width="59.7109375" customWidth="1"/>
    <col min="3586" max="3586" width="21.42578125" customWidth="1"/>
    <col min="3587" max="3587" width="13.85546875" customWidth="1"/>
    <col min="3588" max="3588" width="14.42578125" customWidth="1"/>
    <col min="3589" max="3589" width="14.28515625" customWidth="1"/>
    <col min="3590" max="3590" width="13" customWidth="1"/>
    <col min="3591" max="3591" width="12.28515625" customWidth="1"/>
    <col min="3592" max="3592" width="15.140625" customWidth="1"/>
    <col min="3594" max="3600" width="14" customWidth="1"/>
    <col min="3841" max="3841" width="59.7109375" customWidth="1"/>
    <col min="3842" max="3842" width="21.42578125" customWidth="1"/>
    <col min="3843" max="3843" width="13.85546875" customWidth="1"/>
    <col min="3844" max="3844" width="14.42578125" customWidth="1"/>
    <col min="3845" max="3845" width="14.28515625" customWidth="1"/>
    <col min="3846" max="3846" width="13" customWidth="1"/>
    <col min="3847" max="3847" width="12.28515625" customWidth="1"/>
    <col min="3848" max="3848" width="15.140625" customWidth="1"/>
    <col min="3850" max="3856" width="14" customWidth="1"/>
    <col min="4097" max="4097" width="59.7109375" customWidth="1"/>
    <col min="4098" max="4098" width="21.42578125" customWidth="1"/>
    <col min="4099" max="4099" width="13.85546875" customWidth="1"/>
    <col min="4100" max="4100" width="14.42578125" customWidth="1"/>
    <col min="4101" max="4101" width="14.28515625" customWidth="1"/>
    <col min="4102" max="4102" width="13" customWidth="1"/>
    <col min="4103" max="4103" width="12.28515625" customWidth="1"/>
    <col min="4104" max="4104" width="15.140625" customWidth="1"/>
    <col min="4106" max="4112" width="14" customWidth="1"/>
    <col min="4353" max="4353" width="59.7109375" customWidth="1"/>
    <col min="4354" max="4354" width="21.42578125" customWidth="1"/>
    <col min="4355" max="4355" width="13.85546875" customWidth="1"/>
    <col min="4356" max="4356" width="14.42578125" customWidth="1"/>
    <col min="4357" max="4357" width="14.28515625" customWidth="1"/>
    <col min="4358" max="4358" width="13" customWidth="1"/>
    <col min="4359" max="4359" width="12.28515625" customWidth="1"/>
    <col min="4360" max="4360" width="15.140625" customWidth="1"/>
    <col min="4362" max="4368" width="14" customWidth="1"/>
    <col min="4609" max="4609" width="59.7109375" customWidth="1"/>
    <col min="4610" max="4610" width="21.42578125" customWidth="1"/>
    <col min="4611" max="4611" width="13.85546875" customWidth="1"/>
    <col min="4612" max="4612" width="14.42578125" customWidth="1"/>
    <col min="4613" max="4613" width="14.28515625" customWidth="1"/>
    <col min="4614" max="4614" width="13" customWidth="1"/>
    <col min="4615" max="4615" width="12.28515625" customWidth="1"/>
    <col min="4616" max="4616" width="15.140625" customWidth="1"/>
    <col min="4618" max="4624" width="14" customWidth="1"/>
    <col min="4865" max="4865" width="59.7109375" customWidth="1"/>
    <col min="4866" max="4866" width="21.42578125" customWidth="1"/>
    <col min="4867" max="4867" width="13.85546875" customWidth="1"/>
    <col min="4868" max="4868" width="14.42578125" customWidth="1"/>
    <col min="4869" max="4869" width="14.28515625" customWidth="1"/>
    <col min="4870" max="4870" width="13" customWidth="1"/>
    <col min="4871" max="4871" width="12.28515625" customWidth="1"/>
    <col min="4872" max="4872" width="15.140625" customWidth="1"/>
    <col min="4874" max="4880" width="14" customWidth="1"/>
    <col min="5121" max="5121" width="59.7109375" customWidth="1"/>
    <col min="5122" max="5122" width="21.42578125" customWidth="1"/>
    <col min="5123" max="5123" width="13.85546875" customWidth="1"/>
    <col min="5124" max="5124" width="14.42578125" customWidth="1"/>
    <col min="5125" max="5125" width="14.28515625" customWidth="1"/>
    <col min="5126" max="5126" width="13" customWidth="1"/>
    <col min="5127" max="5127" width="12.28515625" customWidth="1"/>
    <col min="5128" max="5128" width="15.140625" customWidth="1"/>
    <col min="5130" max="5136" width="14" customWidth="1"/>
    <col min="5377" max="5377" width="59.7109375" customWidth="1"/>
    <col min="5378" max="5378" width="21.42578125" customWidth="1"/>
    <col min="5379" max="5379" width="13.85546875" customWidth="1"/>
    <col min="5380" max="5380" width="14.42578125" customWidth="1"/>
    <col min="5381" max="5381" width="14.28515625" customWidth="1"/>
    <col min="5382" max="5382" width="13" customWidth="1"/>
    <col min="5383" max="5383" width="12.28515625" customWidth="1"/>
    <col min="5384" max="5384" width="15.140625" customWidth="1"/>
    <col min="5386" max="5392" width="14" customWidth="1"/>
    <col min="5633" max="5633" width="59.7109375" customWidth="1"/>
    <col min="5634" max="5634" width="21.42578125" customWidth="1"/>
    <col min="5635" max="5635" width="13.85546875" customWidth="1"/>
    <col min="5636" max="5636" width="14.42578125" customWidth="1"/>
    <col min="5637" max="5637" width="14.28515625" customWidth="1"/>
    <col min="5638" max="5638" width="13" customWidth="1"/>
    <col min="5639" max="5639" width="12.28515625" customWidth="1"/>
    <col min="5640" max="5640" width="15.140625" customWidth="1"/>
    <col min="5642" max="5648" width="14" customWidth="1"/>
    <col min="5889" max="5889" width="59.7109375" customWidth="1"/>
    <col min="5890" max="5890" width="21.42578125" customWidth="1"/>
    <col min="5891" max="5891" width="13.85546875" customWidth="1"/>
    <col min="5892" max="5892" width="14.42578125" customWidth="1"/>
    <col min="5893" max="5893" width="14.28515625" customWidth="1"/>
    <col min="5894" max="5894" width="13" customWidth="1"/>
    <col min="5895" max="5895" width="12.28515625" customWidth="1"/>
    <col min="5896" max="5896" width="15.140625" customWidth="1"/>
    <col min="5898" max="5904" width="14" customWidth="1"/>
    <col min="6145" max="6145" width="59.7109375" customWidth="1"/>
    <col min="6146" max="6146" width="21.42578125" customWidth="1"/>
    <col min="6147" max="6147" width="13.85546875" customWidth="1"/>
    <col min="6148" max="6148" width="14.42578125" customWidth="1"/>
    <col min="6149" max="6149" width="14.28515625" customWidth="1"/>
    <col min="6150" max="6150" width="13" customWidth="1"/>
    <col min="6151" max="6151" width="12.28515625" customWidth="1"/>
    <col min="6152" max="6152" width="15.140625" customWidth="1"/>
    <col min="6154" max="6160" width="14" customWidth="1"/>
    <col min="6401" max="6401" width="59.7109375" customWidth="1"/>
    <col min="6402" max="6402" width="21.42578125" customWidth="1"/>
    <col min="6403" max="6403" width="13.85546875" customWidth="1"/>
    <col min="6404" max="6404" width="14.42578125" customWidth="1"/>
    <col min="6405" max="6405" width="14.28515625" customWidth="1"/>
    <col min="6406" max="6406" width="13" customWidth="1"/>
    <col min="6407" max="6407" width="12.28515625" customWidth="1"/>
    <col min="6408" max="6408" width="15.140625" customWidth="1"/>
    <col min="6410" max="6416" width="14" customWidth="1"/>
    <col min="6657" max="6657" width="59.7109375" customWidth="1"/>
    <col min="6658" max="6658" width="21.42578125" customWidth="1"/>
    <col min="6659" max="6659" width="13.85546875" customWidth="1"/>
    <col min="6660" max="6660" width="14.42578125" customWidth="1"/>
    <col min="6661" max="6661" width="14.28515625" customWidth="1"/>
    <col min="6662" max="6662" width="13" customWidth="1"/>
    <col min="6663" max="6663" width="12.28515625" customWidth="1"/>
    <col min="6664" max="6664" width="15.140625" customWidth="1"/>
    <col min="6666" max="6672" width="14" customWidth="1"/>
    <col min="6913" max="6913" width="59.7109375" customWidth="1"/>
    <col min="6914" max="6914" width="21.42578125" customWidth="1"/>
    <col min="6915" max="6915" width="13.85546875" customWidth="1"/>
    <col min="6916" max="6916" width="14.42578125" customWidth="1"/>
    <col min="6917" max="6917" width="14.28515625" customWidth="1"/>
    <col min="6918" max="6918" width="13" customWidth="1"/>
    <col min="6919" max="6919" width="12.28515625" customWidth="1"/>
    <col min="6920" max="6920" width="15.140625" customWidth="1"/>
    <col min="6922" max="6928" width="14" customWidth="1"/>
    <col min="7169" max="7169" width="59.7109375" customWidth="1"/>
    <col min="7170" max="7170" width="21.42578125" customWidth="1"/>
    <col min="7171" max="7171" width="13.85546875" customWidth="1"/>
    <col min="7172" max="7172" width="14.42578125" customWidth="1"/>
    <col min="7173" max="7173" width="14.28515625" customWidth="1"/>
    <col min="7174" max="7174" width="13" customWidth="1"/>
    <col min="7175" max="7175" width="12.28515625" customWidth="1"/>
    <col min="7176" max="7176" width="15.140625" customWidth="1"/>
    <col min="7178" max="7184" width="14" customWidth="1"/>
    <col min="7425" max="7425" width="59.7109375" customWidth="1"/>
    <col min="7426" max="7426" width="21.42578125" customWidth="1"/>
    <col min="7427" max="7427" width="13.85546875" customWidth="1"/>
    <col min="7428" max="7428" width="14.42578125" customWidth="1"/>
    <col min="7429" max="7429" width="14.28515625" customWidth="1"/>
    <col min="7430" max="7430" width="13" customWidth="1"/>
    <col min="7431" max="7431" width="12.28515625" customWidth="1"/>
    <col min="7432" max="7432" width="15.140625" customWidth="1"/>
    <col min="7434" max="7440" width="14" customWidth="1"/>
    <col min="7681" max="7681" width="59.7109375" customWidth="1"/>
    <col min="7682" max="7682" width="21.42578125" customWidth="1"/>
    <col min="7683" max="7683" width="13.85546875" customWidth="1"/>
    <col min="7684" max="7684" width="14.42578125" customWidth="1"/>
    <col min="7685" max="7685" width="14.28515625" customWidth="1"/>
    <col min="7686" max="7686" width="13" customWidth="1"/>
    <col min="7687" max="7687" width="12.28515625" customWidth="1"/>
    <col min="7688" max="7688" width="15.140625" customWidth="1"/>
    <col min="7690" max="7696" width="14" customWidth="1"/>
    <col min="7937" max="7937" width="59.7109375" customWidth="1"/>
    <col min="7938" max="7938" width="21.42578125" customWidth="1"/>
    <col min="7939" max="7939" width="13.85546875" customWidth="1"/>
    <col min="7940" max="7940" width="14.42578125" customWidth="1"/>
    <col min="7941" max="7941" width="14.28515625" customWidth="1"/>
    <col min="7942" max="7942" width="13" customWidth="1"/>
    <col min="7943" max="7943" width="12.28515625" customWidth="1"/>
    <col min="7944" max="7944" width="15.140625" customWidth="1"/>
    <col min="7946" max="7952" width="14" customWidth="1"/>
    <col min="8193" max="8193" width="59.7109375" customWidth="1"/>
    <col min="8194" max="8194" width="21.42578125" customWidth="1"/>
    <col min="8195" max="8195" width="13.85546875" customWidth="1"/>
    <col min="8196" max="8196" width="14.42578125" customWidth="1"/>
    <col min="8197" max="8197" width="14.28515625" customWidth="1"/>
    <col min="8198" max="8198" width="13" customWidth="1"/>
    <col min="8199" max="8199" width="12.28515625" customWidth="1"/>
    <col min="8200" max="8200" width="15.140625" customWidth="1"/>
    <col min="8202" max="8208" width="14" customWidth="1"/>
    <col min="8449" max="8449" width="59.7109375" customWidth="1"/>
    <col min="8450" max="8450" width="21.42578125" customWidth="1"/>
    <col min="8451" max="8451" width="13.85546875" customWidth="1"/>
    <col min="8452" max="8452" width="14.42578125" customWidth="1"/>
    <col min="8453" max="8453" width="14.28515625" customWidth="1"/>
    <col min="8454" max="8454" width="13" customWidth="1"/>
    <col min="8455" max="8455" width="12.28515625" customWidth="1"/>
    <col min="8456" max="8456" width="15.140625" customWidth="1"/>
    <col min="8458" max="8464" width="14" customWidth="1"/>
    <col min="8705" max="8705" width="59.7109375" customWidth="1"/>
    <col min="8706" max="8706" width="21.42578125" customWidth="1"/>
    <col min="8707" max="8707" width="13.85546875" customWidth="1"/>
    <col min="8708" max="8708" width="14.42578125" customWidth="1"/>
    <col min="8709" max="8709" width="14.28515625" customWidth="1"/>
    <col min="8710" max="8710" width="13" customWidth="1"/>
    <col min="8711" max="8711" width="12.28515625" customWidth="1"/>
    <col min="8712" max="8712" width="15.140625" customWidth="1"/>
    <col min="8714" max="8720" width="14" customWidth="1"/>
    <col min="8961" max="8961" width="59.7109375" customWidth="1"/>
    <col min="8962" max="8962" width="21.42578125" customWidth="1"/>
    <col min="8963" max="8963" width="13.85546875" customWidth="1"/>
    <col min="8964" max="8964" width="14.42578125" customWidth="1"/>
    <col min="8965" max="8965" width="14.28515625" customWidth="1"/>
    <col min="8966" max="8966" width="13" customWidth="1"/>
    <col min="8967" max="8967" width="12.28515625" customWidth="1"/>
    <col min="8968" max="8968" width="15.140625" customWidth="1"/>
    <col min="8970" max="8976" width="14" customWidth="1"/>
    <col min="9217" max="9217" width="59.7109375" customWidth="1"/>
    <col min="9218" max="9218" width="21.42578125" customWidth="1"/>
    <col min="9219" max="9219" width="13.85546875" customWidth="1"/>
    <col min="9220" max="9220" width="14.42578125" customWidth="1"/>
    <col min="9221" max="9221" width="14.28515625" customWidth="1"/>
    <col min="9222" max="9222" width="13" customWidth="1"/>
    <col min="9223" max="9223" width="12.28515625" customWidth="1"/>
    <col min="9224" max="9224" width="15.140625" customWidth="1"/>
    <col min="9226" max="9232" width="14" customWidth="1"/>
    <col min="9473" max="9473" width="59.7109375" customWidth="1"/>
    <col min="9474" max="9474" width="21.42578125" customWidth="1"/>
    <col min="9475" max="9475" width="13.85546875" customWidth="1"/>
    <col min="9476" max="9476" width="14.42578125" customWidth="1"/>
    <col min="9477" max="9477" width="14.28515625" customWidth="1"/>
    <col min="9478" max="9478" width="13" customWidth="1"/>
    <col min="9479" max="9479" width="12.28515625" customWidth="1"/>
    <col min="9480" max="9480" width="15.140625" customWidth="1"/>
    <col min="9482" max="9488" width="14" customWidth="1"/>
    <col min="9729" max="9729" width="59.7109375" customWidth="1"/>
    <col min="9730" max="9730" width="21.42578125" customWidth="1"/>
    <col min="9731" max="9731" width="13.85546875" customWidth="1"/>
    <col min="9732" max="9732" width="14.42578125" customWidth="1"/>
    <col min="9733" max="9733" width="14.28515625" customWidth="1"/>
    <col min="9734" max="9734" width="13" customWidth="1"/>
    <col min="9735" max="9735" width="12.28515625" customWidth="1"/>
    <col min="9736" max="9736" width="15.140625" customWidth="1"/>
    <col min="9738" max="9744" width="14" customWidth="1"/>
    <col min="9985" max="9985" width="59.7109375" customWidth="1"/>
    <col min="9986" max="9986" width="21.42578125" customWidth="1"/>
    <col min="9987" max="9987" width="13.85546875" customWidth="1"/>
    <col min="9988" max="9988" width="14.42578125" customWidth="1"/>
    <col min="9989" max="9989" width="14.28515625" customWidth="1"/>
    <col min="9990" max="9990" width="13" customWidth="1"/>
    <col min="9991" max="9991" width="12.28515625" customWidth="1"/>
    <col min="9992" max="9992" width="15.140625" customWidth="1"/>
    <col min="9994" max="10000" width="14" customWidth="1"/>
    <col min="10241" max="10241" width="59.7109375" customWidth="1"/>
    <col min="10242" max="10242" width="21.42578125" customWidth="1"/>
    <col min="10243" max="10243" width="13.85546875" customWidth="1"/>
    <col min="10244" max="10244" width="14.42578125" customWidth="1"/>
    <col min="10245" max="10245" width="14.28515625" customWidth="1"/>
    <col min="10246" max="10246" width="13" customWidth="1"/>
    <col min="10247" max="10247" width="12.28515625" customWidth="1"/>
    <col min="10248" max="10248" width="15.140625" customWidth="1"/>
    <col min="10250" max="10256" width="14" customWidth="1"/>
    <col min="10497" max="10497" width="59.7109375" customWidth="1"/>
    <col min="10498" max="10498" width="21.42578125" customWidth="1"/>
    <col min="10499" max="10499" width="13.85546875" customWidth="1"/>
    <col min="10500" max="10500" width="14.42578125" customWidth="1"/>
    <col min="10501" max="10501" width="14.28515625" customWidth="1"/>
    <col min="10502" max="10502" width="13" customWidth="1"/>
    <col min="10503" max="10503" width="12.28515625" customWidth="1"/>
    <col min="10504" max="10504" width="15.140625" customWidth="1"/>
    <col min="10506" max="10512" width="14" customWidth="1"/>
    <col min="10753" max="10753" width="59.7109375" customWidth="1"/>
    <col min="10754" max="10754" width="21.42578125" customWidth="1"/>
    <col min="10755" max="10755" width="13.85546875" customWidth="1"/>
    <col min="10756" max="10756" width="14.42578125" customWidth="1"/>
    <col min="10757" max="10757" width="14.28515625" customWidth="1"/>
    <col min="10758" max="10758" width="13" customWidth="1"/>
    <col min="10759" max="10759" width="12.28515625" customWidth="1"/>
    <col min="10760" max="10760" width="15.140625" customWidth="1"/>
    <col min="10762" max="10768" width="14" customWidth="1"/>
    <col min="11009" max="11009" width="59.7109375" customWidth="1"/>
    <col min="11010" max="11010" width="21.42578125" customWidth="1"/>
    <col min="11011" max="11011" width="13.85546875" customWidth="1"/>
    <col min="11012" max="11012" width="14.42578125" customWidth="1"/>
    <col min="11013" max="11013" width="14.28515625" customWidth="1"/>
    <col min="11014" max="11014" width="13" customWidth="1"/>
    <col min="11015" max="11015" width="12.28515625" customWidth="1"/>
    <col min="11016" max="11016" width="15.140625" customWidth="1"/>
    <col min="11018" max="11024" width="14" customWidth="1"/>
    <col min="11265" max="11265" width="59.7109375" customWidth="1"/>
    <col min="11266" max="11266" width="21.42578125" customWidth="1"/>
    <col min="11267" max="11267" width="13.85546875" customWidth="1"/>
    <col min="11268" max="11268" width="14.42578125" customWidth="1"/>
    <col min="11269" max="11269" width="14.28515625" customWidth="1"/>
    <col min="11270" max="11270" width="13" customWidth="1"/>
    <col min="11271" max="11271" width="12.28515625" customWidth="1"/>
    <col min="11272" max="11272" width="15.140625" customWidth="1"/>
    <col min="11274" max="11280" width="14" customWidth="1"/>
    <col min="11521" max="11521" width="59.7109375" customWidth="1"/>
    <col min="11522" max="11522" width="21.42578125" customWidth="1"/>
    <col min="11523" max="11523" width="13.85546875" customWidth="1"/>
    <col min="11524" max="11524" width="14.42578125" customWidth="1"/>
    <col min="11525" max="11525" width="14.28515625" customWidth="1"/>
    <col min="11526" max="11526" width="13" customWidth="1"/>
    <col min="11527" max="11527" width="12.28515625" customWidth="1"/>
    <col min="11528" max="11528" width="15.140625" customWidth="1"/>
    <col min="11530" max="11536" width="14" customWidth="1"/>
    <col min="11777" max="11777" width="59.7109375" customWidth="1"/>
    <col min="11778" max="11778" width="21.42578125" customWidth="1"/>
    <col min="11779" max="11779" width="13.85546875" customWidth="1"/>
    <col min="11780" max="11780" width="14.42578125" customWidth="1"/>
    <col min="11781" max="11781" width="14.28515625" customWidth="1"/>
    <col min="11782" max="11782" width="13" customWidth="1"/>
    <col min="11783" max="11783" width="12.28515625" customWidth="1"/>
    <col min="11784" max="11784" width="15.140625" customWidth="1"/>
    <col min="11786" max="11792" width="14" customWidth="1"/>
    <col min="12033" max="12033" width="59.7109375" customWidth="1"/>
    <col min="12034" max="12034" width="21.42578125" customWidth="1"/>
    <col min="12035" max="12035" width="13.85546875" customWidth="1"/>
    <col min="12036" max="12036" width="14.42578125" customWidth="1"/>
    <col min="12037" max="12037" width="14.28515625" customWidth="1"/>
    <col min="12038" max="12038" width="13" customWidth="1"/>
    <col min="12039" max="12039" width="12.28515625" customWidth="1"/>
    <col min="12040" max="12040" width="15.140625" customWidth="1"/>
    <col min="12042" max="12048" width="14" customWidth="1"/>
    <col min="12289" max="12289" width="59.7109375" customWidth="1"/>
    <col min="12290" max="12290" width="21.42578125" customWidth="1"/>
    <col min="12291" max="12291" width="13.85546875" customWidth="1"/>
    <col min="12292" max="12292" width="14.42578125" customWidth="1"/>
    <col min="12293" max="12293" width="14.28515625" customWidth="1"/>
    <col min="12294" max="12294" width="13" customWidth="1"/>
    <col min="12295" max="12295" width="12.28515625" customWidth="1"/>
    <col min="12296" max="12296" width="15.140625" customWidth="1"/>
    <col min="12298" max="12304" width="14" customWidth="1"/>
    <col min="12545" max="12545" width="59.7109375" customWidth="1"/>
    <col min="12546" max="12546" width="21.42578125" customWidth="1"/>
    <col min="12547" max="12547" width="13.85546875" customWidth="1"/>
    <col min="12548" max="12548" width="14.42578125" customWidth="1"/>
    <col min="12549" max="12549" width="14.28515625" customWidth="1"/>
    <col min="12550" max="12550" width="13" customWidth="1"/>
    <col min="12551" max="12551" width="12.28515625" customWidth="1"/>
    <col min="12552" max="12552" width="15.140625" customWidth="1"/>
    <col min="12554" max="12560" width="14" customWidth="1"/>
    <col min="12801" max="12801" width="59.7109375" customWidth="1"/>
    <col min="12802" max="12802" width="21.42578125" customWidth="1"/>
    <col min="12803" max="12803" width="13.85546875" customWidth="1"/>
    <col min="12804" max="12804" width="14.42578125" customWidth="1"/>
    <col min="12805" max="12805" width="14.28515625" customWidth="1"/>
    <col min="12806" max="12806" width="13" customWidth="1"/>
    <col min="12807" max="12807" width="12.28515625" customWidth="1"/>
    <col min="12808" max="12808" width="15.140625" customWidth="1"/>
    <col min="12810" max="12816" width="14" customWidth="1"/>
    <col min="13057" max="13057" width="59.7109375" customWidth="1"/>
    <col min="13058" max="13058" width="21.42578125" customWidth="1"/>
    <col min="13059" max="13059" width="13.85546875" customWidth="1"/>
    <col min="13060" max="13060" width="14.42578125" customWidth="1"/>
    <col min="13061" max="13061" width="14.28515625" customWidth="1"/>
    <col min="13062" max="13062" width="13" customWidth="1"/>
    <col min="13063" max="13063" width="12.28515625" customWidth="1"/>
    <col min="13064" max="13064" width="15.140625" customWidth="1"/>
    <col min="13066" max="13072" width="14" customWidth="1"/>
    <col min="13313" max="13313" width="59.7109375" customWidth="1"/>
    <col min="13314" max="13314" width="21.42578125" customWidth="1"/>
    <col min="13315" max="13315" width="13.85546875" customWidth="1"/>
    <col min="13316" max="13316" width="14.42578125" customWidth="1"/>
    <col min="13317" max="13317" width="14.28515625" customWidth="1"/>
    <col min="13318" max="13318" width="13" customWidth="1"/>
    <col min="13319" max="13319" width="12.28515625" customWidth="1"/>
    <col min="13320" max="13320" width="15.140625" customWidth="1"/>
    <col min="13322" max="13328" width="14" customWidth="1"/>
    <col min="13569" max="13569" width="59.7109375" customWidth="1"/>
    <col min="13570" max="13570" width="21.42578125" customWidth="1"/>
    <col min="13571" max="13571" width="13.85546875" customWidth="1"/>
    <col min="13572" max="13572" width="14.42578125" customWidth="1"/>
    <col min="13573" max="13573" width="14.28515625" customWidth="1"/>
    <col min="13574" max="13574" width="13" customWidth="1"/>
    <col min="13575" max="13575" width="12.28515625" customWidth="1"/>
    <col min="13576" max="13576" width="15.140625" customWidth="1"/>
    <col min="13578" max="13584" width="14" customWidth="1"/>
    <col min="13825" max="13825" width="59.7109375" customWidth="1"/>
    <col min="13826" max="13826" width="21.42578125" customWidth="1"/>
    <col min="13827" max="13827" width="13.85546875" customWidth="1"/>
    <col min="13828" max="13828" width="14.42578125" customWidth="1"/>
    <col min="13829" max="13829" width="14.28515625" customWidth="1"/>
    <col min="13830" max="13830" width="13" customWidth="1"/>
    <col min="13831" max="13831" width="12.28515625" customWidth="1"/>
    <col min="13832" max="13832" width="15.140625" customWidth="1"/>
    <col min="13834" max="13840" width="14" customWidth="1"/>
    <col min="14081" max="14081" width="59.7109375" customWidth="1"/>
    <col min="14082" max="14082" width="21.42578125" customWidth="1"/>
    <col min="14083" max="14083" width="13.85546875" customWidth="1"/>
    <col min="14084" max="14084" width="14.42578125" customWidth="1"/>
    <col min="14085" max="14085" width="14.28515625" customWidth="1"/>
    <col min="14086" max="14086" width="13" customWidth="1"/>
    <col min="14087" max="14087" width="12.28515625" customWidth="1"/>
    <col min="14088" max="14088" width="15.140625" customWidth="1"/>
    <col min="14090" max="14096" width="14" customWidth="1"/>
    <col min="14337" max="14337" width="59.7109375" customWidth="1"/>
    <col min="14338" max="14338" width="21.42578125" customWidth="1"/>
    <col min="14339" max="14339" width="13.85546875" customWidth="1"/>
    <col min="14340" max="14340" width="14.42578125" customWidth="1"/>
    <col min="14341" max="14341" width="14.28515625" customWidth="1"/>
    <col min="14342" max="14342" width="13" customWidth="1"/>
    <col min="14343" max="14343" width="12.28515625" customWidth="1"/>
    <col min="14344" max="14344" width="15.140625" customWidth="1"/>
    <col min="14346" max="14352" width="14" customWidth="1"/>
    <col min="14593" max="14593" width="59.7109375" customWidth="1"/>
    <col min="14594" max="14594" width="21.42578125" customWidth="1"/>
    <col min="14595" max="14595" width="13.85546875" customWidth="1"/>
    <col min="14596" max="14596" width="14.42578125" customWidth="1"/>
    <col min="14597" max="14597" width="14.28515625" customWidth="1"/>
    <col min="14598" max="14598" width="13" customWidth="1"/>
    <col min="14599" max="14599" width="12.28515625" customWidth="1"/>
    <col min="14600" max="14600" width="15.140625" customWidth="1"/>
    <col min="14602" max="14608" width="14" customWidth="1"/>
    <col min="14849" max="14849" width="59.7109375" customWidth="1"/>
    <col min="14850" max="14850" width="21.42578125" customWidth="1"/>
    <col min="14851" max="14851" width="13.85546875" customWidth="1"/>
    <col min="14852" max="14852" width="14.42578125" customWidth="1"/>
    <col min="14853" max="14853" width="14.28515625" customWidth="1"/>
    <col min="14854" max="14854" width="13" customWidth="1"/>
    <col min="14855" max="14855" width="12.28515625" customWidth="1"/>
    <col min="14856" max="14856" width="15.140625" customWidth="1"/>
    <col min="14858" max="14864" width="14" customWidth="1"/>
    <col min="15105" max="15105" width="59.7109375" customWidth="1"/>
    <col min="15106" max="15106" width="21.42578125" customWidth="1"/>
    <col min="15107" max="15107" width="13.85546875" customWidth="1"/>
    <col min="15108" max="15108" width="14.42578125" customWidth="1"/>
    <col min="15109" max="15109" width="14.28515625" customWidth="1"/>
    <col min="15110" max="15110" width="13" customWidth="1"/>
    <col min="15111" max="15111" width="12.28515625" customWidth="1"/>
    <col min="15112" max="15112" width="15.140625" customWidth="1"/>
    <col min="15114" max="15120" width="14" customWidth="1"/>
    <col min="15361" max="15361" width="59.7109375" customWidth="1"/>
    <col min="15362" max="15362" width="21.42578125" customWidth="1"/>
    <col min="15363" max="15363" width="13.85546875" customWidth="1"/>
    <col min="15364" max="15364" width="14.42578125" customWidth="1"/>
    <col min="15365" max="15365" width="14.28515625" customWidth="1"/>
    <col min="15366" max="15366" width="13" customWidth="1"/>
    <col min="15367" max="15367" width="12.28515625" customWidth="1"/>
    <col min="15368" max="15368" width="15.140625" customWidth="1"/>
    <col min="15370" max="15376" width="14" customWidth="1"/>
    <col min="15617" max="15617" width="59.7109375" customWidth="1"/>
    <col min="15618" max="15618" width="21.42578125" customWidth="1"/>
    <col min="15619" max="15619" width="13.85546875" customWidth="1"/>
    <col min="15620" max="15620" width="14.42578125" customWidth="1"/>
    <col min="15621" max="15621" width="14.28515625" customWidth="1"/>
    <col min="15622" max="15622" width="13" customWidth="1"/>
    <col min="15623" max="15623" width="12.28515625" customWidth="1"/>
    <col min="15624" max="15624" width="15.140625" customWidth="1"/>
    <col min="15626" max="15632" width="14" customWidth="1"/>
    <col min="15873" max="15873" width="59.7109375" customWidth="1"/>
    <col min="15874" max="15874" width="21.42578125" customWidth="1"/>
    <col min="15875" max="15875" width="13.85546875" customWidth="1"/>
    <col min="15876" max="15876" width="14.42578125" customWidth="1"/>
    <col min="15877" max="15877" width="14.28515625" customWidth="1"/>
    <col min="15878" max="15878" width="13" customWidth="1"/>
    <col min="15879" max="15879" width="12.28515625" customWidth="1"/>
    <col min="15880" max="15880" width="15.140625" customWidth="1"/>
    <col min="15882" max="15888" width="14" customWidth="1"/>
    <col min="16129" max="16129" width="59.7109375" customWidth="1"/>
    <col min="16130" max="16130" width="21.42578125" customWidth="1"/>
    <col min="16131" max="16131" width="13.85546875" customWidth="1"/>
    <col min="16132" max="16132" width="14.42578125" customWidth="1"/>
    <col min="16133" max="16133" width="14.28515625" customWidth="1"/>
    <col min="16134" max="16134" width="13" customWidth="1"/>
    <col min="16135" max="16135" width="12.28515625" customWidth="1"/>
    <col min="16136" max="16136" width="15.140625" customWidth="1"/>
    <col min="16138" max="16144" width="14" customWidth="1"/>
  </cols>
  <sheetData>
    <row r="3" spans="1:8" ht="14.25" x14ac:dyDescent="0.2">
      <c r="A3" s="96" t="s">
        <v>163</v>
      </c>
    </row>
    <row r="4" spans="1:8" ht="15" thickBot="1" x14ac:dyDescent="0.25">
      <c r="A4" s="96"/>
      <c r="B4" s="97"/>
      <c r="C4" s="97"/>
    </row>
    <row r="5" spans="1:8" ht="15.75" thickBot="1" x14ac:dyDescent="0.3">
      <c r="A5" s="98" t="s">
        <v>96</v>
      </c>
      <c r="B5" s="99" t="s">
        <v>97</v>
      </c>
      <c r="C5" s="100" t="s">
        <v>98</v>
      </c>
      <c r="D5" s="101"/>
      <c r="E5" s="101"/>
      <c r="F5" s="102"/>
      <c r="G5" s="103" t="s">
        <v>99</v>
      </c>
      <c r="H5" s="104"/>
    </row>
    <row r="6" spans="1:8" ht="29.25" thickBot="1" x14ac:dyDescent="0.25">
      <c r="A6" s="105"/>
      <c r="B6" s="106" t="s">
        <v>100</v>
      </c>
      <c r="C6" s="107" t="s">
        <v>101</v>
      </c>
      <c r="D6" s="108" t="s">
        <v>102</v>
      </c>
      <c r="E6" s="109" t="s">
        <v>103</v>
      </c>
      <c r="F6" s="110" t="s">
        <v>4</v>
      </c>
      <c r="G6" s="111" t="s">
        <v>104</v>
      </c>
      <c r="H6" s="112" t="s">
        <v>105</v>
      </c>
    </row>
    <row r="7" spans="1:8" ht="15" thickBot="1" x14ac:dyDescent="0.25">
      <c r="A7" s="113" t="s">
        <v>0</v>
      </c>
      <c r="B7" s="111">
        <v>1</v>
      </c>
      <c r="C7" s="111"/>
      <c r="D7" s="111">
        <v>3</v>
      </c>
      <c r="E7" s="111">
        <v>4</v>
      </c>
      <c r="F7" s="114">
        <v>5</v>
      </c>
      <c r="G7" s="113">
        <v>6</v>
      </c>
      <c r="H7" s="115">
        <v>7</v>
      </c>
    </row>
    <row r="8" spans="1:8" ht="14.25" x14ac:dyDescent="0.2">
      <c r="A8" s="116"/>
      <c r="B8" s="117"/>
      <c r="C8" s="116"/>
      <c r="D8" s="116"/>
      <c r="E8" s="116"/>
      <c r="F8" s="118"/>
      <c r="G8" s="116"/>
      <c r="H8" s="116"/>
    </row>
    <row r="9" spans="1:8" ht="14.25" x14ac:dyDescent="0.2">
      <c r="A9" s="119" t="s">
        <v>106</v>
      </c>
      <c r="B9" s="120" t="s">
        <v>107</v>
      </c>
      <c r="C9" s="121">
        <v>14574</v>
      </c>
      <c r="D9" s="121">
        <v>14574</v>
      </c>
      <c r="E9" s="121">
        <v>57000</v>
      </c>
      <c r="F9" s="122">
        <v>71574</v>
      </c>
      <c r="G9" s="121">
        <v>924</v>
      </c>
      <c r="H9" s="121">
        <v>7</v>
      </c>
    </row>
    <row r="10" spans="1:8" ht="14.25" x14ac:dyDescent="0.2">
      <c r="A10" s="119" t="s">
        <v>108</v>
      </c>
      <c r="B10" s="120" t="s">
        <v>109</v>
      </c>
      <c r="C10" s="121">
        <v>101382</v>
      </c>
      <c r="D10" s="121">
        <v>101382</v>
      </c>
      <c r="E10" s="121">
        <v>0</v>
      </c>
      <c r="F10" s="122">
        <v>101382</v>
      </c>
      <c r="G10" s="121">
        <v>10319</v>
      </c>
      <c r="H10" s="121">
        <v>2996</v>
      </c>
    </row>
    <row r="11" spans="1:8" ht="14.25" x14ac:dyDescent="0.2">
      <c r="A11" s="119" t="s">
        <v>110</v>
      </c>
      <c r="B11" s="120" t="s">
        <v>111</v>
      </c>
      <c r="C11" s="121">
        <v>3903</v>
      </c>
      <c r="D11" s="121">
        <v>3903</v>
      </c>
      <c r="E11" s="121">
        <v>12000</v>
      </c>
      <c r="F11" s="122">
        <v>15903</v>
      </c>
      <c r="G11" s="121">
        <v>0</v>
      </c>
      <c r="H11" s="121">
        <v>0</v>
      </c>
    </row>
    <row r="12" spans="1:8" ht="14.25" x14ac:dyDescent="0.2">
      <c r="A12" s="119" t="s">
        <v>112</v>
      </c>
      <c r="B12" s="120" t="s">
        <v>113</v>
      </c>
      <c r="C12" s="121">
        <v>3522</v>
      </c>
      <c r="D12" s="121">
        <v>3522</v>
      </c>
      <c r="E12" s="121">
        <v>31000</v>
      </c>
      <c r="F12" s="122">
        <v>34522</v>
      </c>
      <c r="G12" s="121">
        <v>2</v>
      </c>
      <c r="H12" s="121">
        <v>0</v>
      </c>
    </row>
    <row r="13" spans="1:8" ht="14.25" x14ac:dyDescent="0.2">
      <c r="A13" s="119" t="s">
        <v>114</v>
      </c>
      <c r="B13" s="120" t="s">
        <v>115</v>
      </c>
      <c r="C13" s="121">
        <v>6058</v>
      </c>
      <c r="D13" s="121">
        <v>6058</v>
      </c>
      <c r="E13" s="121">
        <v>46000</v>
      </c>
      <c r="F13" s="122">
        <v>52058</v>
      </c>
      <c r="G13" s="121">
        <v>0</v>
      </c>
      <c r="H13" s="121">
        <v>0</v>
      </c>
    </row>
    <row r="14" spans="1:8" ht="14.25" x14ac:dyDescent="0.2">
      <c r="A14" s="119"/>
      <c r="B14" s="120"/>
      <c r="C14" s="121"/>
      <c r="D14" s="121"/>
      <c r="E14" s="121" t="s">
        <v>116</v>
      </c>
      <c r="F14" s="122"/>
      <c r="G14" s="121"/>
      <c r="H14" s="121"/>
    </row>
    <row r="15" spans="1:8" ht="15" x14ac:dyDescent="0.25">
      <c r="A15" s="123" t="s">
        <v>117</v>
      </c>
      <c r="B15" s="124"/>
      <c r="C15" s="125">
        <v>129439</v>
      </c>
      <c r="D15" s="125">
        <v>129439</v>
      </c>
      <c r="E15" s="125">
        <v>146000</v>
      </c>
      <c r="F15" s="126">
        <v>275439</v>
      </c>
      <c r="G15" s="125">
        <v>11245</v>
      </c>
      <c r="H15" s="125">
        <v>3003</v>
      </c>
    </row>
    <row r="16" spans="1:8" ht="14.25" x14ac:dyDescent="0.2">
      <c r="A16" s="119"/>
      <c r="B16" s="120"/>
      <c r="C16" s="121"/>
      <c r="D16" s="121"/>
      <c r="E16" s="121"/>
      <c r="F16" s="122"/>
      <c r="G16" s="121"/>
      <c r="H16" s="121"/>
    </row>
    <row r="17" spans="1:8" ht="14.25" x14ac:dyDescent="0.2">
      <c r="A17" s="119" t="s">
        <v>118</v>
      </c>
      <c r="B17" s="120" t="s">
        <v>119</v>
      </c>
      <c r="C17" s="121">
        <v>79486</v>
      </c>
      <c r="D17" s="121">
        <v>79486</v>
      </c>
      <c r="E17" s="121">
        <v>0</v>
      </c>
      <c r="F17" s="122">
        <v>79486</v>
      </c>
      <c r="G17" s="121">
        <v>1759</v>
      </c>
      <c r="H17" s="121">
        <v>0</v>
      </c>
    </row>
    <row r="18" spans="1:8" ht="14.25" x14ac:dyDescent="0.2">
      <c r="A18" s="119"/>
      <c r="B18" s="120"/>
      <c r="C18" s="121"/>
      <c r="D18" s="121"/>
      <c r="E18" s="121"/>
      <c r="F18" s="122"/>
      <c r="G18" s="121"/>
      <c r="H18" s="121"/>
    </row>
    <row r="19" spans="1:8" ht="15" x14ac:dyDescent="0.25">
      <c r="A19" s="127" t="s">
        <v>120</v>
      </c>
      <c r="B19" s="128"/>
      <c r="C19" s="129">
        <v>208925</v>
      </c>
      <c r="D19" s="129">
        <v>208925</v>
      </c>
      <c r="E19" s="129">
        <v>146000</v>
      </c>
      <c r="F19" s="130">
        <v>354925</v>
      </c>
      <c r="G19" s="129">
        <v>13004</v>
      </c>
      <c r="H19" s="129">
        <v>3003</v>
      </c>
    </row>
    <row r="20" spans="1:8" ht="15" x14ac:dyDescent="0.25">
      <c r="A20" s="127"/>
      <c r="B20" s="128"/>
      <c r="C20" s="129"/>
      <c r="D20" s="129"/>
      <c r="E20" s="129"/>
      <c r="F20" s="130"/>
      <c r="G20" s="129"/>
      <c r="H20" s="129"/>
    </row>
    <row r="21" spans="1:8" ht="15" x14ac:dyDescent="0.25">
      <c r="A21" s="127" t="s">
        <v>121</v>
      </c>
      <c r="B21" s="131"/>
      <c r="C21" s="129">
        <v>98029</v>
      </c>
      <c r="D21" s="129">
        <v>12323</v>
      </c>
      <c r="E21" s="129">
        <v>0</v>
      </c>
      <c r="F21" s="129">
        <v>152029</v>
      </c>
      <c r="G21" s="129">
        <v>27079</v>
      </c>
      <c r="H21" s="129">
        <v>13180</v>
      </c>
    </row>
    <row r="22" spans="1:8" ht="15" x14ac:dyDescent="0.25">
      <c r="A22" s="132" t="s">
        <v>2</v>
      </c>
      <c r="B22" s="131"/>
      <c r="C22" s="129"/>
      <c r="D22" s="129"/>
      <c r="E22" s="129"/>
      <c r="F22" s="133"/>
      <c r="G22" s="134"/>
      <c r="H22" s="134"/>
    </row>
    <row r="23" spans="1:8" ht="14.25" x14ac:dyDescent="0.2">
      <c r="A23" s="119" t="s">
        <v>122</v>
      </c>
      <c r="B23" s="135"/>
      <c r="C23" s="121">
        <v>84532</v>
      </c>
      <c r="D23" s="121">
        <v>84532</v>
      </c>
      <c r="E23" s="121">
        <v>0</v>
      </c>
      <c r="F23" s="122">
        <v>84532</v>
      </c>
      <c r="G23" s="121">
        <v>27070</v>
      </c>
      <c r="H23" s="121">
        <v>12681</v>
      </c>
    </row>
    <row r="24" spans="1:8" ht="14.25" x14ac:dyDescent="0.2">
      <c r="A24" s="119" t="s">
        <v>123</v>
      </c>
      <c r="B24" s="120" t="s">
        <v>124</v>
      </c>
      <c r="C24" s="121">
        <v>10</v>
      </c>
      <c r="D24" s="121">
        <v>0</v>
      </c>
      <c r="E24" s="121">
        <v>0</v>
      </c>
      <c r="F24" s="122">
        <v>10</v>
      </c>
      <c r="G24" s="121">
        <v>0</v>
      </c>
      <c r="H24" s="121">
        <v>0</v>
      </c>
    </row>
    <row r="25" spans="1:8" ht="14.25" x14ac:dyDescent="0.2">
      <c r="A25" s="119" t="s">
        <v>125</v>
      </c>
      <c r="B25" s="135" t="s">
        <v>126</v>
      </c>
      <c r="C25" s="121">
        <v>0</v>
      </c>
      <c r="D25" s="121">
        <v>0</v>
      </c>
      <c r="E25" s="121">
        <v>0</v>
      </c>
      <c r="F25" s="122">
        <v>0</v>
      </c>
      <c r="G25" s="121">
        <v>8</v>
      </c>
      <c r="H25" s="121">
        <v>17</v>
      </c>
    </row>
    <row r="26" spans="1:8" ht="14.25" x14ac:dyDescent="0.2">
      <c r="A26" s="119" t="s">
        <v>127</v>
      </c>
      <c r="B26" s="120" t="s">
        <v>128</v>
      </c>
      <c r="C26" s="121">
        <v>12323</v>
      </c>
      <c r="D26" s="121">
        <v>12323</v>
      </c>
      <c r="E26" s="121">
        <v>54000</v>
      </c>
      <c r="F26" s="122">
        <v>66323</v>
      </c>
      <c r="G26" s="121">
        <v>1</v>
      </c>
      <c r="H26" s="121">
        <v>382</v>
      </c>
    </row>
    <row r="27" spans="1:8" ht="14.25" x14ac:dyDescent="0.2">
      <c r="A27" s="119" t="s">
        <v>129</v>
      </c>
      <c r="B27" s="135"/>
      <c r="C27" s="136">
        <v>939</v>
      </c>
      <c r="D27" s="136">
        <v>0</v>
      </c>
      <c r="E27" s="136">
        <v>0</v>
      </c>
      <c r="F27" s="122">
        <v>939</v>
      </c>
      <c r="G27" s="121">
        <v>0</v>
      </c>
      <c r="H27" s="121">
        <v>12</v>
      </c>
    </row>
    <row r="28" spans="1:8" ht="14.25" x14ac:dyDescent="0.2">
      <c r="A28" s="119" t="s">
        <v>130</v>
      </c>
      <c r="B28" s="135" t="s">
        <v>131</v>
      </c>
      <c r="C28" s="136">
        <v>0</v>
      </c>
      <c r="D28" s="136">
        <v>0</v>
      </c>
      <c r="E28" s="136">
        <v>0</v>
      </c>
      <c r="F28" s="122">
        <v>0</v>
      </c>
      <c r="G28" s="121">
        <v>0</v>
      </c>
      <c r="H28" s="121">
        <v>0</v>
      </c>
    </row>
    <row r="29" spans="1:8" ht="14.25" x14ac:dyDescent="0.2">
      <c r="A29" s="119" t="s">
        <v>132</v>
      </c>
      <c r="B29" s="135" t="s">
        <v>133</v>
      </c>
      <c r="C29" s="136">
        <v>36</v>
      </c>
      <c r="D29" s="136">
        <v>0</v>
      </c>
      <c r="E29" s="136">
        <v>0</v>
      </c>
      <c r="F29" s="122">
        <v>36</v>
      </c>
      <c r="G29" s="121">
        <v>0</v>
      </c>
      <c r="H29" s="121">
        <v>0</v>
      </c>
    </row>
    <row r="30" spans="1:8" ht="14.25" x14ac:dyDescent="0.2">
      <c r="A30" s="119" t="s">
        <v>134</v>
      </c>
      <c r="B30" s="135"/>
      <c r="C30" s="136">
        <v>0</v>
      </c>
      <c r="D30" s="136">
        <v>0</v>
      </c>
      <c r="E30" s="136">
        <v>0</v>
      </c>
      <c r="F30" s="122">
        <v>0</v>
      </c>
      <c r="G30" s="121">
        <v>0</v>
      </c>
      <c r="H30" s="121">
        <v>0</v>
      </c>
    </row>
    <row r="31" spans="1:8" ht="14.25" x14ac:dyDescent="0.2">
      <c r="A31" s="119" t="s">
        <v>135</v>
      </c>
      <c r="B31" s="135" t="s">
        <v>136</v>
      </c>
      <c r="C31" s="136">
        <v>189</v>
      </c>
      <c r="D31" s="136">
        <v>0</v>
      </c>
      <c r="E31" s="136">
        <v>0</v>
      </c>
      <c r="F31" s="122">
        <v>189</v>
      </c>
      <c r="G31" s="121">
        <v>0</v>
      </c>
      <c r="H31" s="121">
        <v>88</v>
      </c>
    </row>
    <row r="32" spans="1:8" ht="15" thickBot="1" x14ac:dyDescent="0.25">
      <c r="A32" s="119" t="s">
        <v>137</v>
      </c>
      <c r="B32" s="135" t="s">
        <v>138</v>
      </c>
      <c r="C32" s="137">
        <v>0</v>
      </c>
      <c r="D32" s="137">
        <v>0</v>
      </c>
      <c r="E32" s="137">
        <v>0</v>
      </c>
      <c r="F32" s="122">
        <v>0</v>
      </c>
      <c r="G32" s="121">
        <v>0</v>
      </c>
      <c r="H32" s="121">
        <v>0</v>
      </c>
    </row>
    <row r="33" spans="1:8" ht="15.75" thickBot="1" x14ac:dyDescent="0.3">
      <c r="A33" s="138" t="s">
        <v>139</v>
      </c>
      <c r="B33" s="138"/>
      <c r="C33" s="139">
        <v>306954</v>
      </c>
      <c r="D33" s="139">
        <v>204398</v>
      </c>
      <c r="E33" s="139">
        <v>200000</v>
      </c>
      <c r="F33" s="139">
        <v>506954</v>
      </c>
      <c r="G33" s="139">
        <v>40083</v>
      </c>
      <c r="H33" s="139">
        <v>16183</v>
      </c>
    </row>
    <row r="34" spans="1:8" ht="15" x14ac:dyDescent="0.25">
      <c r="A34" s="140"/>
      <c r="B34" s="140"/>
      <c r="C34" s="126"/>
      <c r="D34" s="126"/>
      <c r="E34" s="126"/>
      <c r="F34" s="126"/>
      <c r="G34" s="126"/>
      <c r="H34" s="126"/>
    </row>
    <row r="36" spans="1:8" ht="14.25" x14ac:dyDescent="0.2">
      <c r="A36" s="141" t="s">
        <v>164</v>
      </c>
      <c r="B36" s="141"/>
      <c r="C36" s="142"/>
      <c r="D36" s="142"/>
      <c r="E36" s="142"/>
      <c r="F36" s="142"/>
      <c r="G36" s="142"/>
      <c r="H36" s="142"/>
    </row>
    <row r="37" spans="1:8" ht="15" thickBot="1" x14ac:dyDescent="0.25">
      <c r="A37" s="143" t="s">
        <v>149</v>
      </c>
      <c r="B37" s="97"/>
      <c r="C37" s="97"/>
      <c r="D37" s="144"/>
      <c r="E37" s="97"/>
      <c r="F37" s="145"/>
      <c r="G37" s="97"/>
      <c r="H37" s="146" t="s">
        <v>140</v>
      </c>
    </row>
    <row r="38" spans="1:8" ht="15" thickBot="1" x14ac:dyDescent="0.25">
      <c r="A38" s="147" t="s">
        <v>141</v>
      </c>
      <c r="B38" s="148" t="s">
        <v>150</v>
      </c>
      <c r="C38" s="149" t="s">
        <v>151</v>
      </c>
      <c r="D38" s="150" t="s">
        <v>152</v>
      </c>
      <c r="E38" s="151" t="s">
        <v>153</v>
      </c>
      <c r="F38" s="150" t="s">
        <v>154</v>
      </c>
      <c r="G38" s="152" t="s">
        <v>155</v>
      </c>
      <c r="H38" s="148" t="s">
        <v>146</v>
      </c>
    </row>
    <row r="39" spans="1:8" ht="14.25" x14ac:dyDescent="0.2">
      <c r="A39" s="153" t="s">
        <v>142</v>
      </c>
      <c r="B39" s="154">
        <v>150000</v>
      </c>
      <c r="C39" s="155"/>
      <c r="D39" s="156"/>
      <c r="E39" s="157"/>
      <c r="F39" s="156"/>
      <c r="G39" s="158">
        <v>100000</v>
      </c>
      <c r="H39" s="159">
        <v>250000</v>
      </c>
    </row>
    <row r="40" spans="1:8" ht="14.25" x14ac:dyDescent="0.2">
      <c r="A40" s="153" t="s">
        <v>143</v>
      </c>
      <c r="B40" s="154">
        <v>160000</v>
      </c>
      <c r="C40" s="155"/>
      <c r="D40" s="157">
        <v>60000</v>
      </c>
      <c r="E40" s="157"/>
      <c r="F40" s="157"/>
      <c r="G40" s="158">
        <v>75000</v>
      </c>
      <c r="H40" s="159">
        <v>295000</v>
      </c>
    </row>
    <row r="41" spans="1:8" ht="14.25" x14ac:dyDescent="0.2">
      <c r="A41" s="153" t="s">
        <v>144</v>
      </c>
      <c r="B41" s="154"/>
      <c r="C41" s="155"/>
      <c r="D41" s="157"/>
      <c r="E41" s="157"/>
      <c r="F41" s="157"/>
      <c r="G41" s="158"/>
      <c r="H41" s="159">
        <v>0</v>
      </c>
    </row>
    <row r="42" spans="1:8" ht="14.25" x14ac:dyDescent="0.2">
      <c r="A42" s="153" t="s">
        <v>145</v>
      </c>
      <c r="B42" s="154"/>
      <c r="C42" s="155"/>
      <c r="D42" s="157"/>
      <c r="E42" s="157"/>
      <c r="F42" s="157"/>
      <c r="G42" s="158"/>
      <c r="H42" s="159">
        <v>0</v>
      </c>
    </row>
    <row r="43" spans="1:8" ht="15" thickBot="1" x14ac:dyDescent="0.25">
      <c r="A43" s="153"/>
      <c r="B43" s="171"/>
      <c r="C43" s="155"/>
      <c r="D43" s="157"/>
      <c r="E43" s="172"/>
      <c r="F43" s="157"/>
      <c r="G43" s="158"/>
      <c r="H43" s="159"/>
    </row>
    <row r="44" spans="1:8" ht="15" thickBot="1" x14ac:dyDescent="0.25">
      <c r="A44" s="147" t="s">
        <v>147</v>
      </c>
      <c r="B44" s="160">
        <v>310000</v>
      </c>
      <c r="C44" s="160">
        <v>0</v>
      </c>
      <c r="D44" s="160">
        <v>60000</v>
      </c>
      <c r="E44" s="160">
        <v>0</v>
      </c>
      <c r="F44" s="160">
        <v>0</v>
      </c>
      <c r="G44" s="160">
        <v>175000</v>
      </c>
      <c r="H44" s="160">
        <v>545000</v>
      </c>
    </row>
    <row r="45" spans="1:8" ht="14.25" x14ac:dyDescent="0.2">
      <c r="A45" s="161"/>
      <c r="B45" s="162"/>
      <c r="C45" s="162"/>
      <c r="D45" s="162"/>
      <c r="E45" s="162"/>
      <c r="F45" s="163"/>
      <c r="G45" s="78"/>
      <c r="H45" s="78"/>
    </row>
    <row r="46" spans="1:8" ht="14.25" x14ac:dyDescent="0.2">
      <c r="A46" s="173" t="s">
        <v>165</v>
      </c>
      <c r="B46" s="174"/>
      <c r="C46" s="174"/>
      <c r="D46" s="174"/>
      <c r="E46" s="174"/>
      <c r="F46" s="174"/>
      <c r="G46" s="78"/>
      <c r="H46" s="78"/>
    </row>
    <row r="47" spans="1:8" ht="15" thickBot="1" x14ac:dyDescent="0.25">
      <c r="A47" s="175" t="s">
        <v>2</v>
      </c>
      <c r="B47" s="174"/>
      <c r="C47" s="174"/>
      <c r="D47" s="174"/>
      <c r="E47" s="174"/>
      <c r="F47" s="176" t="s">
        <v>140</v>
      </c>
      <c r="G47" s="78"/>
      <c r="H47" s="78"/>
    </row>
    <row r="48" spans="1:8" ht="14.25" x14ac:dyDescent="0.2">
      <c r="A48" s="177" t="s">
        <v>141</v>
      </c>
      <c r="B48" s="178" t="s">
        <v>142</v>
      </c>
      <c r="C48" s="179" t="s">
        <v>143</v>
      </c>
      <c r="D48" s="179" t="s">
        <v>144</v>
      </c>
      <c r="E48" s="179" t="s">
        <v>145</v>
      </c>
      <c r="F48" s="180" t="s">
        <v>4</v>
      </c>
      <c r="G48" s="168"/>
      <c r="H48" s="168"/>
    </row>
    <row r="49" spans="1:8" ht="15" thickBot="1" x14ac:dyDescent="0.25">
      <c r="A49" s="181"/>
      <c r="B49" s="182" t="s">
        <v>146</v>
      </c>
      <c r="C49" s="183" t="s">
        <v>146</v>
      </c>
      <c r="D49" s="183" t="s">
        <v>146</v>
      </c>
      <c r="E49" s="183" t="s">
        <v>146</v>
      </c>
      <c r="F49" s="184"/>
      <c r="G49" s="168"/>
      <c r="H49" s="168"/>
    </row>
    <row r="50" spans="1:8" ht="14.25" x14ac:dyDescent="0.2">
      <c r="A50" s="185" t="s">
        <v>142</v>
      </c>
      <c r="B50" s="156">
        <v>0</v>
      </c>
      <c r="C50" s="156"/>
      <c r="D50" s="186"/>
      <c r="E50" s="156"/>
      <c r="F50" s="158">
        <v>0</v>
      </c>
      <c r="G50" s="168"/>
      <c r="H50" s="168"/>
    </row>
    <row r="51" spans="1:8" ht="14.25" x14ac:dyDescent="0.2">
      <c r="A51" s="185" t="s">
        <v>143</v>
      </c>
      <c r="B51" s="187"/>
      <c r="C51" s="156">
        <v>52916</v>
      </c>
      <c r="D51" s="188"/>
      <c r="E51" s="156"/>
      <c r="F51" s="158">
        <v>52916</v>
      </c>
      <c r="G51" s="168"/>
      <c r="H51" s="168"/>
    </row>
    <row r="52" spans="1:8" ht="14.25" x14ac:dyDescent="0.2">
      <c r="A52" s="185" t="s">
        <v>144</v>
      </c>
      <c r="B52" s="156"/>
      <c r="C52" s="156"/>
      <c r="D52" s="186"/>
      <c r="E52" s="156"/>
      <c r="F52" s="158">
        <v>0</v>
      </c>
      <c r="G52" s="168"/>
      <c r="H52" s="168"/>
    </row>
    <row r="53" spans="1:8" ht="14.25" x14ac:dyDescent="0.2">
      <c r="A53" s="185" t="s">
        <v>145</v>
      </c>
      <c r="B53" s="187"/>
      <c r="C53" s="187"/>
      <c r="D53" s="186"/>
      <c r="E53" s="156"/>
      <c r="F53" s="158">
        <v>0</v>
      </c>
      <c r="G53" s="168"/>
      <c r="H53" s="168"/>
    </row>
    <row r="54" spans="1:8" ht="15" thickBot="1" x14ac:dyDescent="0.25">
      <c r="A54" s="185"/>
      <c r="B54" s="187"/>
      <c r="C54" s="187"/>
      <c r="D54" s="189"/>
      <c r="E54" s="187"/>
      <c r="F54" s="158"/>
      <c r="G54" s="168"/>
      <c r="H54" s="168"/>
    </row>
    <row r="55" spans="1:8" ht="15" thickBot="1" x14ac:dyDescent="0.25">
      <c r="A55" s="190" t="s">
        <v>147</v>
      </c>
      <c r="B55" s="191">
        <v>0</v>
      </c>
      <c r="C55" s="191">
        <v>52916</v>
      </c>
      <c r="D55" s="191">
        <v>0</v>
      </c>
      <c r="E55" s="191">
        <v>0</v>
      </c>
      <c r="F55" s="192">
        <v>52916</v>
      </c>
      <c r="G55" s="168"/>
      <c r="H55" s="168"/>
    </row>
    <row r="56" spans="1:8" ht="14.25" x14ac:dyDescent="0.2">
      <c r="A56" s="161"/>
      <c r="B56" s="162"/>
      <c r="C56" s="162"/>
      <c r="D56" s="162"/>
      <c r="E56" s="162"/>
      <c r="F56" s="163"/>
      <c r="G56" s="168"/>
      <c r="H56" s="168"/>
    </row>
    <row r="57" spans="1:8" ht="14.25" x14ac:dyDescent="0.2">
      <c r="A57" s="96"/>
      <c r="B57" s="164"/>
      <c r="C57" s="164"/>
      <c r="D57" s="78"/>
      <c r="E57" s="78"/>
      <c r="F57" s="78"/>
      <c r="G57" s="168"/>
      <c r="H57" s="168"/>
    </row>
    <row r="58" spans="1:8" ht="14.25" x14ac:dyDescent="0.2">
      <c r="A58" s="96"/>
      <c r="B58" s="165"/>
      <c r="C58" s="165"/>
      <c r="D58" s="78"/>
      <c r="E58" s="78"/>
      <c r="F58" s="78"/>
      <c r="G58" s="168"/>
      <c r="H58" s="168"/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I41" sqref="I41"/>
    </sheetView>
  </sheetViews>
  <sheetFormatPr defaultRowHeight="12.75" x14ac:dyDescent="0.2"/>
  <cols>
    <col min="1" max="1" width="24" style="301" customWidth="1"/>
    <col min="2" max="2" width="17.7109375" style="301" customWidth="1"/>
    <col min="3" max="4" width="16" style="301" customWidth="1"/>
    <col min="5" max="5" width="15.85546875" style="301" customWidth="1"/>
    <col min="6" max="6" width="16" style="301" customWidth="1"/>
    <col min="7" max="7" width="15.7109375" style="301" customWidth="1"/>
    <col min="8" max="8" width="15.85546875" style="301" customWidth="1"/>
    <col min="9" max="9" width="16.140625" style="301" customWidth="1"/>
    <col min="10" max="10" width="14.7109375" style="301" customWidth="1"/>
    <col min="11" max="11" width="17.7109375" style="301" customWidth="1"/>
    <col min="12" max="12" width="15.5703125" style="301" customWidth="1"/>
    <col min="13" max="13" width="16" style="301" customWidth="1"/>
    <col min="14" max="14" width="16.85546875" style="301" customWidth="1"/>
    <col min="15" max="15" width="16.140625" style="301" bestFit="1" customWidth="1"/>
    <col min="16" max="17" width="16.7109375" style="301" bestFit="1" customWidth="1"/>
    <col min="18" max="18" width="16.140625" style="301" bestFit="1" customWidth="1"/>
    <col min="19" max="19" width="14.85546875" style="301" bestFit="1" customWidth="1"/>
    <col min="20" max="20" width="15" style="301" hidden="1" customWidth="1"/>
    <col min="21" max="16384" width="9.140625" style="301"/>
  </cols>
  <sheetData>
    <row r="2" spans="1:20" ht="20.25" x14ac:dyDescent="0.3">
      <c r="A2" s="298" t="s">
        <v>244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300"/>
      <c r="O2" s="300"/>
      <c r="P2" s="299"/>
      <c r="Q2" s="299"/>
      <c r="R2" s="299"/>
      <c r="S2" s="299"/>
    </row>
    <row r="4" spans="1:20" ht="15.75" thickBot="1" x14ac:dyDescent="0.25">
      <c r="J4" s="302"/>
      <c r="K4" s="302"/>
      <c r="L4" s="302"/>
      <c r="M4" s="302"/>
      <c r="N4" s="303" t="s">
        <v>245</v>
      </c>
      <c r="S4" s="304"/>
      <c r="T4" s="302" t="s">
        <v>246</v>
      </c>
    </row>
    <row r="5" spans="1:20" ht="33.75" customHeight="1" x14ac:dyDescent="0.25">
      <c r="A5" s="305" t="s">
        <v>247</v>
      </c>
      <c r="B5" s="306" t="s">
        <v>248</v>
      </c>
      <c r="C5" s="307"/>
      <c r="D5" s="307"/>
      <c r="E5" s="308"/>
      <c r="F5" s="307"/>
      <c r="G5" s="307"/>
      <c r="H5" s="307"/>
      <c r="I5" s="307"/>
      <c r="J5" s="309"/>
      <c r="K5" s="309"/>
      <c r="L5" s="309"/>
      <c r="M5" s="309"/>
      <c r="N5" s="309"/>
      <c r="T5" s="309"/>
    </row>
    <row r="6" spans="1:20" ht="30" customHeight="1" x14ac:dyDescent="0.25">
      <c r="A6" s="310"/>
      <c r="B6" s="311" t="s">
        <v>249</v>
      </c>
      <c r="C6" s="312" t="s">
        <v>250</v>
      </c>
      <c r="D6" s="313"/>
      <c r="E6" s="313"/>
      <c r="F6" s="313"/>
      <c r="G6" s="313"/>
      <c r="H6" s="313"/>
      <c r="I6" s="313"/>
      <c r="J6" s="314"/>
      <c r="K6" s="314"/>
      <c r="L6" s="314"/>
      <c r="M6" s="314"/>
      <c r="N6" s="314"/>
      <c r="T6" s="314"/>
    </row>
    <row r="7" spans="1:20" ht="29.25" customHeight="1" thickBot="1" x14ac:dyDescent="0.25">
      <c r="A7" s="310"/>
      <c r="B7" s="310"/>
      <c r="C7" s="315" t="s">
        <v>251</v>
      </c>
      <c r="D7" s="316" t="s">
        <v>72</v>
      </c>
      <c r="E7" s="316" t="s">
        <v>148</v>
      </c>
      <c r="F7" s="316" t="s">
        <v>156</v>
      </c>
      <c r="G7" s="316" t="s">
        <v>157</v>
      </c>
      <c r="H7" s="316" t="s">
        <v>252</v>
      </c>
      <c r="I7" s="316" t="s">
        <v>253</v>
      </c>
      <c r="J7" s="316" t="s">
        <v>254</v>
      </c>
      <c r="K7" s="316" t="s">
        <v>255</v>
      </c>
      <c r="L7" s="316" t="s">
        <v>256</v>
      </c>
      <c r="M7" s="316" t="s">
        <v>257</v>
      </c>
      <c r="N7" s="317" t="s">
        <v>258</v>
      </c>
      <c r="T7" s="318" t="s">
        <v>255</v>
      </c>
    </row>
    <row r="8" spans="1:20" ht="13.5" thickBot="1" x14ac:dyDescent="0.25">
      <c r="A8" s="319" t="s">
        <v>0</v>
      </c>
      <c r="B8" s="319">
        <v>1</v>
      </c>
      <c r="C8" s="320">
        <v>2</v>
      </c>
      <c r="D8" s="321">
        <v>3</v>
      </c>
      <c r="E8" s="321">
        <v>4</v>
      </c>
      <c r="F8" s="321">
        <v>5</v>
      </c>
      <c r="G8" s="321">
        <v>6</v>
      </c>
      <c r="H8" s="321">
        <v>7</v>
      </c>
      <c r="I8" s="321">
        <v>8</v>
      </c>
      <c r="J8" s="321">
        <v>9</v>
      </c>
      <c r="K8" s="321">
        <v>10</v>
      </c>
      <c r="L8" s="321">
        <v>11</v>
      </c>
      <c r="M8" s="321">
        <v>12</v>
      </c>
      <c r="N8" s="322">
        <v>13</v>
      </c>
      <c r="T8" s="322">
        <v>20</v>
      </c>
    </row>
    <row r="9" spans="1:20" ht="36.75" customHeight="1" x14ac:dyDescent="0.25">
      <c r="A9" s="323" t="s">
        <v>259</v>
      </c>
      <c r="B9" s="324">
        <v>130000000</v>
      </c>
      <c r="C9" s="325">
        <v>8272909</v>
      </c>
      <c r="D9" s="326">
        <v>8061249</v>
      </c>
      <c r="E9" s="326">
        <v>9116168</v>
      </c>
      <c r="F9" s="326">
        <v>11291383</v>
      </c>
      <c r="G9" s="326">
        <v>8233129</v>
      </c>
      <c r="H9" s="326">
        <v>11857331</v>
      </c>
      <c r="I9" s="326">
        <v>10204133</v>
      </c>
      <c r="J9" s="326">
        <v>9378190</v>
      </c>
      <c r="K9" s="326">
        <v>9707888</v>
      </c>
      <c r="L9" s="326">
        <v>10292028</v>
      </c>
      <c r="M9" s="326">
        <v>10940190</v>
      </c>
      <c r="N9" s="327">
        <v>21426960</v>
      </c>
      <c r="P9" s="328"/>
      <c r="T9" s="327">
        <v>4184888</v>
      </c>
    </row>
    <row r="10" spans="1:20" ht="23.25" customHeight="1" thickBot="1" x14ac:dyDescent="0.25">
      <c r="A10" s="329"/>
      <c r="B10" s="330"/>
      <c r="C10" s="331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3"/>
      <c r="Q10" s="328"/>
      <c r="T10" s="333" t="s">
        <v>260</v>
      </c>
    </row>
    <row r="11" spans="1:20" x14ac:dyDescent="0.2">
      <c r="P11" s="328"/>
    </row>
    <row r="14" spans="1:20" ht="15.75" thickBot="1" x14ac:dyDescent="0.25">
      <c r="J14" s="302"/>
      <c r="K14" s="302"/>
      <c r="L14" s="302"/>
      <c r="M14" s="302"/>
      <c r="N14" s="303" t="s">
        <v>245</v>
      </c>
    </row>
    <row r="15" spans="1:20" ht="34.5" customHeight="1" x14ac:dyDescent="0.25">
      <c r="A15" s="305" t="s">
        <v>247</v>
      </c>
      <c r="B15" s="306" t="s">
        <v>261</v>
      </c>
      <c r="C15" s="307"/>
      <c r="D15" s="307"/>
      <c r="E15" s="308"/>
      <c r="F15" s="307"/>
      <c r="G15" s="307"/>
      <c r="H15" s="307"/>
      <c r="I15" s="307"/>
      <c r="J15" s="309"/>
      <c r="K15" s="309"/>
      <c r="L15" s="309"/>
      <c r="M15" s="309"/>
      <c r="N15" s="309"/>
    </row>
    <row r="16" spans="1:20" ht="30" customHeight="1" x14ac:dyDescent="0.25">
      <c r="A16" s="310"/>
      <c r="B16" s="311" t="s">
        <v>262</v>
      </c>
      <c r="C16" s="312" t="s">
        <v>250</v>
      </c>
      <c r="D16" s="313"/>
      <c r="E16" s="313"/>
      <c r="F16" s="313"/>
      <c r="G16" s="313"/>
      <c r="H16" s="313"/>
      <c r="I16" s="313"/>
      <c r="J16" s="314"/>
      <c r="K16" s="314"/>
      <c r="L16" s="314"/>
      <c r="M16" s="314"/>
      <c r="N16" s="314"/>
    </row>
    <row r="17" spans="1:16" ht="30" customHeight="1" thickBot="1" x14ac:dyDescent="0.3">
      <c r="A17" s="310"/>
      <c r="B17" s="311" t="s">
        <v>263</v>
      </c>
      <c r="C17" s="334" t="s">
        <v>251</v>
      </c>
      <c r="D17" s="335" t="s">
        <v>72</v>
      </c>
      <c r="E17" s="335" t="s">
        <v>148</v>
      </c>
      <c r="F17" s="335" t="s">
        <v>156</v>
      </c>
      <c r="G17" s="335" t="s">
        <v>157</v>
      </c>
      <c r="H17" s="335" t="s">
        <v>252</v>
      </c>
      <c r="I17" s="335" t="s">
        <v>253</v>
      </c>
      <c r="J17" s="335" t="s">
        <v>254</v>
      </c>
      <c r="K17" s="335" t="s">
        <v>255</v>
      </c>
      <c r="L17" s="335" t="s">
        <v>256</v>
      </c>
      <c r="M17" s="316" t="s">
        <v>257</v>
      </c>
      <c r="N17" s="317" t="s">
        <v>258</v>
      </c>
    </row>
    <row r="18" spans="1:16" ht="13.5" thickBot="1" x14ac:dyDescent="0.25">
      <c r="A18" s="319" t="s">
        <v>0</v>
      </c>
      <c r="B18" s="319">
        <v>1</v>
      </c>
      <c r="C18" s="320">
        <v>2</v>
      </c>
      <c r="D18" s="321">
        <v>3</v>
      </c>
      <c r="E18" s="321">
        <v>4</v>
      </c>
      <c r="F18" s="321">
        <v>5</v>
      </c>
      <c r="G18" s="321">
        <v>6</v>
      </c>
      <c r="H18" s="321">
        <v>7</v>
      </c>
      <c r="I18" s="321">
        <v>8</v>
      </c>
      <c r="J18" s="321">
        <v>9</v>
      </c>
      <c r="K18" s="321">
        <v>10</v>
      </c>
      <c r="L18" s="321">
        <v>11</v>
      </c>
      <c r="M18" s="321">
        <v>12</v>
      </c>
      <c r="N18" s="322">
        <v>13</v>
      </c>
    </row>
    <row r="19" spans="1:16" ht="37.5" customHeight="1" x14ac:dyDescent="0.25">
      <c r="A19" s="323" t="s">
        <v>259</v>
      </c>
      <c r="B19" s="324">
        <v>137900000</v>
      </c>
      <c r="C19" s="325">
        <v>9204693</v>
      </c>
      <c r="D19" s="326">
        <v>8367150</v>
      </c>
      <c r="E19" s="326">
        <v>9168293</v>
      </c>
      <c r="F19" s="326">
        <v>9707722</v>
      </c>
      <c r="G19" s="326">
        <v>12807858</v>
      </c>
      <c r="H19" s="326"/>
      <c r="I19" s="326"/>
      <c r="J19" s="326"/>
      <c r="K19" s="326"/>
      <c r="L19" s="326"/>
      <c r="M19" s="326"/>
      <c r="N19" s="327"/>
      <c r="P19" s="328"/>
    </row>
    <row r="20" spans="1:16" ht="23.25" customHeight="1" thickBot="1" x14ac:dyDescent="0.25">
      <c r="A20" s="329"/>
      <c r="B20" s="330"/>
      <c r="C20" s="331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3"/>
    </row>
    <row r="21" spans="1:16" x14ac:dyDescent="0.2">
      <c r="P21" s="328"/>
    </row>
    <row r="22" spans="1:16" x14ac:dyDescent="0.2">
      <c r="A22" s="336"/>
    </row>
  </sheetData>
  <printOptions horizontalCentered="1"/>
  <pageMargins left="0" right="0" top="1.5748031496062993" bottom="0" header="0" footer="0"/>
  <pageSetup paperSize="9" scale="4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zoomScale="90" zoomScaleNormal="90" workbookViewId="0"/>
  </sheetViews>
  <sheetFormatPr defaultRowHeight="15" x14ac:dyDescent="0.25"/>
  <cols>
    <col min="1" max="1" width="39.85546875" style="337" bestFit="1" customWidth="1"/>
    <col min="2" max="9" width="15.7109375" style="337" customWidth="1"/>
    <col min="10" max="16384" width="9.140625" style="337"/>
  </cols>
  <sheetData>
    <row r="3" spans="1:9" ht="18" x14ac:dyDescent="0.25">
      <c r="A3" s="600" t="s">
        <v>264</v>
      </c>
      <c r="B3" s="600"/>
      <c r="C3" s="600"/>
      <c r="D3" s="600"/>
      <c r="E3" s="600"/>
      <c r="F3" s="600"/>
      <c r="G3" s="600"/>
      <c r="H3" s="600"/>
      <c r="I3" s="600"/>
    </row>
    <row r="4" spans="1:9" ht="18" x14ac:dyDescent="0.25">
      <c r="A4" s="338"/>
      <c r="B4" s="339"/>
      <c r="C4" s="339"/>
      <c r="D4" s="339"/>
      <c r="E4" s="339"/>
      <c r="F4" s="339"/>
      <c r="G4" s="338"/>
      <c r="H4" s="338"/>
      <c r="I4" s="338"/>
    </row>
    <row r="5" spans="1:9" x14ac:dyDescent="0.25">
      <c r="A5" s="340"/>
      <c r="B5" s="341"/>
      <c r="C5" s="341"/>
      <c r="D5" s="341"/>
      <c r="E5" s="341">
        <f t="shared" ref="E5" si="0">ROUND(E30,0)</f>
        <v>0</v>
      </c>
      <c r="F5" s="341"/>
      <c r="G5" s="341"/>
      <c r="H5" s="341"/>
      <c r="I5" s="341"/>
    </row>
    <row r="6" spans="1:9" ht="29.25" x14ac:dyDescent="0.25">
      <c r="A6" s="342" t="s">
        <v>265</v>
      </c>
      <c r="B6" s="343" t="s">
        <v>266</v>
      </c>
      <c r="C6" s="344" t="s">
        <v>267</v>
      </c>
      <c r="D6" s="345" t="s">
        <v>268</v>
      </c>
      <c r="E6" s="345" t="s">
        <v>269</v>
      </c>
      <c r="F6" s="345" t="s">
        <v>270</v>
      </c>
      <c r="G6" s="345" t="s">
        <v>271</v>
      </c>
      <c r="H6" s="345" t="s">
        <v>272</v>
      </c>
      <c r="I6" s="345" t="s">
        <v>273</v>
      </c>
    </row>
    <row r="7" spans="1:9" x14ac:dyDescent="0.25">
      <c r="A7" s="346" t="s">
        <v>274</v>
      </c>
      <c r="B7" s="347">
        <v>0</v>
      </c>
      <c r="C7" s="347">
        <v>0</v>
      </c>
      <c r="D7" s="347">
        <v>0</v>
      </c>
      <c r="E7" s="347">
        <v>0</v>
      </c>
      <c r="F7" s="347">
        <v>0</v>
      </c>
      <c r="G7" s="347">
        <v>0</v>
      </c>
      <c r="H7" s="347">
        <v>0</v>
      </c>
      <c r="I7" s="347">
        <v>0</v>
      </c>
    </row>
    <row r="8" spans="1:9" x14ac:dyDescent="0.25">
      <c r="A8" s="348" t="s">
        <v>275</v>
      </c>
      <c r="B8" s="349">
        <v>568050</v>
      </c>
      <c r="C8" s="349">
        <v>12192443</v>
      </c>
      <c r="D8" s="349">
        <v>31053319</v>
      </c>
      <c r="E8" s="349">
        <v>124321</v>
      </c>
      <c r="F8" s="349">
        <v>1318843</v>
      </c>
      <c r="G8" s="349">
        <f>B8+C8+D8+E8+F8</f>
        <v>45256976</v>
      </c>
      <c r="H8" s="349">
        <v>720000</v>
      </c>
      <c r="I8" s="349">
        <f>G8+H8</f>
        <v>45976976</v>
      </c>
    </row>
    <row r="9" spans="1:9" x14ac:dyDescent="0.25">
      <c r="A9" s="348" t="s">
        <v>276</v>
      </c>
      <c r="B9" s="349">
        <v>1218050</v>
      </c>
      <c r="C9" s="349">
        <v>26152386</v>
      </c>
      <c r="D9" s="349">
        <v>40440854</v>
      </c>
      <c r="E9" s="349">
        <v>124321</v>
      </c>
      <c r="F9" s="349">
        <v>2660031</v>
      </c>
      <c r="G9" s="349">
        <f t="shared" ref="G9:G10" si="1">B9+C9+D9+E9+F9</f>
        <v>70595642</v>
      </c>
      <c r="H9" s="349">
        <v>6313330</v>
      </c>
      <c r="I9" s="349">
        <f>G9+H9</f>
        <v>76908972</v>
      </c>
    </row>
    <row r="10" spans="1:9" x14ac:dyDescent="0.25">
      <c r="A10" s="346" t="s">
        <v>277</v>
      </c>
      <c r="B10" s="350">
        <v>333478</v>
      </c>
      <c r="C10" s="350">
        <v>7803722</v>
      </c>
      <c r="D10" s="350">
        <v>13963071</v>
      </c>
      <c r="E10" s="350">
        <v>81395</v>
      </c>
      <c r="F10" s="350">
        <v>1138578</v>
      </c>
      <c r="G10" s="351">
        <f t="shared" si="1"/>
        <v>23320244</v>
      </c>
      <c r="H10" s="350">
        <v>553891</v>
      </c>
      <c r="I10" s="352">
        <f>G10+H10</f>
        <v>23874135</v>
      </c>
    </row>
    <row r="11" spans="1:9" ht="15.75" thickBot="1" x14ac:dyDescent="0.3">
      <c r="A11" s="353" t="s">
        <v>278</v>
      </c>
      <c r="B11" s="354">
        <f>B10/B9*100</f>
        <v>27.378022248676164</v>
      </c>
      <c r="C11" s="354">
        <f t="shared" ref="C11:I11" si="2">C10/C9*100</f>
        <v>29.839426505864513</v>
      </c>
      <c r="D11" s="354">
        <f t="shared" si="2"/>
        <v>34.527141785878214</v>
      </c>
      <c r="E11" s="354">
        <f t="shared" si="2"/>
        <v>65.471641959121953</v>
      </c>
      <c r="F11" s="354">
        <f t="shared" si="2"/>
        <v>42.803185376411029</v>
      </c>
      <c r="G11" s="354">
        <f t="shared" si="2"/>
        <v>33.033546178388747</v>
      </c>
      <c r="H11" s="354">
        <f t="shared" si="2"/>
        <v>8.7733573248982708</v>
      </c>
      <c r="I11" s="354">
        <f t="shared" si="2"/>
        <v>31.042067497664643</v>
      </c>
    </row>
    <row r="12" spans="1:9" x14ac:dyDescent="0.25">
      <c r="A12" s="346" t="s">
        <v>279</v>
      </c>
      <c r="B12" s="347">
        <v>0</v>
      </c>
      <c r="C12" s="347">
        <v>0</v>
      </c>
      <c r="D12" s="347">
        <v>0</v>
      </c>
      <c r="E12" s="347">
        <v>0</v>
      </c>
      <c r="F12" s="347">
        <v>0</v>
      </c>
      <c r="G12" s="347">
        <v>0</v>
      </c>
      <c r="H12" s="347">
        <v>0</v>
      </c>
      <c r="I12" s="347">
        <v>0</v>
      </c>
    </row>
    <row r="13" spans="1:9" x14ac:dyDescent="0.25">
      <c r="A13" s="348" t="s">
        <v>275</v>
      </c>
      <c r="B13" s="349">
        <v>78100</v>
      </c>
      <c r="C13" s="349">
        <v>36647</v>
      </c>
      <c r="D13" s="349">
        <v>0</v>
      </c>
      <c r="E13" s="349">
        <v>0</v>
      </c>
      <c r="F13" s="349">
        <v>0</v>
      </c>
      <c r="G13" s="349">
        <f>B13+C13+D13+E13+F13</f>
        <v>114747</v>
      </c>
      <c r="H13" s="349">
        <v>0</v>
      </c>
      <c r="I13" s="349">
        <f>G13+H13</f>
        <v>114747</v>
      </c>
    </row>
    <row r="14" spans="1:9" x14ac:dyDescent="0.25">
      <c r="A14" s="348" t="s">
        <v>276</v>
      </c>
      <c r="B14" s="349">
        <v>78100</v>
      </c>
      <c r="C14" s="349">
        <v>36647</v>
      </c>
      <c r="D14" s="349">
        <v>0</v>
      </c>
      <c r="E14" s="349">
        <v>0</v>
      </c>
      <c r="F14" s="349">
        <v>0</v>
      </c>
      <c r="G14" s="349">
        <f t="shared" ref="G14:G15" si="3">B14+C14+D14+E14+F14</f>
        <v>114747</v>
      </c>
      <c r="H14" s="349">
        <v>0</v>
      </c>
      <c r="I14" s="349">
        <f>G14+H14</f>
        <v>114747</v>
      </c>
    </row>
    <row r="15" spans="1:9" x14ac:dyDescent="0.25">
      <c r="A15" s="346" t="s">
        <v>277</v>
      </c>
      <c r="B15" s="355">
        <v>46553</v>
      </c>
      <c r="C15" s="355">
        <v>17771</v>
      </c>
      <c r="D15" s="355"/>
      <c r="E15" s="355"/>
      <c r="F15" s="355"/>
      <c r="G15" s="356">
        <f t="shared" si="3"/>
        <v>64324</v>
      </c>
      <c r="H15" s="355"/>
      <c r="I15" s="356">
        <f>G15+H15</f>
        <v>64324</v>
      </c>
    </row>
    <row r="16" spans="1:9" ht="15.75" thickBot="1" x14ac:dyDescent="0.3">
      <c r="A16" s="353" t="s">
        <v>278</v>
      </c>
      <c r="B16" s="354">
        <f>B15/B14*100</f>
        <v>59.606914212548013</v>
      </c>
      <c r="C16" s="354">
        <f>C15/C14*100</f>
        <v>48.492373181979424</v>
      </c>
      <c r="D16" s="354"/>
      <c r="E16" s="354"/>
      <c r="F16" s="354"/>
      <c r="G16" s="354">
        <f t="shared" ref="G16" si="4">G15/G14*100</f>
        <v>56.057238969210523</v>
      </c>
      <c r="H16" s="354"/>
      <c r="I16" s="354">
        <f>I15/I14*100</f>
        <v>56.057238969210523</v>
      </c>
    </row>
    <row r="17" spans="1:9" x14ac:dyDescent="0.25">
      <c r="A17" s="346" t="s">
        <v>280</v>
      </c>
      <c r="B17" s="347">
        <v>0</v>
      </c>
      <c r="C17" s="347">
        <v>0</v>
      </c>
      <c r="D17" s="347">
        <v>0</v>
      </c>
      <c r="E17" s="347">
        <v>0</v>
      </c>
      <c r="F17" s="347">
        <v>0</v>
      </c>
      <c r="G17" s="347">
        <v>0</v>
      </c>
      <c r="H17" s="347">
        <v>0</v>
      </c>
      <c r="I17" s="347">
        <v>0</v>
      </c>
    </row>
    <row r="18" spans="1:9" x14ac:dyDescent="0.25">
      <c r="A18" s="348" t="s">
        <v>275</v>
      </c>
      <c r="B18" s="349">
        <v>80037</v>
      </c>
      <c r="C18" s="349">
        <v>18150</v>
      </c>
      <c r="D18" s="349">
        <v>1050</v>
      </c>
      <c r="E18" s="349">
        <v>418</v>
      </c>
      <c r="F18" s="349">
        <v>0</v>
      </c>
      <c r="G18" s="349">
        <f>B18+C18+D18+E18+F18</f>
        <v>99655</v>
      </c>
      <c r="H18" s="349">
        <v>0</v>
      </c>
      <c r="I18" s="349">
        <f>G18+H18</f>
        <v>99655</v>
      </c>
    </row>
    <row r="19" spans="1:9" x14ac:dyDescent="0.25">
      <c r="A19" s="348" t="s">
        <v>276</v>
      </c>
      <c r="B19" s="349">
        <v>80037</v>
      </c>
      <c r="C19" s="349">
        <v>18150</v>
      </c>
      <c r="D19" s="349">
        <v>1050</v>
      </c>
      <c r="E19" s="349">
        <v>418</v>
      </c>
      <c r="F19" s="349">
        <v>0</v>
      </c>
      <c r="G19" s="349">
        <f t="shared" ref="G19" si="5">B19+C19+D19+E19+F19</f>
        <v>99655</v>
      </c>
      <c r="H19" s="349">
        <v>0</v>
      </c>
      <c r="I19" s="349">
        <f>G19+H19</f>
        <v>99655</v>
      </c>
    </row>
    <row r="20" spans="1:9" x14ac:dyDescent="0.25">
      <c r="A20" s="346" t="s">
        <v>277</v>
      </c>
      <c r="B20" s="350">
        <v>36817</v>
      </c>
      <c r="C20" s="350">
        <v>8483</v>
      </c>
      <c r="D20" s="350">
        <v>7</v>
      </c>
      <c r="E20" s="350">
        <v>305</v>
      </c>
      <c r="F20" s="350"/>
      <c r="G20" s="357">
        <f>B20+C20+D20+E20+F20</f>
        <v>45612</v>
      </c>
      <c r="H20" s="350"/>
      <c r="I20" s="357">
        <f>G20+H20</f>
        <v>45612</v>
      </c>
    </row>
    <row r="21" spans="1:9" x14ac:dyDescent="0.25">
      <c r="A21" s="346" t="s">
        <v>278</v>
      </c>
      <c r="B21" s="358">
        <f>B20/B19*100</f>
        <v>45.999975011557154</v>
      </c>
      <c r="C21" s="358">
        <f t="shared" ref="C21:I21" si="6">C20/C19*100</f>
        <v>46.738292011019283</v>
      </c>
      <c r="D21" s="358">
        <f t="shared" si="6"/>
        <v>0.66666666666666674</v>
      </c>
      <c r="E21" s="358">
        <f t="shared" si="6"/>
        <v>72.966507177033492</v>
      </c>
      <c r="F21" s="358"/>
      <c r="G21" s="358">
        <f t="shared" si="6"/>
        <v>45.769906176308261</v>
      </c>
      <c r="H21" s="358"/>
      <c r="I21" s="358">
        <f t="shared" si="6"/>
        <v>45.769906176308261</v>
      </c>
    </row>
    <row r="22" spans="1:9" x14ac:dyDescent="0.25">
      <c r="A22" s="359" t="s">
        <v>281</v>
      </c>
      <c r="B22" s="360">
        <v>0</v>
      </c>
      <c r="C22" s="360">
        <v>0</v>
      </c>
      <c r="D22" s="360">
        <v>0</v>
      </c>
      <c r="E22" s="360">
        <v>0</v>
      </c>
      <c r="F22" s="360"/>
      <c r="G22" s="360">
        <v>0</v>
      </c>
      <c r="H22" s="360">
        <v>0</v>
      </c>
      <c r="I22" s="360">
        <v>0</v>
      </c>
    </row>
    <row r="23" spans="1:9" x14ac:dyDescent="0.25">
      <c r="A23" s="348" t="s">
        <v>275</v>
      </c>
      <c r="B23" s="349">
        <v>35064</v>
      </c>
      <c r="C23" s="349">
        <v>18124</v>
      </c>
      <c r="D23" s="349">
        <v>475</v>
      </c>
      <c r="E23" s="349">
        <v>308</v>
      </c>
      <c r="F23" s="349">
        <v>0</v>
      </c>
      <c r="G23" s="349">
        <f>B23+C23+D23+E23+F23</f>
        <v>53971</v>
      </c>
      <c r="H23" s="349">
        <v>0</v>
      </c>
      <c r="I23" s="349">
        <f>G23+H23</f>
        <v>53971</v>
      </c>
    </row>
    <row r="24" spans="1:9" x14ac:dyDescent="0.25">
      <c r="A24" s="348" t="s">
        <v>276</v>
      </c>
      <c r="B24" s="349">
        <v>35064</v>
      </c>
      <c r="C24" s="349">
        <v>18124</v>
      </c>
      <c r="D24" s="349">
        <v>475</v>
      </c>
      <c r="E24" s="349">
        <v>308</v>
      </c>
      <c r="F24" s="349">
        <v>0</v>
      </c>
      <c r="G24" s="349">
        <f t="shared" ref="G24" si="7">B24+C24+D24+E24+F24</f>
        <v>53971</v>
      </c>
      <c r="H24" s="349">
        <v>0</v>
      </c>
      <c r="I24" s="349">
        <f>G24+H24</f>
        <v>53971</v>
      </c>
    </row>
    <row r="25" spans="1:9" x14ac:dyDescent="0.25">
      <c r="A25" s="346" t="s">
        <v>277</v>
      </c>
      <c r="B25" s="350">
        <v>12844</v>
      </c>
      <c r="C25" s="350">
        <v>2194</v>
      </c>
      <c r="D25" s="350">
        <v>14</v>
      </c>
      <c r="E25" s="350">
        <v>217</v>
      </c>
      <c r="F25" s="350"/>
      <c r="G25" s="357">
        <f>B25+C25+D25+E25+F25</f>
        <v>15269</v>
      </c>
      <c r="H25" s="350"/>
      <c r="I25" s="357">
        <f>G25+H25</f>
        <v>15269</v>
      </c>
    </row>
    <row r="26" spans="1:9" ht="15.75" thickBot="1" x14ac:dyDescent="0.3">
      <c r="A26" s="353" t="s">
        <v>278</v>
      </c>
      <c r="B26" s="354">
        <f>B25/B24*100</f>
        <v>36.630161989504906</v>
      </c>
      <c r="C26" s="354">
        <f>C25/C24*100</f>
        <v>12.105495475612447</v>
      </c>
      <c r="D26" s="354">
        <f>D25/D24*100</f>
        <v>2.9473684210526314</v>
      </c>
      <c r="E26" s="354">
        <f>E25/E24*100</f>
        <v>70.454545454545453</v>
      </c>
      <c r="F26" s="354"/>
      <c r="G26" s="354">
        <f t="shared" ref="G26" si="8">G25/G24*100</f>
        <v>28.291119304811847</v>
      </c>
      <c r="H26" s="354"/>
      <c r="I26" s="354">
        <f>I25/I24*100</f>
        <v>28.291119304811847</v>
      </c>
    </row>
    <row r="27" spans="1:9" x14ac:dyDescent="0.25">
      <c r="A27" s="346" t="s">
        <v>282</v>
      </c>
      <c r="B27" s="347">
        <v>0</v>
      </c>
      <c r="C27" s="347">
        <v>0</v>
      </c>
      <c r="D27" s="347">
        <v>0</v>
      </c>
      <c r="E27" s="347">
        <v>0</v>
      </c>
      <c r="F27" s="347"/>
      <c r="G27" s="347">
        <v>0</v>
      </c>
      <c r="H27" s="347">
        <v>0</v>
      </c>
      <c r="I27" s="347">
        <v>0</v>
      </c>
    </row>
    <row r="28" spans="1:9" x14ac:dyDescent="0.25">
      <c r="A28" s="348" t="s">
        <v>275</v>
      </c>
      <c r="B28" s="349">
        <v>0</v>
      </c>
      <c r="C28" s="349">
        <v>2000</v>
      </c>
      <c r="D28" s="349">
        <v>116272</v>
      </c>
      <c r="E28" s="349">
        <v>0</v>
      </c>
      <c r="F28" s="349">
        <v>0</v>
      </c>
      <c r="G28" s="349">
        <f>B28+C28+D28+E28+F28</f>
        <v>118272</v>
      </c>
      <c r="H28" s="349">
        <v>0</v>
      </c>
      <c r="I28" s="349">
        <f>G28+H28</f>
        <v>118272</v>
      </c>
    </row>
    <row r="29" spans="1:9" x14ac:dyDescent="0.25">
      <c r="A29" s="348" t="s">
        <v>276</v>
      </c>
      <c r="B29" s="349">
        <v>0</v>
      </c>
      <c r="C29" s="349">
        <v>2000</v>
      </c>
      <c r="D29" s="349">
        <v>116272</v>
      </c>
      <c r="E29" s="349">
        <v>0</v>
      </c>
      <c r="F29" s="349">
        <v>0</v>
      </c>
      <c r="G29" s="349">
        <f>B29+C29+D29+E29+F29</f>
        <v>118272</v>
      </c>
      <c r="H29" s="349">
        <v>0</v>
      </c>
      <c r="I29" s="349">
        <f>G29+H29</f>
        <v>118272</v>
      </c>
    </row>
    <row r="30" spans="1:9" x14ac:dyDescent="0.25">
      <c r="A30" s="346" t="s">
        <v>277</v>
      </c>
      <c r="B30" s="361"/>
      <c r="C30" s="350">
        <v>526</v>
      </c>
      <c r="D30" s="350">
        <v>26538</v>
      </c>
      <c r="E30" s="350"/>
      <c r="F30" s="350"/>
      <c r="G30" s="357">
        <f>B30+C30+D30+E30+F30</f>
        <v>27064</v>
      </c>
      <c r="H30" s="350"/>
      <c r="I30" s="357">
        <f>G30+H30</f>
        <v>27064</v>
      </c>
    </row>
    <row r="31" spans="1:9" ht="15.75" thickBot="1" x14ac:dyDescent="0.3">
      <c r="A31" s="353" t="s">
        <v>278</v>
      </c>
      <c r="B31" s="354"/>
      <c r="C31" s="354">
        <f>C30/C29*100</f>
        <v>26.3</v>
      </c>
      <c r="D31" s="354">
        <f>D30/D29*100</f>
        <v>22.824067703316363</v>
      </c>
      <c r="E31" s="354"/>
      <c r="F31" s="354"/>
      <c r="G31" s="354">
        <f t="shared" ref="G31:I31" si="9">G30/G29*100</f>
        <v>22.882846320346321</v>
      </c>
      <c r="H31" s="354"/>
      <c r="I31" s="354">
        <f t="shared" si="9"/>
        <v>22.882846320346321</v>
      </c>
    </row>
    <row r="32" spans="1:9" x14ac:dyDescent="0.25">
      <c r="A32" s="348" t="s">
        <v>283</v>
      </c>
      <c r="B32" s="349">
        <v>0</v>
      </c>
      <c r="C32" s="349">
        <v>0</v>
      </c>
      <c r="D32" s="349">
        <v>0</v>
      </c>
      <c r="E32" s="349">
        <v>0</v>
      </c>
      <c r="F32" s="349">
        <v>0</v>
      </c>
      <c r="G32" s="349">
        <v>0</v>
      </c>
      <c r="H32" s="349">
        <v>0</v>
      </c>
      <c r="I32" s="349">
        <v>0</v>
      </c>
    </row>
    <row r="33" spans="1:9" x14ac:dyDescent="0.25">
      <c r="A33" s="348" t="s">
        <v>284</v>
      </c>
      <c r="B33" s="362">
        <f>B8+B13+B18+B23+B28</f>
        <v>761251</v>
      </c>
      <c r="C33" s="362">
        <f t="shared" ref="C33:F33" si="10">C8+C13+C18+C23+C28</f>
        <v>12267364</v>
      </c>
      <c r="D33" s="362">
        <f t="shared" si="10"/>
        <v>31171116</v>
      </c>
      <c r="E33" s="362">
        <f t="shared" si="10"/>
        <v>125047</v>
      </c>
      <c r="F33" s="362">
        <f t="shared" si="10"/>
        <v>1318843</v>
      </c>
      <c r="G33" s="362">
        <f>B33+C33+D33+E33+F33</f>
        <v>45643621</v>
      </c>
      <c r="H33" s="362">
        <f>H8+H13+H18+H23+H28</f>
        <v>720000</v>
      </c>
      <c r="I33" s="362">
        <f>G33+H33</f>
        <v>46363621</v>
      </c>
    </row>
    <row r="34" spans="1:9" x14ac:dyDescent="0.25">
      <c r="A34" s="348" t="s">
        <v>285</v>
      </c>
      <c r="B34" s="362">
        <f t="shared" ref="B34:F35" si="11">B9+B14+B19+B24+B29</f>
        <v>1411251</v>
      </c>
      <c r="C34" s="362">
        <f t="shared" si="11"/>
        <v>26227307</v>
      </c>
      <c r="D34" s="362">
        <f t="shared" si="11"/>
        <v>40558651</v>
      </c>
      <c r="E34" s="362">
        <f t="shared" si="11"/>
        <v>125047</v>
      </c>
      <c r="F34" s="362">
        <f t="shared" si="11"/>
        <v>2660031</v>
      </c>
      <c r="G34" s="362">
        <f t="shared" ref="G34" si="12">B34+C34+D34+E34+F34</f>
        <v>70982287</v>
      </c>
      <c r="H34" s="362">
        <f>H9+H14+H19+H24+H29</f>
        <v>6313330</v>
      </c>
      <c r="I34" s="362">
        <f>G34+H34</f>
        <v>77295617</v>
      </c>
    </row>
    <row r="35" spans="1:9" x14ac:dyDescent="0.25">
      <c r="A35" s="348" t="s">
        <v>286</v>
      </c>
      <c r="B35" s="363">
        <f>B10+B15+B20+B25+B30</f>
        <v>429692</v>
      </c>
      <c r="C35" s="363">
        <f>C10+C15+C20+C25+C30+1</f>
        <v>7832697</v>
      </c>
      <c r="D35" s="363">
        <f>D10+D15+D20+D25+D30</f>
        <v>13989630</v>
      </c>
      <c r="E35" s="364">
        <f t="shared" si="11"/>
        <v>81917</v>
      </c>
      <c r="F35" s="364">
        <f t="shared" si="11"/>
        <v>1138578</v>
      </c>
      <c r="G35" s="363">
        <f>B35+C35+D35+E35+F35</f>
        <v>23472514</v>
      </c>
      <c r="H35" s="365">
        <f>H10+H15+H20+H25+H30</f>
        <v>553891</v>
      </c>
      <c r="I35" s="366">
        <f>G35+H35</f>
        <v>24026405</v>
      </c>
    </row>
    <row r="36" spans="1:9" ht="15.75" thickBot="1" x14ac:dyDescent="0.3">
      <c r="A36" s="353" t="s">
        <v>278</v>
      </c>
      <c r="B36" s="367">
        <f t="shared" ref="B36:I36" si="13">B35/B34*100</f>
        <v>30.447595785583147</v>
      </c>
      <c r="C36" s="367">
        <f t="shared" si="13"/>
        <v>29.864663573732525</v>
      </c>
      <c r="D36" s="367">
        <f t="shared" si="13"/>
        <v>34.492345418490373</v>
      </c>
      <c r="E36" s="367">
        <f t="shared" si="13"/>
        <v>65.508968627795952</v>
      </c>
      <c r="F36" s="367">
        <f t="shared" si="13"/>
        <v>42.803185376411029</v>
      </c>
      <c r="G36" s="367">
        <f t="shared" si="13"/>
        <v>33.068128672720846</v>
      </c>
      <c r="H36" s="367">
        <f t="shared" si="13"/>
        <v>8.7733573248982708</v>
      </c>
      <c r="I36" s="367">
        <f t="shared" si="13"/>
        <v>31.08378706647752</v>
      </c>
    </row>
    <row r="37" spans="1:9" x14ac:dyDescent="0.25">
      <c r="A37" s="346" t="s">
        <v>287</v>
      </c>
      <c r="B37" s="347">
        <v>0</v>
      </c>
      <c r="C37" s="347">
        <v>0</v>
      </c>
      <c r="D37" s="347">
        <v>0</v>
      </c>
      <c r="E37" s="347">
        <v>0</v>
      </c>
      <c r="F37" s="347">
        <v>0</v>
      </c>
      <c r="G37" s="347">
        <v>0</v>
      </c>
      <c r="H37" s="347">
        <v>0</v>
      </c>
      <c r="I37" s="347">
        <v>0</v>
      </c>
    </row>
    <row r="38" spans="1:9" x14ac:dyDescent="0.25">
      <c r="A38" s="348" t="s">
        <v>275</v>
      </c>
      <c r="B38" s="349">
        <v>2171103</v>
      </c>
      <c r="C38" s="349">
        <v>6969813</v>
      </c>
      <c r="D38" s="349">
        <v>50220582</v>
      </c>
      <c r="E38" s="349">
        <v>156291</v>
      </c>
      <c r="F38" s="349">
        <v>118590</v>
      </c>
      <c r="G38" s="362">
        <f t="shared" ref="G38:G40" si="14">B38+C38+D38+E38+F38</f>
        <v>59636379</v>
      </c>
      <c r="H38" s="362">
        <v>0</v>
      </c>
      <c r="I38" s="362">
        <f>G38+H38</f>
        <v>59636379</v>
      </c>
    </row>
    <row r="39" spans="1:9" x14ac:dyDescent="0.25">
      <c r="A39" s="348" t="s">
        <v>276</v>
      </c>
      <c r="B39" s="349">
        <v>2249991</v>
      </c>
      <c r="C39" s="349">
        <v>7701785</v>
      </c>
      <c r="D39" s="349">
        <v>50293496</v>
      </c>
      <c r="E39" s="349">
        <v>219307</v>
      </c>
      <c r="F39" s="349">
        <v>139804</v>
      </c>
      <c r="G39" s="362">
        <f t="shared" si="14"/>
        <v>60604383</v>
      </c>
      <c r="H39" s="362">
        <v>0</v>
      </c>
      <c r="I39" s="362">
        <f t="shared" ref="I39:I40" si="15">G39+H39</f>
        <v>60604383</v>
      </c>
    </row>
    <row r="40" spans="1:9" x14ac:dyDescent="0.25">
      <c r="A40" s="346" t="s">
        <v>277</v>
      </c>
      <c r="B40" s="350">
        <v>791234</v>
      </c>
      <c r="C40" s="350">
        <v>2760914</v>
      </c>
      <c r="D40" s="350">
        <v>21473175</v>
      </c>
      <c r="E40" s="368">
        <v>150158</v>
      </c>
      <c r="F40" s="350">
        <v>53830</v>
      </c>
      <c r="G40" s="365">
        <f t="shared" si="14"/>
        <v>25229311</v>
      </c>
      <c r="H40" s="369"/>
      <c r="I40" s="364">
        <f t="shared" si="15"/>
        <v>25229311</v>
      </c>
    </row>
    <row r="41" spans="1:9" ht="15.75" thickBot="1" x14ac:dyDescent="0.3">
      <c r="A41" s="353" t="s">
        <v>278</v>
      </c>
      <c r="B41" s="354">
        <f t="shared" ref="B41:G41" si="16">B40/B39*100</f>
        <v>35.166096219940435</v>
      </c>
      <c r="C41" s="370">
        <f t="shared" si="16"/>
        <v>35.847715821721849</v>
      </c>
      <c r="D41" s="354">
        <f t="shared" si="16"/>
        <v>42.695729483589687</v>
      </c>
      <c r="E41" s="354">
        <f t="shared" si="16"/>
        <v>68.469314704956972</v>
      </c>
      <c r="F41" s="354">
        <f t="shared" si="16"/>
        <v>38.503905467654711</v>
      </c>
      <c r="G41" s="354">
        <f t="shared" si="16"/>
        <v>41.629515475803132</v>
      </c>
      <c r="H41" s="354"/>
      <c r="I41" s="354">
        <f>I40/I39*100</f>
        <v>41.629515475803132</v>
      </c>
    </row>
    <row r="42" spans="1:9" x14ac:dyDescent="0.25">
      <c r="A42" s="348" t="s">
        <v>288</v>
      </c>
      <c r="B42" s="349">
        <v>0</v>
      </c>
      <c r="C42" s="349">
        <v>0</v>
      </c>
      <c r="D42" s="349">
        <v>0</v>
      </c>
      <c r="E42" s="349">
        <v>0</v>
      </c>
      <c r="F42" s="349">
        <v>0</v>
      </c>
      <c r="G42" s="349">
        <v>0</v>
      </c>
      <c r="H42" s="349">
        <v>0</v>
      </c>
      <c r="I42" s="349">
        <v>0</v>
      </c>
    </row>
    <row r="43" spans="1:9" x14ac:dyDescent="0.25">
      <c r="A43" s="348" t="s">
        <v>289</v>
      </c>
      <c r="B43" s="364">
        <f>B33+B38</f>
        <v>2932354</v>
      </c>
      <c r="C43" s="364">
        <f t="shared" ref="C43:H45" si="17">C33+C38</f>
        <v>19237177</v>
      </c>
      <c r="D43" s="364">
        <f t="shared" si="17"/>
        <v>81391698</v>
      </c>
      <c r="E43" s="364">
        <f t="shared" si="17"/>
        <v>281338</v>
      </c>
      <c r="F43" s="364">
        <f t="shared" si="17"/>
        <v>1437433</v>
      </c>
      <c r="G43" s="364">
        <f>G33+G38</f>
        <v>105280000</v>
      </c>
      <c r="H43" s="364">
        <f>H8+H18+H23+H28+H38</f>
        <v>720000</v>
      </c>
      <c r="I43" s="364">
        <f>I33+I38</f>
        <v>106000000</v>
      </c>
    </row>
    <row r="44" spans="1:9" x14ac:dyDescent="0.25">
      <c r="A44" s="348" t="s">
        <v>290</v>
      </c>
      <c r="B44" s="364">
        <f>B34+B39</f>
        <v>3661242</v>
      </c>
      <c r="C44" s="364">
        <f t="shared" si="17"/>
        <v>33929092</v>
      </c>
      <c r="D44" s="364">
        <f t="shared" si="17"/>
        <v>90852147</v>
      </c>
      <c r="E44" s="364">
        <f t="shared" si="17"/>
        <v>344354</v>
      </c>
      <c r="F44" s="364">
        <f t="shared" si="17"/>
        <v>2799835</v>
      </c>
      <c r="G44" s="364">
        <f t="shared" si="17"/>
        <v>131586670</v>
      </c>
      <c r="H44" s="364">
        <f>H9+H14+H19+H24+H29+H39</f>
        <v>6313330</v>
      </c>
      <c r="I44" s="364">
        <f t="shared" ref="I44" si="18">I34+I39</f>
        <v>137900000</v>
      </c>
    </row>
    <row r="45" spans="1:9" x14ac:dyDescent="0.25">
      <c r="A45" s="348" t="s">
        <v>291</v>
      </c>
      <c r="B45" s="365">
        <f>B35+B40</f>
        <v>1220926</v>
      </c>
      <c r="C45" s="365">
        <f t="shared" si="17"/>
        <v>10593611</v>
      </c>
      <c r="D45" s="365">
        <f t="shared" si="17"/>
        <v>35462805</v>
      </c>
      <c r="E45" s="365">
        <f t="shared" si="17"/>
        <v>232075</v>
      </c>
      <c r="F45" s="365">
        <f t="shared" si="17"/>
        <v>1192408</v>
      </c>
      <c r="G45" s="365">
        <f t="shared" si="17"/>
        <v>48701825</v>
      </c>
      <c r="H45" s="365">
        <f t="shared" si="17"/>
        <v>553891</v>
      </c>
      <c r="I45" s="365">
        <f>I35+I40</f>
        <v>49255716</v>
      </c>
    </row>
    <row r="46" spans="1:9" x14ac:dyDescent="0.25">
      <c r="A46" s="371" t="s">
        <v>292</v>
      </c>
      <c r="B46" s="372">
        <f t="shared" ref="B46:I46" si="19">B45/B44*100</f>
        <v>33.347317658870949</v>
      </c>
      <c r="C46" s="372">
        <f t="shared" si="19"/>
        <v>31.222795470034974</v>
      </c>
      <c r="D46" s="372">
        <f t="shared" si="19"/>
        <v>39.033535443031411</v>
      </c>
      <c r="E46" s="372">
        <f t="shared" si="19"/>
        <v>67.394309344453674</v>
      </c>
      <c r="F46" s="372">
        <f t="shared" si="19"/>
        <v>42.588509680034711</v>
      </c>
      <c r="G46" s="372">
        <f t="shared" si="19"/>
        <v>37.011214737784606</v>
      </c>
      <c r="H46" s="372">
        <f t="shared" si="19"/>
        <v>8.7733573248982708</v>
      </c>
      <c r="I46" s="372">
        <f t="shared" si="19"/>
        <v>35.71843074691806</v>
      </c>
    </row>
  </sheetData>
  <mergeCells count="1">
    <mergeCell ref="A3:I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/>
  </sheetViews>
  <sheetFormatPr defaultRowHeight="12.75" x14ac:dyDescent="0.2"/>
  <cols>
    <col min="1" max="1" width="24" style="301" customWidth="1"/>
    <col min="2" max="2" width="19.28515625" style="301" customWidth="1"/>
    <col min="3" max="3" width="21.7109375" style="301" customWidth="1"/>
    <col min="4" max="4" width="17.28515625" style="301" customWidth="1"/>
    <col min="5" max="5" width="20.7109375" style="301" customWidth="1"/>
    <col min="6" max="6" width="19.5703125" style="301" customWidth="1"/>
    <col min="7" max="7" width="22.28515625" style="301" customWidth="1"/>
    <col min="8" max="8" width="21.28515625" style="301" customWidth="1"/>
    <col min="9" max="16384" width="9.140625" style="301"/>
  </cols>
  <sheetData>
    <row r="4" spans="1:8" ht="20.25" x14ac:dyDescent="0.3">
      <c r="A4" s="298" t="s">
        <v>293</v>
      </c>
      <c r="B4" s="299"/>
      <c r="C4" s="299"/>
      <c r="D4" s="299"/>
      <c r="E4" s="299"/>
      <c r="F4" s="299"/>
      <c r="G4" s="299"/>
      <c r="H4" s="299"/>
    </row>
    <row r="7" spans="1:8" ht="15.75" thickBot="1" x14ac:dyDescent="0.25">
      <c r="C7" s="336"/>
      <c r="D7" s="373"/>
      <c r="E7" s="336"/>
      <c r="F7" s="336"/>
      <c r="G7" s="336"/>
      <c r="H7" s="303" t="s">
        <v>294</v>
      </c>
    </row>
    <row r="8" spans="1:8" ht="37.5" customHeight="1" x14ac:dyDescent="0.25">
      <c r="A8" s="305" t="s">
        <v>295</v>
      </c>
      <c r="B8" s="305" t="s">
        <v>262</v>
      </c>
      <c r="C8" s="374" t="s">
        <v>296</v>
      </c>
      <c r="D8" s="374" t="s">
        <v>297</v>
      </c>
      <c r="E8" s="305" t="s">
        <v>196</v>
      </c>
      <c r="F8" s="374" t="s">
        <v>298</v>
      </c>
      <c r="G8" s="305" t="s">
        <v>298</v>
      </c>
      <c r="H8" s="305" t="s">
        <v>299</v>
      </c>
    </row>
    <row r="9" spans="1:8" ht="36.75" customHeight="1" x14ac:dyDescent="0.25">
      <c r="A9" s="310"/>
      <c r="B9" s="375" t="s">
        <v>263</v>
      </c>
      <c r="C9" s="375" t="s">
        <v>300</v>
      </c>
      <c r="D9" s="375" t="s">
        <v>301</v>
      </c>
      <c r="E9" s="375" t="s">
        <v>302</v>
      </c>
      <c r="F9" s="375" t="s">
        <v>303</v>
      </c>
      <c r="G9" s="375" t="s">
        <v>304</v>
      </c>
      <c r="H9" s="376" t="s">
        <v>305</v>
      </c>
    </row>
    <row r="10" spans="1:8" ht="36.75" customHeight="1" thickBot="1" x14ac:dyDescent="0.3">
      <c r="A10" s="310"/>
      <c r="B10" s="375" t="s">
        <v>306</v>
      </c>
      <c r="C10" s="375" t="s">
        <v>307</v>
      </c>
      <c r="D10" s="376"/>
      <c r="E10" s="375">
        <v>2016</v>
      </c>
      <c r="F10" s="376"/>
      <c r="G10" s="375" t="s">
        <v>308</v>
      </c>
      <c r="H10" s="376"/>
    </row>
    <row r="11" spans="1:8" ht="13.5" thickBot="1" x14ac:dyDescent="0.25">
      <c r="A11" s="319" t="s">
        <v>0</v>
      </c>
      <c r="B11" s="319">
        <v>1</v>
      </c>
      <c r="C11" s="319">
        <v>2</v>
      </c>
      <c r="D11" s="319">
        <v>3</v>
      </c>
      <c r="E11" s="319">
        <v>4</v>
      </c>
      <c r="F11" s="319">
        <v>5</v>
      </c>
      <c r="G11" s="319">
        <v>6</v>
      </c>
      <c r="H11" s="319">
        <v>7</v>
      </c>
    </row>
    <row r="12" spans="1:8" ht="51.75" customHeight="1" x14ac:dyDescent="0.25">
      <c r="A12" s="377" t="s">
        <v>259</v>
      </c>
      <c r="B12" s="324">
        <v>137900000</v>
      </c>
      <c r="C12" s="378">
        <v>5957196</v>
      </c>
      <c r="D12" s="378">
        <v>11706882</v>
      </c>
      <c r="E12" s="378">
        <v>38275947</v>
      </c>
      <c r="F12" s="378">
        <v>49982829</v>
      </c>
      <c r="G12" s="379">
        <v>55940025</v>
      </c>
      <c r="H12" s="378">
        <f>SUM(B12-G12)</f>
        <v>81959975</v>
      </c>
    </row>
    <row r="13" spans="1:8" ht="36" customHeight="1" thickBot="1" x14ac:dyDescent="0.25">
      <c r="A13" s="329"/>
      <c r="B13" s="330"/>
      <c r="C13" s="330"/>
      <c r="D13" s="330"/>
      <c r="E13" s="330"/>
      <c r="F13" s="330"/>
      <c r="G13" s="380"/>
      <c r="H13" s="330"/>
    </row>
    <row r="15" spans="1:8" x14ac:dyDescent="0.2">
      <c r="F15" s="328"/>
      <c r="G15" s="328"/>
      <c r="H15" s="328"/>
    </row>
    <row r="16" spans="1:8" ht="18.75" x14ac:dyDescent="0.3">
      <c r="A16" s="381"/>
      <c r="B16" s="381"/>
      <c r="C16" s="382"/>
      <c r="G16" s="328"/>
      <c r="H16" s="328"/>
    </row>
    <row r="17" spans="7:8" x14ac:dyDescent="0.2">
      <c r="G17" s="328"/>
      <c r="H17" s="328"/>
    </row>
  </sheetData>
  <printOptions horizontalCentered="1"/>
  <pageMargins left="0" right="0" top="1.5748031496062993" bottom="0" header="0" footer="0"/>
  <pageSetup paperSize="9" scale="8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2"/>
  <sheetViews>
    <sheetView zoomScale="75" workbookViewId="0"/>
  </sheetViews>
  <sheetFormatPr defaultRowHeight="12.75" x14ac:dyDescent="0.2"/>
  <cols>
    <col min="1" max="1" width="15.85546875" style="383" customWidth="1"/>
    <col min="2" max="3" width="10.5703125" style="383" customWidth="1"/>
    <col min="4" max="4" width="9.85546875" style="383" customWidth="1"/>
    <col min="5" max="5" width="9.28515625" style="383" customWidth="1"/>
    <col min="6" max="6" width="70.42578125" style="383" customWidth="1"/>
    <col min="7" max="7" width="22.28515625" style="383" customWidth="1"/>
    <col min="8" max="8" width="22" style="516" customWidth="1"/>
    <col min="9" max="9" width="22.42578125" style="383" customWidth="1"/>
    <col min="10" max="10" width="14.28515625" style="383" customWidth="1"/>
    <col min="11" max="11" width="4.28515625" style="383" customWidth="1"/>
    <col min="12" max="16384" width="9.140625" style="383"/>
  </cols>
  <sheetData>
    <row r="1" spans="1:10" ht="15" x14ac:dyDescent="0.2">
      <c r="G1" s="384"/>
      <c r="H1" s="385"/>
    </row>
    <row r="3" spans="1:10" ht="23.25" x14ac:dyDescent="0.35">
      <c r="A3" s="386" t="s">
        <v>309</v>
      </c>
      <c r="B3" s="387"/>
      <c r="C3" s="387"/>
      <c r="D3" s="387"/>
      <c r="E3" s="387"/>
      <c r="F3" s="387"/>
      <c r="G3" s="387"/>
      <c r="H3" s="388"/>
      <c r="I3" s="389"/>
      <c r="J3" s="389"/>
    </row>
    <row r="4" spans="1:10" ht="24.75" customHeight="1" x14ac:dyDescent="0.25">
      <c r="A4" s="386" t="s">
        <v>310</v>
      </c>
      <c r="B4" s="386"/>
      <c r="C4" s="386"/>
      <c r="D4" s="386"/>
      <c r="E4" s="390"/>
      <c r="F4" s="390"/>
      <c r="G4" s="389"/>
      <c r="H4" s="391"/>
      <c r="I4" s="389"/>
    </row>
    <row r="5" spans="1:10" ht="15.75" thickBot="1" x14ac:dyDescent="0.25">
      <c r="B5" s="392"/>
      <c r="C5" s="392"/>
      <c r="G5" s="393"/>
      <c r="H5" s="394"/>
      <c r="I5" s="384"/>
      <c r="J5" s="395" t="s">
        <v>245</v>
      </c>
    </row>
    <row r="6" spans="1:10" ht="24" customHeight="1" x14ac:dyDescent="0.25">
      <c r="A6" s="396" t="s">
        <v>311</v>
      </c>
      <c r="B6" s="397" t="s">
        <v>312</v>
      </c>
      <c r="C6" s="398"/>
      <c r="D6" s="398"/>
      <c r="E6" s="399"/>
      <c r="F6" s="400" t="s">
        <v>313</v>
      </c>
      <c r="G6" s="400" t="s">
        <v>314</v>
      </c>
      <c r="H6" s="401" t="s">
        <v>315</v>
      </c>
      <c r="I6" s="400" t="s">
        <v>298</v>
      </c>
      <c r="J6" s="400" t="s">
        <v>316</v>
      </c>
    </row>
    <row r="7" spans="1:10" ht="17.25" customHeight="1" x14ac:dyDescent="0.25">
      <c r="A7" s="402" t="s">
        <v>317</v>
      </c>
      <c r="B7" s="403" t="s">
        <v>318</v>
      </c>
      <c r="C7" s="404" t="s">
        <v>319</v>
      </c>
      <c r="D7" s="405" t="s">
        <v>320</v>
      </c>
      <c r="E7" s="406" t="s">
        <v>321</v>
      </c>
      <c r="F7" s="407"/>
      <c r="G7" s="408" t="s">
        <v>322</v>
      </c>
      <c r="H7" s="409" t="s">
        <v>323</v>
      </c>
      <c r="I7" s="408" t="s">
        <v>324</v>
      </c>
      <c r="J7" s="408" t="s">
        <v>325</v>
      </c>
    </row>
    <row r="8" spans="1:10" ht="15" x14ac:dyDescent="0.25">
      <c r="A8" s="410" t="s">
        <v>326</v>
      </c>
      <c r="B8" s="411" t="s">
        <v>327</v>
      </c>
      <c r="C8" s="404"/>
      <c r="D8" s="404"/>
      <c r="E8" s="412" t="s">
        <v>328</v>
      </c>
      <c r="F8" s="413"/>
      <c r="G8" s="408" t="s">
        <v>306</v>
      </c>
      <c r="H8" s="409" t="s">
        <v>329</v>
      </c>
      <c r="I8" s="414" t="s">
        <v>330</v>
      </c>
      <c r="J8" s="415" t="s">
        <v>331</v>
      </c>
    </row>
    <row r="9" spans="1:10" ht="15.75" thickBot="1" x14ac:dyDescent="0.3">
      <c r="A9" s="410" t="s">
        <v>332</v>
      </c>
      <c r="B9" s="416"/>
      <c r="C9" s="417"/>
      <c r="D9" s="417"/>
      <c r="E9" s="418"/>
      <c r="F9" s="419"/>
      <c r="G9" s="414"/>
      <c r="H9" s="420"/>
      <c r="I9" s="421" t="s">
        <v>333</v>
      </c>
      <c r="J9" s="422"/>
    </row>
    <row r="10" spans="1:10" ht="15" thickBot="1" x14ac:dyDescent="0.25">
      <c r="A10" s="423" t="s">
        <v>0</v>
      </c>
      <c r="B10" s="424" t="s">
        <v>334</v>
      </c>
      <c r="C10" s="425" t="s">
        <v>335</v>
      </c>
      <c r="D10" s="425" t="s">
        <v>336</v>
      </c>
      <c r="E10" s="426" t="s">
        <v>337</v>
      </c>
      <c r="F10" s="426" t="s">
        <v>338</v>
      </c>
      <c r="G10" s="426">
        <v>1</v>
      </c>
      <c r="H10" s="427">
        <v>2</v>
      </c>
      <c r="I10" s="426">
        <v>3</v>
      </c>
      <c r="J10" s="426">
        <v>4</v>
      </c>
    </row>
    <row r="11" spans="1:10" ht="24.75" customHeight="1" x14ac:dyDescent="0.25">
      <c r="A11" s="428" t="s">
        <v>339</v>
      </c>
      <c r="B11" s="429" t="s">
        <v>340</v>
      </c>
      <c r="C11" s="430"/>
      <c r="D11" s="431"/>
      <c r="E11" s="432"/>
      <c r="F11" s="433" t="s">
        <v>271</v>
      </c>
      <c r="G11" s="434">
        <v>105280000</v>
      </c>
      <c r="H11" s="434">
        <v>131586670</v>
      </c>
      <c r="I11" s="435">
        <v>48701825</v>
      </c>
      <c r="J11" s="436">
        <v>37.011214737784606</v>
      </c>
    </row>
    <row r="12" spans="1:10" ht="18.95" customHeight="1" x14ac:dyDescent="0.25">
      <c r="A12" s="437" t="s">
        <v>339</v>
      </c>
      <c r="B12" s="438"/>
      <c r="C12" s="439" t="s">
        <v>341</v>
      </c>
      <c r="D12" s="439"/>
      <c r="E12" s="440"/>
      <c r="F12" s="441" t="s">
        <v>342</v>
      </c>
      <c r="G12" s="442">
        <v>56583000</v>
      </c>
      <c r="H12" s="442">
        <v>62770819</v>
      </c>
      <c r="I12" s="442">
        <v>24699835</v>
      </c>
      <c r="J12" s="443">
        <v>39.349231686781081</v>
      </c>
    </row>
    <row r="13" spans="1:10" ht="18.95" customHeight="1" x14ac:dyDescent="0.25">
      <c r="A13" s="444" t="s">
        <v>339</v>
      </c>
      <c r="B13" s="438"/>
      <c r="C13" s="439"/>
      <c r="D13" s="445" t="s">
        <v>343</v>
      </c>
      <c r="E13" s="446"/>
      <c r="F13" s="447" t="s">
        <v>344</v>
      </c>
      <c r="G13" s="448">
        <v>54145459</v>
      </c>
      <c r="H13" s="448">
        <v>55729697</v>
      </c>
      <c r="I13" s="449">
        <v>21060384</v>
      </c>
      <c r="J13" s="450">
        <v>37.790235967010553</v>
      </c>
    </row>
    <row r="14" spans="1:10" ht="18.95" customHeight="1" x14ac:dyDescent="0.25">
      <c r="A14" s="444" t="s">
        <v>339</v>
      </c>
      <c r="B14" s="438"/>
      <c r="C14" s="439"/>
      <c r="D14" s="445" t="s">
        <v>345</v>
      </c>
      <c r="E14" s="446"/>
      <c r="F14" s="447" t="s">
        <v>346</v>
      </c>
      <c r="G14" s="448">
        <v>372585</v>
      </c>
      <c r="H14" s="448">
        <v>372585</v>
      </c>
      <c r="I14" s="449">
        <v>189407</v>
      </c>
      <c r="J14" s="450">
        <v>50.835916636472213</v>
      </c>
    </row>
    <row r="15" spans="1:10" ht="18.95" customHeight="1" x14ac:dyDescent="0.2">
      <c r="A15" s="451" t="s">
        <v>339</v>
      </c>
      <c r="B15" s="452"/>
      <c r="C15" s="453"/>
      <c r="D15" s="454"/>
      <c r="E15" s="455" t="s">
        <v>347</v>
      </c>
      <c r="F15" s="456" t="s">
        <v>348</v>
      </c>
      <c r="G15" s="457">
        <v>372585</v>
      </c>
      <c r="H15" s="457">
        <v>372585</v>
      </c>
      <c r="I15" s="457">
        <v>189407</v>
      </c>
      <c r="J15" s="458">
        <v>50.835916636472213</v>
      </c>
    </row>
    <row r="16" spans="1:10" ht="18.95" customHeight="1" x14ac:dyDescent="0.25">
      <c r="A16" s="444" t="s">
        <v>339</v>
      </c>
      <c r="B16" s="438"/>
      <c r="C16" s="439"/>
      <c r="D16" s="445" t="s">
        <v>349</v>
      </c>
      <c r="E16" s="446"/>
      <c r="F16" s="447" t="s">
        <v>350</v>
      </c>
      <c r="G16" s="448">
        <v>44900</v>
      </c>
      <c r="H16" s="448">
        <v>44900</v>
      </c>
      <c r="I16" s="449">
        <v>17088</v>
      </c>
      <c r="J16" s="450">
        <v>38.057906458797326</v>
      </c>
    </row>
    <row r="17" spans="1:10" ht="18.95" customHeight="1" x14ac:dyDescent="0.25">
      <c r="A17" s="444" t="s">
        <v>339</v>
      </c>
      <c r="B17" s="438"/>
      <c r="C17" s="439"/>
      <c r="D17" s="445" t="s">
        <v>351</v>
      </c>
      <c r="E17" s="446"/>
      <c r="F17" s="447" t="s">
        <v>352</v>
      </c>
      <c r="G17" s="448">
        <v>2020056</v>
      </c>
      <c r="H17" s="448">
        <v>6623637</v>
      </c>
      <c r="I17" s="449">
        <v>3432956</v>
      </c>
      <c r="J17" s="450">
        <v>51.828866829507717</v>
      </c>
    </row>
    <row r="18" spans="1:10" ht="18.95" customHeight="1" x14ac:dyDescent="0.25">
      <c r="A18" s="437" t="s">
        <v>339</v>
      </c>
      <c r="B18" s="459"/>
      <c r="C18" s="460" t="s">
        <v>353</v>
      </c>
      <c r="D18" s="460"/>
      <c r="E18" s="461"/>
      <c r="F18" s="462" t="s">
        <v>354</v>
      </c>
      <c r="G18" s="463">
        <v>22133000</v>
      </c>
      <c r="H18" s="463">
        <v>24651395</v>
      </c>
      <c r="I18" s="463">
        <v>9482537</v>
      </c>
      <c r="J18" s="443">
        <v>38.46653302987518</v>
      </c>
    </row>
    <row r="19" spans="1:10" ht="18.95" customHeight="1" x14ac:dyDescent="0.2">
      <c r="A19" s="444" t="s">
        <v>339</v>
      </c>
      <c r="B19" s="452"/>
      <c r="C19" s="453"/>
      <c r="D19" s="464" t="s">
        <v>355</v>
      </c>
      <c r="E19" s="465"/>
      <c r="F19" s="466" t="s">
        <v>356</v>
      </c>
      <c r="G19" s="448">
        <v>4431026</v>
      </c>
      <c r="H19" s="448">
        <v>4431026</v>
      </c>
      <c r="I19" s="449">
        <v>1872374</v>
      </c>
      <c r="J19" s="450">
        <v>42.255992178786585</v>
      </c>
    </row>
    <row r="20" spans="1:10" ht="18.95" customHeight="1" x14ac:dyDescent="0.2">
      <c r="A20" s="444" t="s">
        <v>339</v>
      </c>
      <c r="B20" s="452"/>
      <c r="C20" s="453"/>
      <c r="D20" s="464" t="s">
        <v>357</v>
      </c>
      <c r="E20" s="465"/>
      <c r="F20" s="466" t="s">
        <v>358</v>
      </c>
      <c r="G20" s="448">
        <v>1446866</v>
      </c>
      <c r="H20" s="448">
        <v>1446866</v>
      </c>
      <c r="I20" s="449">
        <v>596751</v>
      </c>
      <c r="J20" s="450">
        <v>41.244386142185938</v>
      </c>
    </row>
    <row r="21" spans="1:10" ht="18.95" customHeight="1" x14ac:dyDescent="0.2">
      <c r="A21" s="444" t="s">
        <v>339</v>
      </c>
      <c r="B21" s="452"/>
      <c r="C21" s="453"/>
      <c r="D21" s="464" t="s">
        <v>359</v>
      </c>
      <c r="E21" s="465"/>
      <c r="F21" s="466" t="s">
        <v>360</v>
      </c>
      <c r="G21" s="448">
        <v>14267761</v>
      </c>
      <c r="H21" s="448">
        <v>16786156</v>
      </c>
      <c r="I21" s="449">
        <v>6231834</v>
      </c>
      <c r="J21" s="450">
        <v>37.124842638183516</v>
      </c>
    </row>
    <row r="22" spans="1:10" ht="18.95" customHeight="1" x14ac:dyDescent="0.2">
      <c r="A22" s="451" t="s">
        <v>339</v>
      </c>
      <c r="B22" s="452"/>
      <c r="C22" s="453"/>
      <c r="D22" s="454"/>
      <c r="E22" s="455" t="s">
        <v>361</v>
      </c>
      <c r="F22" s="467" t="s">
        <v>362</v>
      </c>
      <c r="G22" s="457">
        <v>822920</v>
      </c>
      <c r="H22" s="457">
        <v>822920</v>
      </c>
      <c r="I22" s="468">
        <v>349677</v>
      </c>
      <c r="J22" s="458">
        <v>42.492222816312641</v>
      </c>
    </row>
    <row r="23" spans="1:10" ht="18.95" customHeight="1" x14ac:dyDescent="0.2">
      <c r="A23" s="451" t="s">
        <v>339</v>
      </c>
      <c r="B23" s="452"/>
      <c r="C23" s="453"/>
      <c r="D23" s="454"/>
      <c r="E23" s="455" t="s">
        <v>363</v>
      </c>
      <c r="F23" s="456" t="s">
        <v>364</v>
      </c>
      <c r="G23" s="457">
        <v>7860530</v>
      </c>
      <c r="H23" s="457">
        <v>10378925</v>
      </c>
      <c r="I23" s="468">
        <v>3500107</v>
      </c>
      <c r="J23" s="458">
        <v>33.723213145870119</v>
      </c>
    </row>
    <row r="24" spans="1:10" ht="18.95" customHeight="1" x14ac:dyDescent="0.2">
      <c r="A24" s="451" t="s">
        <v>339</v>
      </c>
      <c r="B24" s="452"/>
      <c r="C24" s="453"/>
      <c r="D24" s="454"/>
      <c r="E24" s="455" t="s">
        <v>365</v>
      </c>
      <c r="F24" s="469" t="s">
        <v>366</v>
      </c>
      <c r="G24" s="457">
        <v>470247</v>
      </c>
      <c r="H24" s="457">
        <v>470247</v>
      </c>
      <c r="I24" s="468">
        <v>201317</v>
      </c>
      <c r="J24" s="458">
        <v>42.810905758037798</v>
      </c>
    </row>
    <row r="25" spans="1:10" ht="18.95" customHeight="1" x14ac:dyDescent="0.2">
      <c r="A25" s="451" t="s">
        <v>339</v>
      </c>
      <c r="B25" s="452"/>
      <c r="C25" s="453"/>
      <c r="D25" s="454"/>
      <c r="E25" s="455" t="s">
        <v>367</v>
      </c>
      <c r="F25" s="469" t="s">
        <v>368</v>
      </c>
      <c r="G25" s="457">
        <v>1704683</v>
      </c>
      <c r="H25" s="457">
        <v>1704683</v>
      </c>
      <c r="I25" s="468">
        <v>700307</v>
      </c>
      <c r="J25" s="458">
        <v>41.081362341268139</v>
      </c>
    </row>
    <row r="26" spans="1:10" ht="18.95" customHeight="1" x14ac:dyDescent="0.2">
      <c r="A26" s="451" t="s">
        <v>339</v>
      </c>
      <c r="B26" s="452"/>
      <c r="C26" s="453"/>
      <c r="D26" s="454"/>
      <c r="E26" s="455" t="s">
        <v>369</v>
      </c>
      <c r="F26" s="469" t="s">
        <v>370</v>
      </c>
      <c r="G26" s="457">
        <v>558455</v>
      </c>
      <c r="H26" s="457">
        <v>558455</v>
      </c>
      <c r="I26" s="468">
        <v>230685</v>
      </c>
      <c r="J26" s="458">
        <v>41.307715035231126</v>
      </c>
    </row>
    <row r="27" spans="1:10" ht="18.95" customHeight="1" x14ac:dyDescent="0.2">
      <c r="A27" s="451" t="s">
        <v>339</v>
      </c>
      <c r="B27" s="452"/>
      <c r="C27" s="453"/>
      <c r="D27" s="454"/>
      <c r="E27" s="455" t="s">
        <v>371</v>
      </c>
      <c r="F27" s="469" t="s">
        <v>372</v>
      </c>
      <c r="G27" s="457">
        <v>146966</v>
      </c>
      <c r="H27" s="457">
        <v>146966</v>
      </c>
      <c r="I27" s="468">
        <v>62418</v>
      </c>
      <c r="J27" s="458">
        <v>42.471047725324226</v>
      </c>
    </row>
    <row r="28" spans="1:10" ht="18.95" customHeight="1" x14ac:dyDescent="0.2">
      <c r="A28" s="451" t="s">
        <v>339</v>
      </c>
      <c r="B28" s="452"/>
      <c r="C28" s="453"/>
      <c r="D28" s="454"/>
      <c r="E28" s="455" t="s">
        <v>373</v>
      </c>
      <c r="F28" s="469" t="s">
        <v>374</v>
      </c>
      <c r="G28" s="457">
        <v>2703960</v>
      </c>
      <c r="H28" s="457">
        <v>2703960</v>
      </c>
      <c r="I28" s="468">
        <v>1187323</v>
      </c>
      <c r="J28" s="458">
        <v>43.910523824316925</v>
      </c>
    </row>
    <row r="29" spans="1:10" ht="18.95" customHeight="1" x14ac:dyDescent="0.2">
      <c r="A29" s="444" t="s">
        <v>339</v>
      </c>
      <c r="B29" s="452"/>
      <c r="C29" s="453"/>
      <c r="D29" s="464" t="s">
        <v>375</v>
      </c>
      <c r="E29" s="470"/>
      <c r="F29" s="471" t="s">
        <v>376</v>
      </c>
      <c r="G29" s="448">
        <v>1987347</v>
      </c>
      <c r="H29" s="448">
        <v>1987347</v>
      </c>
      <c r="I29" s="472">
        <v>781578</v>
      </c>
      <c r="J29" s="450">
        <v>39.327706736669541</v>
      </c>
    </row>
    <row r="30" spans="1:10" ht="18.95" customHeight="1" x14ac:dyDescent="0.25">
      <c r="A30" s="437" t="s">
        <v>339</v>
      </c>
      <c r="B30" s="459"/>
      <c r="C30" s="473" t="s">
        <v>377</v>
      </c>
      <c r="D30" s="460"/>
      <c r="E30" s="474"/>
      <c r="F30" s="462" t="s">
        <v>378</v>
      </c>
      <c r="G30" s="475">
        <v>26050000</v>
      </c>
      <c r="H30" s="475">
        <v>43205721</v>
      </c>
      <c r="I30" s="476">
        <v>14184047</v>
      </c>
      <c r="J30" s="443">
        <v>32.829094554399404</v>
      </c>
    </row>
    <row r="31" spans="1:10" ht="18.95" customHeight="1" x14ac:dyDescent="0.2">
      <c r="A31" s="444" t="s">
        <v>339</v>
      </c>
      <c r="B31" s="477"/>
      <c r="C31" s="478"/>
      <c r="D31" s="445" t="s">
        <v>379</v>
      </c>
      <c r="E31" s="479"/>
      <c r="F31" s="447" t="s">
        <v>380</v>
      </c>
      <c r="G31" s="480">
        <v>159485</v>
      </c>
      <c r="H31" s="480">
        <v>156401</v>
      </c>
      <c r="I31" s="480">
        <v>54754</v>
      </c>
      <c r="J31" s="450">
        <v>35.008727565680523</v>
      </c>
    </row>
    <row r="32" spans="1:10" ht="18.95" customHeight="1" x14ac:dyDescent="0.2">
      <c r="A32" s="451" t="s">
        <v>339</v>
      </c>
      <c r="B32" s="477"/>
      <c r="C32" s="481"/>
      <c r="D32" s="482"/>
      <c r="E32" s="483">
        <v>631001</v>
      </c>
      <c r="F32" s="484" t="s">
        <v>381</v>
      </c>
      <c r="G32" s="485">
        <v>142832</v>
      </c>
      <c r="H32" s="485">
        <v>139748</v>
      </c>
      <c r="I32" s="486">
        <v>46242</v>
      </c>
      <c r="J32" s="458">
        <v>33.089561210178317</v>
      </c>
    </row>
    <row r="33" spans="1:10" ht="18.95" customHeight="1" x14ac:dyDescent="0.2">
      <c r="A33" s="451" t="s">
        <v>339</v>
      </c>
      <c r="B33" s="477"/>
      <c r="C33" s="481"/>
      <c r="D33" s="482"/>
      <c r="E33" s="483">
        <v>631002</v>
      </c>
      <c r="F33" s="484" t="s">
        <v>382</v>
      </c>
      <c r="G33" s="485">
        <v>16000</v>
      </c>
      <c r="H33" s="485">
        <v>16000</v>
      </c>
      <c r="I33" s="486">
        <v>8368</v>
      </c>
      <c r="J33" s="458">
        <v>52.300000000000004</v>
      </c>
    </row>
    <row r="34" spans="1:10" ht="18.95" customHeight="1" x14ac:dyDescent="0.2">
      <c r="A34" s="451" t="s">
        <v>339</v>
      </c>
      <c r="B34" s="477"/>
      <c r="C34" s="481"/>
      <c r="D34" s="482"/>
      <c r="E34" s="483">
        <v>631004</v>
      </c>
      <c r="F34" s="484" t="s">
        <v>383</v>
      </c>
      <c r="G34" s="485">
        <v>653</v>
      </c>
      <c r="H34" s="485">
        <v>653</v>
      </c>
      <c r="I34" s="486">
        <v>144</v>
      </c>
      <c r="J34" s="458">
        <v>22.052067381316999</v>
      </c>
    </row>
    <row r="35" spans="1:10" ht="18.95" customHeight="1" x14ac:dyDescent="0.2">
      <c r="A35" s="444" t="s">
        <v>339</v>
      </c>
      <c r="B35" s="477"/>
      <c r="C35" s="478"/>
      <c r="D35" s="445" t="s">
        <v>384</v>
      </c>
      <c r="E35" s="479"/>
      <c r="F35" s="447" t="s">
        <v>385</v>
      </c>
      <c r="G35" s="480">
        <v>8050867</v>
      </c>
      <c r="H35" s="480">
        <v>11861163</v>
      </c>
      <c r="I35" s="480">
        <v>4926672</v>
      </c>
      <c r="J35" s="450">
        <v>41.53616302212523</v>
      </c>
    </row>
    <row r="36" spans="1:10" ht="18.95" customHeight="1" x14ac:dyDescent="0.2">
      <c r="A36" s="451" t="s">
        <v>339</v>
      </c>
      <c r="B36" s="477"/>
      <c r="C36" s="478"/>
      <c r="D36" s="487"/>
      <c r="E36" s="488">
        <v>632001</v>
      </c>
      <c r="F36" s="489" t="s">
        <v>386</v>
      </c>
      <c r="G36" s="485">
        <v>1373033</v>
      </c>
      <c r="H36" s="485">
        <v>1581195</v>
      </c>
      <c r="I36" s="486">
        <v>694471</v>
      </c>
      <c r="J36" s="458">
        <v>43.920642299020678</v>
      </c>
    </row>
    <row r="37" spans="1:10" ht="18.95" customHeight="1" x14ac:dyDescent="0.2">
      <c r="A37" s="451" t="s">
        <v>339</v>
      </c>
      <c r="B37" s="477"/>
      <c r="C37" s="478"/>
      <c r="D37" s="487"/>
      <c r="E37" s="488">
        <v>632002</v>
      </c>
      <c r="F37" s="489" t="s">
        <v>387</v>
      </c>
      <c r="G37" s="485">
        <v>168993</v>
      </c>
      <c r="H37" s="485">
        <v>171993</v>
      </c>
      <c r="I37" s="486">
        <v>47870</v>
      </c>
      <c r="J37" s="458">
        <v>27.832528068002766</v>
      </c>
    </row>
    <row r="38" spans="1:10" ht="18.95" customHeight="1" x14ac:dyDescent="0.2">
      <c r="A38" s="451" t="s">
        <v>339</v>
      </c>
      <c r="B38" s="477"/>
      <c r="C38" s="478"/>
      <c r="D38" s="487"/>
      <c r="E38" s="488">
        <v>632003</v>
      </c>
      <c r="F38" s="490" t="s">
        <v>388</v>
      </c>
      <c r="G38" s="485">
        <v>5664328</v>
      </c>
      <c r="H38" s="485">
        <v>8348949</v>
      </c>
      <c r="I38" s="486">
        <v>3600511</v>
      </c>
      <c r="J38" s="458">
        <v>43.125320324749858</v>
      </c>
    </row>
    <row r="39" spans="1:10" ht="18.95" customHeight="1" x14ac:dyDescent="0.2">
      <c r="A39" s="451" t="s">
        <v>339</v>
      </c>
      <c r="B39" s="477"/>
      <c r="C39" s="478"/>
      <c r="D39" s="487"/>
      <c r="E39" s="488">
        <v>632004</v>
      </c>
      <c r="F39" s="490" t="s">
        <v>389</v>
      </c>
      <c r="G39" s="485">
        <v>844513</v>
      </c>
      <c r="H39" s="485">
        <v>1759026</v>
      </c>
      <c r="I39" s="486">
        <v>583820</v>
      </c>
      <c r="J39" s="458">
        <v>33.189958533870453</v>
      </c>
    </row>
    <row r="40" spans="1:10" ht="18.95" customHeight="1" x14ac:dyDescent="0.2">
      <c r="A40" s="444" t="s">
        <v>339</v>
      </c>
      <c r="B40" s="477"/>
      <c r="C40" s="478"/>
      <c r="D40" s="445" t="s">
        <v>390</v>
      </c>
      <c r="E40" s="479"/>
      <c r="F40" s="447" t="s">
        <v>391</v>
      </c>
      <c r="G40" s="480">
        <v>1322788</v>
      </c>
      <c r="H40" s="480">
        <v>1824549</v>
      </c>
      <c r="I40" s="480">
        <v>462158</v>
      </c>
      <c r="J40" s="450">
        <v>25.329985656729413</v>
      </c>
    </row>
    <row r="41" spans="1:10" ht="18.95" customHeight="1" x14ac:dyDescent="0.2">
      <c r="A41" s="451" t="s">
        <v>339</v>
      </c>
      <c r="B41" s="477"/>
      <c r="C41" s="478"/>
      <c r="D41" s="491"/>
      <c r="E41" s="492" t="s">
        <v>392</v>
      </c>
      <c r="F41" s="493" t="s">
        <v>393</v>
      </c>
      <c r="G41" s="494">
        <v>95451</v>
      </c>
      <c r="H41" s="494">
        <v>152783</v>
      </c>
      <c r="I41" s="457">
        <v>36149</v>
      </c>
      <c r="J41" s="458">
        <v>23.660354882414929</v>
      </c>
    </row>
    <row r="42" spans="1:10" ht="18.95" customHeight="1" x14ac:dyDescent="0.2">
      <c r="A42" s="451" t="s">
        <v>339</v>
      </c>
      <c r="B42" s="477"/>
      <c r="C42" s="478"/>
      <c r="D42" s="491"/>
      <c r="E42" s="492" t="s">
        <v>394</v>
      </c>
      <c r="F42" s="493" t="s">
        <v>395</v>
      </c>
      <c r="G42" s="494">
        <v>140</v>
      </c>
      <c r="H42" s="494">
        <v>200</v>
      </c>
      <c r="I42" s="457">
        <v>55</v>
      </c>
      <c r="J42" s="458">
        <v>27.500000000000004</v>
      </c>
    </row>
    <row r="43" spans="1:10" ht="18.95" customHeight="1" x14ac:dyDescent="0.2">
      <c r="A43" s="451" t="s">
        <v>339</v>
      </c>
      <c r="B43" s="477"/>
      <c r="C43" s="478"/>
      <c r="D43" s="491"/>
      <c r="E43" s="492" t="s">
        <v>396</v>
      </c>
      <c r="F43" s="493" t="s">
        <v>397</v>
      </c>
      <c r="G43" s="494">
        <v>2114</v>
      </c>
      <c r="H43" s="494">
        <v>9614</v>
      </c>
      <c r="I43" s="457">
        <v>5719</v>
      </c>
      <c r="J43" s="458">
        <v>59.48616600790514</v>
      </c>
    </row>
    <row r="44" spans="1:10" ht="18.95" customHeight="1" x14ac:dyDescent="0.2">
      <c r="A44" s="451" t="s">
        <v>339</v>
      </c>
      <c r="B44" s="477"/>
      <c r="C44" s="478"/>
      <c r="D44" s="491"/>
      <c r="E44" s="492" t="s">
        <v>398</v>
      </c>
      <c r="F44" s="493" t="s">
        <v>399</v>
      </c>
      <c r="G44" s="494">
        <v>27930</v>
      </c>
      <c r="H44" s="494">
        <v>43794</v>
      </c>
      <c r="I44" s="457">
        <v>4043</v>
      </c>
      <c r="J44" s="458">
        <v>9.2318582454217477</v>
      </c>
    </row>
    <row r="45" spans="1:10" ht="18.95" customHeight="1" x14ac:dyDescent="0.2">
      <c r="A45" s="451" t="s">
        <v>339</v>
      </c>
      <c r="B45" s="477"/>
      <c r="C45" s="478"/>
      <c r="D45" s="491"/>
      <c r="E45" s="492" t="s">
        <v>400</v>
      </c>
      <c r="F45" s="493" t="s">
        <v>401</v>
      </c>
      <c r="G45" s="494">
        <v>1148324</v>
      </c>
      <c r="H45" s="494">
        <v>1567139</v>
      </c>
      <c r="I45" s="457">
        <v>408113</v>
      </c>
      <c r="J45" s="458">
        <v>26.041914597237387</v>
      </c>
    </row>
    <row r="46" spans="1:10" ht="18.95" customHeight="1" x14ac:dyDescent="0.2">
      <c r="A46" s="451" t="s">
        <v>339</v>
      </c>
      <c r="B46" s="477"/>
      <c r="C46" s="478"/>
      <c r="D46" s="491"/>
      <c r="E46" s="492" t="s">
        <v>402</v>
      </c>
      <c r="F46" s="493" t="s">
        <v>403</v>
      </c>
      <c r="G46" s="494">
        <v>11387</v>
      </c>
      <c r="H46" s="494">
        <v>11532</v>
      </c>
      <c r="I46" s="457">
        <v>2023</v>
      </c>
      <c r="J46" s="458">
        <v>17.542490461325009</v>
      </c>
    </row>
    <row r="47" spans="1:10" ht="18.95" customHeight="1" x14ac:dyDescent="0.2">
      <c r="A47" s="451" t="s">
        <v>339</v>
      </c>
      <c r="B47" s="477"/>
      <c r="C47" s="478"/>
      <c r="D47" s="491"/>
      <c r="E47" s="492" t="s">
        <v>404</v>
      </c>
      <c r="F47" s="493" t="s">
        <v>405</v>
      </c>
      <c r="G47" s="494">
        <v>18842</v>
      </c>
      <c r="H47" s="494">
        <v>20887</v>
      </c>
      <c r="I47" s="457">
        <v>1888</v>
      </c>
      <c r="J47" s="458">
        <v>9.039115239143964</v>
      </c>
    </row>
    <row r="48" spans="1:10" ht="18.95" customHeight="1" x14ac:dyDescent="0.2">
      <c r="A48" s="451" t="s">
        <v>339</v>
      </c>
      <c r="B48" s="477"/>
      <c r="C48" s="478"/>
      <c r="D48" s="491"/>
      <c r="E48" s="492" t="s">
        <v>406</v>
      </c>
      <c r="F48" s="493" t="s">
        <v>407</v>
      </c>
      <c r="G48" s="494">
        <v>0</v>
      </c>
      <c r="H48" s="494">
        <v>0</v>
      </c>
      <c r="I48" s="457">
        <v>0</v>
      </c>
      <c r="J48" s="458">
        <v>0</v>
      </c>
    </row>
    <row r="49" spans="1:10" ht="18.95" customHeight="1" x14ac:dyDescent="0.2">
      <c r="A49" s="451" t="s">
        <v>339</v>
      </c>
      <c r="B49" s="477"/>
      <c r="C49" s="478"/>
      <c r="D49" s="491"/>
      <c r="E49" s="492" t="s">
        <v>408</v>
      </c>
      <c r="F49" s="493" t="s">
        <v>409</v>
      </c>
      <c r="G49" s="494">
        <v>18600</v>
      </c>
      <c r="H49" s="494">
        <v>18600</v>
      </c>
      <c r="I49" s="457">
        <v>4168</v>
      </c>
      <c r="J49" s="458">
        <v>22.408602150537636</v>
      </c>
    </row>
    <row r="50" spans="1:10" ht="18.95" customHeight="1" x14ac:dyDescent="0.2">
      <c r="A50" s="444" t="s">
        <v>339</v>
      </c>
      <c r="B50" s="477"/>
      <c r="C50" s="478"/>
      <c r="D50" s="445" t="s">
        <v>410</v>
      </c>
      <c r="E50" s="479"/>
      <c r="F50" s="447" t="s">
        <v>411</v>
      </c>
      <c r="G50" s="480">
        <v>311959</v>
      </c>
      <c r="H50" s="480">
        <v>381417</v>
      </c>
      <c r="I50" s="480">
        <v>113383</v>
      </c>
      <c r="J50" s="450">
        <v>29.726781973535527</v>
      </c>
    </row>
    <row r="51" spans="1:10" ht="18.95" customHeight="1" x14ac:dyDescent="0.2">
      <c r="A51" s="451" t="s">
        <v>339</v>
      </c>
      <c r="B51" s="477"/>
      <c r="C51" s="478"/>
      <c r="D51" s="487"/>
      <c r="E51" s="488">
        <v>634001</v>
      </c>
      <c r="F51" s="495" t="s">
        <v>412</v>
      </c>
      <c r="G51" s="485">
        <v>177897</v>
      </c>
      <c r="H51" s="485">
        <v>194735</v>
      </c>
      <c r="I51" s="486">
        <v>45234</v>
      </c>
      <c r="J51" s="458">
        <v>23.228489999229723</v>
      </c>
    </row>
    <row r="52" spans="1:10" ht="18.95" customHeight="1" x14ac:dyDescent="0.2">
      <c r="A52" s="451" t="s">
        <v>339</v>
      </c>
      <c r="B52" s="477"/>
      <c r="C52" s="478"/>
      <c r="D52" s="487"/>
      <c r="E52" s="488">
        <v>634002</v>
      </c>
      <c r="F52" s="495" t="s">
        <v>413</v>
      </c>
      <c r="G52" s="485">
        <v>62709</v>
      </c>
      <c r="H52" s="485">
        <v>112819</v>
      </c>
      <c r="I52" s="486">
        <v>20069</v>
      </c>
      <c r="J52" s="458">
        <v>17.78867034807967</v>
      </c>
    </row>
    <row r="53" spans="1:10" ht="18.95" customHeight="1" x14ac:dyDescent="0.2">
      <c r="A53" s="451" t="s">
        <v>339</v>
      </c>
      <c r="B53" s="477"/>
      <c r="C53" s="478"/>
      <c r="D53" s="496"/>
      <c r="E53" s="497" t="s">
        <v>414</v>
      </c>
      <c r="F53" s="493" t="s">
        <v>415</v>
      </c>
      <c r="G53" s="485">
        <v>62530</v>
      </c>
      <c r="H53" s="485">
        <v>65085</v>
      </c>
      <c r="I53" s="486">
        <v>43144</v>
      </c>
      <c r="J53" s="458">
        <v>66.288699393101325</v>
      </c>
    </row>
    <row r="54" spans="1:10" ht="18.95" customHeight="1" x14ac:dyDescent="0.2">
      <c r="A54" s="451" t="s">
        <v>339</v>
      </c>
      <c r="B54" s="477"/>
      <c r="C54" s="478"/>
      <c r="D54" s="496"/>
      <c r="E54" s="488">
        <v>634004</v>
      </c>
      <c r="F54" s="498" t="s">
        <v>416</v>
      </c>
      <c r="G54" s="485">
        <v>1982</v>
      </c>
      <c r="H54" s="485">
        <v>2532</v>
      </c>
      <c r="I54" s="486">
        <v>313</v>
      </c>
      <c r="J54" s="458">
        <v>12.361769352290679</v>
      </c>
    </row>
    <row r="55" spans="1:10" ht="18.95" customHeight="1" x14ac:dyDescent="0.2">
      <c r="A55" s="451" t="s">
        <v>339</v>
      </c>
      <c r="B55" s="477"/>
      <c r="C55" s="478"/>
      <c r="D55" s="496"/>
      <c r="E55" s="488">
        <v>634005</v>
      </c>
      <c r="F55" s="498" t="s">
        <v>417</v>
      </c>
      <c r="G55" s="485">
        <v>6841</v>
      </c>
      <c r="H55" s="485">
        <v>6246</v>
      </c>
      <c r="I55" s="486">
        <v>4623</v>
      </c>
      <c r="J55" s="458">
        <v>74.015369836695484</v>
      </c>
    </row>
    <row r="56" spans="1:10" ht="18.95" customHeight="1" x14ac:dyDescent="0.2">
      <c r="A56" s="444" t="s">
        <v>339</v>
      </c>
      <c r="B56" s="477"/>
      <c r="C56" s="478"/>
      <c r="D56" s="445" t="s">
        <v>418</v>
      </c>
      <c r="E56" s="499"/>
      <c r="F56" s="447" t="s">
        <v>419</v>
      </c>
      <c r="G56" s="480">
        <v>7855096</v>
      </c>
      <c r="H56" s="480">
        <v>17070624</v>
      </c>
      <c r="I56" s="480">
        <v>4252730</v>
      </c>
      <c r="J56" s="450">
        <v>24.912563243147996</v>
      </c>
    </row>
    <row r="57" spans="1:10" ht="18.95" customHeight="1" x14ac:dyDescent="0.2">
      <c r="A57" s="451" t="s">
        <v>339</v>
      </c>
      <c r="B57" s="477"/>
      <c r="C57" s="478"/>
      <c r="D57" s="487"/>
      <c r="E57" s="488">
        <v>635001</v>
      </c>
      <c r="F57" s="498" t="s">
        <v>420</v>
      </c>
      <c r="G57" s="485">
        <v>6883</v>
      </c>
      <c r="H57" s="485">
        <v>14476</v>
      </c>
      <c r="I57" s="486">
        <v>1251</v>
      </c>
      <c r="J57" s="500">
        <v>8.6418900248687471</v>
      </c>
    </row>
    <row r="58" spans="1:10" ht="18.95" customHeight="1" x14ac:dyDescent="0.2">
      <c r="A58" s="451" t="s">
        <v>339</v>
      </c>
      <c r="B58" s="477"/>
      <c r="C58" s="478"/>
      <c r="D58" s="487"/>
      <c r="E58" s="488">
        <v>635002</v>
      </c>
      <c r="F58" s="498" t="s">
        <v>421</v>
      </c>
      <c r="G58" s="485">
        <v>7701247</v>
      </c>
      <c r="H58" s="485">
        <v>16771856</v>
      </c>
      <c r="I58" s="486">
        <v>4205807</v>
      </c>
      <c r="J58" s="500">
        <v>25.076574709441818</v>
      </c>
    </row>
    <row r="59" spans="1:10" ht="18.95" customHeight="1" x14ac:dyDescent="0.2">
      <c r="A59" s="451" t="s">
        <v>339</v>
      </c>
      <c r="B59" s="477"/>
      <c r="C59" s="478"/>
      <c r="D59" s="487"/>
      <c r="E59" s="488">
        <v>635003</v>
      </c>
      <c r="F59" s="498" t="s">
        <v>422</v>
      </c>
      <c r="G59" s="485">
        <v>1250</v>
      </c>
      <c r="H59" s="485">
        <v>2500</v>
      </c>
      <c r="I59" s="486">
        <v>302</v>
      </c>
      <c r="J59" s="500">
        <v>12.08</v>
      </c>
    </row>
    <row r="60" spans="1:10" ht="18.95" customHeight="1" x14ac:dyDescent="0.2">
      <c r="A60" s="451" t="s">
        <v>339</v>
      </c>
      <c r="B60" s="477"/>
      <c r="C60" s="478"/>
      <c r="D60" s="487"/>
      <c r="E60" s="488">
        <v>635004</v>
      </c>
      <c r="F60" s="498" t="s">
        <v>423</v>
      </c>
      <c r="G60" s="485">
        <v>76469</v>
      </c>
      <c r="H60" s="485">
        <v>109689</v>
      </c>
      <c r="I60" s="486">
        <v>24130</v>
      </c>
      <c r="J60" s="500">
        <v>21.998559563857818</v>
      </c>
    </row>
    <row r="61" spans="1:10" ht="18.95" customHeight="1" x14ac:dyDescent="0.2">
      <c r="A61" s="451" t="s">
        <v>339</v>
      </c>
      <c r="B61" s="477"/>
      <c r="C61" s="478"/>
      <c r="D61" s="487"/>
      <c r="E61" s="488">
        <v>635006</v>
      </c>
      <c r="F61" s="495" t="s">
        <v>424</v>
      </c>
      <c r="G61" s="485">
        <v>69247</v>
      </c>
      <c r="H61" s="485">
        <v>172103</v>
      </c>
      <c r="I61" s="486">
        <v>21240</v>
      </c>
      <c r="J61" s="500">
        <v>12.341446691806651</v>
      </c>
    </row>
    <row r="62" spans="1:10" ht="18.95" customHeight="1" x14ac:dyDescent="0.2">
      <c r="A62" s="444" t="s">
        <v>339</v>
      </c>
      <c r="B62" s="477"/>
      <c r="C62" s="478"/>
      <c r="D62" s="445" t="s">
        <v>425</v>
      </c>
      <c r="E62" s="479"/>
      <c r="F62" s="447" t="s">
        <v>426</v>
      </c>
      <c r="G62" s="480">
        <v>1823817</v>
      </c>
      <c r="H62" s="480">
        <v>2395194</v>
      </c>
      <c r="I62" s="501">
        <v>1089284</v>
      </c>
      <c r="J62" s="450">
        <v>45.477902833757931</v>
      </c>
    </row>
    <row r="63" spans="1:10" ht="18.95" customHeight="1" x14ac:dyDescent="0.2">
      <c r="A63" s="451" t="s">
        <v>339</v>
      </c>
      <c r="B63" s="477"/>
      <c r="C63" s="478"/>
      <c r="D63" s="502"/>
      <c r="E63" s="488">
        <v>636001</v>
      </c>
      <c r="F63" s="503" t="s">
        <v>427</v>
      </c>
      <c r="G63" s="485">
        <v>1800900</v>
      </c>
      <c r="H63" s="485">
        <v>2362741</v>
      </c>
      <c r="I63" s="486">
        <v>1081385</v>
      </c>
      <c r="J63" s="458">
        <v>45.768241207986826</v>
      </c>
    </row>
    <row r="64" spans="1:10" ht="18" customHeight="1" x14ac:dyDescent="0.2">
      <c r="A64" s="451" t="s">
        <v>339</v>
      </c>
      <c r="B64" s="477"/>
      <c r="C64" s="478"/>
      <c r="D64" s="502"/>
      <c r="E64" s="488">
        <v>636002</v>
      </c>
      <c r="F64" s="503" t="s">
        <v>428</v>
      </c>
      <c r="G64" s="485">
        <v>22917</v>
      </c>
      <c r="H64" s="485">
        <v>32453</v>
      </c>
      <c r="I64" s="486">
        <v>7899</v>
      </c>
      <c r="J64" s="458">
        <v>24.339814500970636</v>
      </c>
    </row>
    <row r="65" spans="1:10" ht="18.95" customHeight="1" x14ac:dyDescent="0.2">
      <c r="A65" s="444" t="s">
        <v>339</v>
      </c>
      <c r="B65" s="477"/>
      <c r="C65" s="478"/>
      <c r="D65" s="445" t="s">
        <v>429</v>
      </c>
      <c r="E65" s="479"/>
      <c r="F65" s="447" t="s">
        <v>430</v>
      </c>
      <c r="G65" s="480">
        <v>6525988</v>
      </c>
      <c r="H65" s="480">
        <v>9516373</v>
      </c>
      <c r="I65" s="504">
        <v>3285066</v>
      </c>
      <c r="J65" s="450">
        <v>34.520147539403929</v>
      </c>
    </row>
    <row r="66" spans="1:10" ht="18.95" customHeight="1" x14ac:dyDescent="0.2">
      <c r="A66" s="451" t="s">
        <v>339</v>
      </c>
      <c r="B66" s="477"/>
      <c r="C66" s="478"/>
      <c r="D66" s="491"/>
      <c r="E66" s="492" t="s">
        <v>431</v>
      </c>
      <c r="F66" s="493" t="s">
        <v>432</v>
      </c>
      <c r="G66" s="485">
        <v>26557</v>
      </c>
      <c r="H66" s="485">
        <v>27744</v>
      </c>
      <c r="I66" s="486">
        <v>7521</v>
      </c>
      <c r="J66" s="500">
        <v>27.10856401384083</v>
      </c>
    </row>
    <row r="67" spans="1:10" ht="18.95" customHeight="1" x14ac:dyDescent="0.2">
      <c r="A67" s="451" t="s">
        <v>339</v>
      </c>
      <c r="B67" s="477"/>
      <c r="C67" s="478"/>
      <c r="D67" s="491"/>
      <c r="E67" s="492" t="s">
        <v>433</v>
      </c>
      <c r="F67" s="493" t="s">
        <v>434</v>
      </c>
      <c r="G67" s="485">
        <v>7109</v>
      </c>
      <c r="H67" s="485">
        <v>7109</v>
      </c>
      <c r="I67" s="486">
        <v>911</v>
      </c>
      <c r="J67" s="500">
        <v>12.814741876494583</v>
      </c>
    </row>
    <row r="68" spans="1:10" ht="18.95" customHeight="1" x14ac:dyDescent="0.2">
      <c r="A68" s="451" t="s">
        <v>339</v>
      </c>
      <c r="B68" s="477"/>
      <c r="C68" s="478"/>
      <c r="D68" s="491"/>
      <c r="E68" s="492" t="s">
        <v>435</v>
      </c>
      <c r="F68" s="493" t="s">
        <v>436</v>
      </c>
      <c r="G68" s="485">
        <v>1261286</v>
      </c>
      <c r="H68" s="485">
        <v>2121075</v>
      </c>
      <c r="I68" s="486">
        <v>410338</v>
      </c>
      <c r="J68" s="500">
        <v>19.345756279245194</v>
      </c>
    </row>
    <row r="69" spans="1:10" ht="18.95" customHeight="1" x14ac:dyDescent="0.2">
      <c r="A69" s="451" t="s">
        <v>339</v>
      </c>
      <c r="B69" s="477"/>
      <c r="C69" s="478"/>
      <c r="D69" s="491"/>
      <c r="E69" s="492" t="s">
        <v>437</v>
      </c>
      <c r="F69" s="493" t="s">
        <v>438</v>
      </c>
      <c r="G69" s="485">
        <v>1336700</v>
      </c>
      <c r="H69" s="485">
        <v>1619864</v>
      </c>
      <c r="I69" s="486">
        <v>483983</v>
      </c>
      <c r="J69" s="500">
        <v>29.878002103880323</v>
      </c>
    </row>
    <row r="70" spans="1:10" ht="18.95" customHeight="1" x14ac:dyDescent="0.2">
      <c r="A70" s="451" t="s">
        <v>339</v>
      </c>
      <c r="B70" s="477"/>
      <c r="C70" s="478"/>
      <c r="D70" s="491"/>
      <c r="E70" s="492" t="s">
        <v>439</v>
      </c>
      <c r="F70" s="493" t="s">
        <v>380</v>
      </c>
      <c r="G70" s="485">
        <v>588</v>
      </c>
      <c r="H70" s="485">
        <v>688</v>
      </c>
      <c r="I70" s="486">
        <v>109</v>
      </c>
      <c r="J70" s="500">
        <v>15.843023255813954</v>
      </c>
    </row>
    <row r="71" spans="1:10" ht="18.95" customHeight="1" x14ac:dyDescent="0.2">
      <c r="A71" s="451" t="s">
        <v>339</v>
      </c>
      <c r="B71" s="477"/>
      <c r="C71" s="478"/>
      <c r="D71" s="491"/>
      <c r="E71" s="492" t="s">
        <v>440</v>
      </c>
      <c r="F71" s="493" t="s">
        <v>441</v>
      </c>
      <c r="G71" s="485">
        <v>14903</v>
      </c>
      <c r="H71" s="485">
        <v>132322</v>
      </c>
      <c r="I71" s="486">
        <v>8436</v>
      </c>
      <c r="J71" s="500">
        <v>6.3753570834781819</v>
      </c>
    </row>
    <row r="72" spans="1:10" ht="18.95" customHeight="1" x14ac:dyDescent="0.2">
      <c r="A72" s="451" t="s">
        <v>339</v>
      </c>
      <c r="B72" s="477"/>
      <c r="C72" s="478"/>
      <c r="D72" s="491"/>
      <c r="E72" s="492" t="s">
        <v>442</v>
      </c>
      <c r="F72" s="493" t="s">
        <v>443</v>
      </c>
      <c r="G72" s="485">
        <v>862055</v>
      </c>
      <c r="H72" s="485">
        <v>1521679</v>
      </c>
      <c r="I72" s="486">
        <v>775294</v>
      </c>
      <c r="J72" s="500">
        <v>50.949904677661969</v>
      </c>
    </row>
    <row r="73" spans="1:10" ht="18.95" customHeight="1" x14ac:dyDescent="0.2">
      <c r="A73" s="451" t="s">
        <v>339</v>
      </c>
      <c r="B73" s="477"/>
      <c r="C73" s="478"/>
      <c r="D73" s="491"/>
      <c r="E73" s="492" t="s">
        <v>444</v>
      </c>
      <c r="F73" s="493" t="s">
        <v>445</v>
      </c>
      <c r="G73" s="485">
        <v>1502081</v>
      </c>
      <c r="H73" s="485">
        <v>1719264</v>
      </c>
      <c r="I73" s="486">
        <v>682134</v>
      </c>
      <c r="J73" s="500">
        <v>39.675931096096932</v>
      </c>
    </row>
    <row r="74" spans="1:10" ht="18.95" customHeight="1" x14ac:dyDescent="0.2">
      <c r="A74" s="451" t="s">
        <v>339</v>
      </c>
      <c r="B74" s="477"/>
      <c r="C74" s="478"/>
      <c r="D74" s="491"/>
      <c r="E74" s="492" t="s">
        <v>446</v>
      </c>
      <c r="F74" s="493" t="s">
        <v>447</v>
      </c>
      <c r="G74" s="485">
        <v>16878</v>
      </c>
      <c r="H74" s="485">
        <v>16878</v>
      </c>
      <c r="I74" s="486">
        <v>8229</v>
      </c>
      <c r="J74" s="500">
        <v>48.755776750799853</v>
      </c>
    </row>
    <row r="75" spans="1:10" ht="18.95" customHeight="1" x14ac:dyDescent="0.2">
      <c r="A75" s="451" t="s">
        <v>339</v>
      </c>
      <c r="B75" s="477"/>
      <c r="C75" s="478"/>
      <c r="D75" s="491"/>
      <c r="E75" s="492" t="s">
        <v>448</v>
      </c>
      <c r="F75" s="493" t="s">
        <v>449</v>
      </c>
      <c r="G75" s="485">
        <v>625354</v>
      </c>
      <c r="H75" s="485">
        <v>715354</v>
      </c>
      <c r="I75" s="505">
        <v>286882</v>
      </c>
      <c r="J75" s="500">
        <v>40.103501203599897</v>
      </c>
    </row>
    <row r="76" spans="1:10" ht="18.95" customHeight="1" x14ac:dyDescent="0.2">
      <c r="A76" s="451" t="s">
        <v>339</v>
      </c>
      <c r="B76" s="477"/>
      <c r="C76" s="478"/>
      <c r="D76" s="491"/>
      <c r="E76" s="492" t="s">
        <v>450</v>
      </c>
      <c r="F76" s="493" t="s">
        <v>451</v>
      </c>
      <c r="G76" s="485">
        <v>10000</v>
      </c>
      <c r="H76" s="485">
        <v>10000</v>
      </c>
      <c r="I76" s="486">
        <v>6314</v>
      </c>
      <c r="J76" s="500">
        <v>63.139999999999993</v>
      </c>
    </row>
    <row r="77" spans="1:10" ht="18.95" customHeight="1" x14ac:dyDescent="0.2">
      <c r="A77" s="451" t="s">
        <v>339</v>
      </c>
      <c r="B77" s="477"/>
      <c r="C77" s="478"/>
      <c r="D77" s="491"/>
      <c r="E77" s="492" t="s">
        <v>452</v>
      </c>
      <c r="F77" s="493" t="s">
        <v>453</v>
      </c>
      <c r="G77" s="485">
        <v>86785</v>
      </c>
      <c r="H77" s="485">
        <v>86785</v>
      </c>
      <c r="I77" s="486">
        <v>20894</v>
      </c>
      <c r="J77" s="500">
        <v>24.075589099498764</v>
      </c>
    </row>
    <row r="78" spans="1:10" ht="18.95" customHeight="1" x14ac:dyDescent="0.2">
      <c r="A78" s="451" t="s">
        <v>339</v>
      </c>
      <c r="B78" s="477"/>
      <c r="C78" s="478"/>
      <c r="D78" s="491"/>
      <c r="E78" s="492" t="s">
        <v>454</v>
      </c>
      <c r="F78" s="493" t="s">
        <v>455</v>
      </c>
      <c r="G78" s="485">
        <v>114308</v>
      </c>
      <c r="H78" s="485">
        <v>121556</v>
      </c>
      <c r="I78" s="486">
        <v>64147</v>
      </c>
      <c r="J78" s="500">
        <v>52.771562078383624</v>
      </c>
    </row>
    <row r="79" spans="1:10" ht="18.95" customHeight="1" x14ac:dyDescent="0.2">
      <c r="A79" s="451" t="s">
        <v>339</v>
      </c>
      <c r="B79" s="477"/>
      <c r="C79" s="478"/>
      <c r="D79" s="491"/>
      <c r="E79" s="492" t="s">
        <v>456</v>
      </c>
      <c r="F79" s="493" t="s">
        <v>457</v>
      </c>
      <c r="G79" s="485">
        <v>0</v>
      </c>
      <c r="H79" s="485">
        <v>2812</v>
      </c>
      <c r="I79" s="486">
        <v>2738</v>
      </c>
      <c r="J79" s="500">
        <v>97.368421052631575</v>
      </c>
    </row>
    <row r="80" spans="1:10" ht="18.75" customHeight="1" x14ac:dyDescent="0.2">
      <c r="A80" s="451" t="s">
        <v>339</v>
      </c>
      <c r="B80" s="477"/>
      <c r="C80" s="478"/>
      <c r="D80" s="491"/>
      <c r="E80" s="492" t="s">
        <v>458</v>
      </c>
      <c r="F80" s="493" t="s">
        <v>459</v>
      </c>
      <c r="G80" s="485">
        <v>55000</v>
      </c>
      <c r="H80" s="485">
        <v>66820</v>
      </c>
      <c r="I80" s="486">
        <v>16075</v>
      </c>
      <c r="J80" s="500">
        <v>24.057168512421431</v>
      </c>
    </row>
    <row r="81" spans="1:10" ht="18.95" customHeight="1" x14ac:dyDescent="0.2">
      <c r="A81" s="451" t="s">
        <v>339</v>
      </c>
      <c r="B81" s="477"/>
      <c r="C81" s="478"/>
      <c r="D81" s="491"/>
      <c r="E81" s="492" t="s">
        <v>460</v>
      </c>
      <c r="F81" s="493" t="s">
        <v>461</v>
      </c>
      <c r="G81" s="485">
        <v>500000</v>
      </c>
      <c r="H81" s="485">
        <v>1240000</v>
      </c>
      <c r="I81" s="486">
        <v>428332</v>
      </c>
      <c r="J81" s="500">
        <v>34.542903225806455</v>
      </c>
    </row>
    <row r="82" spans="1:10" ht="18.95" customHeight="1" x14ac:dyDescent="0.2">
      <c r="A82" s="451" t="s">
        <v>339</v>
      </c>
      <c r="B82" s="477"/>
      <c r="C82" s="478"/>
      <c r="D82" s="491"/>
      <c r="E82" s="492" t="s">
        <v>462</v>
      </c>
      <c r="F82" s="493" t="s">
        <v>463</v>
      </c>
      <c r="G82" s="485">
        <v>106384</v>
      </c>
      <c r="H82" s="485">
        <v>106423</v>
      </c>
      <c r="I82" s="486">
        <v>82729</v>
      </c>
      <c r="J82" s="500">
        <v>77.736015710889561</v>
      </c>
    </row>
    <row r="83" spans="1:10" ht="18.95" customHeight="1" x14ac:dyDescent="0.25">
      <c r="A83" s="437" t="s">
        <v>339</v>
      </c>
      <c r="B83" s="459"/>
      <c r="C83" s="473" t="s">
        <v>464</v>
      </c>
      <c r="D83" s="460"/>
      <c r="E83" s="474"/>
      <c r="F83" s="462" t="s">
        <v>465</v>
      </c>
      <c r="G83" s="506">
        <v>514000</v>
      </c>
      <c r="H83" s="506">
        <v>958735</v>
      </c>
      <c r="I83" s="506">
        <v>335406</v>
      </c>
      <c r="J83" s="443">
        <v>34.984224003504615</v>
      </c>
    </row>
    <row r="84" spans="1:10" ht="18.95" customHeight="1" x14ac:dyDescent="0.2">
      <c r="A84" s="444" t="s">
        <v>339</v>
      </c>
      <c r="B84" s="477"/>
      <c r="C84" s="478"/>
      <c r="D84" s="445" t="s">
        <v>466</v>
      </c>
      <c r="E84" s="479"/>
      <c r="F84" s="447" t="s">
        <v>467</v>
      </c>
      <c r="G84" s="480">
        <v>468000</v>
      </c>
      <c r="H84" s="480">
        <v>912735</v>
      </c>
      <c r="I84" s="480">
        <v>298158</v>
      </c>
      <c r="J84" s="450">
        <v>32.666436588933259</v>
      </c>
    </row>
    <row r="85" spans="1:10" ht="18.95" customHeight="1" x14ac:dyDescent="0.2">
      <c r="A85" s="451" t="s">
        <v>339</v>
      </c>
      <c r="B85" s="477"/>
      <c r="C85" s="478"/>
      <c r="D85" s="491"/>
      <c r="E85" s="492" t="s">
        <v>468</v>
      </c>
      <c r="F85" s="493" t="s">
        <v>469</v>
      </c>
      <c r="G85" s="485">
        <v>0</v>
      </c>
      <c r="H85" s="485">
        <v>17688</v>
      </c>
      <c r="I85" s="505">
        <v>15354</v>
      </c>
      <c r="J85" s="458">
        <v>86.80461329715061</v>
      </c>
    </row>
    <row r="86" spans="1:10" ht="18.95" customHeight="1" x14ac:dyDescent="0.2">
      <c r="A86" s="451" t="s">
        <v>339</v>
      </c>
      <c r="B86" s="477"/>
      <c r="C86" s="478"/>
      <c r="D86" s="491"/>
      <c r="E86" s="492" t="s">
        <v>470</v>
      </c>
      <c r="F86" s="493" t="s">
        <v>471</v>
      </c>
      <c r="G86" s="485">
        <v>100000</v>
      </c>
      <c r="H86" s="485">
        <v>521211</v>
      </c>
      <c r="I86" s="505">
        <v>99154</v>
      </c>
      <c r="J86" s="458">
        <v>19.023773481373187</v>
      </c>
    </row>
    <row r="87" spans="1:10" ht="18.95" customHeight="1" x14ac:dyDescent="0.2">
      <c r="A87" s="451" t="s">
        <v>339</v>
      </c>
      <c r="B87" s="477"/>
      <c r="C87" s="478"/>
      <c r="D87" s="491"/>
      <c r="E87" s="492" t="s">
        <v>472</v>
      </c>
      <c r="F87" s="493" t="s">
        <v>473</v>
      </c>
      <c r="G87" s="485">
        <v>18183</v>
      </c>
      <c r="H87" s="485">
        <v>18183</v>
      </c>
      <c r="I87" s="505">
        <v>6983</v>
      </c>
      <c r="J87" s="458">
        <v>38.404003739756917</v>
      </c>
    </row>
    <row r="88" spans="1:10" ht="18.75" customHeight="1" x14ac:dyDescent="0.2">
      <c r="A88" s="451" t="s">
        <v>339</v>
      </c>
      <c r="B88" s="477"/>
      <c r="C88" s="478"/>
      <c r="D88" s="491"/>
      <c r="E88" s="492" t="s">
        <v>474</v>
      </c>
      <c r="F88" s="493" t="s">
        <v>475</v>
      </c>
      <c r="G88" s="485">
        <v>349817</v>
      </c>
      <c r="H88" s="485">
        <v>355653</v>
      </c>
      <c r="I88" s="505">
        <v>176667</v>
      </c>
      <c r="J88" s="458">
        <v>49.673979974863144</v>
      </c>
    </row>
    <row r="89" spans="1:10" ht="18.95" customHeight="1" x14ac:dyDescent="0.2">
      <c r="A89" s="444" t="s">
        <v>339</v>
      </c>
      <c r="B89" s="477"/>
      <c r="C89" s="478"/>
      <c r="D89" s="445" t="s">
        <v>476</v>
      </c>
      <c r="E89" s="492"/>
      <c r="F89" s="447" t="s">
        <v>477</v>
      </c>
      <c r="G89" s="480">
        <v>46000</v>
      </c>
      <c r="H89" s="480">
        <v>46000</v>
      </c>
      <c r="I89" s="480">
        <v>37248</v>
      </c>
      <c r="J89" s="450">
        <v>80.973913043478262</v>
      </c>
    </row>
    <row r="90" spans="1:10" ht="18.95" customHeight="1" x14ac:dyDescent="0.2">
      <c r="A90" s="451" t="s">
        <v>339</v>
      </c>
      <c r="B90" s="477"/>
      <c r="C90" s="478"/>
      <c r="D90" s="491"/>
      <c r="E90" s="492" t="s">
        <v>478</v>
      </c>
      <c r="F90" s="493" t="s">
        <v>479</v>
      </c>
      <c r="G90" s="485">
        <v>46000</v>
      </c>
      <c r="H90" s="485">
        <v>46000</v>
      </c>
      <c r="I90" s="485">
        <v>37248</v>
      </c>
      <c r="J90" s="458">
        <v>80.973913043478262</v>
      </c>
    </row>
    <row r="91" spans="1:10" ht="15" thickBot="1" x14ac:dyDescent="0.25">
      <c r="A91" s="507"/>
      <c r="B91" s="508"/>
      <c r="C91" s="509"/>
      <c r="D91" s="509"/>
      <c r="E91" s="510"/>
      <c r="F91" s="511"/>
      <c r="G91" s="512"/>
      <c r="H91" s="513"/>
      <c r="I91" s="512"/>
      <c r="J91" s="514"/>
    </row>
    <row r="92" spans="1:10" x14ac:dyDescent="0.2">
      <c r="B92" s="515"/>
      <c r="C92" s="515"/>
      <c r="D92" s="515"/>
      <c r="E92" s="515"/>
      <c r="F92" s="515"/>
    </row>
    <row r="93" spans="1:10" x14ac:dyDescent="0.2">
      <c r="B93" s="515"/>
      <c r="C93" s="515"/>
      <c r="D93" s="515"/>
      <c r="E93" s="515"/>
      <c r="F93" s="515"/>
      <c r="I93" s="517"/>
    </row>
    <row r="94" spans="1:10" x14ac:dyDescent="0.2">
      <c r="B94" s="515"/>
      <c r="C94" s="515"/>
      <c r="D94" s="515"/>
      <c r="E94" s="515"/>
      <c r="F94" s="515"/>
      <c r="I94" s="517"/>
    </row>
    <row r="95" spans="1:10" x14ac:dyDescent="0.2">
      <c r="B95" s="515"/>
      <c r="C95" s="515"/>
      <c r="D95" s="515"/>
      <c r="E95" s="515"/>
      <c r="F95" s="515"/>
    </row>
    <row r="96" spans="1:10" x14ac:dyDescent="0.2">
      <c r="B96" s="515"/>
      <c r="C96" s="515"/>
      <c r="D96" s="515"/>
      <c r="E96" s="515"/>
      <c r="F96" s="515"/>
    </row>
    <row r="97" spans="2:6" x14ac:dyDescent="0.2">
      <c r="B97" s="515"/>
      <c r="C97" s="515"/>
      <c r="D97" s="515"/>
      <c r="E97" s="515"/>
      <c r="F97" s="515"/>
    </row>
    <row r="98" spans="2:6" x14ac:dyDescent="0.2">
      <c r="B98" s="515"/>
      <c r="C98" s="515"/>
      <c r="D98" s="515"/>
      <c r="E98" s="515"/>
      <c r="F98" s="515"/>
    </row>
    <row r="99" spans="2:6" x14ac:dyDescent="0.2">
      <c r="B99" s="515"/>
      <c r="C99" s="515"/>
      <c r="D99" s="515"/>
      <c r="E99" s="515"/>
      <c r="F99" s="515"/>
    </row>
    <row r="100" spans="2:6" x14ac:dyDescent="0.2">
      <c r="B100" s="515"/>
      <c r="C100" s="515"/>
      <c r="D100" s="515"/>
      <c r="E100" s="515"/>
      <c r="F100" s="515"/>
    </row>
    <row r="101" spans="2:6" x14ac:dyDescent="0.2">
      <c r="B101" s="515"/>
      <c r="C101" s="515"/>
      <c r="D101" s="515"/>
      <c r="E101" s="515"/>
      <c r="F101" s="515"/>
    </row>
    <row r="102" spans="2:6" x14ac:dyDescent="0.2">
      <c r="B102" s="515"/>
      <c r="C102" s="515"/>
      <c r="D102" s="515"/>
      <c r="E102" s="515"/>
      <c r="F102" s="515"/>
    </row>
    <row r="103" spans="2:6" x14ac:dyDescent="0.2">
      <c r="B103" s="515"/>
      <c r="C103" s="515"/>
      <c r="D103" s="515"/>
      <c r="E103" s="515"/>
      <c r="F103" s="515"/>
    </row>
    <row r="104" spans="2:6" x14ac:dyDescent="0.2">
      <c r="B104" s="515"/>
      <c r="C104" s="515"/>
      <c r="D104" s="515"/>
      <c r="E104" s="515"/>
      <c r="F104" s="515"/>
    </row>
    <row r="105" spans="2:6" x14ac:dyDescent="0.2">
      <c r="B105" s="515"/>
      <c r="C105" s="515"/>
      <c r="D105" s="515"/>
      <c r="E105" s="515"/>
      <c r="F105" s="515"/>
    </row>
    <row r="106" spans="2:6" x14ac:dyDescent="0.2">
      <c r="B106" s="515"/>
      <c r="C106" s="515"/>
      <c r="D106" s="515"/>
      <c r="E106" s="515"/>
      <c r="F106" s="515"/>
    </row>
    <row r="107" spans="2:6" x14ac:dyDescent="0.2">
      <c r="B107" s="515"/>
      <c r="C107" s="515"/>
      <c r="D107" s="515"/>
      <c r="E107" s="515"/>
      <c r="F107" s="515"/>
    </row>
    <row r="108" spans="2:6" x14ac:dyDescent="0.2">
      <c r="B108" s="515"/>
      <c r="C108" s="515"/>
      <c r="D108" s="515"/>
      <c r="E108" s="515"/>
      <c r="F108" s="515"/>
    </row>
    <row r="109" spans="2:6" x14ac:dyDescent="0.2">
      <c r="B109" s="515"/>
      <c r="C109" s="515"/>
      <c r="D109" s="515"/>
      <c r="E109" s="515"/>
      <c r="F109" s="515"/>
    </row>
    <row r="110" spans="2:6" x14ac:dyDescent="0.2">
      <c r="B110" s="515"/>
      <c r="C110" s="515"/>
      <c r="D110" s="515"/>
      <c r="E110" s="515"/>
      <c r="F110" s="515"/>
    </row>
    <row r="111" spans="2:6" x14ac:dyDescent="0.2">
      <c r="B111" s="515"/>
      <c r="C111" s="515"/>
      <c r="D111" s="515"/>
      <c r="E111" s="515"/>
      <c r="F111" s="515"/>
    </row>
    <row r="112" spans="2:6" x14ac:dyDescent="0.2">
      <c r="B112" s="515"/>
      <c r="C112" s="515"/>
      <c r="D112" s="515"/>
      <c r="E112" s="515"/>
      <c r="F112" s="515"/>
    </row>
    <row r="113" spans="2:6" x14ac:dyDescent="0.2">
      <c r="B113" s="515"/>
      <c r="C113" s="515"/>
      <c r="D113" s="515"/>
      <c r="E113" s="515"/>
      <c r="F113" s="515"/>
    </row>
    <row r="114" spans="2:6" x14ac:dyDescent="0.2">
      <c r="B114" s="515"/>
      <c r="C114" s="515"/>
      <c r="D114" s="515"/>
      <c r="E114" s="515"/>
      <c r="F114" s="515"/>
    </row>
    <row r="115" spans="2:6" x14ac:dyDescent="0.2">
      <c r="B115" s="515"/>
      <c r="C115" s="515"/>
      <c r="D115" s="515"/>
      <c r="E115" s="515"/>
      <c r="F115" s="515"/>
    </row>
    <row r="116" spans="2:6" x14ac:dyDescent="0.2">
      <c r="B116" s="515"/>
      <c r="C116" s="515"/>
      <c r="D116" s="515"/>
      <c r="E116" s="515"/>
      <c r="F116" s="515"/>
    </row>
    <row r="117" spans="2:6" x14ac:dyDescent="0.2">
      <c r="B117" s="515"/>
      <c r="C117" s="515"/>
      <c r="D117" s="515"/>
      <c r="E117" s="515"/>
      <c r="F117" s="515"/>
    </row>
    <row r="118" spans="2:6" x14ac:dyDescent="0.2">
      <c r="B118" s="515"/>
      <c r="C118" s="515"/>
      <c r="D118" s="515"/>
      <c r="E118" s="515"/>
      <c r="F118" s="515"/>
    </row>
    <row r="119" spans="2:6" x14ac:dyDescent="0.2">
      <c r="B119" s="515"/>
      <c r="C119" s="515"/>
      <c r="D119" s="515"/>
      <c r="E119" s="515"/>
      <c r="F119" s="515"/>
    </row>
    <row r="120" spans="2:6" x14ac:dyDescent="0.2">
      <c r="B120" s="515"/>
      <c r="C120" s="515"/>
      <c r="D120" s="515"/>
      <c r="E120" s="515"/>
      <c r="F120" s="515"/>
    </row>
    <row r="121" spans="2:6" x14ac:dyDescent="0.2">
      <c r="B121" s="515"/>
      <c r="C121" s="515"/>
      <c r="D121" s="515"/>
      <c r="E121" s="515"/>
      <c r="F121" s="515"/>
    </row>
    <row r="122" spans="2:6" x14ac:dyDescent="0.2">
      <c r="B122" s="515"/>
      <c r="C122" s="515"/>
      <c r="D122" s="515"/>
      <c r="E122" s="515"/>
      <c r="F122" s="515"/>
    </row>
    <row r="123" spans="2:6" x14ac:dyDescent="0.2">
      <c r="B123" s="515"/>
      <c r="C123" s="515"/>
      <c r="D123" s="515"/>
      <c r="E123" s="515"/>
      <c r="F123" s="515"/>
    </row>
    <row r="124" spans="2:6" x14ac:dyDescent="0.2">
      <c r="B124" s="515"/>
      <c r="C124" s="515"/>
      <c r="D124" s="515"/>
      <c r="E124" s="515"/>
      <c r="F124" s="515"/>
    </row>
    <row r="125" spans="2:6" x14ac:dyDescent="0.2">
      <c r="B125" s="515"/>
      <c r="C125" s="515"/>
      <c r="D125" s="515"/>
      <c r="E125" s="515"/>
      <c r="F125" s="515"/>
    </row>
    <row r="126" spans="2:6" x14ac:dyDescent="0.2">
      <c r="B126" s="515"/>
      <c r="C126" s="515"/>
      <c r="D126" s="515"/>
      <c r="E126" s="515"/>
      <c r="F126" s="515"/>
    </row>
    <row r="127" spans="2:6" x14ac:dyDescent="0.2">
      <c r="B127" s="515"/>
      <c r="C127" s="515"/>
      <c r="D127" s="515"/>
      <c r="E127" s="515"/>
      <c r="F127" s="515"/>
    </row>
    <row r="128" spans="2:6" x14ac:dyDescent="0.2">
      <c r="B128" s="515"/>
      <c r="C128" s="515"/>
      <c r="D128" s="515"/>
      <c r="E128" s="515"/>
      <c r="F128" s="515"/>
    </row>
    <row r="129" spans="2:6" x14ac:dyDescent="0.2">
      <c r="B129" s="515"/>
      <c r="C129" s="515"/>
      <c r="D129" s="515"/>
      <c r="E129" s="515"/>
      <c r="F129" s="515"/>
    </row>
    <row r="130" spans="2:6" x14ac:dyDescent="0.2">
      <c r="B130" s="515"/>
      <c r="C130" s="515"/>
      <c r="D130" s="515"/>
      <c r="E130" s="515"/>
      <c r="F130" s="515"/>
    </row>
    <row r="131" spans="2:6" x14ac:dyDescent="0.2">
      <c r="B131" s="515"/>
      <c r="C131" s="515"/>
      <c r="D131" s="515"/>
      <c r="E131" s="515"/>
      <c r="F131" s="515"/>
    </row>
    <row r="132" spans="2:6" x14ac:dyDescent="0.2">
      <c r="B132" s="515"/>
      <c r="C132" s="515"/>
      <c r="D132" s="515"/>
      <c r="E132" s="515"/>
      <c r="F132" s="515"/>
    </row>
    <row r="133" spans="2:6" x14ac:dyDescent="0.2">
      <c r="B133" s="515"/>
      <c r="C133" s="515"/>
      <c r="D133" s="515"/>
      <c r="E133" s="515"/>
      <c r="F133" s="515"/>
    </row>
    <row r="134" spans="2:6" x14ac:dyDescent="0.2">
      <c r="B134" s="515"/>
      <c r="C134" s="515"/>
      <c r="D134" s="515"/>
      <c r="E134" s="515"/>
      <c r="F134" s="515"/>
    </row>
    <row r="135" spans="2:6" x14ac:dyDescent="0.2">
      <c r="B135" s="515"/>
      <c r="C135" s="515"/>
      <c r="D135" s="515"/>
      <c r="E135" s="515"/>
      <c r="F135" s="515"/>
    </row>
    <row r="136" spans="2:6" x14ac:dyDescent="0.2">
      <c r="B136" s="515"/>
      <c r="C136" s="515"/>
      <c r="D136" s="515"/>
      <c r="E136" s="515"/>
      <c r="F136" s="515"/>
    </row>
    <row r="137" spans="2:6" x14ac:dyDescent="0.2">
      <c r="B137" s="515"/>
      <c r="C137" s="515"/>
      <c r="D137" s="515"/>
      <c r="E137" s="515"/>
      <c r="F137" s="515"/>
    </row>
    <row r="138" spans="2:6" x14ac:dyDescent="0.2">
      <c r="B138" s="515"/>
      <c r="C138" s="515"/>
      <c r="D138" s="515"/>
      <c r="E138" s="515"/>
      <c r="F138" s="515"/>
    </row>
    <row r="139" spans="2:6" x14ac:dyDescent="0.2">
      <c r="B139" s="515"/>
      <c r="C139" s="515"/>
      <c r="D139" s="515"/>
      <c r="E139" s="515"/>
      <c r="F139" s="515"/>
    </row>
    <row r="140" spans="2:6" x14ac:dyDescent="0.2">
      <c r="B140" s="515"/>
      <c r="C140" s="515"/>
      <c r="D140" s="515"/>
      <c r="E140" s="515"/>
      <c r="F140" s="515"/>
    </row>
    <row r="141" spans="2:6" x14ac:dyDescent="0.2">
      <c r="B141" s="515"/>
      <c r="C141" s="515"/>
      <c r="D141" s="515"/>
      <c r="E141" s="515"/>
      <c r="F141" s="515"/>
    </row>
    <row r="142" spans="2:6" x14ac:dyDescent="0.2">
      <c r="B142" s="515"/>
      <c r="C142" s="515"/>
      <c r="D142" s="515"/>
      <c r="E142" s="515"/>
      <c r="F142" s="515"/>
    </row>
    <row r="143" spans="2:6" x14ac:dyDescent="0.2">
      <c r="B143" s="515"/>
      <c r="C143" s="515"/>
      <c r="D143" s="515"/>
      <c r="E143" s="515"/>
      <c r="F143" s="515"/>
    </row>
    <row r="144" spans="2:6" x14ac:dyDescent="0.2">
      <c r="B144" s="515"/>
      <c r="C144" s="515"/>
      <c r="D144" s="515"/>
      <c r="E144" s="515"/>
      <c r="F144" s="515"/>
    </row>
    <row r="145" spans="2:6" x14ac:dyDescent="0.2">
      <c r="B145" s="515"/>
      <c r="C145" s="515"/>
      <c r="D145" s="515"/>
      <c r="E145" s="515"/>
      <c r="F145" s="515"/>
    </row>
    <row r="146" spans="2:6" x14ac:dyDescent="0.2">
      <c r="B146" s="515"/>
      <c r="C146" s="515"/>
      <c r="D146" s="515"/>
      <c r="E146" s="515"/>
      <c r="F146" s="515"/>
    </row>
    <row r="147" spans="2:6" x14ac:dyDescent="0.2">
      <c r="B147" s="515"/>
      <c r="C147" s="515"/>
      <c r="D147" s="515"/>
      <c r="E147" s="515"/>
      <c r="F147" s="515"/>
    </row>
    <row r="148" spans="2:6" x14ac:dyDescent="0.2">
      <c r="B148" s="515"/>
      <c r="C148" s="515"/>
      <c r="D148" s="515"/>
      <c r="E148" s="515"/>
      <c r="F148" s="515"/>
    </row>
    <row r="149" spans="2:6" x14ac:dyDescent="0.2">
      <c r="B149" s="515"/>
      <c r="C149" s="515"/>
      <c r="D149" s="515"/>
      <c r="E149" s="515"/>
      <c r="F149" s="515"/>
    </row>
    <row r="150" spans="2:6" x14ac:dyDescent="0.2">
      <c r="B150" s="515"/>
      <c r="C150" s="515"/>
      <c r="D150" s="515"/>
      <c r="E150" s="515"/>
      <c r="F150" s="515"/>
    </row>
    <row r="151" spans="2:6" x14ac:dyDescent="0.2">
      <c r="B151" s="515"/>
      <c r="C151" s="515"/>
      <c r="D151" s="515"/>
      <c r="E151" s="515"/>
      <c r="F151" s="515"/>
    </row>
    <row r="152" spans="2:6" x14ac:dyDescent="0.2">
      <c r="B152" s="515"/>
      <c r="C152" s="515"/>
      <c r="D152" s="515"/>
      <c r="E152" s="515"/>
      <c r="F152" s="515"/>
    </row>
    <row r="153" spans="2:6" x14ac:dyDescent="0.2">
      <c r="B153" s="515"/>
      <c r="C153" s="515"/>
      <c r="D153" s="515"/>
      <c r="E153" s="515"/>
      <c r="F153" s="515"/>
    </row>
    <row r="154" spans="2:6" x14ac:dyDescent="0.2">
      <c r="B154" s="515"/>
      <c r="C154" s="515"/>
      <c r="D154" s="515"/>
      <c r="E154" s="515"/>
      <c r="F154" s="515"/>
    </row>
    <row r="155" spans="2:6" x14ac:dyDescent="0.2">
      <c r="B155" s="515"/>
      <c r="C155" s="515"/>
      <c r="D155" s="515"/>
      <c r="E155" s="515"/>
      <c r="F155" s="515"/>
    </row>
    <row r="156" spans="2:6" x14ac:dyDescent="0.2">
      <c r="B156" s="515"/>
      <c r="C156" s="515"/>
      <c r="D156" s="515"/>
      <c r="E156" s="515"/>
      <c r="F156" s="515"/>
    </row>
    <row r="157" spans="2:6" x14ac:dyDescent="0.2">
      <c r="B157" s="515"/>
      <c r="C157" s="515"/>
      <c r="D157" s="515"/>
      <c r="E157" s="515"/>
      <c r="F157" s="515"/>
    </row>
    <row r="158" spans="2:6" x14ac:dyDescent="0.2">
      <c r="B158" s="515"/>
      <c r="C158" s="515"/>
      <c r="D158" s="515"/>
      <c r="E158" s="515"/>
      <c r="F158" s="515"/>
    </row>
    <row r="159" spans="2:6" x14ac:dyDescent="0.2">
      <c r="B159" s="515"/>
      <c r="C159" s="515"/>
      <c r="D159" s="515"/>
      <c r="E159" s="515"/>
      <c r="F159" s="515"/>
    </row>
    <row r="160" spans="2:6" x14ac:dyDescent="0.2">
      <c r="B160" s="515"/>
      <c r="C160" s="515"/>
      <c r="D160" s="515"/>
      <c r="E160" s="515"/>
      <c r="F160" s="515"/>
    </row>
    <row r="161" spans="2:6" x14ac:dyDescent="0.2">
      <c r="B161" s="515"/>
      <c r="C161" s="515"/>
      <c r="D161" s="515"/>
      <c r="E161" s="515"/>
      <c r="F161" s="515"/>
    </row>
    <row r="162" spans="2:6" x14ac:dyDescent="0.2">
      <c r="B162" s="515"/>
      <c r="C162" s="515"/>
      <c r="D162" s="515"/>
      <c r="E162" s="515"/>
      <c r="F162" s="515"/>
    </row>
    <row r="163" spans="2:6" x14ac:dyDescent="0.2">
      <c r="B163" s="515"/>
      <c r="C163" s="515"/>
      <c r="D163" s="515"/>
      <c r="E163" s="515"/>
      <c r="F163" s="515"/>
    </row>
    <row r="164" spans="2:6" x14ac:dyDescent="0.2">
      <c r="B164" s="515"/>
      <c r="C164" s="515"/>
      <c r="D164" s="515"/>
      <c r="E164" s="515"/>
      <c r="F164" s="515"/>
    </row>
    <row r="165" spans="2:6" x14ac:dyDescent="0.2">
      <c r="B165" s="515"/>
      <c r="C165" s="515"/>
      <c r="D165" s="515"/>
      <c r="E165" s="515"/>
      <c r="F165" s="515"/>
    </row>
    <row r="166" spans="2:6" x14ac:dyDescent="0.2">
      <c r="B166" s="515"/>
      <c r="C166" s="515"/>
      <c r="D166" s="515"/>
      <c r="E166" s="515"/>
      <c r="F166" s="515"/>
    </row>
    <row r="167" spans="2:6" x14ac:dyDescent="0.2">
      <c r="B167" s="515"/>
      <c r="C167" s="515"/>
      <c r="D167" s="515"/>
      <c r="E167" s="515"/>
      <c r="F167" s="515"/>
    </row>
    <row r="168" spans="2:6" x14ac:dyDescent="0.2">
      <c r="B168" s="515"/>
      <c r="C168" s="515"/>
      <c r="D168" s="515"/>
      <c r="E168" s="515"/>
      <c r="F168" s="515"/>
    </row>
    <row r="169" spans="2:6" x14ac:dyDescent="0.2">
      <c r="B169" s="515"/>
      <c r="C169" s="515"/>
      <c r="D169" s="515"/>
      <c r="E169" s="515"/>
      <c r="F169" s="515"/>
    </row>
    <row r="170" spans="2:6" x14ac:dyDescent="0.2">
      <c r="B170" s="515"/>
      <c r="C170" s="515"/>
      <c r="D170" s="515"/>
      <c r="E170" s="515"/>
      <c r="F170" s="515"/>
    </row>
    <row r="171" spans="2:6" x14ac:dyDescent="0.2">
      <c r="B171" s="515"/>
      <c r="C171" s="515"/>
      <c r="D171" s="515"/>
      <c r="E171" s="515"/>
      <c r="F171" s="515"/>
    </row>
    <row r="172" spans="2:6" x14ac:dyDescent="0.2">
      <c r="B172" s="515"/>
      <c r="C172" s="515"/>
      <c r="D172" s="515"/>
      <c r="E172" s="515"/>
      <c r="F172" s="515"/>
    </row>
    <row r="173" spans="2:6" x14ac:dyDescent="0.2">
      <c r="B173" s="515"/>
      <c r="C173" s="515"/>
      <c r="D173" s="515"/>
      <c r="E173" s="515"/>
      <c r="F173" s="515"/>
    </row>
    <row r="174" spans="2:6" x14ac:dyDescent="0.2">
      <c r="B174" s="515"/>
      <c r="C174" s="515"/>
      <c r="D174" s="515"/>
      <c r="E174" s="515"/>
      <c r="F174" s="515"/>
    </row>
    <row r="175" spans="2:6" x14ac:dyDescent="0.2">
      <c r="B175" s="515"/>
      <c r="C175" s="515"/>
      <c r="D175" s="515"/>
      <c r="E175" s="515"/>
      <c r="F175" s="515"/>
    </row>
    <row r="176" spans="2:6" x14ac:dyDescent="0.2">
      <c r="B176" s="515"/>
      <c r="C176" s="515"/>
      <c r="D176" s="515"/>
      <c r="E176" s="515"/>
      <c r="F176" s="515"/>
    </row>
    <row r="177" spans="2:6" x14ac:dyDescent="0.2">
      <c r="B177" s="515"/>
      <c r="C177" s="515"/>
      <c r="D177" s="515"/>
      <c r="E177" s="515"/>
      <c r="F177" s="515"/>
    </row>
    <row r="178" spans="2:6" x14ac:dyDescent="0.2">
      <c r="B178" s="515"/>
      <c r="C178" s="515"/>
      <c r="D178" s="515"/>
      <c r="E178" s="515"/>
      <c r="F178" s="515"/>
    </row>
    <row r="179" spans="2:6" x14ac:dyDescent="0.2">
      <c r="B179" s="515"/>
      <c r="C179" s="515"/>
      <c r="D179" s="515"/>
      <c r="E179" s="515"/>
      <c r="F179" s="515"/>
    </row>
    <row r="180" spans="2:6" x14ac:dyDescent="0.2">
      <c r="B180" s="515"/>
      <c r="C180" s="515"/>
      <c r="D180" s="515"/>
      <c r="E180" s="515"/>
      <c r="F180" s="515"/>
    </row>
    <row r="181" spans="2:6" x14ac:dyDescent="0.2">
      <c r="B181" s="515"/>
      <c r="C181" s="515"/>
      <c r="D181" s="515"/>
      <c r="E181" s="515"/>
      <c r="F181" s="515"/>
    </row>
    <row r="182" spans="2:6" x14ac:dyDescent="0.2">
      <c r="B182" s="515"/>
      <c r="C182" s="515"/>
      <c r="D182" s="515"/>
      <c r="E182" s="515"/>
      <c r="F182" s="515"/>
    </row>
    <row r="183" spans="2:6" x14ac:dyDescent="0.2">
      <c r="B183" s="515"/>
      <c r="C183" s="515"/>
      <c r="D183" s="515"/>
      <c r="E183" s="515"/>
      <c r="F183" s="515"/>
    </row>
    <row r="184" spans="2:6" x14ac:dyDescent="0.2">
      <c r="B184" s="515"/>
      <c r="C184" s="515"/>
      <c r="D184" s="515"/>
      <c r="E184" s="515"/>
      <c r="F184" s="515"/>
    </row>
    <row r="185" spans="2:6" x14ac:dyDescent="0.2">
      <c r="B185" s="515"/>
      <c r="C185" s="515"/>
      <c r="D185" s="515"/>
      <c r="E185" s="515"/>
      <c r="F185" s="515"/>
    </row>
    <row r="186" spans="2:6" x14ac:dyDescent="0.2">
      <c r="B186" s="515"/>
      <c r="C186" s="515"/>
      <c r="D186" s="515"/>
      <c r="E186" s="515"/>
      <c r="F186" s="515"/>
    </row>
    <row r="187" spans="2:6" x14ac:dyDescent="0.2">
      <c r="B187" s="515"/>
      <c r="C187" s="515"/>
      <c r="D187" s="515"/>
      <c r="E187" s="515"/>
      <c r="F187" s="515"/>
    </row>
    <row r="188" spans="2:6" x14ac:dyDescent="0.2">
      <c r="B188" s="515"/>
      <c r="C188" s="515"/>
      <c r="D188" s="515"/>
      <c r="E188" s="515"/>
      <c r="F188" s="515"/>
    </row>
    <row r="189" spans="2:6" x14ac:dyDescent="0.2">
      <c r="B189" s="515"/>
      <c r="C189" s="515"/>
      <c r="D189" s="515"/>
      <c r="E189" s="515"/>
      <c r="F189" s="515"/>
    </row>
    <row r="190" spans="2:6" x14ac:dyDescent="0.2">
      <c r="B190" s="515"/>
      <c r="C190" s="515"/>
      <c r="D190" s="515"/>
      <c r="E190" s="515"/>
      <c r="F190" s="515"/>
    </row>
    <row r="191" spans="2:6" x14ac:dyDescent="0.2">
      <c r="B191" s="515"/>
      <c r="C191" s="515"/>
      <c r="D191" s="515"/>
      <c r="E191" s="515"/>
      <c r="F191" s="515"/>
    </row>
    <row r="192" spans="2:6" x14ac:dyDescent="0.2">
      <c r="B192" s="515"/>
      <c r="C192" s="515"/>
      <c r="D192" s="515"/>
      <c r="E192" s="515"/>
      <c r="F192" s="515"/>
    </row>
    <row r="193" spans="2:6" x14ac:dyDescent="0.2">
      <c r="B193" s="515"/>
      <c r="C193" s="515"/>
      <c r="D193" s="515"/>
      <c r="E193" s="515"/>
      <c r="F193" s="515"/>
    </row>
    <row r="194" spans="2:6" x14ac:dyDescent="0.2">
      <c r="B194" s="515"/>
      <c r="C194" s="515"/>
      <c r="D194" s="515"/>
      <c r="E194" s="515"/>
      <c r="F194" s="515"/>
    </row>
    <row r="195" spans="2:6" x14ac:dyDescent="0.2">
      <c r="B195" s="515"/>
      <c r="C195" s="515"/>
      <c r="D195" s="515"/>
      <c r="E195" s="515"/>
      <c r="F195" s="515"/>
    </row>
    <row r="196" spans="2:6" x14ac:dyDescent="0.2">
      <c r="B196" s="515"/>
      <c r="C196" s="515"/>
      <c r="D196" s="515"/>
      <c r="E196" s="515"/>
      <c r="F196" s="515"/>
    </row>
    <row r="197" spans="2:6" x14ac:dyDescent="0.2">
      <c r="B197" s="515"/>
      <c r="C197" s="515"/>
      <c r="D197" s="515"/>
      <c r="E197" s="515"/>
      <c r="F197" s="515"/>
    </row>
    <row r="198" spans="2:6" x14ac:dyDescent="0.2">
      <c r="B198" s="515"/>
      <c r="C198" s="515"/>
      <c r="D198" s="515"/>
      <c r="E198" s="515"/>
      <c r="F198" s="515"/>
    </row>
    <row r="199" spans="2:6" x14ac:dyDescent="0.2">
      <c r="B199" s="515"/>
      <c r="C199" s="515"/>
      <c r="D199" s="515"/>
      <c r="E199" s="515"/>
      <c r="F199" s="515"/>
    </row>
    <row r="200" spans="2:6" x14ac:dyDescent="0.2">
      <c r="B200" s="515"/>
      <c r="C200" s="515"/>
      <c r="D200" s="515"/>
      <c r="E200" s="515"/>
      <c r="F200" s="515"/>
    </row>
    <row r="201" spans="2:6" x14ac:dyDescent="0.2">
      <c r="B201" s="515"/>
      <c r="C201" s="515"/>
      <c r="D201" s="515"/>
      <c r="E201" s="515"/>
      <c r="F201" s="515"/>
    </row>
    <row r="202" spans="2:6" x14ac:dyDescent="0.2">
      <c r="B202" s="515"/>
      <c r="C202" s="515"/>
      <c r="D202" s="515"/>
      <c r="E202" s="515"/>
      <c r="F202" s="515"/>
    </row>
    <row r="203" spans="2:6" x14ac:dyDescent="0.2">
      <c r="B203" s="515"/>
      <c r="C203" s="515"/>
      <c r="D203" s="515"/>
      <c r="E203" s="515"/>
      <c r="F203" s="515"/>
    </row>
    <row r="204" spans="2:6" x14ac:dyDescent="0.2">
      <c r="B204" s="515"/>
      <c r="C204" s="515"/>
      <c r="D204" s="515"/>
      <c r="E204" s="515"/>
      <c r="F204" s="515"/>
    </row>
    <row r="205" spans="2:6" x14ac:dyDescent="0.2">
      <c r="B205" s="515"/>
      <c r="C205" s="515"/>
      <c r="D205" s="515"/>
      <c r="E205" s="515"/>
      <c r="F205" s="515"/>
    </row>
    <row r="206" spans="2:6" x14ac:dyDescent="0.2">
      <c r="B206" s="515"/>
      <c r="C206" s="515"/>
      <c r="D206" s="515"/>
      <c r="E206" s="515"/>
      <c r="F206" s="515"/>
    </row>
    <row r="207" spans="2:6" x14ac:dyDescent="0.2">
      <c r="B207" s="515"/>
      <c r="C207" s="515"/>
      <c r="D207" s="515"/>
      <c r="E207" s="515"/>
      <c r="F207" s="515"/>
    </row>
    <row r="208" spans="2:6" x14ac:dyDescent="0.2">
      <c r="B208" s="515"/>
      <c r="C208" s="515"/>
      <c r="D208" s="515"/>
      <c r="E208" s="515"/>
      <c r="F208" s="515"/>
    </row>
    <row r="209" spans="2:6" x14ac:dyDescent="0.2">
      <c r="B209" s="515"/>
      <c r="C209" s="515"/>
      <c r="D209" s="515"/>
      <c r="E209" s="515"/>
      <c r="F209" s="515"/>
    </row>
    <row r="210" spans="2:6" x14ac:dyDescent="0.2">
      <c r="B210" s="515"/>
      <c r="C210" s="515"/>
      <c r="D210" s="515"/>
      <c r="E210" s="515"/>
      <c r="F210" s="515"/>
    </row>
    <row r="211" spans="2:6" x14ac:dyDescent="0.2">
      <c r="B211" s="515"/>
      <c r="C211" s="515"/>
      <c r="D211" s="515"/>
      <c r="E211" s="515"/>
      <c r="F211" s="515"/>
    </row>
    <row r="212" spans="2:6" x14ac:dyDescent="0.2">
      <c r="B212" s="515"/>
      <c r="C212" s="515"/>
      <c r="D212" s="515"/>
      <c r="E212" s="515"/>
      <c r="F212" s="515"/>
    </row>
    <row r="213" spans="2:6" x14ac:dyDescent="0.2">
      <c r="B213" s="515"/>
      <c r="C213" s="515"/>
      <c r="D213" s="515"/>
      <c r="E213" s="515"/>
      <c r="F213" s="515"/>
    </row>
    <row r="214" spans="2:6" x14ac:dyDescent="0.2">
      <c r="B214" s="515"/>
      <c r="C214" s="515"/>
      <c r="D214" s="515"/>
      <c r="E214" s="515"/>
      <c r="F214" s="515"/>
    </row>
    <row r="215" spans="2:6" x14ac:dyDescent="0.2">
      <c r="B215" s="515"/>
      <c r="C215" s="515"/>
      <c r="D215" s="515"/>
      <c r="E215" s="515"/>
      <c r="F215" s="515"/>
    </row>
    <row r="216" spans="2:6" x14ac:dyDescent="0.2">
      <c r="B216" s="515"/>
      <c r="C216" s="515"/>
      <c r="D216" s="515"/>
      <c r="E216" s="515"/>
      <c r="F216" s="515"/>
    </row>
    <row r="217" spans="2:6" x14ac:dyDescent="0.2">
      <c r="B217" s="515"/>
      <c r="C217" s="515"/>
      <c r="D217" s="515"/>
      <c r="E217" s="515"/>
      <c r="F217" s="515"/>
    </row>
    <row r="218" spans="2:6" x14ac:dyDescent="0.2">
      <c r="B218" s="515"/>
      <c r="C218" s="515"/>
      <c r="D218" s="515"/>
      <c r="E218" s="515"/>
      <c r="F218" s="515"/>
    </row>
    <row r="219" spans="2:6" x14ac:dyDescent="0.2">
      <c r="B219" s="515"/>
      <c r="C219" s="515"/>
      <c r="D219" s="515"/>
      <c r="E219" s="515"/>
      <c r="F219" s="515"/>
    </row>
    <row r="220" spans="2:6" x14ac:dyDescent="0.2">
      <c r="B220" s="515"/>
      <c r="C220" s="515"/>
      <c r="D220" s="515"/>
      <c r="E220" s="515"/>
      <c r="F220" s="515"/>
    </row>
    <row r="221" spans="2:6" x14ac:dyDescent="0.2">
      <c r="B221" s="515"/>
      <c r="C221" s="515"/>
      <c r="D221" s="515"/>
      <c r="E221" s="515"/>
      <c r="F221" s="515"/>
    </row>
    <row r="222" spans="2:6" x14ac:dyDescent="0.2">
      <c r="B222" s="515"/>
      <c r="C222" s="515"/>
      <c r="D222" s="515"/>
      <c r="E222" s="515"/>
      <c r="F222" s="515"/>
    </row>
    <row r="223" spans="2:6" x14ac:dyDescent="0.2">
      <c r="B223" s="515"/>
      <c r="C223" s="515"/>
      <c r="D223" s="515"/>
      <c r="E223" s="515"/>
      <c r="F223" s="515"/>
    </row>
    <row r="224" spans="2:6" x14ac:dyDescent="0.2">
      <c r="B224" s="515"/>
      <c r="C224" s="515"/>
      <c r="D224" s="515"/>
      <c r="E224" s="515"/>
      <c r="F224" s="515"/>
    </row>
    <row r="225" spans="2:6" x14ac:dyDescent="0.2">
      <c r="B225" s="515"/>
      <c r="C225" s="515"/>
      <c r="D225" s="515"/>
      <c r="E225" s="515"/>
      <c r="F225" s="515"/>
    </row>
    <row r="226" spans="2:6" x14ac:dyDescent="0.2">
      <c r="B226" s="515"/>
      <c r="C226" s="515"/>
      <c r="D226" s="515"/>
      <c r="E226" s="515"/>
      <c r="F226" s="515"/>
    </row>
    <row r="227" spans="2:6" x14ac:dyDescent="0.2">
      <c r="B227" s="515"/>
      <c r="C227" s="515"/>
      <c r="D227" s="515"/>
      <c r="E227" s="515"/>
      <c r="F227" s="515"/>
    </row>
    <row r="228" spans="2:6" x14ac:dyDescent="0.2">
      <c r="B228" s="515"/>
      <c r="C228" s="515"/>
      <c r="D228" s="515"/>
      <c r="E228" s="515"/>
      <c r="F228" s="515"/>
    </row>
    <row r="229" spans="2:6" x14ac:dyDescent="0.2">
      <c r="B229" s="515"/>
      <c r="C229" s="515"/>
      <c r="D229" s="515"/>
      <c r="E229" s="515"/>
      <c r="F229" s="515"/>
    </row>
    <row r="230" spans="2:6" x14ac:dyDescent="0.2">
      <c r="B230" s="515"/>
      <c r="C230" s="515"/>
      <c r="D230" s="515"/>
      <c r="E230" s="515"/>
      <c r="F230" s="515"/>
    </row>
    <row r="231" spans="2:6" x14ac:dyDescent="0.2">
      <c r="B231" s="515"/>
      <c r="C231" s="515"/>
      <c r="D231" s="515"/>
      <c r="E231" s="515"/>
      <c r="F231" s="515"/>
    </row>
    <row r="232" spans="2:6" x14ac:dyDescent="0.2">
      <c r="B232" s="515"/>
      <c r="C232" s="515"/>
      <c r="D232" s="515"/>
      <c r="E232" s="515"/>
      <c r="F232" s="515"/>
    </row>
    <row r="233" spans="2:6" x14ac:dyDescent="0.2">
      <c r="B233" s="515"/>
      <c r="C233" s="515"/>
      <c r="D233" s="515"/>
      <c r="E233" s="515"/>
      <c r="F233" s="515"/>
    </row>
    <row r="234" spans="2:6" x14ac:dyDescent="0.2">
      <c r="B234" s="515"/>
      <c r="C234" s="515"/>
      <c r="D234" s="515"/>
      <c r="E234" s="515"/>
      <c r="F234" s="515"/>
    </row>
    <row r="235" spans="2:6" x14ac:dyDescent="0.2">
      <c r="B235" s="515"/>
      <c r="C235" s="515"/>
      <c r="D235" s="515"/>
      <c r="E235" s="515"/>
      <c r="F235" s="515"/>
    </row>
    <row r="236" spans="2:6" x14ac:dyDescent="0.2">
      <c r="B236" s="515"/>
      <c r="C236" s="515"/>
      <c r="D236" s="515"/>
      <c r="E236" s="515"/>
      <c r="F236" s="515"/>
    </row>
    <row r="237" spans="2:6" x14ac:dyDescent="0.2">
      <c r="B237" s="515"/>
      <c r="C237" s="515"/>
      <c r="D237" s="515"/>
      <c r="E237" s="515"/>
      <c r="F237" s="515"/>
    </row>
    <row r="238" spans="2:6" x14ac:dyDescent="0.2">
      <c r="B238" s="515"/>
      <c r="C238" s="515"/>
      <c r="D238" s="515"/>
      <c r="E238" s="515"/>
      <c r="F238" s="515"/>
    </row>
    <row r="239" spans="2:6" x14ac:dyDescent="0.2">
      <c r="B239" s="515"/>
      <c r="C239" s="515"/>
      <c r="D239" s="515"/>
      <c r="E239" s="515"/>
      <c r="F239" s="515"/>
    </row>
    <row r="240" spans="2:6" x14ac:dyDescent="0.2">
      <c r="B240" s="515"/>
      <c r="C240" s="515"/>
      <c r="D240" s="515"/>
      <c r="E240" s="515"/>
      <c r="F240" s="515"/>
    </row>
    <row r="241" spans="2:6" x14ac:dyDescent="0.2">
      <c r="B241" s="515"/>
      <c r="C241" s="515"/>
      <c r="D241" s="515"/>
      <c r="E241" s="515"/>
      <c r="F241" s="515"/>
    </row>
    <row r="242" spans="2:6" x14ac:dyDescent="0.2">
      <c r="B242" s="515"/>
      <c r="C242" s="515"/>
      <c r="D242" s="515"/>
      <c r="E242" s="515"/>
      <c r="F242" s="515"/>
    </row>
    <row r="243" spans="2:6" x14ac:dyDescent="0.2">
      <c r="B243" s="515"/>
      <c r="C243" s="515"/>
      <c r="D243" s="515"/>
      <c r="E243" s="515"/>
      <c r="F243" s="515"/>
    </row>
    <row r="244" spans="2:6" x14ac:dyDescent="0.2">
      <c r="B244" s="515"/>
      <c r="C244" s="515"/>
      <c r="D244" s="515"/>
      <c r="E244" s="515"/>
      <c r="F244" s="515"/>
    </row>
    <row r="245" spans="2:6" x14ac:dyDescent="0.2">
      <c r="B245" s="515"/>
      <c r="C245" s="515"/>
      <c r="D245" s="515"/>
      <c r="E245" s="515"/>
      <c r="F245" s="515"/>
    </row>
    <row r="246" spans="2:6" x14ac:dyDescent="0.2">
      <c r="B246" s="515"/>
      <c r="C246" s="515"/>
      <c r="D246" s="515"/>
      <c r="E246" s="515"/>
      <c r="F246" s="515"/>
    </row>
    <row r="247" spans="2:6" x14ac:dyDescent="0.2">
      <c r="B247" s="515"/>
      <c r="C247" s="515"/>
      <c r="D247" s="515"/>
      <c r="E247" s="515"/>
      <c r="F247" s="515"/>
    </row>
    <row r="248" spans="2:6" x14ac:dyDescent="0.2">
      <c r="B248" s="515"/>
      <c r="C248" s="515"/>
      <c r="D248" s="515"/>
      <c r="E248" s="515"/>
      <c r="F248" s="515"/>
    </row>
    <row r="249" spans="2:6" x14ac:dyDescent="0.2">
      <c r="B249" s="515"/>
      <c r="C249" s="515"/>
      <c r="D249" s="515"/>
      <c r="E249" s="515"/>
      <c r="F249" s="515"/>
    </row>
    <row r="250" spans="2:6" x14ac:dyDescent="0.2">
      <c r="B250" s="515"/>
      <c r="C250" s="515"/>
      <c r="D250" s="515"/>
      <c r="E250" s="515"/>
      <c r="F250" s="515"/>
    </row>
    <row r="251" spans="2:6" x14ac:dyDescent="0.2">
      <c r="B251" s="515"/>
      <c r="C251" s="515"/>
      <c r="D251" s="515"/>
      <c r="E251" s="515"/>
      <c r="F251" s="515"/>
    </row>
    <row r="252" spans="2:6" x14ac:dyDescent="0.2">
      <c r="B252" s="515"/>
      <c r="C252" s="515"/>
      <c r="D252" s="515"/>
      <c r="E252" s="515"/>
      <c r="F252" s="515"/>
    </row>
    <row r="253" spans="2:6" x14ac:dyDescent="0.2">
      <c r="B253" s="515"/>
      <c r="C253" s="515"/>
      <c r="D253" s="515"/>
      <c r="E253" s="515"/>
      <c r="F253" s="515"/>
    </row>
    <row r="254" spans="2:6" x14ac:dyDescent="0.2">
      <c r="B254" s="515"/>
      <c r="C254" s="515"/>
      <c r="D254" s="515"/>
      <c r="E254" s="515"/>
      <c r="F254" s="515"/>
    </row>
    <row r="255" spans="2:6" x14ac:dyDescent="0.2">
      <c r="B255" s="515"/>
      <c r="C255" s="515"/>
      <c r="D255" s="515"/>
      <c r="E255" s="515"/>
      <c r="F255" s="515"/>
    </row>
    <row r="256" spans="2:6" x14ac:dyDescent="0.2">
      <c r="B256" s="515"/>
      <c r="C256" s="515"/>
      <c r="D256" s="515"/>
      <c r="E256" s="515"/>
      <c r="F256" s="515"/>
    </row>
    <row r="257" spans="2:6" x14ac:dyDescent="0.2">
      <c r="B257" s="515"/>
      <c r="C257" s="515"/>
      <c r="D257" s="515"/>
      <c r="E257" s="515"/>
      <c r="F257" s="515"/>
    </row>
    <row r="258" spans="2:6" x14ac:dyDescent="0.2">
      <c r="B258" s="515"/>
      <c r="C258" s="515"/>
      <c r="D258" s="515"/>
      <c r="E258" s="515"/>
      <c r="F258" s="515"/>
    </row>
    <row r="259" spans="2:6" x14ac:dyDescent="0.2">
      <c r="B259" s="515"/>
      <c r="C259" s="515"/>
      <c r="D259" s="515"/>
      <c r="E259" s="515"/>
      <c r="F259" s="515"/>
    </row>
    <row r="260" spans="2:6" x14ac:dyDescent="0.2">
      <c r="B260" s="515"/>
      <c r="C260" s="515"/>
      <c r="D260" s="515"/>
      <c r="E260" s="515"/>
      <c r="F260" s="515"/>
    </row>
    <row r="261" spans="2:6" x14ac:dyDescent="0.2">
      <c r="B261" s="515"/>
      <c r="C261" s="515"/>
      <c r="D261" s="515"/>
      <c r="E261" s="515"/>
      <c r="F261" s="515"/>
    </row>
    <row r="262" spans="2:6" x14ac:dyDescent="0.2">
      <c r="B262" s="515"/>
      <c r="C262" s="515"/>
      <c r="D262" s="515"/>
      <c r="E262" s="515"/>
      <c r="F262" s="515"/>
    </row>
    <row r="263" spans="2:6" x14ac:dyDescent="0.2">
      <c r="B263" s="515"/>
      <c r="C263" s="515"/>
      <c r="D263" s="515"/>
      <c r="E263" s="515"/>
      <c r="F263" s="515"/>
    </row>
    <row r="264" spans="2:6" x14ac:dyDescent="0.2">
      <c r="B264" s="515"/>
      <c r="C264" s="515"/>
      <c r="D264" s="515"/>
      <c r="E264" s="515"/>
      <c r="F264" s="515"/>
    </row>
    <row r="265" spans="2:6" x14ac:dyDescent="0.2">
      <c r="B265" s="515"/>
      <c r="C265" s="515"/>
      <c r="D265" s="515"/>
      <c r="E265" s="515"/>
      <c r="F265" s="515"/>
    </row>
    <row r="266" spans="2:6" x14ac:dyDescent="0.2">
      <c r="B266" s="515"/>
      <c r="C266" s="515"/>
      <c r="D266" s="515"/>
      <c r="E266" s="515"/>
      <c r="F266" s="515"/>
    </row>
    <row r="267" spans="2:6" x14ac:dyDescent="0.2">
      <c r="B267" s="515"/>
      <c r="C267" s="515"/>
      <c r="D267" s="515"/>
      <c r="E267" s="515"/>
      <c r="F267" s="515"/>
    </row>
    <row r="268" spans="2:6" x14ac:dyDescent="0.2">
      <c r="B268" s="515"/>
      <c r="C268" s="515"/>
      <c r="D268" s="515"/>
      <c r="E268" s="515"/>
      <c r="F268" s="515"/>
    </row>
    <row r="269" spans="2:6" x14ac:dyDescent="0.2">
      <c r="B269" s="515"/>
      <c r="C269" s="515"/>
      <c r="D269" s="515"/>
      <c r="E269" s="515"/>
      <c r="F269" s="515"/>
    </row>
    <row r="270" spans="2:6" x14ac:dyDescent="0.2">
      <c r="B270" s="515"/>
      <c r="C270" s="515"/>
      <c r="D270" s="515"/>
      <c r="E270" s="515"/>
      <c r="F270" s="515"/>
    </row>
    <row r="271" spans="2:6" x14ac:dyDescent="0.2">
      <c r="B271" s="515"/>
      <c r="C271" s="515"/>
      <c r="D271" s="515"/>
      <c r="E271" s="515"/>
      <c r="F271" s="515"/>
    </row>
    <row r="272" spans="2:6" x14ac:dyDescent="0.2">
      <c r="B272" s="515"/>
      <c r="C272" s="515"/>
      <c r="D272" s="515"/>
      <c r="E272" s="515"/>
      <c r="F272" s="515"/>
    </row>
    <row r="273" spans="2:6" x14ac:dyDescent="0.2">
      <c r="B273" s="515"/>
      <c r="C273" s="515"/>
      <c r="D273" s="515"/>
      <c r="E273" s="515"/>
      <c r="F273" s="515"/>
    </row>
    <row r="274" spans="2:6" x14ac:dyDescent="0.2">
      <c r="B274" s="515"/>
      <c r="C274" s="515"/>
      <c r="D274" s="515"/>
      <c r="E274" s="515"/>
      <c r="F274" s="515"/>
    </row>
    <row r="275" spans="2:6" x14ac:dyDescent="0.2">
      <c r="B275" s="515"/>
      <c r="C275" s="515"/>
      <c r="D275" s="515"/>
      <c r="E275" s="515"/>
      <c r="F275" s="515"/>
    </row>
    <row r="276" spans="2:6" x14ac:dyDescent="0.2">
      <c r="B276" s="515"/>
      <c r="C276" s="515"/>
      <c r="D276" s="515"/>
      <c r="E276" s="515"/>
      <c r="F276" s="515"/>
    </row>
    <row r="277" spans="2:6" x14ac:dyDescent="0.2">
      <c r="B277" s="515"/>
      <c r="C277" s="515"/>
      <c r="D277" s="515"/>
      <c r="E277" s="515"/>
      <c r="F277" s="515"/>
    </row>
    <row r="278" spans="2:6" x14ac:dyDescent="0.2">
      <c r="B278" s="515"/>
      <c r="C278" s="515"/>
      <c r="D278" s="515"/>
      <c r="E278" s="515"/>
      <c r="F278" s="515"/>
    </row>
    <row r="279" spans="2:6" x14ac:dyDescent="0.2">
      <c r="B279" s="515"/>
      <c r="C279" s="515"/>
      <c r="D279" s="515"/>
      <c r="E279" s="515"/>
      <c r="F279" s="515"/>
    </row>
    <row r="280" spans="2:6" x14ac:dyDescent="0.2">
      <c r="B280" s="515"/>
      <c r="C280" s="515"/>
      <c r="D280" s="515"/>
      <c r="E280" s="515"/>
      <c r="F280" s="515"/>
    </row>
    <row r="281" spans="2:6" x14ac:dyDescent="0.2">
      <c r="B281" s="515"/>
      <c r="C281" s="515"/>
      <c r="D281" s="515"/>
      <c r="E281" s="515"/>
      <c r="F281" s="515"/>
    </row>
    <row r="282" spans="2:6" x14ac:dyDescent="0.2">
      <c r="B282" s="515"/>
      <c r="C282" s="515"/>
      <c r="D282" s="515"/>
      <c r="E282" s="515"/>
      <c r="F282" s="515"/>
    </row>
    <row r="283" spans="2:6" x14ac:dyDescent="0.2">
      <c r="B283" s="515"/>
      <c r="C283" s="515"/>
      <c r="D283" s="515"/>
      <c r="E283" s="515"/>
      <c r="F283" s="515"/>
    </row>
    <row r="284" spans="2:6" x14ac:dyDescent="0.2">
      <c r="B284" s="515"/>
      <c r="C284" s="515"/>
      <c r="D284" s="515"/>
      <c r="E284" s="515"/>
      <c r="F284" s="515"/>
    </row>
    <row r="285" spans="2:6" x14ac:dyDescent="0.2">
      <c r="B285" s="515"/>
      <c r="C285" s="515"/>
      <c r="D285" s="515"/>
      <c r="E285" s="515"/>
      <c r="F285" s="515"/>
    </row>
    <row r="286" spans="2:6" x14ac:dyDescent="0.2">
      <c r="B286" s="515"/>
      <c r="C286" s="515"/>
      <c r="D286" s="515"/>
      <c r="E286" s="515"/>
      <c r="F286" s="515"/>
    </row>
    <row r="287" spans="2:6" x14ac:dyDescent="0.2">
      <c r="B287" s="515"/>
      <c r="C287" s="515"/>
      <c r="D287" s="515"/>
      <c r="E287" s="515"/>
      <c r="F287" s="515"/>
    </row>
    <row r="288" spans="2:6" x14ac:dyDescent="0.2">
      <c r="B288" s="515"/>
      <c r="C288" s="515"/>
      <c r="D288" s="515"/>
      <c r="E288" s="515"/>
      <c r="F288" s="515"/>
    </row>
    <row r="289" spans="2:6" x14ac:dyDescent="0.2">
      <c r="B289" s="515"/>
      <c r="C289" s="515"/>
      <c r="D289" s="515"/>
      <c r="E289" s="515"/>
      <c r="F289" s="515"/>
    </row>
    <row r="290" spans="2:6" x14ac:dyDescent="0.2">
      <c r="B290" s="515"/>
      <c r="C290" s="515"/>
      <c r="D290" s="515"/>
      <c r="E290" s="515"/>
      <c r="F290" s="515"/>
    </row>
    <row r="291" spans="2:6" x14ac:dyDescent="0.2">
      <c r="B291" s="515"/>
      <c r="C291" s="515"/>
      <c r="D291" s="515"/>
      <c r="E291" s="515"/>
      <c r="F291" s="515"/>
    </row>
    <row r="292" spans="2:6" x14ac:dyDescent="0.2">
      <c r="B292" s="515"/>
      <c r="C292" s="515"/>
      <c r="D292" s="515"/>
      <c r="E292" s="515"/>
      <c r="F292" s="515"/>
    </row>
    <row r="293" spans="2:6" x14ac:dyDescent="0.2">
      <c r="B293" s="515"/>
      <c r="C293" s="515"/>
      <c r="D293" s="515"/>
      <c r="E293" s="515"/>
      <c r="F293" s="515"/>
    </row>
    <row r="294" spans="2:6" x14ac:dyDescent="0.2">
      <c r="B294" s="515"/>
      <c r="C294" s="515"/>
      <c r="D294" s="515"/>
      <c r="E294" s="515"/>
      <c r="F294" s="515"/>
    </row>
    <row r="295" spans="2:6" x14ac:dyDescent="0.2">
      <c r="B295" s="515"/>
      <c r="C295" s="515"/>
      <c r="D295" s="515"/>
      <c r="E295" s="515"/>
      <c r="F295" s="515"/>
    </row>
    <row r="296" spans="2:6" x14ac:dyDescent="0.2">
      <c r="B296" s="515"/>
      <c r="C296" s="515"/>
      <c r="D296" s="515"/>
      <c r="E296" s="515"/>
      <c r="F296" s="515"/>
    </row>
    <row r="297" spans="2:6" x14ac:dyDescent="0.2">
      <c r="B297" s="515"/>
      <c r="C297" s="515"/>
      <c r="D297" s="515"/>
      <c r="E297" s="515"/>
      <c r="F297" s="515"/>
    </row>
    <row r="298" spans="2:6" x14ac:dyDescent="0.2">
      <c r="B298" s="515"/>
      <c r="C298" s="515"/>
      <c r="D298" s="515"/>
      <c r="E298" s="515"/>
      <c r="F298" s="515"/>
    </row>
    <row r="299" spans="2:6" x14ac:dyDescent="0.2">
      <c r="B299" s="515"/>
      <c r="C299" s="515"/>
      <c r="D299" s="515"/>
      <c r="E299" s="515"/>
      <c r="F299" s="515"/>
    </row>
    <row r="300" spans="2:6" x14ac:dyDescent="0.2">
      <c r="B300" s="515"/>
      <c r="C300" s="515"/>
      <c r="D300" s="515"/>
      <c r="E300" s="515"/>
      <c r="F300" s="515"/>
    </row>
    <row r="301" spans="2:6" x14ac:dyDescent="0.2">
      <c r="B301" s="515"/>
      <c r="C301" s="515"/>
      <c r="D301" s="515"/>
      <c r="E301" s="515"/>
      <c r="F301" s="515"/>
    </row>
    <row r="302" spans="2:6" x14ac:dyDescent="0.2">
      <c r="B302" s="515"/>
      <c r="C302" s="515"/>
      <c r="D302" s="515"/>
      <c r="E302" s="515"/>
      <c r="F302" s="515"/>
    </row>
    <row r="303" spans="2:6" x14ac:dyDescent="0.2">
      <c r="B303" s="515"/>
      <c r="C303" s="515"/>
      <c r="D303" s="515"/>
      <c r="E303" s="515"/>
      <c r="F303" s="515"/>
    </row>
    <row r="304" spans="2:6" x14ac:dyDescent="0.2">
      <c r="B304" s="515"/>
      <c r="C304" s="515"/>
      <c r="D304" s="515"/>
      <c r="E304" s="515"/>
      <c r="F304" s="515"/>
    </row>
    <row r="305" spans="2:6" x14ac:dyDescent="0.2">
      <c r="B305" s="515"/>
      <c r="C305" s="515"/>
      <c r="D305" s="515"/>
      <c r="E305" s="515"/>
      <c r="F305" s="515"/>
    </row>
    <row r="306" spans="2:6" x14ac:dyDescent="0.2">
      <c r="B306" s="515"/>
      <c r="C306" s="515"/>
      <c r="D306" s="515"/>
      <c r="E306" s="515"/>
      <c r="F306" s="515"/>
    </row>
    <row r="307" spans="2:6" x14ac:dyDescent="0.2">
      <c r="B307" s="515"/>
      <c r="C307" s="515"/>
      <c r="D307" s="515"/>
      <c r="E307" s="515"/>
      <c r="F307" s="515"/>
    </row>
    <row r="308" spans="2:6" x14ac:dyDescent="0.2">
      <c r="B308" s="515"/>
      <c r="C308" s="515"/>
      <c r="D308" s="515"/>
      <c r="E308" s="515"/>
      <c r="F308" s="515"/>
    </row>
    <row r="309" spans="2:6" x14ac:dyDescent="0.2">
      <c r="B309" s="515"/>
      <c r="C309" s="515"/>
      <c r="D309" s="515"/>
      <c r="E309" s="515"/>
      <c r="F309" s="515"/>
    </row>
    <row r="310" spans="2:6" x14ac:dyDescent="0.2">
      <c r="B310" s="515"/>
      <c r="C310" s="515"/>
      <c r="D310" s="515"/>
      <c r="E310" s="515"/>
      <c r="F310" s="515"/>
    </row>
    <row r="311" spans="2:6" x14ac:dyDescent="0.2">
      <c r="B311" s="515"/>
      <c r="C311" s="515"/>
      <c r="D311" s="515"/>
      <c r="E311" s="515"/>
      <c r="F311" s="515"/>
    </row>
    <row r="312" spans="2:6" x14ac:dyDescent="0.2">
      <c r="B312" s="515"/>
      <c r="C312" s="515"/>
      <c r="D312" s="515"/>
      <c r="E312" s="515"/>
      <c r="F312" s="515"/>
    </row>
    <row r="313" spans="2:6" x14ac:dyDescent="0.2">
      <c r="B313" s="515"/>
      <c r="C313" s="515"/>
      <c r="D313" s="515"/>
      <c r="E313" s="515"/>
      <c r="F313" s="515"/>
    </row>
    <row r="314" spans="2:6" x14ac:dyDescent="0.2">
      <c r="B314" s="515"/>
      <c r="C314" s="515"/>
      <c r="D314" s="515"/>
      <c r="E314" s="515"/>
      <c r="F314" s="515"/>
    </row>
    <row r="315" spans="2:6" x14ac:dyDescent="0.2">
      <c r="B315" s="515"/>
      <c r="C315" s="515"/>
      <c r="D315" s="515"/>
      <c r="E315" s="515"/>
      <c r="F315" s="515"/>
    </row>
    <row r="316" spans="2:6" x14ac:dyDescent="0.2">
      <c r="B316" s="515"/>
      <c r="C316" s="515"/>
      <c r="D316" s="515"/>
      <c r="E316" s="515"/>
      <c r="F316" s="515"/>
    </row>
    <row r="317" spans="2:6" x14ac:dyDescent="0.2">
      <c r="B317" s="515"/>
      <c r="C317" s="515"/>
      <c r="D317" s="515"/>
      <c r="E317" s="515"/>
      <c r="F317" s="515"/>
    </row>
    <row r="318" spans="2:6" x14ac:dyDescent="0.2">
      <c r="B318" s="515"/>
      <c r="C318" s="515"/>
      <c r="D318" s="515"/>
      <c r="E318" s="515"/>
      <c r="F318" s="515"/>
    </row>
    <row r="319" spans="2:6" x14ac:dyDescent="0.2">
      <c r="B319" s="515"/>
      <c r="C319" s="515"/>
      <c r="D319" s="515"/>
      <c r="E319" s="515"/>
      <c r="F319" s="515"/>
    </row>
    <row r="320" spans="2:6" x14ac:dyDescent="0.2">
      <c r="B320" s="515"/>
      <c r="C320" s="515"/>
      <c r="D320" s="515"/>
      <c r="E320" s="515"/>
      <c r="F320" s="515"/>
    </row>
    <row r="321" spans="2:6" x14ac:dyDescent="0.2">
      <c r="B321" s="515"/>
      <c r="C321" s="515"/>
      <c r="D321" s="515"/>
      <c r="E321" s="515"/>
      <c r="F321" s="515"/>
    </row>
    <row r="322" spans="2:6" x14ac:dyDescent="0.2">
      <c r="B322" s="515"/>
      <c r="C322" s="515"/>
      <c r="D322" s="515"/>
      <c r="E322" s="515"/>
      <c r="F322" s="515"/>
    </row>
    <row r="323" spans="2:6" x14ac:dyDescent="0.2">
      <c r="B323" s="515"/>
      <c r="C323" s="515"/>
      <c r="D323" s="515"/>
      <c r="E323" s="515"/>
      <c r="F323" s="515"/>
    </row>
    <row r="324" spans="2:6" x14ac:dyDescent="0.2">
      <c r="B324" s="515"/>
      <c r="C324" s="515"/>
      <c r="D324" s="515"/>
      <c r="E324" s="515"/>
      <c r="F324" s="515"/>
    </row>
    <row r="325" spans="2:6" x14ac:dyDescent="0.2">
      <c r="B325" s="515"/>
      <c r="C325" s="515"/>
      <c r="D325" s="515"/>
      <c r="E325" s="515"/>
      <c r="F325" s="515"/>
    </row>
    <row r="326" spans="2:6" x14ac:dyDescent="0.2">
      <c r="B326" s="515"/>
      <c r="C326" s="515"/>
      <c r="D326" s="515"/>
      <c r="E326" s="515"/>
      <c r="F326" s="515"/>
    </row>
    <row r="327" spans="2:6" x14ac:dyDescent="0.2">
      <c r="B327" s="515"/>
      <c r="C327" s="515"/>
      <c r="D327" s="515"/>
      <c r="E327" s="515"/>
      <c r="F327" s="515"/>
    </row>
    <row r="328" spans="2:6" x14ac:dyDescent="0.2">
      <c r="B328" s="515"/>
      <c r="C328" s="515"/>
      <c r="D328" s="515"/>
      <c r="E328" s="515"/>
      <c r="F328" s="515"/>
    </row>
    <row r="329" spans="2:6" x14ac:dyDescent="0.2">
      <c r="B329" s="515"/>
      <c r="C329" s="515"/>
      <c r="D329" s="515"/>
      <c r="E329" s="515"/>
      <c r="F329" s="515"/>
    </row>
    <row r="330" spans="2:6" x14ac:dyDescent="0.2">
      <c r="B330" s="515"/>
      <c r="C330" s="515"/>
      <c r="D330" s="515"/>
      <c r="E330" s="515"/>
      <c r="F330" s="515"/>
    </row>
    <row r="331" spans="2:6" x14ac:dyDescent="0.2">
      <c r="B331" s="515"/>
      <c r="C331" s="515"/>
      <c r="D331" s="515"/>
      <c r="E331" s="515"/>
      <c r="F331" s="515"/>
    </row>
    <row r="332" spans="2:6" x14ac:dyDescent="0.2">
      <c r="B332" s="515"/>
      <c r="C332" s="515"/>
      <c r="D332" s="515"/>
      <c r="E332" s="515"/>
      <c r="F332" s="515"/>
    </row>
    <row r="333" spans="2:6" x14ac:dyDescent="0.2">
      <c r="B333" s="515"/>
      <c r="C333" s="515"/>
      <c r="D333" s="515"/>
      <c r="E333" s="515"/>
      <c r="F333" s="515"/>
    </row>
    <row r="334" spans="2:6" x14ac:dyDescent="0.2">
      <c r="B334" s="515"/>
      <c r="C334" s="515"/>
      <c r="D334" s="515"/>
      <c r="E334" s="515"/>
      <c r="F334" s="515"/>
    </row>
    <row r="335" spans="2:6" x14ac:dyDescent="0.2">
      <c r="B335" s="515"/>
      <c r="C335" s="515"/>
      <c r="D335" s="515"/>
      <c r="E335" s="515"/>
      <c r="F335" s="515"/>
    </row>
    <row r="336" spans="2:6" x14ac:dyDescent="0.2">
      <c r="B336" s="515"/>
      <c r="C336" s="515"/>
      <c r="D336" s="515"/>
      <c r="E336" s="515"/>
      <c r="F336" s="515"/>
    </row>
    <row r="337" spans="2:6" x14ac:dyDescent="0.2">
      <c r="B337" s="515"/>
      <c r="C337" s="515"/>
      <c r="D337" s="515"/>
      <c r="E337" s="515"/>
      <c r="F337" s="515"/>
    </row>
    <row r="338" spans="2:6" x14ac:dyDescent="0.2">
      <c r="B338" s="515"/>
      <c r="C338" s="515"/>
      <c r="D338" s="515"/>
      <c r="E338" s="515"/>
      <c r="F338" s="515"/>
    </row>
    <row r="339" spans="2:6" x14ac:dyDescent="0.2">
      <c r="B339" s="515"/>
      <c r="C339" s="515"/>
      <c r="D339" s="515"/>
      <c r="E339" s="515"/>
      <c r="F339" s="515"/>
    </row>
    <row r="340" spans="2:6" x14ac:dyDescent="0.2">
      <c r="B340" s="515"/>
      <c r="C340" s="515"/>
      <c r="D340" s="515"/>
      <c r="E340" s="515"/>
      <c r="F340" s="515"/>
    </row>
    <row r="341" spans="2:6" x14ac:dyDescent="0.2">
      <c r="B341" s="515"/>
      <c r="C341" s="515"/>
      <c r="D341" s="515"/>
      <c r="E341" s="515"/>
      <c r="F341" s="515"/>
    </row>
    <row r="342" spans="2:6" x14ac:dyDescent="0.2">
      <c r="B342" s="515"/>
      <c r="C342" s="515"/>
      <c r="D342" s="515"/>
      <c r="E342" s="515"/>
      <c r="F342" s="515"/>
    </row>
    <row r="343" spans="2:6" x14ac:dyDescent="0.2">
      <c r="B343" s="515"/>
      <c r="C343" s="515"/>
      <c r="D343" s="515"/>
      <c r="E343" s="515"/>
      <c r="F343" s="515"/>
    </row>
    <row r="344" spans="2:6" x14ac:dyDescent="0.2">
      <c r="B344" s="515"/>
      <c r="C344" s="515"/>
      <c r="D344" s="515"/>
      <c r="E344" s="515"/>
      <c r="F344" s="515"/>
    </row>
    <row r="345" spans="2:6" x14ac:dyDescent="0.2">
      <c r="B345" s="515"/>
      <c r="C345" s="515"/>
      <c r="D345" s="515"/>
      <c r="E345" s="515"/>
      <c r="F345" s="515"/>
    </row>
    <row r="346" spans="2:6" x14ac:dyDescent="0.2">
      <c r="B346" s="515"/>
      <c r="C346" s="515"/>
      <c r="D346" s="515"/>
      <c r="E346" s="515"/>
      <c r="F346" s="515"/>
    </row>
    <row r="347" spans="2:6" x14ac:dyDescent="0.2">
      <c r="B347" s="515"/>
      <c r="C347" s="515"/>
      <c r="D347" s="515"/>
      <c r="E347" s="515"/>
      <c r="F347" s="515"/>
    </row>
    <row r="348" spans="2:6" x14ac:dyDescent="0.2">
      <c r="B348" s="515"/>
      <c r="C348" s="515"/>
      <c r="D348" s="515"/>
      <c r="E348" s="515"/>
      <c r="F348" s="515"/>
    </row>
    <row r="349" spans="2:6" x14ac:dyDescent="0.2">
      <c r="B349" s="515"/>
      <c r="C349" s="515"/>
      <c r="D349" s="515"/>
      <c r="E349" s="515"/>
      <c r="F349" s="515"/>
    </row>
    <row r="350" spans="2:6" x14ac:dyDescent="0.2">
      <c r="B350" s="515"/>
      <c r="C350" s="515"/>
      <c r="D350" s="515"/>
      <c r="E350" s="515"/>
      <c r="F350" s="515"/>
    </row>
    <row r="351" spans="2:6" x14ac:dyDescent="0.2">
      <c r="B351" s="515"/>
      <c r="C351" s="515"/>
      <c r="D351" s="515"/>
      <c r="E351" s="515"/>
      <c r="F351" s="515"/>
    </row>
    <row r="352" spans="2:6" x14ac:dyDescent="0.2">
      <c r="B352" s="515"/>
      <c r="C352" s="515"/>
      <c r="D352" s="515"/>
      <c r="E352" s="515"/>
      <c r="F352" s="515"/>
    </row>
    <row r="353" spans="2:6" x14ac:dyDescent="0.2">
      <c r="B353" s="515"/>
      <c r="C353" s="515"/>
      <c r="D353" s="515"/>
      <c r="E353" s="515"/>
      <c r="F353" s="515"/>
    </row>
    <row r="354" spans="2:6" x14ac:dyDescent="0.2">
      <c r="B354" s="515"/>
      <c r="C354" s="515"/>
      <c r="D354" s="515"/>
      <c r="E354" s="515"/>
      <c r="F354" s="515"/>
    </row>
    <row r="355" spans="2:6" x14ac:dyDescent="0.2">
      <c r="B355" s="515"/>
      <c r="C355" s="515"/>
      <c r="D355" s="515"/>
      <c r="E355" s="515"/>
      <c r="F355" s="515"/>
    </row>
    <row r="356" spans="2:6" x14ac:dyDescent="0.2">
      <c r="B356" s="515"/>
      <c r="C356" s="515"/>
      <c r="D356" s="515"/>
      <c r="E356" s="515"/>
      <c r="F356" s="515"/>
    </row>
    <row r="357" spans="2:6" x14ac:dyDescent="0.2">
      <c r="B357" s="515"/>
      <c r="C357" s="515"/>
      <c r="D357" s="515"/>
      <c r="E357" s="515"/>
      <c r="F357" s="515"/>
    </row>
    <row r="358" spans="2:6" x14ac:dyDescent="0.2">
      <c r="B358" s="515"/>
      <c r="C358" s="515"/>
      <c r="D358" s="515"/>
      <c r="E358" s="515"/>
      <c r="F358" s="515"/>
    </row>
    <row r="359" spans="2:6" x14ac:dyDescent="0.2">
      <c r="B359" s="515"/>
      <c r="C359" s="515"/>
      <c r="D359" s="515"/>
      <c r="E359" s="515"/>
      <c r="F359" s="515"/>
    </row>
    <row r="360" spans="2:6" x14ac:dyDescent="0.2">
      <c r="B360" s="515"/>
      <c r="C360" s="515"/>
      <c r="D360" s="515"/>
      <c r="E360" s="515"/>
      <c r="F360" s="515"/>
    </row>
    <row r="361" spans="2:6" x14ac:dyDescent="0.2">
      <c r="B361" s="515"/>
      <c r="C361" s="515"/>
      <c r="D361" s="515"/>
      <c r="E361" s="515"/>
      <c r="F361" s="515"/>
    </row>
    <row r="362" spans="2:6" x14ac:dyDescent="0.2">
      <c r="B362" s="515"/>
      <c r="C362" s="515"/>
      <c r="D362" s="515"/>
      <c r="E362" s="515"/>
      <c r="F362" s="515"/>
    </row>
    <row r="363" spans="2:6" x14ac:dyDescent="0.2">
      <c r="B363" s="515"/>
      <c r="C363" s="515"/>
      <c r="D363" s="515"/>
      <c r="E363" s="515"/>
      <c r="F363" s="515"/>
    </row>
    <row r="364" spans="2:6" x14ac:dyDescent="0.2">
      <c r="B364" s="515"/>
      <c r="C364" s="515"/>
      <c r="D364" s="515"/>
      <c r="E364" s="515"/>
      <c r="F364" s="515"/>
    </row>
    <row r="365" spans="2:6" x14ac:dyDescent="0.2">
      <c r="B365" s="515"/>
      <c r="C365" s="515"/>
      <c r="D365" s="515"/>
      <c r="E365" s="515"/>
      <c r="F365" s="515"/>
    </row>
    <row r="366" spans="2:6" x14ac:dyDescent="0.2">
      <c r="B366" s="515"/>
      <c r="C366" s="515"/>
      <c r="D366" s="515"/>
      <c r="E366" s="515"/>
      <c r="F366" s="515"/>
    </row>
    <row r="367" spans="2:6" x14ac:dyDescent="0.2">
      <c r="B367" s="515"/>
      <c r="C367" s="515"/>
      <c r="D367" s="515"/>
      <c r="E367" s="515"/>
      <c r="F367" s="515"/>
    </row>
    <row r="368" spans="2:6" x14ac:dyDescent="0.2">
      <c r="B368" s="515"/>
      <c r="C368" s="515"/>
      <c r="D368" s="515"/>
      <c r="E368" s="515"/>
      <c r="F368" s="515"/>
    </row>
    <row r="369" spans="2:6" x14ac:dyDescent="0.2">
      <c r="B369" s="515"/>
      <c r="C369" s="515"/>
      <c r="D369" s="515"/>
      <c r="E369" s="515"/>
      <c r="F369" s="515"/>
    </row>
    <row r="370" spans="2:6" x14ac:dyDescent="0.2">
      <c r="B370" s="515"/>
      <c r="C370" s="515"/>
      <c r="D370" s="515"/>
      <c r="E370" s="515"/>
      <c r="F370" s="515"/>
    </row>
    <row r="371" spans="2:6" x14ac:dyDescent="0.2">
      <c r="B371" s="515"/>
      <c r="C371" s="515"/>
      <c r="D371" s="515"/>
      <c r="E371" s="515"/>
      <c r="F371" s="515"/>
    </row>
    <row r="372" spans="2:6" x14ac:dyDescent="0.2">
      <c r="B372" s="515"/>
      <c r="C372" s="515"/>
      <c r="D372" s="515"/>
      <c r="E372" s="515"/>
      <c r="F372" s="515"/>
    </row>
    <row r="373" spans="2:6" x14ac:dyDescent="0.2">
      <c r="B373" s="515"/>
      <c r="C373" s="515"/>
      <c r="D373" s="515"/>
      <c r="E373" s="515"/>
      <c r="F373" s="515"/>
    </row>
    <row r="374" spans="2:6" x14ac:dyDescent="0.2">
      <c r="B374" s="515"/>
      <c r="C374" s="515"/>
      <c r="D374" s="515"/>
      <c r="E374" s="515"/>
      <c r="F374" s="515"/>
    </row>
    <row r="375" spans="2:6" x14ac:dyDescent="0.2">
      <c r="B375" s="515"/>
      <c r="C375" s="515"/>
      <c r="D375" s="515"/>
      <c r="E375" s="515"/>
      <c r="F375" s="515"/>
    </row>
    <row r="376" spans="2:6" x14ac:dyDescent="0.2">
      <c r="B376" s="515"/>
      <c r="C376" s="515"/>
      <c r="D376" s="515"/>
      <c r="E376" s="515"/>
      <c r="F376" s="515"/>
    </row>
    <row r="377" spans="2:6" x14ac:dyDescent="0.2">
      <c r="B377" s="515"/>
      <c r="C377" s="515"/>
      <c r="D377" s="515"/>
      <c r="E377" s="515"/>
      <c r="F377" s="515"/>
    </row>
    <row r="378" spans="2:6" x14ac:dyDescent="0.2">
      <c r="B378" s="515"/>
      <c r="C378" s="515"/>
      <c r="D378" s="515"/>
      <c r="E378" s="515"/>
      <c r="F378" s="515"/>
    </row>
    <row r="379" spans="2:6" x14ac:dyDescent="0.2">
      <c r="B379" s="515"/>
      <c r="C379" s="515"/>
      <c r="D379" s="515"/>
      <c r="E379" s="515"/>
      <c r="F379" s="515"/>
    </row>
    <row r="380" spans="2:6" x14ac:dyDescent="0.2">
      <c r="B380" s="515"/>
      <c r="C380" s="515"/>
      <c r="D380" s="515"/>
      <c r="E380" s="515"/>
      <c r="F380" s="515"/>
    </row>
    <row r="381" spans="2:6" x14ac:dyDescent="0.2">
      <c r="B381" s="515"/>
      <c r="C381" s="515"/>
      <c r="D381" s="515"/>
      <c r="E381" s="515"/>
      <c r="F381" s="515"/>
    </row>
    <row r="382" spans="2:6" x14ac:dyDescent="0.2">
      <c r="B382" s="515"/>
      <c r="C382" s="515"/>
      <c r="D382" s="515"/>
      <c r="E382" s="515"/>
      <c r="F382" s="515"/>
    </row>
    <row r="383" spans="2:6" x14ac:dyDescent="0.2">
      <c r="B383" s="515"/>
      <c r="C383" s="515"/>
      <c r="D383" s="515"/>
      <c r="E383" s="515"/>
      <c r="F383" s="515"/>
    </row>
    <row r="384" spans="2:6" x14ac:dyDescent="0.2">
      <c r="B384" s="515"/>
      <c r="C384" s="515"/>
      <c r="D384" s="515"/>
      <c r="E384" s="515"/>
      <c r="F384" s="515"/>
    </row>
    <row r="385" spans="2:6" x14ac:dyDescent="0.2">
      <c r="B385" s="515"/>
      <c r="C385" s="515"/>
      <c r="D385" s="515"/>
      <c r="E385" s="515"/>
      <c r="F385" s="515"/>
    </row>
    <row r="386" spans="2:6" x14ac:dyDescent="0.2">
      <c r="B386" s="515"/>
      <c r="C386" s="515"/>
      <c r="D386" s="515"/>
      <c r="E386" s="515"/>
      <c r="F386" s="515"/>
    </row>
    <row r="387" spans="2:6" x14ac:dyDescent="0.2">
      <c r="B387" s="515"/>
      <c r="C387" s="515"/>
      <c r="D387" s="515"/>
      <c r="E387" s="515"/>
      <c r="F387" s="515"/>
    </row>
    <row r="388" spans="2:6" x14ac:dyDescent="0.2">
      <c r="B388" s="515"/>
      <c r="C388" s="515"/>
      <c r="D388" s="515"/>
      <c r="E388" s="515"/>
      <c r="F388" s="515"/>
    </row>
    <row r="389" spans="2:6" x14ac:dyDescent="0.2">
      <c r="B389" s="515"/>
      <c r="C389" s="515"/>
      <c r="D389" s="515"/>
      <c r="E389" s="515"/>
      <c r="F389" s="515"/>
    </row>
    <row r="390" spans="2:6" x14ac:dyDescent="0.2">
      <c r="B390" s="515"/>
      <c r="C390" s="515"/>
      <c r="D390" s="515"/>
      <c r="E390" s="515"/>
      <c r="F390" s="515"/>
    </row>
    <row r="391" spans="2:6" x14ac:dyDescent="0.2">
      <c r="B391" s="515"/>
      <c r="C391" s="515"/>
      <c r="D391" s="515"/>
      <c r="E391" s="515"/>
      <c r="F391" s="515"/>
    </row>
    <row r="392" spans="2:6" x14ac:dyDescent="0.2">
      <c r="B392" s="515"/>
      <c r="C392" s="515"/>
      <c r="D392" s="515"/>
      <c r="E392" s="515"/>
      <c r="F392" s="515"/>
    </row>
    <row r="393" spans="2:6" x14ac:dyDescent="0.2">
      <c r="B393" s="515"/>
      <c r="C393" s="515"/>
      <c r="D393" s="515"/>
      <c r="E393" s="515"/>
      <c r="F393" s="515"/>
    </row>
    <row r="394" spans="2:6" x14ac:dyDescent="0.2">
      <c r="B394" s="515"/>
      <c r="C394" s="515"/>
      <c r="D394" s="515"/>
      <c r="E394" s="515"/>
      <c r="F394" s="515"/>
    </row>
    <row r="395" spans="2:6" x14ac:dyDescent="0.2">
      <c r="B395" s="515"/>
      <c r="C395" s="515"/>
      <c r="D395" s="515"/>
      <c r="E395" s="515"/>
      <c r="F395" s="515"/>
    </row>
    <row r="396" spans="2:6" x14ac:dyDescent="0.2">
      <c r="B396" s="515"/>
      <c r="C396" s="515"/>
      <c r="D396" s="515"/>
      <c r="E396" s="515"/>
      <c r="F396" s="515"/>
    </row>
    <row r="397" spans="2:6" x14ac:dyDescent="0.2">
      <c r="B397" s="515"/>
      <c r="C397" s="515"/>
      <c r="D397" s="515"/>
      <c r="E397" s="515"/>
      <c r="F397" s="515"/>
    </row>
    <row r="398" spans="2:6" x14ac:dyDescent="0.2">
      <c r="B398" s="515"/>
      <c r="C398" s="515"/>
      <c r="D398" s="515"/>
      <c r="E398" s="515"/>
      <c r="F398" s="515"/>
    </row>
    <row r="399" spans="2:6" x14ac:dyDescent="0.2">
      <c r="B399" s="515"/>
      <c r="C399" s="515"/>
      <c r="D399" s="515"/>
      <c r="E399" s="515"/>
      <c r="F399" s="515"/>
    </row>
    <row r="400" spans="2:6" x14ac:dyDescent="0.2">
      <c r="B400" s="515"/>
      <c r="C400" s="515"/>
      <c r="D400" s="515"/>
      <c r="E400" s="515"/>
      <c r="F400" s="515"/>
    </row>
    <row r="401" spans="2:6" x14ac:dyDescent="0.2">
      <c r="B401" s="515"/>
      <c r="C401" s="515"/>
      <c r="D401" s="515"/>
      <c r="E401" s="515"/>
      <c r="F401" s="515"/>
    </row>
    <row r="402" spans="2:6" x14ac:dyDescent="0.2">
      <c r="B402" s="515"/>
      <c r="C402" s="515"/>
      <c r="D402" s="515"/>
      <c r="E402" s="515"/>
      <c r="F402" s="515"/>
    </row>
    <row r="403" spans="2:6" x14ac:dyDescent="0.2">
      <c r="B403" s="515"/>
      <c r="C403" s="515"/>
      <c r="D403" s="515"/>
      <c r="E403" s="515"/>
      <c r="F403" s="515"/>
    </row>
    <row r="404" spans="2:6" x14ac:dyDescent="0.2">
      <c r="B404" s="515"/>
      <c r="C404" s="515"/>
      <c r="D404" s="515"/>
      <c r="E404" s="515"/>
      <c r="F404" s="515"/>
    </row>
    <row r="405" spans="2:6" x14ac:dyDescent="0.2">
      <c r="B405" s="515"/>
      <c r="C405" s="515"/>
      <c r="D405" s="515"/>
      <c r="E405" s="515"/>
      <c r="F405" s="515"/>
    </row>
    <row r="406" spans="2:6" x14ac:dyDescent="0.2">
      <c r="B406" s="515"/>
      <c r="C406" s="515"/>
      <c r="D406" s="515"/>
      <c r="E406" s="515"/>
      <c r="F406" s="515"/>
    </row>
    <row r="407" spans="2:6" x14ac:dyDescent="0.2">
      <c r="B407" s="515"/>
      <c r="C407" s="515"/>
      <c r="D407" s="515"/>
      <c r="E407" s="515"/>
      <c r="F407" s="515"/>
    </row>
    <row r="408" spans="2:6" x14ac:dyDescent="0.2">
      <c r="B408" s="515"/>
      <c r="C408" s="515"/>
      <c r="D408" s="515"/>
      <c r="E408" s="515"/>
      <c r="F408" s="515"/>
    </row>
    <row r="409" spans="2:6" x14ac:dyDescent="0.2">
      <c r="B409" s="515"/>
      <c r="C409" s="515"/>
      <c r="D409" s="515"/>
      <c r="E409" s="515"/>
      <c r="F409" s="515"/>
    </row>
    <row r="410" spans="2:6" x14ac:dyDescent="0.2">
      <c r="B410" s="515"/>
      <c r="C410" s="515"/>
      <c r="D410" s="515"/>
      <c r="E410" s="515"/>
      <c r="F410" s="515"/>
    </row>
    <row r="411" spans="2:6" x14ac:dyDescent="0.2">
      <c r="B411" s="515"/>
      <c r="C411" s="515"/>
      <c r="D411" s="515"/>
      <c r="E411" s="515"/>
      <c r="F411" s="515"/>
    </row>
    <row r="412" spans="2:6" x14ac:dyDescent="0.2">
      <c r="B412" s="515"/>
      <c r="C412" s="515"/>
      <c r="D412" s="515"/>
      <c r="E412" s="515"/>
      <c r="F412" s="515"/>
    </row>
    <row r="413" spans="2:6" x14ac:dyDescent="0.2">
      <c r="B413" s="515"/>
      <c r="C413" s="515"/>
      <c r="D413" s="515"/>
      <c r="E413" s="515"/>
      <c r="F413" s="515"/>
    </row>
    <row r="414" spans="2:6" x14ac:dyDescent="0.2">
      <c r="B414" s="515"/>
      <c r="C414" s="515"/>
      <c r="D414" s="515"/>
      <c r="E414" s="515"/>
      <c r="F414" s="515"/>
    </row>
    <row r="415" spans="2:6" x14ac:dyDescent="0.2">
      <c r="B415" s="515"/>
      <c r="C415" s="515"/>
      <c r="D415" s="515"/>
      <c r="E415" s="515"/>
      <c r="F415" s="515"/>
    </row>
    <row r="416" spans="2:6" x14ac:dyDescent="0.2">
      <c r="B416" s="515"/>
      <c r="C416" s="515"/>
      <c r="D416" s="515"/>
      <c r="E416" s="515"/>
      <c r="F416" s="515"/>
    </row>
    <row r="417" spans="2:6" x14ac:dyDescent="0.2">
      <c r="B417" s="515"/>
      <c r="C417" s="515"/>
      <c r="D417" s="515"/>
      <c r="E417" s="515"/>
      <c r="F417" s="515"/>
    </row>
    <row r="418" spans="2:6" x14ac:dyDescent="0.2">
      <c r="B418" s="515"/>
      <c r="C418" s="515"/>
      <c r="D418" s="515"/>
      <c r="E418" s="515"/>
      <c r="F418" s="515"/>
    </row>
    <row r="419" spans="2:6" x14ac:dyDescent="0.2">
      <c r="B419" s="515"/>
      <c r="C419" s="515"/>
      <c r="D419" s="515"/>
      <c r="E419" s="515"/>
      <c r="F419" s="515"/>
    </row>
    <row r="420" spans="2:6" x14ac:dyDescent="0.2">
      <c r="B420" s="515"/>
      <c r="C420" s="515"/>
      <c r="D420" s="515"/>
      <c r="E420" s="515"/>
      <c r="F420" s="515"/>
    </row>
    <row r="421" spans="2:6" x14ac:dyDescent="0.2">
      <c r="B421" s="515"/>
      <c r="C421" s="515"/>
      <c r="D421" s="515"/>
      <c r="E421" s="515"/>
      <c r="F421" s="515"/>
    </row>
    <row r="422" spans="2:6" x14ac:dyDescent="0.2">
      <c r="B422" s="515"/>
      <c r="C422" s="515"/>
      <c r="D422" s="515"/>
      <c r="E422" s="515"/>
      <c r="F422" s="515"/>
    </row>
    <row r="423" spans="2:6" x14ac:dyDescent="0.2">
      <c r="B423" s="515"/>
      <c r="C423" s="515"/>
      <c r="D423" s="515"/>
      <c r="E423" s="515"/>
      <c r="F423" s="515"/>
    </row>
    <row r="424" spans="2:6" x14ac:dyDescent="0.2">
      <c r="B424" s="515"/>
      <c r="C424" s="515"/>
      <c r="D424" s="515"/>
      <c r="E424" s="515"/>
      <c r="F424" s="515"/>
    </row>
    <row r="425" spans="2:6" x14ac:dyDescent="0.2">
      <c r="B425" s="515"/>
      <c r="C425" s="515"/>
      <c r="D425" s="515"/>
      <c r="E425" s="515"/>
      <c r="F425" s="515"/>
    </row>
    <row r="426" spans="2:6" x14ac:dyDescent="0.2">
      <c r="B426" s="515"/>
      <c r="C426" s="515"/>
      <c r="D426" s="515"/>
      <c r="E426" s="515"/>
      <c r="F426" s="515"/>
    </row>
    <row r="427" spans="2:6" x14ac:dyDescent="0.2">
      <c r="B427" s="515"/>
      <c r="C427" s="515"/>
      <c r="D427" s="515"/>
      <c r="E427" s="515"/>
      <c r="F427" s="515"/>
    </row>
    <row r="428" spans="2:6" x14ac:dyDescent="0.2">
      <c r="B428" s="515"/>
      <c r="C428" s="515"/>
      <c r="D428" s="515"/>
      <c r="E428" s="515"/>
      <c r="F428" s="515"/>
    </row>
    <row r="429" spans="2:6" x14ac:dyDescent="0.2">
      <c r="B429" s="515"/>
      <c r="C429" s="515"/>
      <c r="D429" s="515"/>
      <c r="E429" s="515"/>
      <c r="F429" s="515"/>
    </row>
    <row r="430" spans="2:6" x14ac:dyDescent="0.2">
      <c r="B430" s="515"/>
      <c r="C430" s="515"/>
      <c r="D430" s="515"/>
      <c r="E430" s="515"/>
      <c r="F430" s="515"/>
    </row>
    <row r="431" spans="2:6" x14ac:dyDescent="0.2">
      <c r="B431" s="515"/>
      <c r="C431" s="515"/>
      <c r="D431" s="515"/>
      <c r="E431" s="515"/>
      <c r="F431" s="515"/>
    </row>
    <row r="432" spans="2:6" x14ac:dyDescent="0.2">
      <c r="B432" s="515"/>
      <c r="C432" s="515"/>
      <c r="D432" s="515"/>
      <c r="E432" s="515"/>
      <c r="F432" s="515"/>
    </row>
    <row r="433" spans="2:6" x14ac:dyDescent="0.2">
      <c r="B433" s="515"/>
      <c r="C433" s="515"/>
      <c r="D433" s="515"/>
      <c r="E433" s="515"/>
      <c r="F433" s="515"/>
    </row>
    <row r="434" spans="2:6" x14ac:dyDescent="0.2">
      <c r="B434" s="515"/>
      <c r="C434" s="515"/>
      <c r="D434" s="515"/>
      <c r="E434" s="515"/>
      <c r="F434" s="515"/>
    </row>
    <row r="435" spans="2:6" x14ac:dyDescent="0.2">
      <c r="B435" s="515"/>
      <c r="C435" s="515"/>
      <c r="D435" s="515"/>
      <c r="E435" s="515"/>
      <c r="F435" s="515"/>
    </row>
    <row r="436" spans="2:6" x14ac:dyDescent="0.2">
      <c r="B436" s="515"/>
      <c r="C436" s="515"/>
      <c r="D436" s="515"/>
      <c r="E436" s="515"/>
      <c r="F436" s="515"/>
    </row>
    <row r="437" spans="2:6" x14ac:dyDescent="0.2">
      <c r="B437" s="515"/>
      <c r="C437" s="515"/>
      <c r="D437" s="515"/>
      <c r="E437" s="515"/>
      <c r="F437" s="515"/>
    </row>
    <row r="438" spans="2:6" x14ac:dyDescent="0.2">
      <c r="B438" s="515"/>
      <c r="C438" s="515"/>
      <c r="D438" s="515"/>
      <c r="E438" s="515"/>
      <c r="F438" s="515"/>
    </row>
    <row r="439" spans="2:6" x14ac:dyDescent="0.2">
      <c r="B439" s="515"/>
      <c r="C439" s="515"/>
      <c r="D439" s="515"/>
      <c r="E439" s="515"/>
      <c r="F439" s="515"/>
    </row>
    <row r="440" spans="2:6" x14ac:dyDescent="0.2">
      <c r="B440" s="515"/>
      <c r="C440" s="515"/>
      <c r="D440" s="515"/>
      <c r="E440" s="515"/>
      <c r="F440" s="515"/>
    </row>
    <row r="441" spans="2:6" x14ac:dyDescent="0.2">
      <c r="B441" s="515"/>
      <c r="C441" s="515"/>
      <c r="D441" s="515"/>
      <c r="E441" s="515"/>
      <c r="F441" s="515"/>
    </row>
    <row r="442" spans="2:6" x14ac:dyDescent="0.2">
      <c r="B442" s="515"/>
      <c r="C442" s="515"/>
      <c r="D442" s="515"/>
      <c r="E442" s="515"/>
      <c r="F442" s="515"/>
    </row>
    <row r="443" spans="2:6" x14ac:dyDescent="0.2">
      <c r="B443" s="515"/>
      <c r="C443" s="515"/>
      <c r="D443" s="515"/>
      <c r="E443" s="515"/>
      <c r="F443" s="515"/>
    </row>
    <row r="444" spans="2:6" x14ac:dyDescent="0.2">
      <c r="B444" s="515"/>
      <c r="C444" s="515"/>
      <c r="D444" s="515"/>
      <c r="E444" s="515"/>
      <c r="F444" s="515"/>
    </row>
    <row r="445" spans="2:6" x14ac:dyDescent="0.2">
      <c r="B445" s="515"/>
      <c r="C445" s="515"/>
      <c r="D445" s="515"/>
      <c r="E445" s="515"/>
      <c r="F445" s="515"/>
    </row>
    <row r="446" spans="2:6" x14ac:dyDescent="0.2">
      <c r="B446" s="515"/>
      <c r="C446" s="515"/>
      <c r="D446" s="515"/>
      <c r="E446" s="515"/>
      <c r="F446" s="515"/>
    </row>
    <row r="447" spans="2:6" x14ac:dyDescent="0.2">
      <c r="B447" s="515"/>
      <c r="C447" s="515"/>
      <c r="D447" s="515"/>
      <c r="E447" s="515"/>
      <c r="F447" s="515"/>
    </row>
    <row r="448" spans="2:6" x14ac:dyDescent="0.2">
      <c r="B448" s="515"/>
      <c r="C448" s="515"/>
      <c r="D448" s="515"/>
      <c r="E448" s="515"/>
      <c r="F448" s="515"/>
    </row>
    <row r="449" spans="2:6" x14ac:dyDescent="0.2">
      <c r="B449" s="515"/>
      <c r="C449" s="515"/>
      <c r="D449" s="515"/>
      <c r="E449" s="515"/>
      <c r="F449" s="515"/>
    </row>
    <row r="450" spans="2:6" x14ac:dyDescent="0.2">
      <c r="B450" s="515"/>
      <c r="C450" s="515"/>
      <c r="D450" s="515"/>
      <c r="E450" s="515"/>
      <c r="F450" s="515"/>
    </row>
    <row r="451" spans="2:6" x14ac:dyDescent="0.2">
      <c r="B451" s="515"/>
      <c r="C451" s="515"/>
      <c r="D451" s="515"/>
      <c r="E451" s="515"/>
      <c r="F451" s="515"/>
    </row>
    <row r="452" spans="2:6" x14ac:dyDescent="0.2">
      <c r="B452" s="515"/>
      <c r="C452" s="515"/>
      <c r="D452" s="515"/>
      <c r="E452" s="515"/>
      <c r="F452" s="515"/>
    </row>
    <row r="453" spans="2:6" x14ac:dyDescent="0.2">
      <c r="B453" s="515"/>
      <c r="C453" s="515"/>
      <c r="D453" s="515"/>
      <c r="E453" s="515"/>
      <c r="F453" s="515"/>
    </row>
    <row r="454" spans="2:6" x14ac:dyDescent="0.2">
      <c r="B454" s="515"/>
      <c r="C454" s="515"/>
      <c r="D454" s="515"/>
      <c r="E454" s="515"/>
      <c r="F454" s="515"/>
    </row>
    <row r="455" spans="2:6" x14ac:dyDescent="0.2">
      <c r="B455" s="515"/>
      <c r="C455" s="515"/>
      <c r="D455" s="515"/>
      <c r="E455" s="515"/>
      <c r="F455" s="515"/>
    </row>
    <row r="456" spans="2:6" x14ac:dyDescent="0.2">
      <c r="B456" s="515"/>
      <c r="C456" s="515"/>
      <c r="D456" s="515"/>
      <c r="E456" s="515"/>
      <c r="F456" s="515"/>
    </row>
    <row r="457" spans="2:6" x14ac:dyDescent="0.2">
      <c r="B457" s="515"/>
      <c r="C457" s="515"/>
      <c r="D457" s="515"/>
      <c r="E457" s="515"/>
      <c r="F457" s="515"/>
    </row>
    <row r="458" spans="2:6" x14ac:dyDescent="0.2">
      <c r="B458" s="515"/>
      <c r="C458" s="515"/>
      <c r="D458" s="515"/>
      <c r="E458" s="515"/>
      <c r="F458" s="515"/>
    </row>
    <row r="459" spans="2:6" x14ac:dyDescent="0.2">
      <c r="B459" s="515"/>
      <c r="C459" s="515"/>
      <c r="D459" s="515"/>
      <c r="E459" s="515"/>
      <c r="F459" s="515"/>
    </row>
    <row r="460" spans="2:6" x14ac:dyDescent="0.2">
      <c r="B460" s="515"/>
      <c r="C460" s="515"/>
      <c r="D460" s="515"/>
      <c r="E460" s="515"/>
      <c r="F460" s="515"/>
    </row>
    <row r="461" spans="2:6" x14ac:dyDescent="0.2">
      <c r="B461" s="515"/>
      <c r="C461" s="515"/>
      <c r="D461" s="515"/>
      <c r="E461" s="515"/>
      <c r="F461" s="515"/>
    </row>
    <row r="462" spans="2:6" x14ac:dyDescent="0.2">
      <c r="B462" s="515"/>
      <c r="C462" s="515"/>
      <c r="D462" s="515"/>
      <c r="E462" s="515"/>
      <c r="F462" s="515"/>
    </row>
    <row r="463" spans="2:6" x14ac:dyDescent="0.2">
      <c r="B463" s="515"/>
      <c r="C463" s="515"/>
      <c r="D463" s="515"/>
      <c r="E463" s="515"/>
      <c r="F463" s="515"/>
    </row>
    <row r="464" spans="2:6" x14ac:dyDescent="0.2">
      <c r="B464" s="515"/>
      <c r="C464" s="515"/>
      <c r="D464" s="515"/>
      <c r="E464" s="515"/>
      <c r="F464" s="515"/>
    </row>
    <row r="465" spans="2:6" x14ac:dyDescent="0.2">
      <c r="B465" s="515"/>
      <c r="C465" s="515"/>
      <c r="D465" s="515"/>
      <c r="E465" s="515"/>
      <c r="F465" s="515"/>
    </row>
    <row r="466" spans="2:6" x14ac:dyDescent="0.2">
      <c r="B466" s="515"/>
      <c r="C466" s="515"/>
      <c r="D466" s="515"/>
      <c r="E466" s="515"/>
      <c r="F466" s="515"/>
    </row>
    <row r="467" spans="2:6" x14ac:dyDescent="0.2">
      <c r="B467" s="515"/>
      <c r="C467" s="515"/>
      <c r="D467" s="515"/>
      <c r="E467" s="515"/>
      <c r="F467" s="515"/>
    </row>
    <row r="468" spans="2:6" x14ac:dyDescent="0.2">
      <c r="B468" s="515"/>
      <c r="C468" s="515"/>
      <c r="D468" s="515"/>
      <c r="E468" s="515"/>
      <c r="F468" s="515"/>
    </row>
    <row r="469" spans="2:6" x14ac:dyDescent="0.2">
      <c r="B469" s="515"/>
      <c r="C469" s="515"/>
      <c r="D469" s="515"/>
      <c r="E469" s="515"/>
      <c r="F469" s="515"/>
    </row>
    <row r="470" spans="2:6" x14ac:dyDescent="0.2">
      <c r="B470" s="515"/>
      <c r="C470" s="515"/>
      <c r="D470" s="515"/>
      <c r="E470" s="515"/>
      <c r="F470" s="515"/>
    </row>
    <row r="471" spans="2:6" x14ac:dyDescent="0.2">
      <c r="B471" s="515"/>
      <c r="C471" s="515"/>
      <c r="D471" s="515"/>
      <c r="E471" s="515"/>
      <c r="F471" s="515"/>
    </row>
    <row r="472" spans="2:6" x14ac:dyDescent="0.2">
      <c r="B472" s="515"/>
      <c r="C472" s="515"/>
      <c r="D472" s="515"/>
      <c r="E472" s="515"/>
      <c r="F472" s="515"/>
    </row>
    <row r="473" spans="2:6" x14ac:dyDescent="0.2">
      <c r="B473" s="515"/>
      <c r="C473" s="515"/>
      <c r="D473" s="515"/>
      <c r="E473" s="515"/>
      <c r="F473" s="515"/>
    </row>
    <row r="474" spans="2:6" x14ac:dyDescent="0.2">
      <c r="B474" s="515"/>
      <c r="C474" s="515"/>
      <c r="D474" s="515"/>
      <c r="E474" s="515"/>
      <c r="F474" s="515"/>
    </row>
    <row r="475" spans="2:6" x14ac:dyDescent="0.2">
      <c r="B475" s="515"/>
      <c r="C475" s="515"/>
      <c r="D475" s="515"/>
      <c r="E475" s="515"/>
      <c r="F475" s="515"/>
    </row>
    <row r="476" spans="2:6" x14ac:dyDescent="0.2">
      <c r="B476" s="515"/>
      <c r="C476" s="515"/>
      <c r="D476" s="515"/>
      <c r="E476" s="515"/>
      <c r="F476" s="515"/>
    </row>
    <row r="477" spans="2:6" x14ac:dyDescent="0.2">
      <c r="B477" s="515"/>
      <c r="C477" s="515"/>
      <c r="D477" s="515"/>
      <c r="E477" s="515"/>
      <c r="F477" s="515"/>
    </row>
    <row r="478" spans="2:6" x14ac:dyDescent="0.2">
      <c r="B478" s="515"/>
      <c r="C478" s="515"/>
      <c r="D478" s="515"/>
      <c r="E478" s="515"/>
      <c r="F478" s="515"/>
    </row>
    <row r="479" spans="2:6" x14ac:dyDescent="0.2">
      <c r="B479" s="515"/>
      <c r="C479" s="515"/>
      <c r="D479" s="515"/>
      <c r="E479" s="515"/>
      <c r="F479" s="515"/>
    </row>
    <row r="480" spans="2:6" x14ac:dyDescent="0.2">
      <c r="B480" s="515"/>
      <c r="C480" s="515"/>
      <c r="D480" s="515"/>
      <c r="E480" s="515"/>
      <c r="F480" s="515"/>
    </row>
    <row r="481" spans="2:6" x14ac:dyDescent="0.2">
      <c r="B481" s="515"/>
      <c r="C481" s="515"/>
      <c r="D481" s="515"/>
      <c r="E481" s="515"/>
      <c r="F481" s="515"/>
    </row>
    <row r="482" spans="2:6" x14ac:dyDescent="0.2">
      <c r="B482" s="515"/>
      <c r="C482" s="515"/>
      <c r="D482" s="515"/>
      <c r="E482" s="515"/>
      <c r="F482" s="515"/>
    </row>
    <row r="483" spans="2:6" x14ac:dyDescent="0.2">
      <c r="B483" s="515"/>
      <c r="C483" s="515"/>
      <c r="D483" s="515"/>
      <c r="E483" s="515"/>
      <c r="F483" s="515"/>
    </row>
    <row r="484" spans="2:6" x14ac:dyDescent="0.2">
      <c r="B484" s="515"/>
      <c r="C484" s="515"/>
      <c r="D484" s="515"/>
      <c r="E484" s="515"/>
      <c r="F484" s="515"/>
    </row>
    <row r="485" spans="2:6" x14ac:dyDescent="0.2">
      <c r="B485" s="515"/>
      <c r="C485" s="515"/>
      <c r="D485" s="515"/>
      <c r="E485" s="515"/>
      <c r="F485" s="515"/>
    </row>
    <row r="486" spans="2:6" x14ac:dyDescent="0.2">
      <c r="B486" s="515"/>
      <c r="C486" s="515"/>
      <c r="D486" s="515"/>
      <c r="E486" s="515"/>
      <c r="F486" s="515"/>
    </row>
    <row r="487" spans="2:6" x14ac:dyDescent="0.2">
      <c r="B487" s="515"/>
      <c r="C487" s="515"/>
      <c r="D487" s="515"/>
      <c r="E487" s="515"/>
      <c r="F487" s="515"/>
    </row>
    <row r="488" spans="2:6" x14ac:dyDescent="0.2">
      <c r="B488" s="515"/>
      <c r="C488" s="515"/>
      <c r="D488" s="515"/>
      <c r="E488" s="515"/>
      <c r="F488" s="515"/>
    </row>
    <row r="489" spans="2:6" x14ac:dyDescent="0.2">
      <c r="B489" s="515"/>
      <c r="C489" s="515"/>
      <c r="D489" s="515"/>
      <c r="E489" s="515"/>
      <c r="F489" s="515"/>
    </row>
    <row r="490" spans="2:6" x14ac:dyDescent="0.2">
      <c r="B490" s="515"/>
      <c r="C490" s="515"/>
      <c r="D490" s="515"/>
      <c r="E490" s="515"/>
      <c r="F490" s="515"/>
    </row>
    <row r="491" spans="2:6" x14ac:dyDescent="0.2">
      <c r="B491" s="515"/>
      <c r="C491" s="515"/>
      <c r="D491" s="515"/>
      <c r="E491" s="515"/>
      <c r="F491" s="515"/>
    </row>
    <row r="492" spans="2:6" x14ac:dyDescent="0.2">
      <c r="B492" s="515"/>
      <c r="C492" s="515"/>
      <c r="D492" s="515"/>
      <c r="E492" s="515"/>
      <c r="F492" s="515"/>
    </row>
    <row r="493" spans="2:6" x14ac:dyDescent="0.2">
      <c r="B493" s="515"/>
      <c r="C493" s="515"/>
      <c r="D493" s="515"/>
      <c r="E493" s="515"/>
      <c r="F493" s="515"/>
    </row>
    <row r="494" spans="2:6" x14ac:dyDescent="0.2">
      <c r="B494" s="515"/>
      <c r="C494" s="515"/>
      <c r="D494" s="515"/>
      <c r="E494" s="515"/>
      <c r="F494" s="515"/>
    </row>
    <row r="495" spans="2:6" x14ac:dyDescent="0.2">
      <c r="B495" s="515"/>
      <c r="C495" s="515"/>
      <c r="D495" s="515"/>
      <c r="E495" s="515"/>
      <c r="F495" s="515"/>
    </row>
    <row r="496" spans="2:6" x14ac:dyDescent="0.2">
      <c r="B496" s="515"/>
      <c r="C496" s="515"/>
      <c r="D496" s="515"/>
      <c r="E496" s="515"/>
      <c r="F496" s="515"/>
    </row>
    <row r="497" spans="2:6" x14ac:dyDescent="0.2">
      <c r="B497" s="515"/>
      <c r="C497" s="515"/>
      <c r="D497" s="515"/>
      <c r="E497" s="515"/>
      <c r="F497" s="515"/>
    </row>
    <row r="498" spans="2:6" x14ac:dyDescent="0.2">
      <c r="B498" s="515"/>
      <c r="C498" s="515"/>
      <c r="D498" s="515"/>
      <c r="E498" s="515"/>
      <c r="F498" s="515"/>
    </row>
    <row r="499" spans="2:6" x14ac:dyDescent="0.2">
      <c r="B499" s="515"/>
      <c r="C499" s="515"/>
      <c r="D499" s="515"/>
      <c r="E499" s="515"/>
      <c r="F499" s="515"/>
    </row>
    <row r="500" spans="2:6" x14ac:dyDescent="0.2">
      <c r="B500" s="515"/>
      <c r="C500" s="515"/>
      <c r="D500" s="515"/>
      <c r="E500" s="515"/>
      <c r="F500" s="515"/>
    </row>
    <row r="501" spans="2:6" x14ac:dyDescent="0.2">
      <c r="B501" s="515"/>
      <c r="C501" s="515"/>
      <c r="D501" s="515"/>
      <c r="E501" s="515"/>
      <c r="F501" s="515"/>
    </row>
    <row r="502" spans="2:6" x14ac:dyDescent="0.2">
      <c r="B502" s="515"/>
      <c r="C502" s="515"/>
      <c r="D502" s="515"/>
      <c r="E502" s="515"/>
      <c r="F502" s="515"/>
    </row>
    <row r="503" spans="2:6" x14ac:dyDescent="0.2">
      <c r="B503" s="515"/>
      <c r="C503" s="515"/>
      <c r="D503" s="515"/>
      <c r="E503" s="515"/>
      <c r="F503" s="515"/>
    </row>
    <row r="504" spans="2:6" x14ac:dyDescent="0.2">
      <c r="B504" s="515"/>
      <c r="C504" s="515"/>
      <c r="D504" s="515"/>
      <c r="E504" s="515"/>
      <c r="F504" s="515"/>
    </row>
    <row r="505" spans="2:6" x14ac:dyDescent="0.2">
      <c r="B505" s="515"/>
      <c r="C505" s="515"/>
      <c r="D505" s="515"/>
      <c r="E505" s="515"/>
      <c r="F505" s="515"/>
    </row>
    <row r="506" spans="2:6" x14ac:dyDescent="0.2">
      <c r="B506" s="515"/>
      <c r="C506" s="515"/>
      <c r="D506" s="515"/>
      <c r="E506" s="515"/>
      <c r="F506" s="515"/>
    </row>
    <row r="507" spans="2:6" x14ac:dyDescent="0.2">
      <c r="B507" s="515"/>
      <c r="C507" s="515"/>
      <c r="D507" s="515"/>
      <c r="E507" s="515"/>
      <c r="F507" s="515"/>
    </row>
    <row r="508" spans="2:6" x14ac:dyDescent="0.2">
      <c r="B508" s="515"/>
      <c r="C508" s="515"/>
      <c r="D508" s="515"/>
      <c r="E508" s="515"/>
      <c r="F508" s="515"/>
    </row>
    <row r="509" spans="2:6" x14ac:dyDescent="0.2">
      <c r="B509" s="515"/>
      <c r="C509" s="515"/>
      <c r="D509" s="515"/>
      <c r="E509" s="515"/>
      <c r="F509" s="515"/>
    </row>
    <row r="510" spans="2:6" x14ac:dyDescent="0.2">
      <c r="B510" s="515"/>
      <c r="C510" s="515"/>
      <c r="D510" s="515"/>
      <c r="E510" s="515"/>
      <c r="F510" s="515"/>
    </row>
    <row r="511" spans="2:6" x14ac:dyDescent="0.2">
      <c r="B511" s="515"/>
      <c r="C511" s="515"/>
      <c r="D511" s="515"/>
      <c r="E511" s="515"/>
      <c r="F511" s="515"/>
    </row>
    <row r="512" spans="2:6" x14ac:dyDescent="0.2">
      <c r="B512" s="515"/>
      <c r="C512" s="515"/>
      <c r="D512" s="515"/>
      <c r="E512" s="515"/>
      <c r="F512" s="515"/>
    </row>
    <row r="513" spans="2:6" x14ac:dyDescent="0.2">
      <c r="B513" s="515"/>
      <c r="C513" s="515"/>
      <c r="D513" s="515"/>
      <c r="E513" s="515"/>
      <c r="F513" s="515"/>
    </row>
    <row r="514" spans="2:6" x14ac:dyDescent="0.2">
      <c r="B514" s="515"/>
      <c r="C514" s="515"/>
      <c r="D514" s="515"/>
      <c r="E514" s="515"/>
      <c r="F514" s="515"/>
    </row>
    <row r="515" spans="2:6" x14ac:dyDescent="0.2">
      <c r="B515" s="515"/>
      <c r="C515" s="515"/>
      <c r="D515" s="515"/>
      <c r="E515" s="515"/>
      <c r="F515" s="515"/>
    </row>
    <row r="516" spans="2:6" x14ac:dyDescent="0.2">
      <c r="B516" s="515"/>
      <c r="C516" s="515"/>
      <c r="D516" s="515"/>
      <c r="E516" s="515"/>
      <c r="F516" s="515"/>
    </row>
    <row r="517" spans="2:6" x14ac:dyDescent="0.2">
      <c r="B517" s="515"/>
      <c r="C517" s="515"/>
      <c r="D517" s="515"/>
      <c r="E517" s="515"/>
      <c r="F517" s="515"/>
    </row>
    <row r="518" spans="2:6" x14ac:dyDescent="0.2">
      <c r="B518" s="515"/>
      <c r="C518" s="515"/>
      <c r="D518" s="515"/>
      <c r="E518" s="515"/>
      <c r="F518" s="515"/>
    </row>
    <row r="519" spans="2:6" x14ac:dyDescent="0.2">
      <c r="B519" s="515"/>
      <c r="C519" s="515"/>
      <c r="D519" s="515"/>
      <c r="E519" s="515"/>
      <c r="F519" s="515"/>
    </row>
    <row r="520" spans="2:6" x14ac:dyDescent="0.2">
      <c r="B520" s="515"/>
      <c r="C520" s="515"/>
      <c r="D520" s="515"/>
      <c r="E520" s="515"/>
      <c r="F520" s="515"/>
    </row>
    <row r="521" spans="2:6" x14ac:dyDescent="0.2">
      <c r="B521" s="515"/>
      <c r="C521" s="515"/>
      <c r="D521" s="515"/>
      <c r="E521" s="515"/>
      <c r="F521" s="515"/>
    </row>
    <row r="522" spans="2:6" x14ac:dyDescent="0.2">
      <c r="B522" s="515"/>
      <c r="C522" s="515"/>
      <c r="D522" s="515"/>
      <c r="E522" s="515"/>
      <c r="F522" s="515"/>
    </row>
    <row r="523" spans="2:6" x14ac:dyDescent="0.2">
      <c r="B523" s="515"/>
      <c r="C523" s="515"/>
      <c r="D523" s="515"/>
      <c r="E523" s="515"/>
      <c r="F523" s="515"/>
    </row>
    <row r="524" spans="2:6" x14ac:dyDescent="0.2">
      <c r="B524" s="515"/>
      <c r="C524" s="515"/>
      <c r="D524" s="515"/>
      <c r="E524" s="515"/>
      <c r="F524" s="515"/>
    </row>
    <row r="525" spans="2:6" x14ac:dyDescent="0.2">
      <c r="B525" s="515"/>
      <c r="C525" s="515"/>
      <c r="D525" s="515"/>
      <c r="E525" s="515"/>
      <c r="F525" s="515"/>
    </row>
    <row r="526" spans="2:6" x14ac:dyDescent="0.2">
      <c r="B526" s="515"/>
      <c r="C526" s="515"/>
      <c r="D526" s="515"/>
      <c r="E526" s="515"/>
      <c r="F526" s="515"/>
    </row>
    <row r="527" spans="2:6" x14ac:dyDescent="0.2">
      <c r="B527" s="515"/>
      <c r="C527" s="515"/>
      <c r="D527" s="515"/>
      <c r="E527" s="515"/>
      <c r="F527" s="515"/>
    </row>
    <row r="528" spans="2:6" x14ac:dyDescent="0.2">
      <c r="B528" s="515"/>
      <c r="C528" s="515"/>
      <c r="D528" s="515"/>
      <c r="E528" s="515"/>
      <c r="F528" s="515"/>
    </row>
    <row r="529" spans="2:6" x14ac:dyDescent="0.2">
      <c r="B529" s="515"/>
      <c r="C529" s="515"/>
      <c r="D529" s="515"/>
      <c r="E529" s="515"/>
      <c r="F529" s="515"/>
    </row>
    <row r="530" spans="2:6" x14ac:dyDescent="0.2">
      <c r="B530" s="515"/>
      <c r="C530" s="515"/>
      <c r="D530" s="515"/>
      <c r="E530" s="515"/>
      <c r="F530" s="515"/>
    </row>
    <row r="531" spans="2:6" x14ac:dyDescent="0.2">
      <c r="B531" s="515"/>
      <c r="C531" s="515"/>
      <c r="D531" s="515"/>
      <c r="E531" s="515"/>
      <c r="F531" s="515"/>
    </row>
    <row r="532" spans="2:6" x14ac:dyDescent="0.2">
      <c r="B532" s="515"/>
      <c r="C532" s="515"/>
      <c r="D532" s="515"/>
      <c r="E532" s="515"/>
      <c r="F532" s="515"/>
    </row>
    <row r="533" spans="2:6" x14ac:dyDescent="0.2">
      <c r="B533" s="515"/>
      <c r="C533" s="515"/>
      <c r="D533" s="515"/>
      <c r="E533" s="515"/>
      <c r="F533" s="515"/>
    </row>
    <row r="534" spans="2:6" x14ac:dyDescent="0.2">
      <c r="B534" s="515"/>
      <c r="C534" s="515"/>
      <c r="D534" s="515"/>
      <c r="E534" s="515"/>
      <c r="F534" s="515"/>
    </row>
    <row r="535" spans="2:6" x14ac:dyDescent="0.2">
      <c r="B535" s="515"/>
      <c r="C535" s="515"/>
      <c r="D535" s="515"/>
      <c r="E535" s="515"/>
      <c r="F535" s="515"/>
    </row>
    <row r="536" spans="2:6" x14ac:dyDescent="0.2">
      <c r="B536" s="515"/>
      <c r="C536" s="515"/>
      <c r="D536" s="515"/>
      <c r="E536" s="515"/>
      <c r="F536" s="515"/>
    </row>
    <row r="537" spans="2:6" x14ac:dyDescent="0.2">
      <c r="B537" s="515"/>
      <c r="C537" s="515"/>
      <c r="D537" s="515"/>
      <c r="E537" s="515"/>
      <c r="F537" s="515"/>
    </row>
    <row r="538" spans="2:6" x14ac:dyDescent="0.2">
      <c r="B538" s="515"/>
      <c r="C538" s="515"/>
      <c r="D538" s="515"/>
      <c r="E538" s="515"/>
      <c r="F538" s="515"/>
    </row>
    <row r="539" spans="2:6" x14ac:dyDescent="0.2">
      <c r="B539" s="515"/>
      <c r="C539" s="515"/>
      <c r="D539" s="515"/>
      <c r="E539" s="515"/>
      <c r="F539" s="515"/>
    </row>
    <row r="540" spans="2:6" x14ac:dyDescent="0.2">
      <c r="B540" s="515"/>
      <c r="C540" s="515"/>
      <c r="D540" s="515"/>
      <c r="E540" s="515"/>
      <c r="F540" s="515"/>
    </row>
    <row r="541" spans="2:6" x14ac:dyDescent="0.2">
      <c r="B541" s="515"/>
      <c r="C541" s="515"/>
      <c r="D541" s="515"/>
      <c r="E541" s="515"/>
      <c r="F541" s="515"/>
    </row>
    <row r="542" spans="2:6" x14ac:dyDescent="0.2">
      <c r="B542" s="515"/>
      <c r="C542" s="515"/>
      <c r="D542" s="515"/>
      <c r="E542" s="515"/>
      <c r="F542" s="515"/>
    </row>
    <row r="543" spans="2:6" x14ac:dyDescent="0.2">
      <c r="B543" s="515"/>
      <c r="C543" s="515"/>
      <c r="D543" s="515"/>
      <c r="E543" s="515"/>
      <c r="F543" s="515"/>
    </row>
    <row r="544" spans="2:6" x14ac:dyDescent="0.2">
      <c r="B544" s="515"/>
      <c r="C544" s="515"/>
      <c r="D544" s="515"/>
      <c r="E544" s="515"/>
      <c r="F544" s="515"/>
    </row>
    <row r="545" spans="2:6" x14ac:dyDescent="0.2">
      <c r="B545" s="515"/>
      <c r="C545" s="515"/>
      <c r="D545" s="515"/>
      <c r="E545" s="515"/>
      <c r="F545" s="515"/>
    </row>
    <row r="546" spans="2:6" x14ac:dyDescent="0.2">
      <c r="B546" s="515"/>
      <c r="C546" s="515"/>
      <c r="D546" s="515"/>
      <c r="E546" s="515"/>
      <c r="F546" s="515"/>
    </row>
    <row r="547" spans="2:6" x14ac:dyDescent="0.2">
      <c r="B547" s="515"/>
      <c r="C547" s="515"/>
      <c r="D547" s="515"/>
      <c r="E547" s="515"/>
      <c r="F547" s="515"/>
    </row>
    <row r="548" spans="2:6" x14ac:dyDescent="0.2">
      <c r="B548" s="515"/>
      <c r="C548" s="515"/>
      <c r="D548" s="515"/>
      <c r="E548" s="515"/>
      <c r="F548" s="515"/>
    </row>
    <row r="549" spans="2:6" x14ac:dyDescent="0.2">
      <c r="B549" s="515"/>
      <c r="C549" s="515"/>
      <c r="D549" s="515"/>
      <c r="E549" s="515"/>
      <c r="F549" s="515"/>
    </row>
    <row r="550" spans="2:6" x14ac:dyDescent="0.2">
      <c r="B550" s="515"/>
      <c r="C550" s="515"/>
      <c r="D550" s="515"/>
      <c r="E550" s="515"/>
      <c r="F550" s="515"/>
    </row>
    <row r="551" spans="2:6" x14ac:dyDescent="0.2">
      <c r="B551" s="515"/>
      <c r="C551" s="515"/>
      <c r="D551" s="515"/>
      <c r="E551" s="515"/>
      <c r="F551" s="515"/>
    </row>
    <row r="552" spans="2:6" x14ac:dyDescent="0.2">
      <c r="B552" s="515"/>
      <c r="C552" s="515"/>
      <c r="D552" s="515"/>
      <c r="E552" s="515"/>
      <c r="F552" s="515"/>
    </row>
    <row r="553" spans="2:6" x14ac:dyDescent="0.2">
      <c r="B553" s="515"/>
      <c r="C553" s="515"/>
      <c r="D553" s="515"/>
      <c r="E553" s="515"/>
      <c r="F553" s="515"/>
    </row>
    <row r="554" spans="2:6" x14ac:dyDescent="0.2">
      <c r="B554" s="515"/>
      <c r="C554" s="515"/>
      <c r="D554" s="515"/>
      <c r="E554" s="515"/>
      <c r="F554" s="515"/>
    </row>
    <row r="555" spans="2:6" x14ac:dyDescent="0.2">
      <c r="B555" s="515"/>
      <c r="C555" s="515"/>
      <c r="D555" s="515"/>
      <c r="E555" s="515"/>
      <c r="F555" s="515"/>
    </row>
    <row r="556" spans="2:6" x14ac:dyDescent="0.2">
      <c r="B556" s="515"/>
      <c r="C556" s="515"/>
      <c r="D556" s="515"/>
      <c r="E556" s="515"/>
      <c r="F556" s="515"/>
    </row>
    <row r="557" spans="2:6" x14ac:dyDescent="0.2">
      <c r="B557" s="515"/>
      <c r="C557" s="515"/>
      <c r="D557" s="515"/>
      <c r="E557" s="515"/>
      <c r="F557" s="515"/>
    </row>
    <row r="558" spans="2:6" x14ac:dyDescent="0.2">
      <c r="B558" s="515"/>
      <c r="C558" s="515"/>
      <c r="D558" s="515"/>
      <c r="E558" s="515"/>
      <c r="F558" s="515"/>
    </row>
    <row r="559" spans="2:6" x14ac:dyDescent="0.2">
      <c r="B559" s="515"/>
      <c r="C559" s="515"/>
      <c r="D559" s="515"/>
      <c r="E559" s="515"/>
      <c r="F559" s="515"/>
    </row>
    <row r="560" spans="2:6" x14ac:dyDescent="0.2">
      <c r="B560" s="515"/>
      <c r="C560" s="515"/>
      <c r="D560" s="515"/>
      <c r="E560" s="515"/>
      <c r="F560" s="515"/>
    </row>
    <row r="561" spans="2:6" x14ac:dyDescent="0.2">
      <c r="B561" s="515"/>
      <c r="C561" s="515"/>
      <c r="D561" s="515"/>
      <c r="E561" s="515"/>
      <c r="F561" s="515"/>
    </row>
    <row r="562" spans="2:6" x14ac:dyDescent="0.2">
      <c r="B562" s="515"/>
      <c r="C562" s="515"/>
      <c r="D562" s="515"/>
      <c r="E562" s="515"/>
      <c r="F562" s="515"/>
    </row>
    <row r="563" spans="2:6" x14ac:dyDescent="0.2">
      <c r="B563" s="515"/>
      <c r="C563" s="515"/>
      <c r="D563" s="515"/>
      <c r="E563" s="515"/>
      <c r="F563" s="515"/>
    </row>
    <row r="564" spans="2:6" x14ac:dyDescent="0.2">
      <c r="B564" s="515"/>
      <c r="C564" s="515"/>
      <c r="D564" s="515"/>
      <c r="E564" s="515"/>
      <c r="F564" s="515"/>
    </row>
    <row r="565" spans="2:6" x14ac:dyDescent="0.2">
      <c r="B565" s="515"/>
      <c r="C565" s="515"/>
      <c r="D565" s="515"/>
      <c r="E565" s="515"/>
      <c r="F565" s="515"/>
    </row>
    <row r="566" spans="2:6" x14ac:dyDescent="0.2">
      <c r="B566" s="515"/>
      <c r="C566" s="515"/>
      <c r="D566" s="515"/>
      <c r="E566" s="515"/>
      <c r="F566" s="515"/>
    </row>
    <row r="567" spans="2:6" x14ac:dyDescent="0.2">
      <c r="B567" s="515"/>
      <c r="C567" s="515"/>
      <c r="D567" s="515"/>
      <c r="E567" s="515"/>
      <c r="F567" s="515"/>
    </row>
    <row r="568" spans="2:6" x14ac:dyDescent="0.2">
      <c r="B568" s="515"/>
      <c r="C568" s="515"/>
      <c r="D568" s="515"/>
      <c r="E568" s="515"/>
      <c r="F568" s="515"/>
    </row>
    <row r="569" spans="2:6" x14ac:dyDescent="0.2">
      <c r="B569" s="515"/>
      <c r="C569" s="515"/>
      <c r="D569" s="515"/>
      <c r="E569" s="515"/>
      <c r="F569" s="515"/>
    </row>
    <row r="570" spans="2:6" x14ac:dyDescent="0.2">
      <c r="B570" s="515"/>
      <c r="C570" s="515"/>
      <c r="D570" s="515"/>
      <c r="E570" s="515"/>
      <c r="F570" s="515"/>
    </row>
    <row r="571" spans="2:6" x14ac:dyDescent="0.2">
      <c r="B571" s="515"/>
      <c r="C571" s="515"/>
      <c r="D571" s="515"/>
      <c r="E571" s="515"/>
      <c r="F571" s="515"/>
    </row>
    <row r="572" spans="2:6" x14ac:dyDescent="0.2">
      <c r="B572" s="515"/>
      <c r="C572" s="515"/>
      <c r="D572" s="515"/>
      <c r="E572" s="515"/>
      <c r="F572" s="515"/>
    </row>
    <row r="573" spans="2:6" x14ac:dyDescent="0.2">
      <c r="B573" s="515"/>
      <c r="C573" s="515"/>
      <c r="D573" s="515"/>
      <c r="E573" s="515"/>
      <c r="F573" s="515"/>
    </row>
    <row r="574" spans="2:6" x14ac:dyDescent="0.2">
      <c r="B574" s="515"/>
      <c r="C574" s="515"/>
      <c r="D574" s="515"/>
      <c r="E574" s="515"/>
      <c r="F574" s="515"/>
    </row>
    <row r="575" spans="2:6" x14ac:dyDescent="0.2">
      <c r="B575" s="515"/>
      <c r="C575" s="515"/>
      <c r="D575" s="515"/>
      <c r="E575" s="515"/>
      <c r="F575" s="515"/>
    </row>
    <row r="576" spans="2:6" x14ac:dyDescent="0.2">
      <c r="B576" s="515"/>
      <c r="C576" s="515"/>
      <c r="D576" s="515"/>
      <c r="E576" s="515"/>
      <c r="F576" s="515"/>
    </row>
    <row r="577" spans="2:6" x14ac:dyDescent="0.2">
      <c r="B577" s="515"/>
      <c r="C577" s="515"/>
      <c r="D577" s="515"/>
      <c r="E577" s="515"/>
      <c r="F577" s="515"/>
    </row>
    <row r="578" spans="2:6" x14ac:dyDescent="0.2">
      <c r="B578" s="515"/>
      <c r="C578" s="515"/>
      <c r="D578" s="515"/>
      <c r="E578" s="515"/>
      <c r="F578" s="515"/>
    </row>
    <row r="579" spans="2:6" x14ac:dyDescent="0.2">
      <c r="B579" s="515"/>
      <c r="C579" s="515"/>
      <c r="D579" s="515"/>
      <c r="E579" s="515"/>
      <c r="F579" s="515"/>
    </row>
    <row r="580" spans="2:6" x14ac:dyDescent="0.2">
      <c r="B580" s="515"/>
      <c r="C580" s="515"/>
      <c r="D580" s="515"/>
      <c r="E580" s="515"/>
      <c r="F580" s="515"/>
    </row>
    <row r="581" spans="2:6" x14ac:dyDescent="0.2">
      <c r="B581" s="515"/>
      <c r="C581" s="515"/>
      <c r="D581" s="515"/>
      <c r="E581" s="515"/>
      <c r="F581" s="515"/>
    </row>
    <row r="582" spans="2:6" x14ac:dyDescent="0.2">
      <c r="B582" s="515"/>
      <c r="C582" s="515"/>
      <c r="D582" s="515"/>
      <c r="E582" s="515"/>
      <c r="F582" s="515"/>
    </row>
    <row r="583" spans="2:6" x14ac:dyDescent="0.2">
      <c r="B583" s="515"/>
      <c r="C583" s="515"/>
      <c r="D583" s="515"/>
      <c r="E583" s="515"/>
      <c r="F583" s="515"/>
    </row>
    <row r="584" spans="2:6" x14ac:dyDescent="0.2">
      <c r="B584" s="515"/>
      <c r="C584" s="515"/>
      <c r="D584" s="515"/>
      <c r="E584" s="515"/>
      <c r="F584" s="515"/>
    </row>
    <row r="585" spans="2:6" x14ac:dyDescent="0.2">
      <c r="B585" s="515"/>
      <c r="C585" s="515"/>
      <c r="D585" s="515"/>
      <c r="E585" s="515"/>
      <c r="F585" s="515"/>
    </row>
    <row r="586" spans="2:6" x14ac:dyDescent="0.2">
      <c r="B586" s="515"/>
      <c r="C586" s="515"/>
      <c r="D586" s="515"/>
      <c r="E586" s="515"/>
      <c r="F586" s="515"/>
    </row>
    <row r="587" spans="2:6" x14ac:dyDescent="0.2">
      <c r="B587" s="515"/>
      <c r="C587" s="515"/>
      <c r="D587" s="515"/>
      <c r="E587" s="515"/>
      <c r="F587" s="515"/>
    </row>
    <row r="588" spans="2:6" x14ac:dyDescent="0.2">
      <c r="B588" s="515"/>
      <c r="C588" s="515"/>
      <c r="D588" s="515"/>
      <c r="E588" s="515"/>
      <c r="F588" s="515"/>
    </row>
    <row r="589" spans="2:6" x14ac:dyDescent="0.2">
      <c r="B589" s="515"/>
      <c r="C589" s="515"/>
      <c r="D589" s="515"/>
      <c r="E589" s="515"/>
      <c r="F589" s="515"/>
    </row>
    <row r="590" spans="2:6" x14ac:dyDescent="0.2">
      <c r="B590" s="515"/>
      <c r="C590" s="515"/>
      <c r="D590" s="515"/>
      <c r="E590" s="515"/>
      <c r="F590" s="515"/>
    </row>
    <row r="591" spans="2:6" x14ac:dyDescent="0.2">
      <c r="B591" s="515"/>
      <c r="C591" s="515"/>
      <c r="D591" s="515"/>
      <c r="E591" s="515"/>
      <c r="F591" s="515"/>
    </row>
    <row r="592" spans="2:6" x14ac:dyDescent="0.2">
      <c r="B592" s="515"/>
      <c r="C592" s="515"/>
      <c r="D592" s="515"/>
      <c r="E592" s="515"/>
      <c r="F592" s="515"/>
    </row>
  </sheetData>
  <printOptions horizontalCentered="1"/>
  <pageMargins left="0" right="0" top="0.39370078740157483" bottom="0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AD37" sqref="AD37"/>
    </sheetView>
  </sheetViews>
  <sheetFormatPr defaultRowHeight="15" x14ac:dyDescent="0.25"/>
  <cols>
    <col min="1" max="17" width="9.140625" style="63"/>
    <col min="18" max="18" width="12" style="63" customWidth="1"/>
    <col min="19" max="16384" width="9.140625" style="63"/>
  </cols>
  <sheetData/>
  <pageMargins left="0.70866141732283472" right="0.70866141732283472" top="0.43307086614173229" bottom="0.47244094488188981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9"/>
  <sheetViews>
    <sheetView zoomScale="75" workbookViewId="0"/>
  </sheetViews>
  <sheetFormatPr defaultRowHeight="12.75" x14ac:dyDescent="0.2"/>
  <cols>
    <col min="1" max="1" width="15.85546875" style="383" customWidth="1"/>
    <col min="2" max="3" width="10.5703125" style="383" customWidth="1"/>
    <col min="4" max="4" width="9.85546875" style="383" customWidth="1"/>
    <col min="5" max="5" width="9.28515625" style="383" customWidth="1"/>
    <col min="6" max="6" width="73.7109375" style="383" customWidth="1"/>
    <col min="7" max="7" width="22.7109375" style="383" customWidth="1"/>
    <col min="8" max="8" width="22" style="383" customWidth="1"/>
    <col min="9" max="9" width="22.7109375" style="383" customWidth="1"/>
    <col min="10" max="10" width="14" style="383" customWidth="1"/>
    <col min="11" max="12" width="9.140625" style="383"/>
    <col min="13" max="13" width="11.42578125" style="383" bestFit="1" customWidth="1"/>
    <col min="14" max="16384" width="9.140625" style="383"/>
  </cols>
  <sheetData>
    <row r="1" spans="1:10" ht="15" x14ac:dyDescent="0.2">
      <c r="G1" s="384"/>
      <c r="H1" s="384"/>
      <c r="J1" s="384"/>
    </row>
    <row r="3" spans="1:10" ht="23.25" x14ac:dyDescent="0.35">
      <c r="A3" s="386" t="s">
        <v>480</v>
      </c>
      <c r="B3" s="387"/>
      <c r="C3" s="387"/>
      <c r="D3" s="387"/>
      <c r="E3" s="387"/>
      <c r="F3" s="387"/>
      <c r="G3" s="387"/>
      <c r="H3" s="387"/>
      <c r="I3" s="389"/>
      <c r="J3" s="389"/>
    </row>
    <row r="4" spans="1:10" ht="24.75" customHeight="1" x14ac:dyDescent="0.25">
      <c r="A4" s="386" t="s">
        <v>481</v>
      </c>
      <c r="B4" s="386"/>
      <c r="C4" s="386"/>
      <c r="D4" s="386"/>
      <c r="E4" s="390"/>
      <c r="F4" s="390"/>
      <c r="G4" s="389"/>
      <c r="H4" s="389"/>
      <c r="I4" s="389"/>
    </row>
    <row r="5" spans="1:10" ht="15.75" thickBot="1" x14ac:dyDescent="0.25">
      <c r="B5" s="392"/>
      <c r="C5" s="392"/>
      <c r="G5" s="393"/>
      <c r="H5" s="393"/>
      <c r="I5" s="384"/>
      <c r="J5" s="395" t="s">
        <v>245</v>
      </c>
    </row>
    <row r="6" spans="1:10" ht="24" customHeight="1" x14ac:dyDescent="0.25">
      <c r="A6" s="396" t="s">
        <v>311</v>
      </c>
      <c r="B6" s="397" t="s">
        <v>312</v>
      </c>
      <c r="C6" s="398"/>
      <c r="D6" s="398"/>
      <c r="E6" s="399"/>
      <c r="F6" s="400" t="s">
        <v>313</v>
      </c>
      <c r="G6" s="400" t="s">
        <v>314</v>
      </c>
      <c r="H6" s="401" t="s">
        <v>315</v>
      </c>
      <c r="I6" s="400" t="s">
        <v>298</v>
      </c>
      <c r="J6" s="400" t="s">
        <v>316</v>
      </c>
    </row>
    <row r="7" spans="1:10" ht="17.25" customHeight="1" x14ac:dyDescent="0.25">
      <c r="A7" s="402" t="s">
        <v>317</v>
      </c>
      <c r="B7" s="403" t="s">
        <v>318</v>
      </c>
      <c r="C7" s="404" t="s">
        <v>319</v>
      </c>
      <c r="D7" s="405" t="s">
        <v>320</v>
      </c>
      <c r="E7" s="406" t="s">
        <v>321</v>
      </c>
      <c r="F7" s="407"/>
      <c r="G7" s="408" t="s">
        <v>322</v>
      </c>
      <c r="H7" s="409" t="s">
        <v>323</v>
      </c>
      <c r="I7" s="408" t="s">
        <v>324</v>
      </c>
      <c r="J7" s="408" t="s">
        <v>325</v>
      </c>
    </row>
    <row r="8" spans="1:10" ht="15" x14ac:dyDescent="0.25">
      <c r="A8" s="410" t="s">
        <v>326</v>
      </c>
      <c r="B8" s="411" t="s">
        <v>327</v>
      </c>
      <c r="C8" s="404"/>
      <c r="D8" s="404"/>
      <c r="E8" s="412" t="s">
        <v>328</v>
      </c>
      <c r="F8" s="413"/>
      <c r="G8" s="408" t="s">
        <v>306</v>
      </c>
      <c r="H8" s="408" t="s">
        <v>482</v>
      </c>
      <c r="I8" s="414" t="s">
        <v>483</v>
      </c>
      <c r="J8" s="415" t="s">
        <v>331</v>
      </c>
    </row>
    <row r="9" spans="1:10" ht="15.75" thickBot="1" x14ac:dyDescent="0.3">
      <c r="A9" s="410" t="s">
        <v>332</v>
      </c>
      <c r="B9" s="416"/>
      <c r="C9" s="417"/>
      <c r="D9" s="417"/>
      <c r="E9" s="418"/>
      <c r="F9" s="419"/>
      <c r="G9" s="414"/>
      <c r="H9" s="420"/>
      <c r="I9" s="421" t="s">
        <v>333</v>
      </c>
      <c r="J9" s="422"/>
    </row>
    <row r="10" spans="1:10" ht="15" thickBot="1" x14ac:dyDescent="0.25">
      <c r="A10" s="423" t="s">
        <v>0</v>
      </c>
      <c r="B10" s="424" t="s">
        <v>334</v>
      </c>
      <c r="C10" s="425" t="s">
        <v>335</v>
      </c>
      <c r="D10" s="425" t="s">
        <v>336</v>
      </c>
      <c r="E10" s="426" t="s">
        <v>337</v>
      </c>
      <c r="F10" s="426" t="s">
        <v>338</v>
      </c>
      <c r="G10" s="426">
        <v>1</v>
      </c>
      <c r="H10" s="426">
        <v>2</v>
      </c>
      <c r="I10" s="426">
        <v>3</v>
      </c>
      <c r="J10" s="426">
        <v>4</v>
      </c>
    </row>
    <row r="11" spans="1:10" ht="30.75" customHeight="1" x14ac:dyDescent="0.25">
      <c r="A11" s="428" t="s">
        <v>339</v>
      </c>
      <c r="B11" s="429" t="s">
        <v>484</v>
      </c>
      <c r="C11" s="430"/>
      <c r="D11" s="431"/>
      <c r="E11" s="432"/>
      <c r="F11" s="433" t="s">
        <v>485</v>
      </c>
      <c r="G11" s="518">
        <v>720000</v>
      </c>
      <c r="H11" s="518">
        <v>6313330</v>
      </c>
      <c r="I11" s="518">
        <v>553891</v>
      </c>
      <c r="J11" s="519">
        <v>8.7733573248982708</v>
      </c>
    </row>
    <row r="12" spans="1:10" ht="18.75" customHeight="1" x14ac:dyDescent="0.25">
      <c r="A12" s="437" t="s">
        <v>339</v>
      </c>
      <c r="B12" s="520"/>
      <c r="C12" s="460" t="s">
        <v>486</v>
      </c>
      <c r="D12" s="521"/>
      <c r="E12" s="522"/>
      <c r="F12" s="523" t="s">
        <v>487</v>
      </c>
      <c r="G12" s="506">
        <v>720000</v>
      </c>
      <c r="H12" s="506">
        <v>6313330</v>
      </c>
      <c r="I12" s="506">
        <v>553891</v>
      </c>
      <c r="J12" s="443">
        <v>8.7733573248982708</v>
      </c>
    </row>
    <row r="13" spans="1:10" ht="18.75" customHeight="1" x14ac:dyDescent="0.2">
      <c r="A13" s="444" t="s">
        <v>339</v>
      </c>
      <c r="B13" s="524"/>
      <c r="C13" s="525"/>
      <c r="D13" s="464" t="s">
        <v>488</v>
      </c>
      <c r="E13" s="465"/>
      <c r="F13" s="526" t="s">
        <v>489</v>
      </c>
      <c r="G13" s="480">
        <v>200000</v>
      </c>
      <c r="H13" s="480">
        <v>19800</v>
      </c>
      <c r="I13" s="480">
        <v>25680</v>
      </c>
      <c r="J13" s="450">
        <v>129.69696969696969</v>
      </c>
    </row>
    <row r="14" spans="1:10" ht="18.75" customHeight="1" x14ac:dyDescent="0.2">
      <c r="A14" s="444"/>
      <c r="B14" s="524"/>
      <c r="C14" s="525"/>
      <c r="D14" s="464"/>
      <c r="E14" s="527" t="s">
        <v>490</v>
      </c>
      <c r="F14" s="528" t="s">
        <v>491</v>
      </c>
      <c r="G14" s="485">
        <v>0</v>
      </c>
      <c r="H14" s="485">
        <v>0</v>
      </c>
      <c r="I14" s="485">
        <v>0</v>
      </c>
      <c r="J14" s="458">
        <v>0</v>
      </c>
    </row>
    <row r="15" spans="1:10" ht="18.75" customHeight="1" x14ac:dyDescent="0.2">
      <c r="A15" s="451" t="s">
        <v>339</v>
      </c>
      <c r="B15" s="529"/>
      <c r="C15" s="530"/>
      <c r="D15" s="454"/>
      <c r="E15" s="531" t="s">
        <v>492</v>
      </c>
      <c r="F15" s="467" t="s">
        <v>493</v>
      </c>
      <c r="G15" s="485">
        <v>200000</v>
      </c>
      <c r="H15" s="485">
        <v>19800</v>
      </c>
      <c r="I15" s="485">
        <v>25680</v>
      </c>
      <c r="J15" s="458">
        <v>129.69696969696969</v>
      </c>
    </row>
    <row r="16" spans="1:10" ht="18.75" customHeight="1" x14ac:dyDescent="0.2">
      <c r="A16" s="451" t="s">
        <v>339</v>
      </c>
      <c r="B16" s="529"/>
      <c r="C16" s="530"/>
      <c r="D16" s="454"/>
      <c r="E16" s="531" t="s">
        <v>494</v>
      </c>
      <c r="F16" s="467" t="s">
        <v>495</v>
      </c>
      <c r="G16" s="485">
        <v>0</v>
      </c>
      <c r="H16" s="485">
        <v>0</v>
      </c>
      <c r="I16" s="485">
        <v>0</v>
      </c>
      <c r="J16" s="458">
        <v>0</v>
      </c>
    </row>
    <row r="17" spans="1:10" ht="18.75" customHeight="1" x14ac:dyDescent="0.2">
      <c r="A17" s="444" t="s">
        <v>339</v>
      </c>
      <c r="B17" s="524"/>
      <c r="C17" s="525"/>
      <c r="D17" s="464" t="s">
        <v>496</v>
      </c>
      <c r="E17" s="465"/>
      <c r="F17" s="471" t="s">
        <v>497</v>
      </c>
      <c r="G17" s="480">
        <v>0</v>
      </c>
      <c r="H17" s="480">
        <v>0</v>
      </c>
      <c r="I17" s="480">
        <v>0</v>
      </c>
      <c r="J17" s="450">
        <v>0</v>
      </c>
    </row>
    <row r="18" spans="1:10" ht="18.75" customHeight="1" x14ac:dyDescent="0.2">
      <c r="A18" s="451" t="s">
        <v>339</v>
      </c>
      <c r="B18" s="529"/>
      <c r="C18" s="530"/>
      <c r="D18" s="454"/>
      <c r="E18" s="531" t="s">
        <v>498</v>
      </c>
      <c r="F18" s="467" t="s">
        <v>424</v>
      </c>
      <c r="G18" s="485">
        <v>0</v>
      </c>
      <c r="H18" s="485">
        <v>0</v>
      </c>
      <c r="I18" s="485">
        <v>0</v>
      </c>
      <c r="J18" s="458">
        <v>0</v>
      </c>
    </row>
    <row r="19" spans="1:10" ht="18.75" customHeight="1" x14ac:dyDescent="0.2">
      <c r="A19" s="444" t="s">
        <v>339</v>
      </c>
      <c r="B19" s="524"/>
      <c r="C19" s="525"/>
      <c r="D19" s="464" t="s">
        <v>499</v>
      </c>
      <c r="E19" s="465"/>
      <c r="F19" s="466" t="s">
        <v>500</v>
      </c>
      <c r="G19" s="480">
        <v>203000</v>
      </c>
      <c r="H19" s="480">
        <v>2052200</v>
      </c>
      <c r="I19" s="480">
        <v>154200</v>
      </c>
      <c r="J19" s="450">
        <v>7.5138875353279415</v>
      </c>
    </row>
    <row r="20" spans="1:10" ht="18.75" customHeight="1" x14ac:dyDescent="0.2">
      <c r="A20" s="451" t="s">
        <v>339</v>
      </c>
      <c r="B20" s="459"/>
      <c r="C20" s="532"/>
      <c r="D20" s="454"/>
      <c r="E20" s="531" t="s">
        <v>501</v>
      </c>
      <c r="F20" s="533" t="s">
        <v>502</v>
      </c>
      <c r="G20" s="485">
        <v>0</v>
      </c>
      <c r="H20" s="485">
        <v>0</v>
      </c>
      <c r="I20" s="485">
        <v>0</v>
      </c>
      <c r="J20" s="458">
        <v>0</v>
      </c>
    </row>
    <row r="21" spans="1:10" ht="18.75" customHeight="1" x14ac:dyDescent="0.2">
      <c r="A21" s="451" t="s">
        <v>339</v>
      </c>
      <c r="B21" s="459"/>
      <c r="C21" s="532"/>
      <c r="D21" s="454"/>
      <c r="E21" s="531" t="s">
        <v>503</v>
      </c>
      <c r="F21" s="533" t="s">
        <v>421</v>
      </c>
      <c r="G21" s="485">
        <v>200000</v>
      </c>
      <c r="H21" s="485">
        <v>1723000</v>
      </c>
      <c r="I21" s="485">
        <v>54000</v>
      </c>
      <c r="J21" s="458">
        <v>3.1340684852002325</v>
      </c>
    </row>
    <row r="22" spans="1:10" ht="18.75" customHeight="1" x14ac:dyDescent="0.2">
      <c r="A22" s="451" t="s">
        <v>339</v>
      </c>
      <c r="B22" s="459"/>
      <c r="C22" s="532"/>
      <c r="D22" s="454"/>
      <c r="E22" s="531" t="s">
        <v>504</v>
      </c>
      <c r="F22" s="533" t="s">
        <v>422</v>
      </c>
      <c r="G22" s="485">
        <v>0</v>
      </c>
      <c r="H22" s="485">
        <v>157200</v>
      </c>
      <c r="I22" s="485">
        <v>100200</v>
      </c>
      <c r="J22" s="458">
        <v>63.74045801526718</v>
      </c>
    </row>
    <row r="23" spans="1:10" ht="18.75" customHeight="1" x14ac:dyDescent="0.2">
      <c r="A23" s="451" t="s">
        <v>339</v>
      </c>
      <c r="B23" s="459"/>
      <c r="C23" s="532"/>
      <c r="D23" s="454"/>
      <c r="E23" s="531" t="s">
        <v>505</v>
      </c>
      <c r="F23" s="534" t="s">
        <v>423</v>
      </c>
      <c r="G23" s="485">
        <v>3000</v>
      </c>
      <c r="H23" s="485">
        <v>3000</v>
      </c>
      <c r="I23" s="485">
        <v>0</v>
      </c>
      <c r="J23" s="458">
        <v>0</v>
      </c>
    </row>
    <row r="24" spans="1:10" ht="18.75" customHeight="1" x14ac:dyDescent="0.2">
      <c r="A24" s="451" t="s">
        <v>339</v>
      </c>
      <c r="B24" s="459"/>
      <c r="C24" s="532"/>
      <c r="D24" s="454"/>
      <c r="E24" s="531" t="s">
        <v>506</v>
      </c>
      <c r="F24" s="534" t="s">
        <v>507</v>
      </c>
      <c r="G24" s="485">
        <v>0</v>
      </c>
      <c r="H24" s="485">
        <v>169000</v>
      </c>
      <c r="I24" s="485">
        <v>0</v>
      </c>
      <c r="J24" s="458">
        <v>0</v>
      </c>
    </row>
    <row r="25" spans="1:10" ht="18.75" customHeight="1" x14ac:dyDescent="0.2">
      <c r="A25" s="444" t="s">
        <v>339</v>
      </c>
      <c r="B25" s="524"/>
      <c r="C25" s="525"/>
      <c r="D25" s="464" t="s">
        <v>508</v>
      </c>
      <c r="E25" s="465"/>
      <c r="F25" s="471" t="s">
        <v>509</v>
      </c>
      <c r="G25" s="480">
        <v>0</v>
      </c>
      <c r="H25" s="480">
        <v>420000</v>
      </c>
      <c r="I25" s="480">
        <v>0</v>
      </c>
      <c r="J25" s="450">
        <v>0</v>
      </c>
    </row>
    <row r="26" spans="1:10" ht="18.75" customHeight="1" x14ac:dyDescent="0.2">
      <c r="A26" s="451" t="s">
        <v>339</v>
      </c>
      <c r="B26" s="477"/>
      <c r="C26" s="535"/>
      <c r="D26" s="536"/>
      <c r="E26" s="537" t="s">
        <v>510</v>
      </c>
      <c r="F26" s="538" t="s">
        <v>511</v>
      </c>
      <c r="G26" s="485">
        <v>0</v>
      </c>
      <c r="H26" s="485">
        <v>420000</v>
      </c>
      <c r="I26" s="485">
        <v>0</v>
      </c>
      <c r="J26" s="458">
        <v>0</v>
      </c>
    </row>
    <row r="27" spans="1:10" ht="18.75" customHeight="1" x14ac:dyDescent="0.2">
      <c r="A27" s="444" t="s">
        <v>339</v>
      </c>
      <c r="B27" s="524"/>
      <c r="C27" s="525"/>
      <c r="D27" s="464" t="s">
        <v>512</v>
      </c>
      <c r="E27" s="470"/>
      <c r="F27" s="539" t="s">
        <v>513</v>
      </c>
      <c r="G27" s="480">
        <v>24900</v>
      </c>
      <c r="H27" s="480">
        <v>194720</v>
      </c>
      <c r="I27" s="480">
        <v>576</v>
      </c>
      <c r="J27" s="450">
        <v>0.29580936729663104</v>
      </c>
    </row>
    <row r="28" spans="1:10" ht="18.75" customHeight="1" x14ac:dyDescent="0.2">
      <c r="A28" s="444" t="s">
        <v>339</v>
      </c>
      <c r="B28" s="524"/>
      <c r="C28" s="525"/>
      <c r="D28" s="464" t="s">
        <v>514</v>
      </c>
      <c r="E28" s="470"/>
      <c r="F28" s="540" t="s">
        <v>515</v>
      </c>
      <c r="G28" s="480">
        <v>292100</v>
      </c>
      <c r="H28" s="480">
        <v>3626610</v>
      </c>
      <c r="I28" s="480">
        <v>373435</v>
      </c>
      <c r="J28" s="450">
        <v>10.297081847786224</v>
      </c>
    </row>
    <row r="29" spans="1:10" ht="18.75" customHeight="1" x14ac:dyDescent="0.2">
      <c r="A29" s="451" t="s">
        <v>339</v>
      </c>
      <c r="B29" s="477"/>
      <c r="C29" s="535"/>
      <c r="D29" s="536"/>
      <c r="E29" s="537" t="s">
        <v>516</v>
      </c>
      <c r="F29" s="538" t="s">
        <v>517</v>
      </c>
      <c r="G29" s="485">
        <v>0</v>
      </c>
      <c r="H29" s="485">
        <v>0</v>
      </c>
      <c r="I29" s="485">
        <v>0</v>
      </c>
      <c r="J29" s="458">
        <v>0</v>
      </c>
    </row>
    <row r="30" spans="1:10" ht="18.75" customHeight="1" x14ac:dyDescent="0.2">
      <c r="A30" s="451" t="s">
        <v>339</v>
      </c>
      <c r="B30" s="477"/>
      <c r="C30" s="535"/>
      <c r="D30" s="536"/>
      <c r="E30" s="537" t="s">
        <v>518</v>
      </c>
      <c r="F30" s="538" t="s">
        <v>519</v>
      </c>
      <c r="G30" s="485">
        <v>205100</v>
      </c>
      <c r="H30" s="485">
        <v>3485610</v>
      </c>
      <c r="I30" s="485">
        <v>334033</v>
      </c>
      <c r="J30" s="458">
        <v>9.5832006449373281</v>
      </c>
    </row>
    <row r="31" spans="1:10" ht="18.75" customHeight="1" x14ac:dyDescent="0.2">
      <c r="A31" s="451" t="s">
        <v>339</v>
      </c>
      <c r="B31" s="477"/>
      <c r="C31" s="535"/>
      <c r="D31" s="536"/>
      <c r="E31" s="537" t="s">
        <v>520</v>
      </c>
      <c r="F31" s="538" t="s">
        <v>521</v>
      </c>
      <c r="G31" s="485">
        <v>87000</v>
      </c>
      <c r="H31" s="485">
        <v>141000</v>
      </c>
      <c r="I31" s="485">
        <v>39402</v>
      </c>
      <c r="J31" s="458">
        <v>27.944680851063829</v>
      </c>
    </row>
    <row r="32" spans="1:10" ht="15" thickBot="1" x14ac:dyDescent="0.25">
      <c r="A32" s="507"/>
      <c r="B32" s="508"/>
      <c r="C32" s="509"/>
      <c r="D32" s="509"/>
      <c r="E32" s="510"/>
      <c r="F32" s="511"/>
      <c r="G32" s="512"/>
      <c r="H32" s="512"/>
      <c r="I32" s="512"/>
      <c r="J32" s="514"/>
    </row>
    <row r="33" spans="2:8" x14ac:dyDescent="0.2">
      <c r="B33" s="515"/>
      <c r="C33" s="515"/>
      <c r="D33" s="515"/>
      <c r="E33" s="515"/>
      <c r="F33" s="515"/>
    </row>
    <row r="34" spans="2:8" x14ac:dyDescent="0.2">
      <c r="B34" s="515"/>
      <c r="C34" s="515"/>
      <c r="D34" s="515"/>
      <c r="E34" s="515"/>
      <c r="F34" s="515"/>
    </row>
    <row r="35" spans="2:8" x14ac:dyDescent="0.2">
      <c r="B35" s="515"/>
      <c r="C35" s="515"/>
      <c r="D35" s="515"/>
      <c r="E35" s="515"/>
      <c r="F35" s="515"/>
    </row>
    <row r="36" spans="2:8" x14ac:dyDescent="0.2">
      <c r="B36" s="515"/>
      <c r="C36" s="515"/>
      <c r="D36" s="515"/>
      <c r="E36" s="515"/>
      <c r="F36" s="515"/>
    </row>
    <row r="37" spans="2:8" x14ac:dyDescent="0.2">
      <c r="B37" s="515"/>
      <c r="C37" s="515"/>
      <c r="D37" s="515"/>
      <c r="E37" s="515"/>
      <c r="F37" s="515"/>
      <c r="H37" s="517"/>
    </row>
    <row r="38" spans="2:8" x14ac:dyDescent="0.2">
      <c r="B38" s="515"/>
      <c r="C38" s="515"/>
      <c r="D38" s="515"/>
      <c r="E38" s="515"/>
      <c r="F38" s="515"/>
    </row>
    <row r="39" spans="2:8" x14ac:dyDescent="0.2">
      <c r="B39" s="515"/>
      <c r="C39" s="515"/>
      <c r="D39" s="515"/>
      <c r="E39" s="515"/>
      <c r="F39" s="515"/>
    </row>
    <row r="40" spans="2:8" x14ac:dyDescent="0.2">
      <c r="B40" s="515"/>
      <c r="C40" s="515"/>
      <c r="D40" s="515"/>
      <c r="E40" s="515"/>
      <c r="F40" s="515"/>
    </row>
    <row r="41" spans="2:8" x14ac:dyDescent="0.2">
      <c r="B41" s="515"/>
      <c r="C41" s="515"/>
      <c r="D41" s="515"/>
      <c r="E41" s="515"/>
      <c r="F41" s="515"/>
    </row>
    <row r="42" spans="2:8" x14ac:dyDescent="0.2">
      <c r="B42" s="515"/>
      <c r="C42" s="515"/>
      <c r="D42" s="515"/>
      <c r="E42" s="515"/>
      <c r="F42" s="515"/>
    </row>
    <row r="43" spans="2:8" x14ac:dyDescent="0.2">
      <c r="B43" s="515"/>
      <c r="C43" s="515"/>
      <c r="D43" s="515"/>
      <c r="E43" s="515"/>
      <c r="F43" s="515"/>
    </row>
    <row r="44" spans="2:8" x14ac:dyDescent="0.2">
      <c r="B44" s="515"/>
      <c r="C44" s="515"/>
      <c r="D44" s="515"/>
      <c r="E44" s="515"/>
      <c r="F44" s="515"/>
    </row>
    <row r="45" spans="2:8" x14ac:dyDescent="0.2">
      <c r="B45" s="515"/>
      <c r="C45" s="515"/>
      <c r="D45" s="515"/>
      <c r="E45" s="515"/>
      <c r="F45" s="515"/>
    </row>
    <row r="46" spans="2:8" x14ac:dyDescent="0.2">
      <c r="B46" s="515"/>
      <c r="C46" s="515"/>
      <c r="D46" s="515"/>
      <c r="E46" s="515"/>
      <c r="F46" s="515"/>
    </row>
    <row r="47" spans="2:8" x14ac:dyDescent="0.2">
      <c r="B47" s="515"/>
      <c r="C47" s="515"/>
      <c r="D47" s="515"/>
      <c r="E47" s="515"/>
      <c r="F47" s="515"/>
    </row>
    <row r="48" spans="2:8" x14ac:dyDescent="0.2">
      <c r="B48" s="515"/>
      <c r="C48" s="515"/>
      <c r="D48" s="515"/>
      <c r="E48" s="515"/>
      <c r="F48" s="515"/>
    </row>
    <row r="49" spans="2:6" x14ac:dyDescent="0.2">
      <c r="B49" s="515"/>
      <c r="C49" s="515"/>
      <c r="D49" s="515"/>
      <c r="E49" s="515"/>
      <c r="F49" s="515"/>
    </row>
    <row r="50" spans="2:6" x14ac:dyDescent="0.2">
      <c r="B50" s="515"/>
      <c r="C50" s="515"/>
      <c r="D50" s="515"/>
      <c r="E50" s="515"/>
      <c r="F50" s="515"/>
    </row>
    <row r="51" spans="2:6" x14ac:dyDescent="0.2">
      <c r="B51" s="515"/>
      <c r="C51" s="515"/>
      <c r="D51" s="515"/>
      <c r="E51" s="515"/>
      <c r="F51" s="515"/>
    </row>
    <row r="52" spans="2:6" x14ac:dyDescent="0.2">
      <c r="B52" s="515"/>
      <c r="C52" s="515"/>
      <c r="D52" s="515"/>
      <c r="E52" s="515"/>
      <c r="F52" s="515"/>
    </row>
    <row r="53" spans="2:6" x14ac:dyDescent="0.2">
      <c r="B53" s="515"/>
      <c r="C53" s="515"/>
      <c r="D53" s="515"/>
      <c r="E53" s="515"/>
      <c r="F53" s="515"/>
    </row>
    <row r="54" spans="2:6" x14ac:dyDescent="0.2">
      <c r="B54" s="515"/>
      <c r="C54" s="515"/>
      <c r="D54" s="515"/>
      <c r="E54" s="515"/>
      <c r="F54" s="515"/>
    </row>
    <row r="55" spans="2:6" x14ac:dyDescent="0.2">
      <c r="B55" s="515"/>
      <c r="C55" s="515"/>
      <c r="D55" s="515"/>
      <c r="E55" s="515"/>
      <c r="F55" s="515"/>
    </row>
    <row r="56" spans="2:6" x14ac:dyDescent="0.2">
      <c r="B56" s="515"/>
      <c r="C56" s="515"/>
      <c r="D56" s="515"/>
      <c r="E56" s="515"/>
      <c r="F56" s="515"/>
    </row>
    <row r="57" spans="2:6" x14ac:dyDescent="0.2">
      <c r="B57" s="515"/>
      <c r="C57" s="515"/>
      <c r="D57" s="515"/>
      <c r="E57" s="515"/>
      <c r="F57" s="515"/>
    </row>
    <row r="58" spans="2:6" x14ac:dyDescent="0.2">
      <c r="B58" s="515"/>
      <c r="C58" s="515"/>
      <c r="D58" s="515"/>
      <c r="E58" s="515"/>
      <c r="F58" s="515"/>
    </row>
    <row r="59" spans="2:6" x14ac:dyDescent="0.2">
      <c r="B59" s="515"/>
      <c r="C59" s="515"/>
      <c r="D59" s="515"/>
      <c r="E59" s="515"/>
      <c r="F59" s="515"/>
    </row>
    <row r="60" spans="2:6" x14ac:dyDescent="0.2">
      <c r="B60" s="515"/>
      <c r="C60" s="515"/>
      <c r="D60" s="515"/>
      <c r="E60" s="515"/>
      <c r="F60" s="515"/>
    </row>
    <row r="61" spans="2:6" x14ac:dyDescent="0.2">
      <c r="B61" s="515"/>
      <c r="C61" s="515"/>
      <c r="D61" s="515"/>
      <c r="E61" s="515"/>
      <c r="F61" s="515"/>
    </row>
    <row r="62" spans="2:6" x14ac:dyDescent="0.2">
      <c r="B62" s="515"/>
      <c r="C62" s="515"/>
      <c r="D62" s="515"/>
      <c r="E62" s="515"/>
      <c r="F62" s="515"/>
    </row>
    <row r="63" spans="2:6" x14ac:dyDescent="0.2">
      <c r="B63" s="515"/>
      <c r="C63" s="515"/>
      <c r="D63" s="515"/>
      <c r="E63" s="515"/>
      <c r="F63" s="515"/>
    </row>
    <row r="64" spans="2:6" x14ac:dyDescent="0.2">
      <c r="B64" s="515"/>
      <c r="C64" s="515"/>
      <c r="D64" s="515"/>
      <c r="E64" s="515"/>
      <c r="F64" s="515"/>
    </row>
    <row r="65" spans="2:6" x14ac:dyDescent="0.2">
      <c r="B65" s="515"/>
      <c r="C65" s="515"/>
      <c r="D65" s="515"/>
      <c r="E65" s="515"/>
      <c r="F65" s="515"/>
    </row>
    <row r="66" spans="2:6" x14ac:dyDescent="0.2">
      <c r="B66" s="515"/>
      <c r="C66" s="515"/>
      <c r="D66" s="515"/>
      <c r="E66" s="515"/>
      <c r="F66" s="515"/>
    </row>
    <row r="67" spans="2:6" x14ac:dyDescent="0.2">
      <c r="B67" s="515"/>
      <c r="C67" s="515"/>
      <c r="D67" s="515"/>
      <c r="E67" s="515"/>
      <c r="F67" s="515"/>
    </row>
    <row r="68" spans="2:6" x14ac:dyDescent="0.2">
      <c r="B68" s="515"/>
      <c r="C68" s="515"/>
      <c r="D68" s="515"/>
      <c r="E68" s="515"/>
      <c r="F68" s="515"/>
    </row>
    <row r="69" spans="2:6" x14ac:dyDescent="0.2">
      <c r="B69" s="515"/>
      <c r="C69" s="515"/>
      <c r="D69" s="515"/>
      <c r="E69" s="515"/>
      <c r="F69" s="515"/>
    </row>
    <row r="70" spans="2:6" x14ac:dyDescent="0.2">
      <c r="B70" s="515"/>
      <c r="C70" s="515"/>
      <c r="D70" s="515"/>
      <c r="E70" s="515"/>
      <c r="F70" s="515"/>
    </row>
    <row r="71" spans="2:6" x14ac:dyDescent="0.2">
      <c r="B71" s="515"/>
      <c r="C71" s="515"/>
      <c r="D71" s="515"/>
      <c r="E71" s="515"/>
      <c r="F71" s="515"/>
    </row>
    <row r="72" spans="2:6" x14ac:dyDescent="0.2">
      <c r="B72" s="515"/>
      <c r="C72" s="515"/>
      <c r="D72" s="515"/>
      <c r="E72" s="515"/>
      <c r="F72" s="515"/>
    </row>
    <row r="73" spans="2:6" x14ac:dyDescent="0.2">
      <c r="B73" s="515"/>
      <c r="C73" s="515"/>
      <c r="D73" s="515"/>
      <c r="E73" s="515"/>
      <c r="F73" s="515"/>
    </row>
    <row r="74" spans="2:6" x14ac:dyDescent="0.2">
      <c r="B74" s="515"/>
      <c r="C74" s="515"/>
      <c r="D74" s="515"/>
      <c r="E74" s="515"/>
      <c r="F74" s="515"/>
    </row>
    <row r="75" spans="2:6" x14ac:dyDescent="0.2">
      <c r="B75" s="515"/>
      <c r="C75" s="515"/>
      <c r="D75" s="515"/>
      <c r="E75" s="515"/>
      <c r="F75" s="515"/>
    </row>
    <row r="76" spans="2:6" x14ac:dyDescent="0.2">
      <c r="B76" s="515"/>
      <c r="C76" s="515"/>
      <c r="D76" s="515"/>
      <c r="E76" s="515"/>
      <c r="F76" s="515"/>
    </row>
    <row r="77" spans="2:6" x14ac:dyDescent="0.2">
      <c r="B77" s="515"/>
      <c r="C77" s="515"/>
      <c r="D77" s="515"/>
      <c r="E77" s="515"/>
      <c r="F77" s="515"/>
    </row>
    <row r="78" spans="2:6" x14ac:dyDescent="0.2">
      <c r="B78" s="515"/>
      <c r="C78" s="515"/>
      <c r="D78" s="515"/>
      <c r="E78" s="515"/>
      <c r="F78" s="515"/>
    </row>
    <row r="79" spans="2:6" x14ac:dyDescent="0.2">
      <c r="B79" s="515"/>
      <c r="C79" s="515"/>
      <c r="D79" s="515"/>
      <c r="E79" s="515"/>
      <c r="F79" s="515"/>
    </row>
    <row r="80" spans="2:6" x14ac:dyDescent="0.2">
      <c r="B80" s="515"/>
      <c r="C80" s="515"/>
      <c r="D80" s="515"/>
      <c r="E80" s="515"/>
      <c r="F80" s="515"/>
    </row>
    <row r="81" spans="2:6" x14ac:dyDescent="0.2">
      <c r="B81" s="515"/>
      <c r="C81" s="515"/>
      <c r="D81" s="515"/>
      <c r="E81" s="515"/>
      <c r="F81" s="515"/>
    </row>
    <row r="82" spans="2:6" x14ac:dyDescent="0.2">
      <c r="B82" s="515"/>
      <c r="C82" s="515"/>
      <c r="D82" s="515"/>
      <c r="E82" s="515"/>
      <c r="F82" s="515"/>
    </row>
    <row r="83" spans="2:6" x14ac:dyDescent="0.2">
      <c r="B83" s="515"/>
      <c r="C83" s="515"/>
      <c r="D83" s="515"/>
      <c r="E83" s="515"/>
      <c r="F83" s="515"/>
    </row>
    <row r="84" spans="2:6" x14ac:dyDescent="0.2">
      <c r="B84" s="515"/>
      <c r="C84" s="515"/>
      <c r="D84" s="515"/>
      <c r="E84" s="515"/>
      <c r="F84" s="515"/>
    </row>
    <row r="85" spans="2:6" x14ac:dyDescent="0.2">
      <c r="B85" s="515"/>
      <c r="C85" s="515"/>
      <c r="D85" s="515"/>
      <c r="E85" s="515"/>
      <c r="F85" s="515"/>
    </row>
    <row r="86" spans="2:6" x14ac:dyDescent="0.2">
      <c r="B86" s="515"/>
      <c r="C86" s="515"/>
      <c r="D86" s="515"/>
      <c r="E86" s="515"/>
      <c r="F86" s="515"/>
    </row>
    <row r="87" spans="2:6" x14ac:dyDescent="0.2">
      <c r="B87" s="515"/>
      <c r="C87" s="515"/>
      <c r="D87" s="515"/>
      <c r="E87" s="515"/>
      <c r="F87" s="515"/>
    </row>
    <row r="88" spans="2:6" x14ac:dyDescent="0.2">
      <c r="B88" s="515"/>
      <c r="C88" s="515"/>
      <c r="D88" s="515"/>
      <c r="E88" s="515"/>
      <c r="F88" s="515"/>
    </row>
    <row r="89" spans="2:6" x14ac:dyDescent="0.2">
      <c r="B89" s="515"/>
      <c r="C89" s="515"/>
      <c r="D89" s="515"/>
      <c r="E89" s="515"/>
      <c r="F89" s="515"/>
    </row>
    <row r="90" spans="2:6" x14ac:dyDescent="0.2">
      <c r="B90" s="515"/>
      <c r="C90" s="515"/>
      <c r="D90" s="515"/>
      <c r="E90" s="515"/>
      <c r="F90" s="515"/>
    </row>
    <row r="91" spans="2:6" x14ac:dyDescent="0.2">
      <c r="B91" s="515"/>
      <c r="C91" s="515"/>
      <c r="D91" s="515"/>
      <c r="E91" s="515"/>
      <c r="F91" s="515"/>
    </row>
    <row r="92" spans="2:6" x14ac:dyDescent="0.2">
      <c r="B92" s="515"/>
      <c r="C92" s="515"/>
      <c r="D92" s="515"/>
      <c r="E92" s="515"/>
      <c r="F92" s="515"/>
    </row>
    <row r="93" spans="2:6" x14ac:dyDescent="0.2">
      <c r="B93" s="515"/>
      <c r="C93" s="515"/>
      <c r="D93" s="515"/>
      <c r="E93" s="515"/>
      <c r="F93" s="515"/>
    </row>
    <row r="94" spans="2:6" x14ac:dyDescent="0.2">
      <c r="B94" s="515"/>
      <c r="C94" s="515"/>
      <c r="D94" s="515"/>
      <c r="E94" s="515"/>
      <c r="F94" s="515"/>
    </row>
    <row r="95" spans="2:6" x14ac:dyDescent="0.2">
      <c r="B95" s="515"/>
      <c r="C95" s="515"/>
      <c r="D95" s="515"/>
      <c r="E95" s="515"/>
      <c r="F95" s="515"/>
    </row>
    <row r="96" spans="2:6" x14ac:dyDescent="0.2">
      <c r="B96" s="515"/>
      <c r="C96" s="515"/>
      <c r="D96" s="515"/>
      <c r="E96" s="515"/>
      <c r="F96" s="515"/>
    </row>
    <row r="97" spans="2:6" x14ac:dyDescent="0.2">
      <c r="B97" s="515"/>
      <c r="C97" s="515"/>
      <c r="D97" s="515"/>
      <c r="E97" s="515"/>
      <c r="F97" s="515"/>
    </row>
    <row r="98" spans="2:6" x14ac:dyDescent="0.2">
      <c r="B98" s="515"/>
      <c r="C98" s="515"/>
      <c r="D98" s="515"/>
      <c r="E98" s="515"/>
      <c r="F98" s="515"/>
    </row>
    <row r="99" spans="2:6" x14ac:dyDescent="0.2">
      <c r="B99" s="515"/>
      <c r="C99" s="515"/>
      <c r="D99" s="515"/>
      <c r="E99" s="515"/>
      <c r="F99" s="515"/>
    </row>
    <row r="100" spans="2:6" x14ac:dyDescent="0.2">
      <c r="B100" s="515"/>
      <c r="C100" s="515"/>
      <c r="D100" s="515"/>
      <c r="E100" s="515"/>
      <c r="F100" s="515"/>
    </row>
    <row r="101" spans="2:6" x14ac:dyDescent="0.2">
      <c r="B101" s="515"/>
      <c r="C101" s="515"/>
      <c r="D101" s="515"/>
      <c r="E101" s="515"/>
      <c r="F101" s="515"/>
    </row>
    <row r="102" spans="2:6" x14ac:dyDescent="0.2">
      <c r="B102" s="515"/>
      <c r="C102" s="515"/>
      <c r="D102" s="515"/>
      <c r="E102" s="515"/>
      <c r="F102" s="515"/>
    </row>
    <row r="103" spans="2:6" x14ac:dyDescent="0.2">
      <c r="B103" s="515"/>
      <c r="C103" s="515"/>
      <c r="D103" s="515"/>
      <c r="E103" s="515"/>
      <c r="F103" s="515"/>
    </row>
    <row r="104" spans="2:6" x14ac:dyDescent="0.2">
      <c r="B104" s="515"/>
      <c r="C104" s="515"/>
      <c r="D104" s="515"/>
      <c r="E104" s="515"/>
      <c r="F104" s="515"/>
    </row>
    <row r="105" spans="2:6" x14ac:dyDescent="0.2">
      <c r="B105" s="515"/>
      <c r="C105" s="515"/>
      <c r="D105" s="515"/>
      <c r="E105" s="515"/>
      <c r="F105" s="515"/>
    </row>
    <row r="106" spans="2:6" x14ac:dyDescent="0.2">
      <c r="B106" s="515"/>
      <c r="C106" s="515"/>
      <c r="D106" s="515"/>
      <c r="E106" s="515"/>
      <c r="F106" s="515"/>
    </row>
    <row r="107" spans="2:6" x14ac:dyDescent="0.2">
      <c r="B107" s="515"/>
      <c r="C107" s="515"/>
      <c r="D107" s="515"/>
      <c r="E107" s="515"/>
      <c r="F107" s="515"/>
    </row>
    <row r="108" spans="2:6" x14ac:dyDescent="0.2">
      <c r="B108" s="515"/>
      <c r="C108" s="515"/>
      <c r="D108" s="515"/>
      <c r="E108" s="515"/>
      <c r="F108" s="515"/>
    </row>
    <row r="109" spans="2:6" x14ac:dyDescent="0.2">
      <c r="B109" s="515"/>
      <c r="C109" s="515"/>
      <c r="D109" s="515"/>
      <c r="E109" s="515"/>
      <c r="F109" s="515"/>
    </row>
    <row r="110" spans="2:6" x14ac:dyDescent="0.2">
      <c r="B110" s="515"/>
      <c r="C110" s="515"/>
      <c r="D110" s="515"/>
      <c r="E110" s="515"/>
      <c r="F110" s="515"/>
    </row>
    <row r="111" spans="2:6" x14ac:dyDescent="0.2">
      <c r="B111" s="515"/>
      <c r="C111" s="515"/>
      <c r="D111" s="515"/>
      <c r="E111" s="515"/>
      <c r="F111" s="515"/>
    </row>
    <row r="112" spans="2:6" x14ac:dyDescent="0.2">
      <c r="B112" s="515"/>
      <c r="C112" s="515"/>
      <c r="D112" s="515"/>
      <c r="E112" s="515"/>
      <c r="F112" s="515"/>
    </row>
    <row r="113" spans="2:6" x14ac:dyDescent="0.2">
      <c r="B113" s="515"/>
      <c r="C113" s="515"/>
      <c r="D113" s="515"/>
      <c r="E113" s="515"/>
      <c r="F113" s="515"/>
    </row>
    <row r="114" spans="2:6" x14ac:dyDescent="0.2">
      <c r="B114" s="515"/>
      <c r="C114" s="515"/>
      <c r="D114" s="515"/>
      <c r="E114" s="515"/>
      <c r="F114" s="515"/>
    </row>
    <row r="115" spans="2:6" x14ac:dyDescent="0.2">
      <c r="B115" s="515"/>
      <c r="C115" s="515"/>
      <c r="D115" s="515"/>
      <c r="E115" s="515"/>
      <c r="F115" s="515"/>
    </row>
    <row r="116" spans="2:6" x14ac:dyDescent="0.2">
      <c r="B116" s="515"/>
      <c r="C116" s="515"/>
      <c r="D116" s="515"/>
      <c r="E116" s="515"/>
      <c r="F116" s="515"/>
    </row>
    <row r="117" spans="2:6" x14ac:dyDescent="0.2">
      <c r="B117" s="515"/>
      <c r="C117" s="515"/>
      <c r="D117" s="515"/>
      <c r="E117" s="515"/>
      <c r="F117" s="515"/>
    </row>
    <row r="118" spans="2:6" x14ac:dyDescent="0.2">
      <c r="B118" s="515"/>
      <c r="C118" s="515"/>
      <c r="D118" s="515"/>
      <c r="E118" s="515"/>
      <c r="F118" s="515"/>
    </row>
    <row r="119" spans="2:6" x14ac:dyDescent="0.2">
      <c r="B119" s="515"/>
      <c r="C119" s="515"/>
      <c r="D119" s="515"/>
      <c r="E119" s="515"/>
      <c r="F119" s="515"/>
    </row>
    <row r="120" spans="2:6" x14ac:dyDescent="0.2">
      <c r="B120" s="515"/>
      <c r="C120" s="515"/>
      <c r="D120" s="515"/>
      <c r="E120" s="515"/>
      <c r="F120" s="515"/>
    </row>
    <row r="121" spans="2:6" x14ac:dyDescent="0.2">
      <c r="B121" s="515"/>
      <c r="C121" s="515"/>
      <c r="D121" s="515"/>
      <c r="E121" s="515"/>
      <c r="F121" s="515"/>
    </row>
    <row r="122" spans="2:6" x14ac:dyDescent="0.2">
      <c r="B122" s="515"/>
      <c r="C122" s="515"/>
      <c r="D122" s="515"/>
      <c r="E122" s="515"/>
      <c r="F122" s="515"/>
    </row>
    <row r="123" spans="2:6" x14ac:dyDescent="0.2">
      <c r="B123" s="515"/>
      <c r="C123" s="515"/>
      <c r="D123" s="515"/>
      <c r="E123" s="515"/>
      <c r="F123" s="515"/>
    </row>
    <row r="124" spans="2:6" x14ac:dyDescent="0.2">
      <c r="B124" s="515"/>
      <c r="C124" s="515"/>
      <c r="D124" s="515"/>
      <c r="E124" s="515"/>
      <c r="F124" s="515"/>
    </row>
    <row r="125" spans="2:6" x14ac:dyDescent="0.2">
      <c r="B125" s="515"/>
      <c r="C125" s="515"/>
      <c r="D125" s="515"/>
      <c r="E125" s="515"/>
      <c r="F125" s="515"/>
    </row>
    <row r="126" spans="2:6" x14ac:dyDescent="0.2">
      <c r="B126" s="515"/>
      <c r="C126" s="515"/>
      <c r="D126" s="515"/>
      <c r="E126" s="515"/>
      <c r="F126" s="515"/>
    </row>
    <row r="127" spans="2:6" x14ac:dyDescent="0.2">
      <c r="B127" s="515"/>
      <c r="C127" s="515"/>
      <c r="D127" s="515"/>
      <c r="E127" s="515"/>
      <c r="F127" s="515"/>
    </row>
    <row r="128" spans="2:6" x14ac:dyDescent="0.2">
      <c r="B128" s="515"/>
      <c r="C128" s="515"/>
      <c r="D128" s="515"/>
      <c r="E128" s="515"/>
      <c r="F128" s="515"/>
    </row>
    <row r="129" spans="2:6" x14ac:dyDescent="0.2">
      <c r="B129" s="515"/>
      <c r="C129" s="515"/>
      <c r="D129" s="515"/>
      <c r="E129" s="515"/>
      <c r="F129" s="515"/>
    </row>
    <row r="130" spans="2:6" x14ac:dyDescent="0.2">
      <c r="B130" s="515"/>
      <c r="C130" s="515"/>
      <c r="D130" s="515"/>
      <c r="E130" s="515"/>
      <c r="F130" s="515"/>
    </row>
    <row r="131" spans="2:6" x14ac:dyDescent="0.2">
      <c r="B131" s="515"/>
      <c r="C131" s="515"/>
      <c r="D131" s="515"/>
      <c r="E131" s="515"/>
      <c r="F131" s="515"/>
    </row>
    <row r="132" spans="2:6" x14ac:dyDescent="0.2">
      <c r="B132" s="515"/>
      <c r="C132" s="515"/>
      <c r="D132" s="515"/>
      <c r="E132" s="515"/>
      <c r="F132" s="515"/>
    </row>
    <row r="133" spans="2:6" x14ac:dyDescent="0.2">
      <c r="B133" s="515"/>
      <c r="C133" s="515"/>
      <c r="D133" s="515"/>
      <c r="E133" s="515"/>
      <c r="F133" s="515"/>
    </row>
    <row r="134" spans="2:6" x14ac:dyDescent="0.2">
      <c r="B134" s="515"/>
      <c r="C134" s="515"/>
      <c r="D134" s="515"/>
      <c r="E134" s="515"/>
      <c r="F134" s="515"/>
    </row>
    <row r="135" spans="2:6" x14ac:dyDescent="0.2">
      <c r="B135" s="515"/>
      <c r="C135" s="515"/>
      <c r="D135" s="515"/>
      <c r="E135" s="515"/>
      <c r="F135" s="515"/>
    </row>
    <row r="136" spans="2:6" x14ac:dyDescent="0.2">
      <c r="B136" s="515"/>
      <c r="C136" s="515"/>
      <c r="D136" s="515"/>
      <c r="E136" s="515"/>
      <c r="F136" s="515"/>
    </row>
    <row r="137" spans="2:6" x14ac:dyDescent="0.2">
      <c r="B137" s="515"/>
      <c r="C137" s="515"/>
      <c r="D137" s="515"/>
      <c r="E137" s="515"/>
      <c r="F137" s="515"/>
    </row>
    <row r="138" spans="2:6" x14ac:dyDescent="0.2">
      <c r="B138" s="515"/>
      <c r="C138" s="515"/>
      <c r="D138" s="515"/>
      <c r="E138" s="515"/>
      <c r="F138" s="515"/>
    </row>
    <row r="139" spans="2:6" x14ac:dyDescent="0.2">
      <c r="B139" s="515"/>
      <c r="C139" s="515"/>
      <c r="D139" s="515"/>
      <c r="E139" s="515"/>
      <c r="F139" s="515"/>
    </row>
    <row r="140" spans="2:6" x14ac:dyDescent="0.2">
      <c r="B140" s="515"/>
      <c r="C140" s="515"/>
      <c r="D140" s="515"/>
      <c r="E140" s="515"/>
      <c r="F140" s="515"/>
    </row>
    <row r="141" spans="2:6" x14ac:dyDescent="0.2">
      <c r="B141" s="515"/>
      <c r="C141" s="515"/>
      <c r="D141" s="515"/>
      <c r="E141" s="515"/>
      <c r="F141" s="515"/>
    </row>
    <row r="142" spans="2:6" x14ac:dyDescent="0.2">
      <c r="B142" s="515"/>
      <c r="C142" s="515"/>
      <c r="D142" s="515"/>
      <c r="E142" s="515"/>
      <c r="F142" s="515"/>
    </row>
    <row r="143" spans="2:6" x14ac:dyDescent="0.2">
      <c r="B143" s="515"/>
      <c r="C143" s="515"/>
      <c r="D143" s="515"/>
      <c r="E143" s="515"/>
      <c r="F143" s="515"/>
    </row>
    <row r="144" spans="2:6" x14ac:dyDescent="0.2">
      <c r="B144" s="515"/>
      <c r="C144" s="515"/>
      <c r="D144" s="515"/>
      <c r="E144" s="515"/>
      <c r="F144" s="515"/>
    </row>
    <row r="145" spans="2:6" x14ac:dyDescent="0.2">
      <c r="B145" s="515"/>
      <c r="C145" s="515"/>
      <c r="D145" s="515"/>
      <c r="E145" s="515"/>
      <c r="F145" s="515"/>
    </row>
    <row r="146" spans="2:6" x14ac:dyDescent="0.2">
      <c r="B146" s="515"/>
      <c r="C146" s="515"/>
      <c r="D146" s="515"/>
      <c r="E146" s="515"/>
      <c r="F146" s="515"/>
    </row>
    <row r="147" spans="2:6" x14ac:dyDescent="0.2">
      <c r="B147" s="515"/>
      <c r="C147" s="515"/>
      <c r="D147" s="515"/>
      <c r="E147" s="515"/>
      <c r="F147" s="515"/>
    </row>
    <row r="148" spans="2:6" x14ac:dyDescent="0.2">
      <c r="B148" s="515"/>
      <c r="C148" s="515"/>
      <c r="D148" s="515"/>
      <c r="E148" s="515"/>
      <c r="F148" s="515"/>
    </row>
    <row r="149" spans="2:6" x14ac:dyDescent="0.2">
      <c r="B149" s="515"/>
      <c r="C149" s="515"/>
      <c r="D149" s="515"/>
      <c r="E149" s="515"/>
      <c r="F149" s="515"/>
    </row>
    <row r="150" spans="2:6" x14ac:dyDescent="0.2">
      <c r="B150" s="515"/>
      <c r="C150" s="515"/>
      <c r="D150" s="515"/>
      <c r="E150" s="515"/>
      <c r="F150" s="515"/>
    </row>
    <row r="151" spans="2:6" x14ac:dyDescent="0.2">
      <c r="B151" s="515"/>
      <c r="C151" s="515"/>
      <c r="D151" s="515"/>
      <c r="E151" s="515"/>
      <c r="F151" s="515"/>
    </row>
    <row r="152" spans="2:6" x14ac:dyDescent="0.2">
      <c r="B152" s="515"/>
      <c r="C152" s="515"/>
      <c r="D152" s="515"/>
      <c r="E152" s="515"/>
      <c r="F152" s="515"/>
    </row>
    <row r="153" spans="2:6" x14ac:dyDescent="0.2">
      <c r="B153" s="515"/>
      <c r="C153" s="515"/>
      <c r="D153" s="515"/>
      <c r="E153" s="515"/>
      <c r="F153" s="515"/>
    </row>
    <row r="154" spans="2:6" x14ac:dyDescent="0.2">
      <c r="B154" s="515"/>
      <c r="C154" s="515"/>
      <c r="D154" s="515"/>
      <c r="E154" s="515"/>
      <c r="F154" s="515"/>
    </row>
    <row r="155" spans="2:6" x14ac:dyDescent="0.2">
      <c r="B155" s="515"/>
      <c r="C155" s="515"/>
      <c r="D155" s="515"/>
      <c r="E155" s="515"/>
      <c r="F155" s="515"/>
    </row>
    <row r="156" spans="2:6" x14ac:dyDescent="0.2">
      <c r="B156" s="515"/>
      <c r="C156" s="515"/>
      <c r="D156" s="515"/>
      <c r="E156" s="515"/>
      <c r="F156" s="515"/>
    </row>
    <row r="157" spans="2:6" x14ac:dyDescent="0.2">
      <c r="B157" s="515"/>
      <c r="C157" s="515"/>
      <c r="D157" s="515"/>
      <c r="E157" s="515"/>
      <c r="F157" s="515"/>
    </row>
    <row r="158" spans="2:6" x14ac:dyDescent="0.2">
      <c r="B158" s="515"/>
      <c r="C158" s="515"/>
      <c r="D158" s="515"/>
      <c r="E158" s="515"/>
      <c r="F158" s="515"/>
    </row>
    <row r="159" spans="2:6" x14ac:dyDescent="0.2">
      <c r="B159" s="515"/>
      <c r="C159" s="515"/>
      <c r="D159" s="515"/>
      <c r="E159" s="515"/>
      <c r="F159" s="515"/>
    </row>
    <row r="160" spans="2:6" x14ac:dyDescent="0.2">
      <c r="B160" s="515"/>
      <c r="C160" s="515"/>
      <c r="D160" s="515"/>
      <c r="E160" s="515"/>
      <c r="F160" s="515"/>
    </row>
    <row r="161" spans="2:6" x14ac:dyDescent="0.2">
      <c r="B161" s="515"/>
      <c r="C161" s="515"/>
      <c r="D161" s="515"/>
      <c r="E161" s="515"/>
      <c r="F161" s="515"/>
    </row>
    <row r="162" spans="2:6" x14ac:dyDescent="0.2">
      <c r="B162" s="515"/>
      <c r="C162" s="515"/>
      <c r="D162" s="515"/>
      <c r="E162" s="515"/>
      <c r="F162" s="515"/>
    </row>
    <row r="163" spans="2:6" x14ac:dyDescent="0.2">
      <c r="B163" s="515"/>
      <c r="C163" s="515"/>
      <c r="D163" s="515"/>
      <c r="E163" s="515"/>
      <c r="F163" s="515"/>
    </row>
    <row r="164" spans="2:6" x14ac:dyDescent="0.2">
      <c r="B164" s="515"/>
      <c r="C164" s="515"/>
      <c r="D164" s="515"/>
      <c r="E164" s="515"/>
      <c r="F164" s="515"/>
    </row>
    <row r="165" spans="2:6" x14ac:dyDescent="0.2">
      <c r="B165" s="515"/>
      <c r="C165" s="515"/>
      <c r="D165" s="515"/>
      <c r="E165" s="515"/>
      <c r="F165" s="515"/>
    </row>
    <row r="166" spans="2:6" x14ac:dyDescent="0.2">
      <c r="B166" s="515"/>
      <c r="C166" s="515"/>
      <c r="D166" s="515"/>
      <c r="E166" s="515"/>
      <c r="F166" s="515"/>
    </row>
    <row r="167" spans="2:6" x14ac:dyDescent="0.2">
      <c r="B167" s="515"/>
      <c r="C167" s="515"/>
      <c r="D167" s="515"/>
      <c r="E167" s="515"/>
      <c r="F167" s="515"/>
    </row>
    <row r="168" spans="2:6" x14ac:dyDescent="0.2">
      <c r="B168" s="515"/>
      <c r="C168" s="515"/>
      <c r="D168" s="515"/>
      <c r="E168" s="515"/>
      <c r="F168" s="515"/>
    </row>
    <row r="169" spans="2:6" x14ac:dyDescent="0.2">
      <c r="B169" s="515"/>
      <c r="C169" s="515"/>
      <c r="D169" s="515"/>
      <c r="E169" s="515"/>
      <c r="F169" s="515"/>
    </row>
    <row r="170" spans="2:6" x14ac:dyDescent="0.2">
      <c r="B170" s="515"/>
      <c r="C170" s="515"/>
      <c r="D170" s="515"/>
      <c r="E170" s="515"/>
      <c r="F170" s="515"/>
    </row>
    <row r="171" spans="2:6" x14ac:dyDescent="0.2">
      <c r="B171" s="515"/>
      <c r="C171" s="515"/>
      <c r="D171" s="515"/>
      <c r="E171" s="515"/>
      <c r="F171" s="515"/>
    </row>
    <row r="172" spans="2:6" x14ac:dyDescent="0.2">
      <c r="B172" s="515"/>
      <c r="C172" s="515"/>
      <c r="D172" s="515"/>
      <c r="E172" s="515"/>
      <c r="F172" s="515"/>
    </row>
    <row r="173" spans="2:6" x14ac:dyDescent="0.2">
      <c r="B173" s="515"/>
      <c r="C173" s="515"/>
      <c r="D173" s="515"/>
      <c r="E173" s="515"/>
      <c r="F173" s="515"/>
    </row>
    <row r="174" spans="2:6" x14ac:dyDescent="0.2">
      <c r="B174" s="515"/>
      <c r="C174" s="515"/>
      <c r="D174" s="515"/>
      <c r="E174" s="515"/>
      <c r="F174" s="515"/>
    </row>
    <row r="175" spans="2:6" x14ac:dyDescent="0.2">
      <c r="B175" s="515"/>
      <c r="C175" s="515"/>
      <c r="D175" s="515"/>
      <c r="E175" s="515"/>
      <c r="F175" s="515"/>
    </row>
    <row r="176" spans="2:6" x14ac:dyDescent="0.2">
      <c r="B176" s="515"/>
      <c r="C176" s="515"/>
      <c r="D176" s="515"/>
      <c r="E176" s="515"/>
      <c r="F176" s="515"/>
    </row>
    <row r="177" spans="2:6" x14ac:dyDescent="0.2">
      <c r="B177" s="515"/>
      <c r="C177" s="515"/>
      <c r="D177" s="515"/>
      <c r="E177" s="515"/>
      <c r="F177" s="515"/>
    </row>
    <row r="178" spans="2:6" x14ac:dyDescent="0.2">
      <c r="B178" s="515"/>
      <c r="C178" s="515"/>
      <c r="D178" s="515"/>
      <c r="E178" s="515"/>
      <c r="F178" s="515"/>
    </row>
    <row r="179" spans="2:6" x14ac:dyDescent="0.2">
      <c r="B179" s="515"/>
      <c r="C179" s="515"/>
      <c r="D179" s="515"/>
      <c r="E179" s="515"/>
      <c r="F179" s="515"/>
    </row>
    <row r="180" spans="2:6" x14ac:dyDescent="0.2">
      <c r="B180" s="515"/>
      <c r="C180" s="515"/>
      <c r="D180" s="515"/>
      <c r="E180" s="515"/>
      <c r="F180" s="515"/>
    </row>
    <row r="181" spans="2:6" x14ac:dyDescent="0.2">
      <c r="B181" s="515"/>
      <c r="C181" s="515"/>
      <c r="D181" s="515"/>
      <c r="E181" s="515"/>
      <c r="F181" s="515"/>
    </row>
    <row r="182" spans="2:6" x14ac:dyDescent="0.2">
      <c r="B182" s="515"/>
      <c r="C182" s="515"/>
      <c r="D182" s="515"/>
      <c r="E182" s="515"/>
      <c r="F182" s="515"/>
    </row>
    <row r="183" spans="2:6" x14ac:dyDescent="0.2">
      <c r="B183" s="515"/>
      <c r="C183" s="515"/>
      <c r="D183" s="515"/>
      <c r="E183" s="515"/>
      <c r="F183" s="515"/>
    </row>
    <row r="184" spans="2:6" x14ac:dyDescent="0.2">
      <c r="B184" s="515"/>
      <c r="C184" s="515"/>
      <c r="D184" s="515"/>
      <c r="E184" s="515"/>
      <c r="F184" s="515"/>
    </row>
    <row r="185" spans="2:6" x14ac:dyDescent="0.2">
      <c r="B185" s="515"/>
      <c r="C185" s="515"/>
      <c r="D185" s="515"/>
      <c r="E185" s="515"/>
      <c r="F185" s="515"/>
    </row>
    <row r="186" spans="2:6" x14ac:dyDescent="0.2">
      <c r="B186" s="515"/>
      <c r="C186" s="515"/>
      <c r="D186" s="515"/>
      <c r="E186" s="515"/>
      <c r="F186" s="515"/>
    </row>
    <row r="187" spans="2:6" x14ac:dyDescent="0.2">
      <c r="B187" s="515"/>
      <c r="C187" s="515"/>
      <c r="D187" s="515"/>
      <c r="E187" s="515"/>
      <c r="F187" s="515"/>
    </row>
    <row r="188" spans="2:6" x14ac:dyDescent="0.2">
      <c r="B188" s="515"/>
      <c r="C188" s="515"/>
      <c r="D188" s="515"/>
      <c r="E188" s="515"/>
      <c r="F188" s="515"/>
    </row>
    <row r="189" spans="2:6" x14ac:dyDescent="0.2">
      <c r="B189" s="515"/>
      <c r="C189" s="515"/>
      <c r="D189" s="515"/>
      <c r="E189" s="515"/>
      <c r="F189" s="515"/>
    </row>
    <row r="190" spans="2:6" x14ac:dyDescent="0.2">
      <c r="B190" s="515"/>
      <c r="C190" s="515"/>
      <c r="D190" s="515"/>
      <c r="E190" s="515"/>
      <c r="F190" s="515"/>
    </row>
    <row r="191" spans="2:6" x14ac:dyDescent="0.2">
      <c r="B191" s="515"/>
      <c r="C191" s="515"/>
      <c r="D191" s="515"/>
      <c r="E191" s="515"/>
      <c r="F191" s="515"/>
    </row>
    <row r="192" spans="2:6" x14ac:dyDescent="0.2">
      <c r="B192" s="515"/>
      <c r="C192" s="515"/>
      <c r="D192" s="515"/>
      <c r="E192" s="515"/>
      <c r="F192" s="515"/>
    </row>
    <row r="193" spans="2:6" x14ac:dyDescent="0.2">
      <c r="B193" s="515"/>
      <c r="C193" s="515"/>
      <c r="D193" s="515"/>
      <c r="E193" s="515"/>
      <c r="F193" s="515"/>
    </row>
    <row r="194" spans="2:6" x14ac:dyDescent="0.2">
      <c r="B194" s="515"/>
      <c r="C194" s="515"/>
      <c r="D194" s="515"/>
      <c r="E194" s="515"/>
      <c r="F194" s="515"/>
    </row>
    <row r="195" spans="2:6" x14ac:dyDescent="0.2">
      <c r="B195" s="515"/>
      <c r="C195" s="515"/>
      <c r="D195" s="515"/>
      <c r="E195" s="515"/>
      <c r="F195" s="515"/>
    </row>
    <row r="196" spans="2:6" x14ac:dyDescent="0.2">
      <c r="B196" s="515"/>
      <c r="C196" s="515"/>
      <c r="D196" s="515"/>
      <c r="E196" s="515"/>
      <c r="F196" s="515"/>
    </row>
    <row r="197" spans="2:6" x14ac:dyDescent="0.2">
      <c r="B197" s="515"/>
      <c r="C197" s="515"/>
      <c r="D197" s="515"/>
      <c r="E197" s="515"/>
      <c r="F197" s="515"/>
    </row>
    <row r="198" spans="2:6" x14ac:dyDescent="0.2">
      <c r="B198" s="515"/>
      <c r="C198" s="515"/>
      <c r="D198" s="515"/>
      <c r="E198" s="515"/>
      <c r="F198" s="515"/>
    </row>
    <row r="199" spans="2:6" x14ac:dyDescent="0.2">
      <c r="B199" s="515"/>
      <c r="C199" s="515"/>
      <c r="D199" s="515"/>
      <c r="E199" s="515"/>
      <c r="F199" s="515"/>
    </row>
    <row r="200" spans="2:6" x14ac:dyDescent="0.2">
      <c r="B200" s="515"/>
      <c r="C200" s="515"/>
      <c r="D200" s="515"/>
      <c r="E200" s="515"/>
      <c r="F200" s="515"/>
    </row>
    <row r="201" spans="2:6" x14ac:dyDescent="0.2">
      <c r="B201" s="515"/>
      <c r="C201" s="515"/>
      <c r="D201" s="515"/>
      <c r="E201" s="515"/>
      <c r="F201" s="515"/>
    </row>
    <row r="202" spans="2:6" x14ac:dyDescent="0.2">
      <c r="B202" s="515"/>
      <c r="C202" s="515"/>
      <c r="D202" s="515"/>
      <c r="E202" s="515"/>
      <c r="F202" s="515"/>
    </row>
    <row r="203" spans="2:6" x14ac:dyDescent="0.2">
      <c r="B203" s="515"/>
      <c r="C203" s="515"/>
      <c r="D203" s="515"/>
      <c r="E203" s="515"/>
      <c r="F203" s="515"/>
    </row>
    <row r="204" spans="2:6" x14ac:dyDescent="0.2">
      <c r="B204" s="515"/>
      <c r="C204" s="515"/>
      <c r="D204" s="515"/>
      <c r="E204" s="515"/>
      <c r="F204" s="515"/>
    </row>
    <row r="205" spans="2:6" x14ac:dyDescent="0.2">
      <c r="B205" s="515"/>
      <c r="C205" s="515"/>
      <c r="D205" s="515"/>
      <c r="E205" s="515"/>
      <c r="F205" s="515"/>
    </row>
    <row r="206" spans="2:6" x14ac:dyDescent="0.2">
      <c r="B206" s="515"/>
      <c r="C206" s="515"/>
      <c r="D206" s="515"/>
      <c r="E206" s="515"/>
      <c r="F206" s="515"/>
    </row>
    <row r="207" spans="2:6" x14ac:dyDescent="0.2">
      <c r="B207" s="515"/>
      <c r="C207" s="515"/>
      <c r="D207" s="515"/>
      <c r="E207" s="515"/>
      <c r="F207" s="515"/>
    </row>
    <row r="208" spans="2:6" x14ac:dyDescent="0.2">
      <c r="B208" s="515"/>
      <c r="C208" s="515"/>
      <c r="D208" s="515"/>
      <c r="E208" s="515"/>
      <c r="F208" s="515"/>
    </row>
    <row r="209" spans="2:6" x14ac:dyDescent="0.2">
      <c r="B209" s="515"/>
      <c r="C209" s="515"/>
      <c r="D209" s="515"/>
      <c r="E209" s="515"/>
      <c r="F209" s="515"/>
    </row>
    <row r="210" spans="2:6" x14ac:dyDescent="0.2">
      <c r="B210" s="515"/>
      <c r="C210" s="515"/>
      <c r="D210" s="515"/>
      <c r="E210" s="515"/>
      <c r="F210" s="515"/>
    </row>
    <row r="211" spans="2:6" x14ac:dyDescent="0.2">
      <c r="B211" s="515"/>
      <c r="C211" s="515"/>
      <c r="D211" s="515"/>
      <c r="E211" s="515"/>
      <c r="F211" s="515"/>
    </row>
    <row r="212" spans="2:6" x14ac:dyDescent="0.2">
      <c r="B212" s="515"/>
      <c r="C212" s="515"/>
      <c r="D212" s="515"/>
      <c r="E212" s="515"/>
      <c r="F212" s="515"/>
    </row>
    <row r="213" spans="2:6" x14ac:dyDescent="0.2">
      <c r="B213" s="515"/>
      <c r="C213" s="515"/>
      <c r="D213" s="515"/>
      <c r="E213" s="515"/>
      <c r="F213" s="515"/>
    </row>
    <row r="214" spans="2:6" x14ac:dyDescent="0.2">
      <c r="B214" s="515"/>
      <c r="C214" s="515"/>
      <c r="D214" s="515"/>
      <c r="E214" s="515"/>
      <c r="F214" s="515"/>
    </row>
    <row r="215" spans="2:6" x14ac:dyDescent="0.2">
      <c r="B215" s="515"/>
      <c r="C215" s="515"/>
      <c r="D215" s="515"/>
      <c r="E215" s="515"/>
      <c r="F215" s="515"/>
    </row>
    <row r="216" spans="2:6" x14ac:dyDescent="0.2">
      <c r="B216" s="515"/>
      <c r="C216" s="515"/>
      <c r="D216" s="515"/>
      <c r="E216" s="515"/>
      <c r="F216" s="515"/>
    </row>
    <row r="217" spans="2:6" x14ac:dyDescent="0.2">
      <c r="B217" s="515"/>
      <c r="C217" s="515"/>
      <c r="D217" s="515"/>
      <c r="E217" s="515"/>
      <c r="F217" s="515"/>
    </row>
    <row r="218" spans="2:6" x14ac:dyDescent="0.2">
      <c r="B218" s="515"/>
      <c r="C218" s="515"/>
      <c r="D218" s="515"/>
      <c r="E218" s="515"/>
      <c r="F218" s="515"/>
    </row>
    <row r="219" spans="2:6" x14ac:dyDescent="0.2">
      <c r="B219" s="515"/>
      <c r="C219" s="515"/>
      <c r="D219" s="515"/>
      <c r="E219" s="515"/>
      <c r="F219" s="515"/>
    </row>
    <row r="220" spans="2:6" x14ac:dyDescent="0.2">
      <c r="B220" s="515"/>
      <c r="C220" s="515"/>
      <c r="D220" s="515"/>
      <c r="E220" s="515"/>
      <c r="F220" s="515"/>
    </row>
    <row r="221" spans="2:6" x14ac:dyDescent="0.2">
      <c r="B221" s="515"/>
      <c r="C221" s="515"/>
      <c r="D221" s="515"/>
      <c r="E221" s="515"/>
      <c r="F221" s="515"/>
    </row>
    <row r="222" spans="2:6" x14ac:dyDescent="0.2">
      <c r="B222" s="515"/>
      <c r="C222" s="515"/>
      <c r="D222" s="515"/>
      <c r="E222" s="515"/>
      <c r="F222" s="515"/>
    </row>
    <row r="223" spans="2:6" x14ac:dyDescent="0.2">
      <c r="B223" s="515"/>
      <c r="C223" s="515"/>
      <c r="D223" s="515"/>
      <c r="E223" s="515"/>
      <c r="F223" s="515"/>
    </row>
    <row r="224" spans="2:6" x14ac:dyDescent="0.2">
      <c r="B224" s="515"/>
      <c r="C224" s="515"/>
      <c r="D224" s="515"/>
      <c r="E224" s="515"/>
      <c r="F224" s="515"/>
    </row>
    <row r="225" spans="2:6" x14ac:dyDescent="0.2">
      <c r="B225" s="515"/>
      <c r="C225" s="515"/>
      <c r="D225" s="515"/>
      <c r="E225" s="515"/>
      <c r="F225" s="515"/>
    </row>
    <row r="226" spans="2:6" x14ac:dyDescent="0.2">
      <c r="B226" s="515"/>
      <c r="C226" s="515"/>
      <c r="D226" s="515"/>
      <c r="E226" s="515"/>
      <c r="F226" s="515"/>
    </row>
    <row r="227" spans="2:6" x14ac:dyDescent="0.2">
      <c r="B227" s="515"/>
      <c r="C227" s="515"/>
      <c r="D227" s="515"/>
      <c r="E227" s="515"/>
      <c r="F227" s="515"/>
    </row>
    <row r="228" spans="2:6" x14ac:dyDescent="0.2">
      <c r="B228" s="515"/>
      <c r="C228" s="515"/>
      <c r="D228" s="515"/>
      <c r="E228" s="515"/>
      <c r="F228" s="515"/>
    </row>
    <row r="229" spans="2:6" x14ac:dyDescent="0.2">
      <c r="B229" s="515"/>
      <c r="C229" s="515"/>
      <c r="D229" s="515"/>
      <c r="E229" s="515"/>
      <c r="F229" s="515"/>
    </row>
    <row r="230" spans="2:6" x14ac:dyDescent="0.2">
      <c r="B230" s="515"/>
      <c r="C230" s="515"/>
      <c r="D230" s="515"/>
      <c r="E230" s="515"/>
      <c r="F230" s="515"/>
    </row>
    <row r="231" spans="2:6" x14ac:dyDescent="0.2">
      <c r="B231" s="515"/>
      <c r="C231" s="515"/>
      <c r="D231" s="515"/>
      <c r="E231" s="515"/>
      <c r="F231" s="515"/>
    </row>
    <row r="232" spans="2:6" x14ac:dyDescent="0.2">
      <c r="B232" s="515"/>
      <c r="C232" s="515"/>
      <c r="D232" s="515"/>
      <c r="E232" s="515"/>
      <c r="F232" s="515"/>
    </row>
    <row r="233" spans="2:6" x14ac:dyDescent="0.2">
      <c r="B233" s="515"/>
      <c r="C233" s="515"/>
      <c r="D233" s="515"/>
      <c r="E233" s="515"/>
      <c r="F233" s="515"/>
    </row>
    <row r="234" spans="2:6" x14ac:dyDescent="0.2">
      <c r="B234" s="515"/>
      <c r="C234" s="515"/>
      <c r="D234" s="515"/>
      <c r="E234" s="515"/>
      <c r="F234" s="515"/>
    </row>
    <row r="235" spans="2:6" x14ac:dyDescent="0.2">
      <c r="B235" s="515"/>
      <c r="C235" s="515"/>
      <c r="D235" s="515"/>
      <c r="E235" s="515"/>
      <c r="F235" s="515"/>
    </row>
    <row r="236" spans="2:6" x14ac:dyDescent="0.2">
      <c r="B236" s="515"/>
      <c r="C236" s="515"/>
      <c r="D236" s="515"/>
      <c r="E236" s="515"/>
      <c r="F236" s="515"/>
    </row>
    <row r="237" spans="2:6" x14ac:dyDescent="0.2">
      <c r="B237" s="515"/>
      <c r="C237" s="515"/>
      <c r="D237" s="515"/>
      <c r="E237" s="515"/>
      <c r="F237" s="515"/>
    </row>
    <row r="238" spans="2:6" x14ac:dyDescent="0.2">
      <c r="B238" s="515"/>
      <c r="C238" s="515"/>
      <c r="D238" s="515"/>
      <c r="E238" s="515"/>
      <c r="F238" s="515"/>
    </row>
    <row r="239" spans="2:6" x14ac:dyDescent="0.2">
      <c r="B239" s="515"/>
      <c r="C239" s="515"/>
      <c r="D239" s="515"/>
      <c r="E239" s="515"/>
      <c r="F239" s="515"/>
    </row>
    <row r="240" spans="2:6" x14ac:dyDescent="0.2">
      <c r="B240" s="515"/>
      <c r="C240" s="515"/>
      <c r="D240" s="515"/>
      <c r="E240" s="515"/>
      <c r="F240" s="515"/>
    </row>
    <row r="241" spans="2:6" x14ac:dyDescent="0.2">
      <c r="B241" s="515"/>
      <c r="C241" s="515"/>
      <c r="D241" s="515"/>
      <c r="E241" s="515"/>
      <c r="F241" s="515"/>
    </row>
    <row r="242" spans="2:6" x14ac:dyDescent="0.2">
      <c r="B242" s="515"/>
      <c r="C242" s="515"/>
      <c r="D242" s="515"/>
      <c r="E242" s="515"/>
      <c r="F242" s="515"/>
    </row>
    <row r="243" spans="2:6" x14ac:dyDescent="0.2">
      <c r="B243" s="515"/>
      <c r="C243" s="515"/>
      <c r="D243" s="515"/>
      <c r="E243" s="515"/>
      <c r="F243" s="515"/>
    </row>
    <row r="244" spans="2:6" x14ac:dyDescent="0.2">
      <c r="B244" s="515"/>
      <c r="C244" s="515"/>
      <c r="D244" s="515"/>
      <c r="E244" s="515"/>
      <c r="F244" s="515"/>
    </row>
    <row r="245" spans="2:6" x14ac:dyDescent="0.2">
      <c r="B245" s="515"/>
      <c r="C245" s="515"/>
      <c r="D245" s="515"/>
      <c r="E245" s="515"/>
      <c r="F245" s="515"/>
    </row>
    <row r="246" spans="2:6" x14ac:dyDescent="0.2">
      <c r="B246" s="515"/>
      <c r="C246" s="515"/>
      <c r="D246" s="515"/>
      <c r="E246" s="515"/>
      <c r="F246" s="515"/>
    </row>
    <row r="247" spans="2:6" x14ac:dyDescent="0.2">
      <c r="B247" s="515"/>
      <c r="C247" s="515"/>
      <c r="D247" s="515"/>
      <c r="E247" s="515"/>
      <c r="F247" s="515"/>
    </row>
    <row r="248" spans="2:6" x14ac:dyDescent="0.2">
      <c r="B248" s="515"/>
      <c r="C248" s="515"/>
      <c r="D248" s="515"/>
      <c r="E248" s="515"/>
      <c r="F248" s="515"/>
    </row>
    <row r="249" spans="2:6" x14ac:dyDescent="0.2">
      <c r="B249" s="515"/>
      <c r="C249" s="515"/>
      <c r="D249" s="515"/>
      <c r="E249" s="515"/>
      <c r="F249" s="515"/>
    </row>
    <row r="250" spans="2:6" x14ac:dyDescent="0.2">
      <c r="B250" s="515"/>
      <c r="C250" s="515"/>
      <c r="D250" s="515"/>
      <c r="E250" s="515"/>
      <c r="F250" s="515"/>
    </row>
    <row r="251" spans="2:6" x14ac:dyDescent="0.2">
      <c r="B251" s="515"/>
      <c r="C251" s="515"/>
      <c r="D251" s="515"/>
      <c r="E251" s="515"/>
      <c r="F251" s="515"/>
    </row>
    <row r="252" spans="2:6" x14ac:dyDescent="0.2">
      <c r="B252" s="515"/>
      <c r="C252" s="515"/>
      <c r="D252" s="515"/>
      <c r="E252" s="515"/>
      <c r="F252" s="515"/>
    </row>
    <row r="253" spans="2:6" x14ac:dyDescent="0.2">
      <c r="B253" s="515"/>
      <c r="C253" s="515"/>
      <c r="D253" s="515"/>
      <c r="E253" s="515"/>
      <c r="F253" s="515"/>
    </row>
    <row r="254" spans="2:6" x14ac:dyDescent="0.2">
      <c r="B254" s="515"/>
      <c r="C254" s="515"/>
      <c r="D254" s="515"/>
      <c r="E254" s="515"/>
      <c r="F254" s="515"/>
    </row>
    <row r="255" spans="2:6" x14ac:dyDescent="0.2">
      <c r="B255" s="515"/>
      <c r="C255" s="515"/>
      <c r="D255" s="515"/>
      <c r="E255" s="515"/>
      <c r="F255" s="515"/>
    </row>
    <row r="256" spans="2:6" x14ac:dyDescent="0.2">
      <c r="B256" s="515"/>
      <c r="C256" s="515"/>
      <c r="D256" s="515"/>
      <c r="E256" s="515"/>
      <c r="F256" s="515"/>
    </row>
    <row r="257" spans="2:6" x14ac:dyDescent="0.2">
      <c r="B257" s="515"/>
      <c r="C257" s="515"/>
      <c r="D257" s="515"/>
      <c r="E257" s="515"/>
      <c r="F257" s="515"/>
    </row>
    <row r="258" spans="2:6" x14ac:dyDescent="0.2">
      <c r="B258" s="515"/>
      <c r="C258" s="515"/>
      <c r="D258" s="515"/>
      <c r="E258" s="515"/>
      <c r="F258" s="515"/>
    </row>
    <row r="259" spans="2:6" x14ac:dyDescent="0.2">
      <c r="B259" s="515"/>
      <c r="C259" s="515"/>
      <c r="D259" s="515"/>
      <c r="E259" s="515"/>
      <c r="F259" s="515"/>
    </row>
    <row r="260" spans="2:6" x14ac:dyDescent="0.2">
      <c r="B260" s="515"/>
      <c r="C260" s="515"/>
      <c r="D260" s="515"/>
      <c r="E260" s="515"/>
      <c r="F260" s="515"/>
    </row>
    <row r="261" spans="2:6" x14ac:dyDescent="0.2">
      <c r="B261" s="515"/>
      <c r="C261" s="515"/>
      <c r="D261" s="515"/>
      <c r="E261" s="515"/>
      <c r="F261" s="515"/>
    </row>
    <row r="262" spans="2:6" x14ac:dyDescent="0.2">
      <c r="B262" s="515"/>
      <c r="C262" s="515"/>
      <c r="D262" s="515"/>
      <c r="E262" s="515"/>
      <c r="F262" s="515"/>
    </row>
    <row r="263" spans="2:6" x14ac:dyDescent="0.2">
      <c r="B263" s="515"/>
      <c r="C263" s="515"/>
      <c r="D263" s="515"/>
      <c r="E263" s="515"/>
      <c r="F263" s="515"/>
    </row>
    <row r="264" spans="2:6" x14ac:dyDescent="0.2">
      <c r="B264" s="515"/>
      <c r="C264" s="515"/>
      <c r="D264" s="515"/>
      <c r="E264" s="515"/>
      <c r="F264" s="515"/>
    </row>
    <row r="265" spans="2:6" x14ac:dyDescent="0.2">
      <c r="B265" s="515"/>
      <c r="C265" s="515"/>
      <c r="D265" s="515"/>
      <c r="E265" s="515"/>
      <c r="F265" s="515"/>
    </row>
    <row r="266" spans="2:6" x14ac:dyDescent="0.2">
      <c r="B266" s="515"/>
      <c r="C266" s="515"/>
      <c r="D266" s="515"/>
      <c r="E266" s="515"/>
      <c r="F266" s="515"/>
    </row>
    <row r="267" spans="2:6" x14ac:dyDescent="0.2">
      <c r="B267" s="515"/>
      <c r="C267" s="515"/>
      <c r="D267" s="515"/>
      <c r="E267" s="515"/>
      <c r="F267" s="515"/>
    </row>
    <row r="268" spans="2:6" x14ac:dyDescent="0.2">
      <c r="B268" s="515"/>
      <c r="C268" s="515"/>
      <c r="D268" s="515"/>
      <c r="E268" s="515"/>
      <c r="F268" s="515"/>
    </row>
    <row r="269" spans="2:6" x14ac:dyDescent="0.2">
      <c r="B269" s="515"/>
      <c r="C269" s="515"/>
      <c r="D269" s="515"/>
      <c r="E269" s="515"/>
      <c r="F269" s="515"/>
    </row>
    <row r="270" spans="2:6" x14ac:dyDescent="0.2">
      <c r="B270" s="515"/>
      <c r="C270" s="515"/>
      <c r="D270" s="515"/>
      <c r="E270" s="515"/>
      <c r="F270" s="515"/>
    </row>
    <row r="271" spans="2:6" x14ac:dyDescent="0.2">
      <c r="B271" s="515"/>
      <c r="C271" s="515"/>
      <c r="D271" s="515"/>
      <c r="E271" s="515"/>
      <c r="F271" s="515"/>
    </row>
    <row r="272" spans="2:6" x14ac:dyDescent="0.2">
      <c r="B272" s="515"/>
      <c r="C272" s="515"/>
      <c r="D272" s="515"/>
      <c r="E272" s="515"/>
      <c r="F272" s="515"/>
    </row>
    <row r="273" spans="2:6" x14ac:dyDescent="0.2">
      <c r="B273" s="515"/>
      <c r="C273" s="515"/>
      <c r="D273" s="515"/>
      <c r="E273" s="515"/>
      <c r="F273" s="515"/>
    </row>
    <row r="274" spans="2:6" x14ac:dyDescent="0.2">
      <c r="B274" s="515"/>
      <c r="C274" s="515"/>
      <c r="D274" s="515"/>
      <c r="E274" s="515"/>
      <c r="F274" s="515"/>
    </row>
    <row r="275" spans="2:6" x14ac:dyDescent="0.2">
      <c r="B275" s="515"/>
      <c r="C275" s="515"/>
      <c r="D275" s="515"/>
      <c r="E275" s="515"/>
      <c r="F275" s="515"/>
    </row>
    <row r="276" spans="2:6" x14ac:dyDescent="0.2">
      <c r="B276" s="515"/>
      <c r="C276" s="515"/>
      <c r="D276" s="515"/>
      <c r="E276" s="515"/>
      <c r="F276" s="515"/>
    </row>
    <row r="277" spans="2:6" x14ac:dyDescent="0.2">
      <c r="B277" s="515"/>
      <c r="C277" s="515"/>
      <c r="D277" s="515"/>
      <c r="E277" s="515"/>
      <c r="F277" s="515"/>
    </row>
    <row r="278" spans="2:6" x14ac:dyDescent="0.2">
      <c r="B278" s="515"/>
      <c r="C278" s="515"/>
      <c r="D278" s="515"/>
      <c r="E278" s="515"/>
      <c r="F278" s="515"/>
    </row>
    <row r="279" spans="2:6" x14ac:dyDescent="0.2">
      <c r="B279" s="515"/>
      <c r="C279" s="515"/>
      <c r="D279" s="515"/>
      <c r="E279" s="515"/>
      <c r="F279" s="515"/>
    </row>
    <row r="280" spans="2:6" x14ac:dyDescent="0.2">
      <c r="B280" s="515"/>
      <c r="C280" s="515"/>
      <c r="D280" s="515"/>
      <c r="E280" s="515"/>
      <c r="F280" s="515"/>
    </row>
    <row r="281" spans="2:6" x14ac:dyDescent="0.2">
      <c r="B281" s="515"/>
      <c r="C281" s="515"/>
      <c r="D281" s="515"/>
      <c r="E281" s="515"/>
      <c r="F281" s="515"/>
    </row>
    <row r="282" spans="2:6" x14ac:dyDescent="0.2">
      <c r="B282" s="515"/>
      <c r="C282" s="515"/>
      <c r="D282" s="515"/>
      <c r="E282" s="515"/>
      <c r="F282" s="515"/>
    </row>
    <row r="283" spans="2:6" x14ac:dyDescent="0.2">
      <c r="B283" s="515"/>
      <c r="C283" s="515"/>
      <c r="D283" s="515"/>
      <c r="E283" s="515"/>
      <c r="F283" s="515"/>
    </row>
    <row r="284" spans="2:6" x14ac:dyDescent="0.2">
      <c r="B284" s="515"/>
      <c r="C284" s="515"/>
      <c r="D284" s="515"/>
      <c r="E284" s="515"/>
      <c r="F284" s="515"/>
    </row>
    <row r="285" spans="2:6" x14ac:dyDescent="0.2">
      <c r="B285" s="515"/>
      <c r="C285" s="515"/>
      <c r="D285" s="515"/>
      <c r="E285" s="515"/>
      <c r="F285" s="515"/>
    </row>
    <row r="286" spans="2:6" x14ac:dyDescent="0.2">
      <c r="B286" s="515"/>
      <c r="C286" s="515"/>
      <c r="D286" s="515"/>
      <c r="E286" s="515"/>
      <c r="F286" s="515"/>
    </row>
    <row r="287" spans="2:6" x14ac:dyDescent="0.2">
      <c r="B287" s="515"/>
      <c r="C287" s="515"/>
      <c r="D287" s="515"/>
      <c r="E287" s="515"/>
      <c r="F287" s="515"/>
    </row>
    <row r="288" spans="2:6" x14ac:dyDescent="0.2">
      <c r="B288" s="515"/>
      <c r="C288" s="515"/>
      <c r="D288" s="515"/>
      <c r="E288" s="515"/>
      <c r="F288" s="515"/>
    </row>
    <row r="289" spans="2:6" x14ac:dyDescent="0.2">
      <c r="B289" s="515"/>
      <c r="C289" s="515"/>
      <c r="D289" s="515"/>
      <c r="E289" s="515"/>
      <c r="F289" s="515"/>
    </row>
    <row r="290" spans="2:6" x14ac:dyDescent="0.2">
      <c r="B290" s="515"/>
      <c r="C290" s="515"/>
      <c r="D290" s="515"/>
      <c r="E290" s="515"/>
      <c r="F290" s="515"/>
    </row>
    <row r="291" spans="2:6" x14ac:dyDescent="0.2">
      <c r="B291" s="515"/>
      <c r="C291" s="515"/>
      <c r="D291" s="515"/>
      <c r="E291" s="515"/>
      <c r="F291" s="515"/>
    </row>
    <row r="292" spans="2:6" x14ac:dyDescent="0.2">
      <c r="B292" s="515"/>
      <c r="C292" s="515"/>
      <c r="D292" s="515"/>
      <c r="E292" s="515"/>
      <c r="F292" s="515"/>
    </row>
    <row r="293" spans="2:6" x14ac:dyDescent="0.2">
      <c r="B293" s="515"/>
      <c r="C293" s="515"/>
      <c r="D293" s="515"/>
      <c r="E293" s="515"/>
      <c r="F293" s="515"/>
    </row>
    <row r="294" spans="2:6" x14ac:dyDescent="0.2">
      <c r="B294" s="515"/>
      <c r="C294" s="515"/>
      <c r="D294" s="515"/>
      <c r="E294" s="515"/>
      <c r="F294" s="515"/>
    </row>
    <row r="295" spans="2:6" x14ac:dyDescent="0.2">
      <c r="B295" s="515"/>
      <c r="C295" s="515"/>
      <c r="D295" s="515"/>
      <c r="E295" s="515"/>
      <c r="F295" s="515"/>
    </row>
    <row r="296" spans="2:6" x14ac:dyDescent="0.2">
      <c r="B296" s="515"/>
      <c r="C296" s="515"/>
      <c r="D296" s="515"/>
      <c r="E296" s="515"/>
      <c r="F296" s="515"/>
    </row>
    <row r="297" spans="2:6" x14ac:dyDescent="0.2">
      <c r="B297" s="515"/>
      <c r="C297" s="515"/>
      <c r="D297" s="515"/>
      <c r="E297" s="515"/>
      <c r="F297" s="515"/>
    </row>
    <row r="298" spans="2:6" x14ac:dyDescent="0.2">
      <c r="B298" s="515"/>
      <c r="C298" s="515"/>
      <c r="D298" s="515"/>
      <c r="E298" s="515"/>
      <c r="F298" s="515"/>
    </row>
    <row r="299" spans="2:6" x14ac:dyDescent="0.2">
      <c r="B299" s="515"/>
      <c r="C299" s="515"/>
      <c r="D299" s="515"/>
      <c r="E299" s="515"/>
      <c r="F299" s="515"/>
    </row>
    <row r="300" spans="2:6" x14ac:dyDescent="0.2">
      <c r="B300" s="515"/>
      <c r="C300" s="515"/>
      <c r="D300" s="515"/>
      <c r="E300" s="515"/>
      <c r="F300" s="515"/>
    </row>
    <row r="301" spans="2:6" x14ac:dyDescent="0.2">
      <c r="B301" s="515"/>
      <c r="C301" s="515"/>
      <c r="D301" s="515"/>
      <c r="E301" s="515"/>
      <c r="F301" s="515"/>
    </row>
    <row r="302" spans="2:6" x14ac:dyDescent="0.2">
      <c r="B302" s="515"/>
      <c r="C302" s="515"/>
      <c r="D302" s="515"/>
      <c r="E302" s="515"/>
      <c r="F302" s="515"/>
    </row>
    <row r="303" spans="2:6" x14ac:dyDescent="0.2">
      <c r="B303" s="515"/>
      <c r="C303" s="515"/>
      <c r="D303" s="515"/>
      <c r="E303" s="515"/>
      <c r="F303" s="515"/>
    </row>
    <row r="304" spans="2:6" x14ac:dyDescent="0.2">
      <c r="B304" s="515"/>
      <c r="C304" s="515"/>
      <c r="D304" s="515"/>
      <c r="E304" s="515"/>
      <c r="F304" s="515"/>
    </row>
    <row r="305" spans="2:6" x14ac:dyDescent="0.2">
      <c r="B305" s="515"/>
      <c r="C305" s="515"/>
      <c r="D305" s="515"/>
      <c r="E305" s="515"/>
      <c r="F305" s="515"/>
    </row>
    <row r="306" spans="2:6" x14ac:dyDescent="0.2">
      <c r="B306" s="515"/>
      <c r="C306" s="515"/>
      <c r="D306" s="515"/>
      <c r="E306" s="515"/>
      <c r="F306" s="515"/>
    </row>
    <row r="307" spans="2:6" x14ac:dyDescent="0.2">
      <c r="B307" s="515"/>
      <c r="C307" s="515"/>
      <c r="D307" s="515"/>
      <c r="E307" s="515"/>
      <c r="F307" s="515"/>
    </row>
    <row r="308" spans="2:6" x14ac:dyDescent="0.2">
      <c r="B308" s="515"/>
      <c r="C308" s="515"/>
      <c r="D308" s="515"/>
      <c r="E308" s="515"/>
      <c r="F308" s="515"/>
    </row>
    <row r="309" spans="2:6" x14ac:dyDescent="0.2">
      <c r="B309" s="515"/>
      <c r="C309" s="515"/>
      <c r="D309" s="515"/>
      <c r="E309" s="515"/>
      <c r="F309" s="515"/>
    </row>
    <row r="310" spans="2:6" x14ac:dyDescent="0.2">
      <c r="B310" s="515"/>
      <c r="C310" s="515"/>
      <c r="D310" s="515"/>
      <c r="E310" s="515"/>
      <c r="F310" s="515"/>
    </row>
    <row r="311" spans="2:6" x14ac:dyDescent="0.2">
      <c r="B311" s="515"/>
      <c r="C311" s="515"/>
      <c r="D311" s="515"/>
      <c r="E311" s="515"/>
      <c r="F311" s="515"/>
    </row>
    <row r="312" spans="2:6" x14ac:dyDescent="0.2">
      <c r="B312" s="515"/>
      <c r="C312" s="515"/>
      <c r="D312" s="515"/>
      <c r="E312" s="515"/>
      <c r="F312" s="515"/>
    </row>
    <row r="313" spans="2:6" x14ac:dyDescent="0.2">
      <c r="B313" s="515"/>
      <c r="C313" s="515"/>
      <c r="D313" s="515"/>
      <c r="E313" s="515"/>
      <c r="F313" s="515"/>
    </row>
    <row r="314" spans="2:6" x14ac:dyDescent="0.2">
      <c r="B314" s="515"/>
      <c r="C314" s="515"/>
      <c r="D314" s="515"/>
      <c r="E314" s="515"/>
      <c r="F314" s="515"/>
    </row>
    <row r="315" spans="2:6" x14ac:dyDescent="0.2">
      <c r="B315" s="515"/>
      <c r="C315" s="515"/>
      <c r="D315" s="515"/>
      <c r="E315" s="515"/>
      <c r="F315" s="515"/>
    </row>
    <row r="316" spans="2:6" x14ac:dyDescent="0.2">
      <c r="B316" s="515"/>
      <c r="C316" s="515"/>
      <c r="D316" s="515"/>
      <c r="E316" s="515"/>
      <c r="F316" s="515"/>
    </row>
    <row r="317" spans="2:6" x14ac:dyDescent="0.2">
      <c r="B317" s="515"/>
      <c r="C317" s="515"/>
      <c r="D317" s="515"/>
      <c r="E317" s="515"/>
      <c r="F317" s="515"/>
    </row>
    <row r="318" spans="2:6" x14ac:dyDescent="0.2">
      <c r="B318" s="515"/>
      <c r="C318" s="515"/>
      <c r="D318" s="515"/>
      <c r="E318" s="515"/>
      <c r="F318" s="515"/>
    </row>
    <row r="319" spans="2:6" x14ac:dyDescent="0.2">
      <c r="B319" s="515"/>
      <c r="C319" s="515"/>
      <c r="D319" s="515"/>
      <c r="E319" s="515"/>
      <c r="F319" s="515"/>
    </row>
    <row r="320" spans="2:6" x14ac:dyDescent="0.2">
      <c r="B320" s="515"/>
      <c r="C320" s="515"/>
      <c r="D320" s="515"/>
      <c r="E320" s="515"/>
      <c r="F320" s="515"/>
    </row>
    <row r="321" spans="2:6" x14ac:dyDescent="0.2">
      <c r="B321" s="515"/>
      <c r="C321" s="515"/>
      <c r="D321" s="515"/>
      <c r="E321" s="515"/>
      <c r="F321" s="515"/>
    </row>
    <row r="322" spans="2:6" x14ac:dyDescent="0.2">
      <c r="B322" s="515"/>
      <c r="C322" s="515"/>
      <c r="D322" s="515"/>
      <c r="E322" s="515"/>
      <c r="F322" s="515"/>
    </row>
    <row r="323" spans="2:6" x14ac:dyDescent="0.2">
      <c r="B323" s="515"/>
      <c r="C323" s="515"/>
      <c r="D323" s="515"/>
      <c r="E323" s="515"/>
      <c r="F323" s="515"/>
    </row>
    <row r="324" spans="2:6" x14ac:dyDescent="0.2">
      <c r="B324" s="515"/>
      <c r="C324" s="515"/>
      <c r="D324" s="515"/>
      <c r="E324" s="515"/>
      <c r="F324" s="515"/>
    </row>
    <row r="325" spans="2:6" x14ac:dyDescent="0.2">
      <c r="B325" s="515"/>
      <c r="C325" s="515"/>
      <c r="D325" s="515"/>
      <c r="E325" s="515"/>
      <c r="F325" s="515"/>
    </row>
    <row r="326" spans="2:6" x14ac:dyDescent="0.2">
      <c r="B326" s="515"/>
      <c r="C326" s="515"/>
      <c r="D326" s="515"/>
      <c r="E326" s="515"/>
      <c r="F326" s="515"/>
    </row>
    <row r="327" spans="2:6" x14ac:dyDescent="0.2">
      <c r="B327" s="515"/>
      <c r="C327" s="515"/>
      <c r="D327" s="515"/>
      <c r="E327" s="515"/>
      <c r="F327" s="515"/>
    </row>
    <row r="328" spans="2:6" x14ac:dyDescent="0.2">
      <c r="B328" s="515"/>
      <c r="C328" s="515"/>
      <c r="D328" s="515"/>
      <c r="E328" s="515"/>
      <c r="F328" s="515"/>
    </row>
    <row r="329" spans="2:6" x14ac:dyDescent="0.2">
      <c r="B329" s="515"/>
      <c r="C329" s="515"/>
      <c r="D329" s="515"/>
      <c r="E329" s="515"/>
      <c r="F329" s="515"/>
    </row>
    <row r="330" spans="2:6" x14ac:dyDescent="0.2">
      <c r="B330" s="515"/>
      <c r="C330" s="515"/>
      <c r="D330" s="515"/>
      <c r="E330" s="515"/>
      <c r="F330" s="515"/>
    </row>
    <row r="331" spans="2:6" x14ac:dyDescent="0.2">
      <c r="B331" s="515"/>
      <c r="C331" s="515"/>
      <c r="D331" s="515"/>
      <c r="E331" s="515"/>
      <c r="F331" s="515"/>
    </row>
    <row r="332" spans="2:6" x14ac:dyDescent="0.2">
      <c r="B332" s="515"/>
      <c r="C332" s="515"/>
      <c r="D332" s="515"/>
      <c r="E332" s="515"/>
      <c r="F332" s="515"/>
    </row>
    <row r="333" spans="2:6" x14ac:dyDescent="0.2">
      <c r="B333" s="515"/>
      <c r="C333" s="515"/>
      <c r="D333" s="515"/>
      <c r="E333" s="515"/>
      <c r="F333" s="515"/>
    </row>
    <row r="334" spans="2:6" x14ac:dyDescent="0.2">
      <c r="B334" s="515"/>
      <c r="C334" s="515"/>
      <c r="D334" s="515"/>
      <c r="E334" s="515"/>
      <c r="F334" s="515"/>
    </row>
    <row r="335" spans="2:6" x14ac:dyDescent="0.2">
      <c r="B335" s="515"/>
      <c r="C335" s="515"/>
      <c r="D335" s="515"/>
      <c r="E335" s="515"/>
      <c r="F335" s="515"/>
    </row>
    <row r="336" spans="2:6" x14ac:dyDescent="0.2">
      <c r="B336" s="515"/>
      <c r="C336" s="515"/>
      <c r="D336" s="515"/>
      <c r="E336" s="515"/>
      <c r="F336" s="515"/>
    </row>
    <row r="337" spans="2:6" x14ac:dyDescent="0.2">
      <c r="B337" s="515"/>
      <c r="C337" s="515"/>
      <c r="D337" s="515"/>
      <c r="E337" s="515"/>
      <c r="F337" s="515"/>
    </row>
    <row r="338" spans="2:6" x14ac:dyDescent="0.2">
      <c r="B338" s="515"/>
      <c r="C338" s="515"/>
      <c r="D338" s="515"/>
      <c r="E338" s="515"/>
      <c r="F338" s="515"/>
    </row>
    <row r="339" spans="2:6" x14ac:dyDescent="0.2">
      <c r="B339" s="515"/>
      <c r="C339" s="515"/>
      <c r="D339" s="515"/>
      <c r="E339" s="515"/>
      <c r="F339" s="515"/>
    </row>
    <row r="340" spans="2:6" x14ac:dyDescent="0.2">
      <c r="B340" s="515"/>
      <c r="C340" s="515"/>
      <c r="D340" s="515"/>
      <c r="E340" s="515"/>
      <c r="F340" s="515"/>
    </row>
    <row r="341" spans="2:6" x14ac:dyDescent="0.2">
      <c r="B341" s="515"/>
      <c r="C341" s="515"/>
      <c r="D341" s="515"/>
      <c r="E341" s="515"/>
      <c r="F341" s="515"/>
    </row>
    <row r="342" spans="2:6" x14ac:dyDescent="0.2">
      <c r="B342" s="515"/>
      <c r="C342" s="515"/>
      <c r="D342" s="515"/>
      <c r="E342" s="515"/>
      <c r="F342" s="515"/>
    </row>
    <row r="343" spans="2:6" x14ac:dyDescent="0.2">
      <c r="B343" s="515"/>
      <c r="C343" s="515"/>
      <c r="D343" s="515"/>
      <c r="E343" s="515"/>
      <c r="F343" s="515"/>
    </row>
    <row r="344" spans="2:6" x14ac:dyDescent="0.2">
      <c r="B344" s="515"/>
      <c r="C344" s="515"/>
      <c r="D344" s="515"/>
      <c r="E344" s="515"/>
      <c r="F344" s="515"/>
    </row>
    <row r="345" spans="2:6" x14ac:dyDescent="0.2">
      <c r="B345" s="515"/>
      <c r="C345" s="515"/>
      <c r="D345" s="515"/>
      <c r="E345" s="515"/>
      <c r="F345" s="515"/>
    </row>
    <row r="346" spans="2:6" x14ac:dyDescent="0.2">
      <c r="B346" s="515"/>
      <c r="C346" s="515"/>
      <c r="D346" s="515"/>
      <c r="E346" s="515"/>
      <c r="F346" s="515"/>
    </row>
    <row r="347" spans="2:6" x14ac:dyDescent="0.2">
      <c r="B347" s="515"/>
      <c r="C347" s="515"/>
      <c r="D347" s="515"/>
      <c r="E347" s="515"/>
      <c r="F347" s="515"/>
    </row>
    <row r="348" spans="2:6" x14ac:dyDescent="0.2">
      <c r="B348" s="515"/>
      <c r="C348" s="515"/>
      <c r="D348" s="515"/>
      <c r="E348" s="515"/>
      <c r="F348" s="515"/>
    </row>
    <row r="349" spans="2:6" x14ac:dyDescent="0.2">
      <c r="B349" s="515"/>
      <c r="C349" s="515"/>
      <c r="D349" s="515"/>
      <c r="E349" s="515"/>
      <c r="F349" s="515"/>
    </row>
    <row r="350" spans="2:6" x14ac:dyDescent="0.2">
      <c r="B350" s="515"/>
      <c r="C350" s="515"/>
      <c r="D350" s="515"/>
      <c r="E350" s="515"/>
      <c r="F350" s="515"/>
    </row>
    <row r="351" spans="2:6" x14ac:dyDescent="0.2">
      <c r="B351" s="515"/>
      <c r="C351" s="515"/>
      <c r="D351" s="515"/>
      <c r="E351" s="515"/>
      <c r="F351" s="515"/>
    </row>
    <row r="352" spans="2:6" x14ac:dyDescent="0.2">
      <c r="B352" s="515"/>
      <c r="C352" s="515"/>
      <c r="D352" s="515"/>
      <c r="E352" s="515"/>
      <c r="F352" s="515"/>
    </row>
    <row r="353" spans="2:6" x14ac:dyDescent="0.2">
      <c r="B353" s="515"/>
      <c r="C353" s="515"/>
      <c r="D353" s="515"/>
      <c r="E353" s="515"/>
      <c r="F353" s="515"/>
    </row>
    <row r="354" spans="2:6" x14ac:dyDescent="0.2">
      <c r="B354" s="515"/>
      <c r="C354" s="515"/>
      <c r="D354" s="515"/>
      <c r="E354" s="515"/>
      <c r="F354" s="515"/>
    </row>
    <row r="355" spans="2:6" x14ac:dyDescent="0.2">
      <c r="B355" s="515"/>
      <c r="C355" s="515"/>
      <c r="D355" s="515"/>
      <c r="E355" s="515"/>
      <c r="F355" s="515"/>
    </row>
    <row r="356" spans="2:6" x14ac:dyDescent="0.2">
      <c r="B356" s="515"/>
      <c r="C356" s="515"/>
      <c r="D356" s="515"/>
      <c r="E356" s="515"/>
      <c r="F356" s="515"/>
    </row>
    <row r="357" spans="2:6" x14ac:dyDescent="0.2">
      <c r="B357" s="515"/>
      <c r="C357" s="515"/>
      <c r="D357" s="515"/>
      <c r="E357" s="515"/>
      <c r="F357" s="515"/>
    </row>
    <row r="358" spans="2:6" x14ac:dyDescent="0.2">
      <c r="B358" s="515"/>
      <c r="C358" s="515"/>
      <c r="D358" s="515"/>
      <c r="E358" s="515"/>
      <c r="F358" s="515"/>
    </row>
    <row r="359" spans="2:6" x14ac:dyDescent="0.2">
      <c r="B359" s="515"/>
      <c r="C359" s="515"/>
      <c r="D359" s="515"/>
      <c r="E359" s="515"/>
      <c r="F359" s="515"/>
    </row>
    <row r="360" spans="2:6" x14ac:dyDescent="0.2">
      <c r="B360" s="515"/>
      <c r="C360" s="515"/>
      <c r="D360" s="515"/>
      <c r="E360" s="515"/>
      <c r="F360" s="515"/>
    </row>
    <row r="361" spans="2:6" x14ac:dyDescent="0.2">
      <c r="B361" s="515"/>
      <c r="C361" s="515"/>
      <c r="D361" s="515"/>
      <c r="E361" s="515"/>
      <c r="F361" s="515"/>
    </row>
    <row r="362" spans="2:6" x14ac:dyDescent="0.2">
      <c r="B362" s="515"/>
      <c r="C362" s="515"/>
      <c r="D362" s="515"/>
      <c r="E362" s="515"/>
      <c r="F362" s="515"/>
    </row>
    <row r="363" spans="2:6" x14ac:dyDescent="0.2">
      <c r="B363" s="515"/>
      <c r="C363" s="515"/>
      <c r="D363" s="515"/>
      <c r="E363" s="515"/>
      <c r="F363" s="515"/>
    </row>
    <row r="364" spans="2:6" x14ac:dyDescent="0.2">
      <c r="B364" s="515"/>
      <c r="C364" s="515"/>
      <c r="D364" s="515"/>
      <c r="E364" s="515"/>
      <c r="F364" s="515"/>
    </row>
    <row r="365" spans="2:6" x14ac:dyDescent="0.2">
      <c r="B365" s="515"/>
      <c r="C365" s="515"/>
      <c r="D365" s="515"/>
      <c r="E365" s="515"/>
      <c r="F365" s="515"/>
    </row>
    <row r="366" spans="2:6" x14ac:dyDescent="0.2">
      <c r="B366" s="515"/>
      <c r="C366" s="515"/>
      <c r="D366" s="515"/>
      <c r="E366" s="515"/>
      <c r="F366" s="515"/>
    </row>
    <row r="367" spans="2:6" x14ac:dyDescent="0.2">
      <c r="B367" s="515"/>
      <c r="C367" s="515"/>
      <c r="D367" s="515"/>
      <c r="E367" s="515"/>
      <c r="F367" s="515"/>
    </row>
    <row r="368" spans="2:6" x14ac:dyDescent="0.2">
      <c r="B368" s="515"/>
      <c r="C368" s="515"/>
      <c r="D368" s="515"/>
      <c r="E368" s="515"/>
      <c r="F368" s="515"/>
    </row>
    <row r="369" spans="2:6" x14ac:dyDescent="0.2">
      <c r="B369" s="515"/>
      <c r="C369" s="515"/>
      <c r="D369" s="515"/>
      <c r="E369" s="515"/>
      <c r="F369" s="515"/>
    </row>
    <row r="370" spans="2:6" x14ac:dyDescent="0.2">
      <c r="B370" s="515"/>
      <c r="C370" s="515"/>
      <c r="D370" s="515"/>
      <c r="E370" s="515"/>
      <c r="F370" s="515"/>
    </row>
    <row r="371" spans="2:6" x14ac:dyDescent="0.2">
      <c r="B371" s="515"/>
      <c r="C371" s="515"/>
      <c r="D371" s="515"/>
      <c r="E371" s="515"/>
      <c r="F371" s="515"/>
    </row>
    <row r="372" spans="2:6" x14ac:dyDescent="0.2">
      <c r="B372" s="515"/>
      <c r="C372" s="515"/>
      <c r="D372" s="515"/>
      <c r="E372" s="515"/>
      <c r="F372" s="515"/>
    </row>
    <row r="373" spans="2:6" x14ac:dyDescent="0.2">
      <c r="B373" s="515"/>
      <c r="C373" s="515"/>
      <c r="D373" s="515"/>
      <c r="E373" s="515"/>
      <c r="F373" s="515"/>
    </row>
    <row r="374" spans="2:6" x14ac:dyDescent="0.2">
      <c r="B374" s="515"/>
      <c r="C374" s="515"/>
      <c r="D374" s="515"/>
      <c r="E374" s="515"/>
      <c r="F374" s="515"/>
    </row>
    <row r="375" spans="2:6" x14ac:dyDescent="0.2">
      <c r="B375" s="515"/>
      <c r="C375" s="515"/>
      <c r="D375" s="515"/>
      <c r="E375" s="515"/>
      <c r="F375" s="515"/>
    </row>
    <row r="376" spans="2:6" x14ac:dyDescent="0.2">
      <c r="B376" s="515"/>
      <c r="C376" s="515"/>
      <c r="D376" s="515"/>
      <c r="E376" s="515"/>
      <c r="F376" s="515"/>
    </row>
    <row r="377" spans="2:6" x14ac:dyDescent="0.2">
      <c r="B377" s="515"/>
      <c r="C377" s="515"/>
      <c r="D377" s="515"/>
      <c r="E377" s="515"/>
      <c r="F377" s="515"/>
    </row>
    <row r="378" spans="2:6" x14ac:dyDescent="0.2">
      <c r="B378" s="515"/>
      <c r="C378" s="515"/>
      <c r="D378" s="515"/>
      <c r="E378" s="515"/>
      <c r="F378" s="515"/>
    </row>
    <row r="379" spans="2:6" x14ac:dyDescent="0.2">
      <c r="B379" s="515"/>
      <c r="C379" s="515"/>
      <c r="D379" s="515"/>
      <c r="E379" s="515"/>
      <c r="F379" s="515"/>
    </row>
    <row r="380" spans="2:6" x14ac:dyDescent="0.2">
      <c r="B380" s="515"/>
      <c r="C380" s="515"/>
      <c r="D380" s="515"/>
      <c r="E380" s="515"/>
      <c r="F380" s="515"/>
    </row>
    <row r="381" spans="2:6" x14ac:dyDescent="0.2">
      <c r="B381" s="515"/>
      <c r="C381" s="515"/>
      <c r="D381" s="515"/>
      <c r="E381" s="515"/>
      <c r="F381" s="515"/>
    </row>
    <row r="382" spans="2:6" x14ac:dyDescent="0.2">
      <c r="B382" s="515"/>
      <c r="C382" s="515"/>
      <c r="D382" s="515"/>
      <c r="E382" s="515"/>
      <c r="F382" s="515"/>
    </row>
    <row r="383" spans="2:6" x14ac:dyDescent="0.2">
      <c r="B383" s="515"/>
      <c r="C383" s="515"/>
      <c r="D383" s="515"/>
      <c r="E383" s="515"/>
      <c r="F383" s="515"/>
    </row>
    <row r="384" spans="2:6" x14ac:dyDescent="0.2">
      <c r="B384" s="515"/>
      <c r="C384" s="515"/>
      <c r="D384" s="515"/>
      <c r="E384" s="515"/>
      <c r="F384" s="515"/>
    </row>
    <row r="385" spans="2:6" x14ac:dyDescent="0.2">
      <c r="B385" s="515"/>
      <c r="C385" s="515"/>
      <c r="D385" s="515"/>
      <c r="E385" s="515"/>
      <c r="F385" s="515"/>
    </row>
    <row r="386" spans="2:6" x14ac:dyDescent="0.2">
      <c r="B386" s="515"/>
      <c r="C386" s="515"/>
      <c r="D386" s="515"/>
      <c r="E386" s="515"/>
      <c r="F386" s="515"/>
    </row>
    <row r="387" spans="2:6" x14ac:dyDescent="0.2">
      <c r="B387" s="515"/>
      <c r="C387" s="515"/>
      <c r="D387" s="515"/>
      <c r="E387" s="515"/>
      <c r="F387" s="515"/>
    </row>
    <row r="388" spans="2:6" x14ac:dyDescent="0.2">
      <c r="B388" s="515"/>
      <c r="C388" s="515"/>
      <c r="D388" s="515"/>
      <c r="E388" s="515"/>
      <c r="F388" s="515"/>
    </row>
    <row r="389" spans="2:6" x14ac:dyDescent="0.2">
      <c r="B389" s="515"/>
      <c r="C389" s="515"/>
      <c r="D389" s="515"/>
      <c r="E389" s="515"/>
      <c r="F389" s="515"/>
    </row>
    <row r="390" spans="2:6" x14ac:dyDescent="0.2">
      <c r="B390" s="515"/>
      <c r="C390" s="515"/>
      <c r="D390" s="515"/>
      <c r="E390" s="515"/>
      <c r="F390" s="515"/>
    </row>
    <row r="391" spans="2:6" x14ac:dyDescent="0.2">
      <c r="B391" s="515"/>
      <c r="C391" s="515"/>
      <c r="D391" s="515"/>
      <c r="E391" s="515"/>
      <c r="F391" s="515"/>
    </row>
    <row r="392" spans="2:6" x14ac:dyDescent="0.2">
      <c r="B392" s="515"/>
      <c r="C392" s="515"/>
      <c r="D392" s="515"/>
      <c r="E392" s="515"/>
      <c r="F392" s="515"/>
    </row>
    <row r="393" spans="2:6" x14ac:dyDescent="0.2">
      <c r="B393" s="515"/>
      <c r="C393" s="515"/>
      <c r="D393" s="515"/>
      <c r="E393" s="515"/>
      <c r="F393" s="515"/>
    </row>
    <row r="394" spans="2:6" x14ac:dyDescent="0.2">
      <c r="B394" s="515"/>
      <c r="C394" s="515"/>
      <c r="D394" s="515"/>
      <c r="E394" s="515"/>
      <c r="F394" s="515"/>
    </row>
    <row r="395" spans="2:6" x14ac:dyDescent="0.2">
      <c r="B395" s="515"/>
      <c r="C395" s="515"/>
      <c r="D395" s="515"/>
      <c r="E395" s="515"/>
      <c r="F395" s="515"/>
    </row>
    <row r="396" spans="2:6" x14ac:dyDescent="0.2">
      <c r="B396" s="515"/>
      <c r="C396" s="515"/>
      <c r="D396" s="515"/>
      <c r="E396" s="515"/>
      <c r="F396" s="515"/>
    </row>
    <row r="397" spans="2:6" x14ac:dyDescent="0.2">
      <c r="B397" s="515"/>
      <c r="C397" s="515"/>
      <c r="D397" s="515"/>
      <c r="E397" s="515"/>
      <c r="F397" s="515"/>
    </row>
    <row r="398" spans="2:6" x14ac:dyDescent="0.2">
      <c r="B398" s="515"/>
      <c r="C398" s="515"/>
      <c r="D398" s="515"/>
      <c r="E398" s="515"/>
      <c r="F398" s="515"/>
    </row>
    <row r="399" spans="2:6" x14ac:dyDescent="0.2">
      <c r="B399" s="515"/>
      <c r="C399" s="515"/>
      <c r="D399" s="515"/>
      <c r="E399" s="515"/>
      <c r="F399" s="515"/>
    </row>
    <row r="400" spans="2:6" x14ac:dyDescent="0.2">
      <c r="B400" s="515"/>
      <c r="C400" s="515"/>
      <c r="D400" s="515"/>
      <c r="E400" s="515"/>
      <c r="F400" s="515"/>
    </row>
    <row r="401" spans="2:6" x14ac:dyDescent="0.2">
      <c r="B401" s="515"/>
      <c r="C401" s="515"/>
      <c r="D401" s="515"/>
      <c r="E401" s="515"/>
      <c r="F401" s="515"/>
    </row>
    <row r="402" spans="2:6" x14ac:dyDescent="0.2">
      <c r="B402" s="515"/>
      <c r="C402" s="515"/>
      <c r="D402" s="515"/>
      <c r="E402" s="515"/>
      <c r="F402" s="515"/>
    </row>
    <row r="403" spans="2:6" x14ac:dyDescent="0.2">
      <c r="B403" s="515"/>
      <c r="C403" s="515"/>
      <c r="D403" s="515"/>
      <c r="E403" s="515"/>
      <c r="F403" s="515"/>
    </row>
    <row r="404" spans="2:6" x14ac:dyDescent="0.2">
      <c r="B404" s="515"/>
      <c r="C404" s="515"/>
      <c r="D404" s="515"/>
      <c r="E404" s="515"/>
      <c r="F404" s="515"/>
    </row>
    <row r="405" spans="2:6" x14ac:dyDescent="0.2">
      <c r="B405" s="515"/>
      <c r="C405" s="515"/>
      <c r="D405" s="515"/>
      <c r="E405" s="515"/>
      <c r="F405" s="515"/>
    </row>
    <row r="406" spans="2:6" x14ac:dyDescent="0.2">
      <c r="B406" s="515"/>
      <c r="C406" s="515"/>
      <c r="D406" s="515"/>
      <c r="E406" s="515"/>
      <c r="F406" s="515"/>
    </row>
    <row r="407" spans="2:6" x14ac:dyDescent="0.2">
      <c r="B407" s="515"/>
      <c r="C407" s="515"/>
      <c r="D407" s="515"/>
      <c r="E407" s="515"/>
      <c r="F407" s="515"/>
    </row>
    <row r="408" spans="2:6" x14ac:dyDescent="0.2">
      <c r="B408" s="515"/>
      <c r="C408" s="515"/>
      <c r="D408" s="515"/>
      <c r="E408" s="515"/>
      <c r="F408" s="515"/>
    </row>
    <row r="409" spans="2:6" x14ac:dyDescent="0.2">
      <c r="B409" s="515"/>
      <c r="C409" s="515"/>
      <c r="D409" s="515"/>
      <c r="E409" s="515"/>
      <c r="F409" s="515"/>
    </row>
    <row r="410" spans="2:6" x14ac:dyDescent="0.2">
      <c r="B410" s="515"/>
      <c r="C410" s="515"/>
      <c r="D410" s="515"/>
      <c r="E410" s="515"/>
      <c r="F410" s="515"/>
    </row>
    <row r="411" spans="2:6" x14ac:dyDescent="0.2">
      <c r="B411" s="515"/>
      <c r="C411" s="515"/>
      <c r="D411" s="515"/>
      <c r="E411" s="515"/>
      <c r="F411" s="515"/>
    </row>
    <row r="412" spans="2:6" x14ac:dyDescent="0.2">
      <c r="B412" s="515"/>
      <c r="C412" s="515"/>
      <c r="D412" s="515"/>
      <c r="E412" s="515"/>
      <c r="F412" s="515"/>
    </row>
    <row r="413" spans="2:6" x14ac:dyDescent="0.2">
      <c r="B413" s="515"/>
      <c r="C413" s="515"/>
      <c r="D413" s="515"/>
      <c r="E413" s="515"/>
      <c r="F413" s="515"/>
    </row>
    <row r="414" spans="2:6" x14ac:dyDescent="0.2">
      <c r="B414" s="515"/>
      <c r="C414" s="515"/>
      <c r="D414" s="515"/>
      <c r="E414" s="515"/>
      <c r="F414" s="515"/>
    </row>
    <row r="415" spans="2:6" x14ac:dyDescent="0.2">
      <c r="B415" s="515"/>
      <c r="C415" s="515"/>
      <c r="D415" s="515"/>
      <c r="E415" s="515"/>
      <c r="F415" s="515"/>
    </row>
    <row r="416" spans="2:6" x14ac:dyDescent="0.2">
      <c r="B416" s="515"/>
      <c r="C416" s="515"/>
      <c r="D416" s="515"/>
      <c r="E416" s="515"/>
      <c r="F416" s="515"/>
    </row>
    <row r="417" spans="2:6" x14ac:dyDescent="0.2">
      <c r="B417" s="515"/>
      <c r="C417" s="515"/>
      <c r="D417" s="515"/>
      <c r="E417" s="515"/>
      <c r="F417" s="515"/>
    </row>
    <row r="418" spans="2:6" x14ac:dyDescent="0.2">
      <c r="B418" s="515"/>
      <c r="C418" s="515"/>
      <c r="D418" s="515"/>
      <c r="E418" s="515"/>
      <c r="F418" s="515"/>
    </row>
    <row r="419" spans="2:6" x14ac:dyDescent="0.2">
      <c r="B419" s="515"/>
      <c r="C419" s="515"/>
      <c r="D419" s="515"/>
      <c r="E419" s="515"/>
      <c r="F419" s="515"/>
    </row>
    <row r="420" spans="2:6" x14ac:dyDescent="0.2">
      <c r="B420" s="515"/>
      <c r="C420" s="515"/>
      <c r="D420" s="515"/>
      <c r="E420" s="515"/>
      <c r="F420" s="515"/>
    </row>
    <row r="421" spans="2:6" x14ac:dyDescent="0.2">
      <c r="B421" s="515"/>
      <c r="C421" s="515"/>
      <c r="D421" s="515"/>
      <c r="E421" s="515"/>
      <c r="F421" s="515"/>
    </row>
    <row r="422" spans="2:6" x14ac:dyDescent="0.2">
      <c r="B422" s="515"/>
      <c r="C422" s="515"/>
      <c r="D422" s="515"/>
      <c r="E422" s="515"/>
      <c r="F422" s="515"/>
    </row>
    <row r="423" spans="2:6" x14ac:dyDescent="0.2">
      <c r="B423" s="515"/>
      <c r="C423" s="515"/>
      <c r="D423" s="515"/>
      <c r="E423" s="515"/>
      <c r="F423" s="515"/>
    </row>
    <row r="424" spans="2:6" x14ac:dyDescent="0.2">
      <c r="B424" s="515"/>
      <c r="C424" s="515"/>
      <c r="D424" s="515"/>
      <c r="E424" s="515"/>
      <c r="F424" s="515"/>
    </row>
    <row r="425" spans="2:6" x14ac:dyDescent="0.2">
      <c r="B425" s="515"/>
      <c r="C425" s="515"/>
      <c r="D425" s="515"/>
      <c r="E425" s="515"/>
      <c r="F425" s="515"/>
    </row>
    <row r="426" spans="2:6" x14ac:dyDescent="0.2">
      <c r="B426" s="515"/>
      <c r="C426" s="515"/>
      <c r="D426" s="515"/>
      <c r="E426" s="515"/>
      <c r="F426" s="515"/>
    </row>
    <row r="427" spans="2:6" x14ac:dyDescent="0.2">
      <c r="B427" s="515"/>
      <c r="C427" s="515"/>
      <c r="D427" s="515"/>
      <c r="E427" s="515"/>
      <c r="F427" s="515"/>
    </row>
    <row r="428" spans="2:6" x14ac:dyDescent="0.2">
      <c r="B428" s="515"/>
      <c r="C428" s="515"/>
      <c r="D428" s="515"/>
      <c r="E428" s="515"/>
      <c r="F428" s="515"/>
    </row>
    <row r="429" spans="2:6" x14ac:dyDescent="0.2">
      <c r="B429" s="515"/>
      <c r="C429" s="515"/>
      <c r="D429" s="515"/>
      <c r="E429" s="515"/>
      <c r="F429" s="515"/>
    </row>
    <row r="430" spans="2:6" x14ac:dyDescent="0.2">
      <c r="B430" s="515"/>
      <c r="C430" s="515"/>
      <c r="D430" s="515"/>
      <c r="E430" s="515"/>
      <c r="F430" s="515"/>
    </row>
    <row r="431" spans="2:6" x14ac:dyDescent="0.2">
      <c r="B431" s="515"/>
      <c r="C431" s="515"/>
      <c r="D431" s="515"/>
      <c r="E431" s="515"/>
      <c r="F431" s="515"/>
    </row>
    <row r="432" spans="2:6" x14ac:dyDescent="0.2">
      <c r="B432" s="515"/>
      <c r="C432" s="515"/>
      <c r="D432" s="515"/>
      <c r="E432" s="515"/>
      <c r="F432" s="515"/>
    </row>
    <row r="433" spans="2:6" x14ac:dyDescent="0.2">
      <c r="B433" s="515"/>
      <c r="C433" s="515"/>
      <c r="D433" s="515"/>
      <c r="E433" s="515"/>
      <c r="F433" s="515"/>
    </row>
    <row r="434" spans="2:6" x14ac:dyDescent="0.2">
      <c r="B434" s="515"/>
      <c r="C434" s="515"/>
      <c r="D434" s="515"/>
      <c r="E434" s="515"/>
      <c r="F434" s="515"/>
    </row>
    <row r="435" spans="2:6" x14ac:dyDescent="0.2">
      <c r="B435" s="515"/>
      <c r="C435" s="515"/>
      <c r="D435" s="515"/>
      <c r="E435" s="515"/>
      <c r="F435" s="515"/>
    </row>
    <row r="436" spans="2:6" x14ac:dyDescent="0.2">
      <c r="B436" s="515"/>
      <c r="C436" s="515"/>
      <c r="D436" s="515"/>
      <c r="E436" s="515"/>
      <c r="F436" s="515"/>
    </row>
    <row r="437" spans="2:6" x14ac:dyDescent="0.2">
      <c r="B437" s="515"/>
      <c r="C437" s="515"/>
      <c r="D437" s="515"/>
      <c r="E437" s="515"/>
      <c r="F437" s="515"/>
    </row>
    <row r="438" spans="2:6" x14ac:dyDescent="0.2">
      <c r="B438" s="515"/>
      <c r="C438" s="515"/>
      <c r="D438" s="515"/>
      <c r="E438" s="515"/>
      <c r="F438" s="515"/>
    </row>
    <row r="439" spans="2:6" x14ac:dyDescent="0.2">
      <c r="B439" s="515"/>
      <c r="C439" s="515"/>
      <c r="D439" s="515"/>
      <c r="E439" s="515"/>
      <c r="F439" s="515"/>
    </row>
    <row r="440" spans="2:6" x14ac:dyDescent="0.2">
      <c r="B440" s="515"/>
      <c r="C440" s="515"/>
      <c r="D440" s="515"/>
      <c r="E440" s="515"/>
      <c r="F440" s="515"/>
    </row>
    <row r="441" spans="2:6" x14ac:dyDescent="0.2">
      <c r="B441" s="515"/>
      <c r="C441" s="515"/>
      <c r="D441" s="515"/>
      <c r="E441" s="515"/>
      <c r="F441" s="515"/>
    </row>
    <row r="442" spans="2:6" x14ac:dyDescent="0.2">
      <c r="B442" s="515"/>
      <c r="C442" s="515"/>
      <c r="D442" s="515"/>
      <c r="E442" s="515"/>
      <c r="F442" s="515"/>
    </row>
    <row r="443" spans="2:6" x14ac:dyDescent="0.2">
      <c r="B443" s="515"/>
      <c r="C443" s="515"/>
      <c r="D443" s="515"/>
      <c r="E443" s="515"/>
      <c r="F443" s="515"/>
    </row>
    <row r="444" spans="2:6" x14ac:dyDescent="0.2">
      <c r="B444" s="515"/>
      <c r="C444" s="515"/>
      <c r="D444" s="515"/>
      <c r="E444" s="515"/>
      <c r="F444" s="515"/>
    </row>
    <row r="445" spans="2:6" x14ac:dyDescent="0.2">
      <c r="B445" s="515"/>
      <c r="C445" s="515"/>
      <c r="D445" s="515"/>
      <c r="E445" s="515"/>
      <c r="F445" s="515"/>
    </row>
    <row r="446" spans="2:6" x14ac:dyDescent="0.2">
      <c r="B446" s="515"/>
      <c r="C446" s="515"/>
      <c r="D446" s="515"/>
      <c r="E446" s="515"/>
      <c r="F446" s="515"/>
    </row>
    <row r="447" spans="2:6" x14ac:dyDescent="0.2">
      <c r="B447" s="515"/>
      <c r="C447" s="515"/>
      <c r="D447" s="515"/>
      <c r="E447" s="515"/>
      <c r="F447" s="515"/>
    </row>
    <row r="448" spans="2:6" x14ac:dyDescent="0.2">
      <c r="B448" s="515"/>
      <c r="C448" s="515"/>
      <c r="D448" s="515"/>
      <c r="E448" s="515"/>
      <c r="F448" s="515"/>
    </row>
    <row r="449" spans="2:6" x14ac:dyDescent="0.2">
      <c r="B449" s="515"/>
      <c r="C449" s="515"/>
      <c r="D449" s="515"/>
      <c r="E449" s="515"/>
      <c r="F449" s="515"/>
    </row>
    <row r="450" spans="2:6" x14ac:dyDescent="0.2">
      <c r="B450" s="515"/>
      <c r="C450" s="515"/>
      <c r="D450" s="515"/>
      <c r="E450" s="515"/>
      <c r="F450" s="515"/>
    </row>
    <row r="451" spans="2:6" x14ac:dyDescent="0.2">
      <c r="B451" s="515"/>
      <c r="C451" s="515"/>
      <c r="D451" s="515"/>
      <c r="E451" s="515"/>
      <c r="F451" s="515"/>
    </row>
    <row r="452" spans="2:6" x14ac:dyDescent="0.2">
      <c r="B452" s="515"/>
      <c r="C452" s="515"/>
      <c r="D452" s="515"/>
      <c r="E452" s="515"/>
      <c r="F452" s="515"/>
    </row>
    <row r="453" spans="2:6" x14ac:dyDescent="0.2">
      <c r="B453" s="515"/>
      <c r="C453" s="515"/>
      <c r="D453" s="515"/>
      <c r="E453" s="515"/>
      <c r="F453" s="515"/>
    </row>
    <row r="454" spans="2:6" x14ac:dyDescent="0.2">
      <c r="B454" s="515"/>
      <c r="C454" s="515"/>
      <c r="D454" s="515"/>
      <c r="E454" s="515"/>
      <c r="F454" s="515"/>
    </row>
    <row r="455" spans="2:6" x14ac:dyDescent="0.2">
      <c r="B455" s="515"/>
      <c r="C455" s="515"/>
      <c r="D455" s="515"/>
      <c r="E455" s="515"/>
      <c r="F455" s="515"/>
    </row>
    <row r="456" spans="2:6" x14ac:dyDescent="0.2">
      <c r="B456" s="515"/>
      <c r="C456" s="515"/>
      <c r="D456" s="515"/>
      <c r="E456" s="515"/>
      <c r="F456" s="515"/>
    </row>
    <row r="457" spans="2:6" x14ac:dyDescent="0.2">
      <c r="B457" s="515"/>
      <c r="C457" s="515"/>
      <c r="D457" s="515"/>
      <c r="E457" s="515"/>
      <c r="F457" s="515"/>
    </row>
    <row r="458" spans="2:6" x14ac:dyDescent="0.2">
      <c r="B458" s="515"/>
      <c r="C458" s="515"/>
      <c r="D458" s="515"/>
      <c r="E458" s="515"/>
      <c r="F458" s="515"/>
    </row>
    <row r="459" spans="2:6" x14ac:dyDescent="0.2">
      <c r="B459" s="515"/>
      <c r="C459" s="515"/>
      <c r="D459" s="515"/>
      <c r="E459" s="515"/>
      <c r="F459" s="515"/>
    </row>
    <row r="460" spans="2:6" x14ac:dyDescent="0.2">
      <c r="B460" s="515"/>
      <c r="C460" s="515"/>
      <c r="D460" s="515"/>
      <c r="E460" s="515"/>
      <c r="F460" s="515"/>
    </row>
    <row r="461" spans="2:6" x14ac:dyDescent="0.2">
      <c r="B461" s="515"/>
      <c r="C461" s="515"/>
      <c r="D461" s="515"/>
      <c r="E461" s="515"/>
      <c r="F461" s="515"/>
    </row>
    <row r="462" spans="2:6" x14ac:dyDescent="0.2">
      <c r="B462" s="515"/>
      <c r="C462" s="515"/>
      <c r="D462" s="515"/>
      <c r="E462" s="515"/>
      <c r="F462" s="515"/>
    </row>
    <row r="463" spans="2:6" x14ac:dyDescent="0.2">
      <c r="B463" s="515"/>
      <c r="C463" s="515"/>
      <c r="D463" s="515"/>
      <c r="E463" s="515"/>
      <c r="F463" s="515"/>
    </row>
    <row r="464" spans="2:6" x14ac:dyDescent="0.2">
      <c r="B464" s="515"/>
      <c r="C464" s="515"/>
      <c r="D464" s="515"/>
      <c r="E464" s="515"/>
      <c r="F464" s="515"/>
    </row>
    <row r="465" spans="2:6" x14ac:dyDescent="0.2">
      <c r="B465" s="515"/>
      <c r="C465" s="515"/>
      <c r="D465" s="515"/>
      <c r="E465" s="515"/>
      <c r="F465" s="515"/>
    </row>
    <row r="466" spans="2:6" x14ac:dyDescent="0.2">
      <c r="B466" s="515"/>
      <c r="C466" s="515"/>
      <c r="D466" s="515"/>
      <c r="E466" s="515"/>
      <c r="F466" s="515"/>
    </row>
    <row r="467" spans="2:6" x14ac:dyDescent="0.2">
      <c r="B467" s="515"/>
      <c r="C467" s="515"/>
      <c r="D467" s="515"/>
      <c r="E467" s="515"/>
      <c r="F467" s="515"/>
    </row>
    <row r="468" spans="2:6" x14ac:dyDescent="0.2">
      <c r="B468" s="515"/>
      <c r="C468" s="515"/>
      <c r="D468" s="515"/>
      <c r="E468" s="515"/>
      <c r="F468" s="515"/>
    </row>
    <row r="469" spans="2:6" x14ac:dyDescent="0.2">
      <c r="B469" s="515"/>
      <c r="C469" s="515"/>
      <c r="D469" s="515"/>
      <c r="E469" s="515"/>
      <c r="F469" s="515"/>
    </row>
    <row r="470" spans="2:6" x14ac:dyDescent="0.2">
      <c r="B470" s="515"/>
      <c r="C470" s="515"/>
      <c r="D470" s="515"/>
      <c r="E470" s="515"/>
      <c r="F470" s="515"/>
    </row>
    <row r="471" spans="2:6" x14ac:dyDescent="0.2">
      <c r="B471" s="515"/>
      <c r="C471" s="515"/>
      <c r="D471" s="515"/>
      <c r="E471" s="515"/>
      <c r="F471" s="515"/>
    </row>
    <row r="472" spans="2:6" x14ac:dyDescent="0.2">
      <c r="B472" s="515"/>
      <c r="C472" s="515"/>
      <c r="D472" s="515"/>
      <c r="E472" s="515"/>
      <c r="F472" s="515"/>
    </row>
    <row r="473" spans="2:6" x14ac:dyDescent="0.2">
      <c r="B473" s="515"/>
      <c r="C473" s="515"/>
      <c r="D473" s="515"/>
      <c r="E473" s="515"/>
      <c r="F473" s="515"/>
    </row>
    <row r="474" spans="2:6" x14ac:dyDescent="0.2">
      <c r="B474" s="515"/>
      <c r="C474" s="515"/>
      <c r="D474" s="515"/>
      <c r="E474" s="515"/>
      <c r="F474" s="515"/>
    </row>
    <row r="475" spans="2:6" x14ac:dyDescent="0.2">
      <c r="B475" s="515"/>
      <c r="C475" s="515"/>
      <c r="D475" s="515"/>
      <c r="E475" s="515"/>
      <c r="F475" s="515"/>
    </row>
    <row r="476" spans="2:6" x14ac:dyDescent="0.2">
      <c r="B476" s="515"/>
      <c r="C476" s="515"/>
      <c r="D476" s="515"/>
      <c r="E476" s="515"/>
      <c r="F476" s="515"/>
    </row>
    <row r="477" spans="2:6" x14ac:dyDescent="0.2">
      <c r="B477" s="515"/>
      <c r="C477" s="515"/>
      <c r="D477" s="515"/>
      <c r="E477" s="515"/>
      <c r="F477" s="515"/>
    </row>
    <row r="478" spans="2:6" x14ac:dyDescent="0.2">
      <c r="B478" s="515"/>
      <c r="C478" s="515"/>
      <c r="D478" s="515"/>
      <c r="E478" s="515"/>
      <c r="F478" s="515"/>
    </row>
    <row r="479" spans="2:6" x14ac:dyDescent="0.2">
      <c r="B479" s="515"/>
      <c r="C479" s="515"/>
      <c r="D479" s="515"/>
      <c r="E479" s="515"/>
      <c r="F479" s="515"/>
    </row>
    <row r="480" spans="2:6" x14ac:dyDescent="0.2">
      <c r="B480" s="515"/>
      <c r="C480" s="515"/>
      <c r="D480" s="515"/>
      <c r="E480" s="515"/>
      <c r="F480" s="515"/>
    </row>
    <row r="481" spans="2:6" x14ac:dyDescent="0.2">
      <c r="B481" s="515"/>
      <c r="C481" s="515"/>
      <c r="D481" s="515"/>
      <c r="E481" s="515"/>
      <c r="F481" s="515"/>
    </row>
    <row r="482" spans="2:6" x14ac:dyDescent="0.2">
      <c r="B482" s="515"/>
      <c r="C482" s="515"/>
      <c r="D482" s="515"/>
      <c r="E482" s="515"/>
      <c r="F482" s="515"/>
    </row>
    <row r="483" spans="2:6" x14ac:dyDescent="0.2">
      <c r="B483" s="515"/>
      <c r="C483" s="515"/>
      <c r="D483" s="515"/>
      <c r="E483" s="515"/>
      <c r="F483" s="515"/>
    </row>
    <row r="484" spans="2:6" x14ac:dyDescent="0.2">
      <c r="B484" s="515"/>
      <c r="C484" s="515"/>
      <c r="D484" s="515"/>
      <c r="E484" s="515"/>
      <c r="F484" s="515"/>
    </row>
    <row r="485" spans="2:6" x14ac:dyDescent="0.2">
      <c r="B485" s="515"/>
      <c r="C485" s="515"/>
      <c r="D485" s="515"/>
      <c r="E485" s="515"/>
      <c r="F485" s="515"/>
    </row>
    <row r="486" spans="2:6" x14ac:dyDescent="0.2">
      <c r="B486" s="515"/>
      <c r="C486" s="515"/>
      <c r="D486" s="515"/>
      <c r="E486" s="515"/>
      <c r="F486" s="515"/>
    </row>
    <row r="487" spans="2:6" x14ac:dyDescent="0.2">
      <c r="B487" s="515"/>
      <c r="C487" s="515"/>
      <c r="D487" s="515"/>
      <c r="E487" s="515"/>
      <c r="F487" s="515"/>
    </row>
    <row r="488" spans="2:6" x14ac:dyDescent="0.2">
      <c r="B488" s="515"/>
      <c r="C488" s="515"/>
      <c r="D488" s="515"/>
      <c r="E488" s="515"/>
      <c r="F488" s="515"/>
    </row>
    <row r="489" spans="2:6" x14ac:dyDescent="0.2">
      <c r="B489" s="515"/>
      <c r="C489" s="515"/>
      <c r="D489" s="515"/>
      <c r="E489" s="515"/>
      <c r="F489" s="515"/>
    </row>
    <row r="490" spans="2:6" x14ac:dyDescent="0.2">
      <c r="B490" s="515"/>
      <c r="C490" s="515"/>
      <c r="D490" s="515"/>
      <c r="E490" s="515"/>
      <c r="F490" s="515"/>
    </row>
    <row r="491" spans="2:6" x14ac:dyDescent="0.2">
      <c r="B491" s="515"/>
      <c r="C491" s="515"/>
      <c r="D491" s="515"/>
      <c r="E491" s="515"/>
      <c r="F491" s="515"/>
    </row>
    <row r="492" spans="2:6" x14ac:dyDescent="0.2">
      <c r="B492" s="515"/>
      <c r="C492" s="515"/>
      <c r="D492" s="515"/>
      <c r="E492" s="515"/>
      <c r="F492" s="515"/>
    </row>
    <row r="493" spans="2:6" x14ac:dyDescent="0.2">
      <c r="B493" s="515"/>
      <c r="C493" s="515"/>
      <c r="D493" s="515"/>
      <c r="E493" s="515"/>
      <c r="F493" s="515"/>
    </row>
    <row r="494" spans="2:6" x14ac:dyDescent="0.2">
      <c r="B494" s="515"/>
      <c r="C494" s="515"/>
      <c r="D494" s="515"/>
      <c r="E494" s="515"/>
      <c r="F494" s="515"/>
    </row>
    <row r="495" spans="2:6" x14ac:dyDescent="0.2">
      <c r="B495" s="515"/>
      <c r="C495" s="515"/>
      <c r="D495" s="515"/>
      <c r="E495" s="515"/>
      <c r="F495" s="515"/>
    </row>
    <row r="496" spans="2:6" x14ac:dyDescent="0.2">
      <c r="B496" s="515"/>
      <c r="C496" s="515"/>
      <c r="D496" s="515"/>
      <c r="E496" s="515"/>
      <c r="F496" s="515"/>
    </row>
    <row r="497" spans="2:6" x14ac:dyDescent="0.2">
      <c r="B497" s="515"/>
      <c r="C497" s="515"/>
      <c r="D497" s="515"/>
      <c r="E497" s="515"/>
      <c r="F497" s="515"/>
    </row>
    <row r="498" spans="2:6" x14ac:dyDescent="0.2">
      <c r="B498" s="515"/>
      <c r="C498" s="515"/>
      <c r="D498" s="515"/>
      <c r="E498" s="515"/>
      <c r="F498" s="515"/>
    </row>
    <row r="499" spans="2:6" x14ac:dyDescent="0.2">
      <c r="B499" s="515"/>
      <c r="C499" s="515"/>
      <c r="D499" s="515"/>
      <c r="E499" s="515"/>
      <c r="F499" s="515"/>
    </row>
    <row r="500" spans="2:6" x14ac:dyDescent="0.2">
      <c r="B500" s="515"/>
      <c r="C500" s="515"/>
      <c r="D500" s="515"/>
      <c r="E500" s="515"/>
      <c r="F500" s="515"/>
    </row>
    <row r="501" spans="2:6" x14ac:dyDescent="0.2">
      <c r="B501" s="515"/>
      <c r="C501" s="515"/>
      <c r="D501" s="515"/>
      <c r="E501" s="515"/>
      <c r="F501" s="515"/>
    </row>
    <row r="502" spans="2:6" x14ac:dyDescent="0.2">
      <c r="B502" s="515"/>
      <c r="C502" s="515"/>
      <c r="D502" s="515"/>
      <c r="E502" s="515"/>
      <c r="F502" s="515"/>
    </row>
    <row r="503" spans="2:6" x14ac:dyDescent="0.2">
      <c r="B503" s="515"/>
      <c r="C503" s="515"/>
      <c r="D503" s="515"/>
      <c r="E503" s="515"/>
      <c r="F503" s="515"/>
    </row>
    <row r="504" spans="2:6" x14ac:dyDescent="0.2">
      <c r="B504" s="515"/>
      <c r="C504" s="515"/>
      <c r="D504" s="515"/>
      <c r="E504" s="515"/>
      <c r="F504" s="515"/>
    </row>
    <row r="505" spans="2:6" x14ac:dyDescent="0.2">
      <c r="B505" s="515"/>
      <c r="C505" s="515"/>
      <c r="D505" s="515"/>
      <c r="E505" s="515"/>
      <c r="F505" s="515"/>
    </row>
    <row r="506" spans="2:6" x14ac:dyDescent="0.2">
      <c r="B506" s="515"/>
      <c r="C506" s="515"/>
      <c r="D506" s="515"/>
      <c r="E506" s="515"/>
      <c r="F506" s="515"/>
    </row>
    <row r="507" spans="2:6" x14ac:dyDescent="0.2">
      <c r="B507" s="515"/>
      <c r="C507" s="515"/>
      <c r="D507" s="515"/>
      <c r="E507" s="515"/>
      <c r="F507" s="515"/>
    </row>
    <row r="508" spans="2:6" x14ac:dyDescent="0.2">
      <c r="B508" s="515"/>
      <c r="C508" s="515"/>
      <c r="D508" s="515"/>
      <c r="E508" s="515"/>
      <c r="F508" s="515"/>
    </row>
    <row r="509" spans="2:6" x14ac:dyDescent="0.2">
      <c r="B509" s="515"/>
      <c r="C509" s="515"/>
      <c r="D509" s="515"/>
      <c r="E509" s="515"/>
      <c r="F509" s="515"/>
    </row>
    <row r="510" spans="2:6" x14ac:dyDescent="0.2">
      <c r="B510" s="515"/>
      <c r="C510" s="515"/>
      <c r="D510" s="515"/>
      <c r="E510" s="515"/>
      <c r="F510" s="515"/>
    </row>
    <row r="511" spans="2:6" x14ac:dyDescent="0.2">
      <c r="B511" s="515"/>
      <c r="C511" s="515"/>
      <c r="D511" s="515"/>
      <c r="E511" s="515"/>
      <c r="F511" s="515"/>
    </row>
    <row r="512" spans="2:6" x14ac:dyDescent="0.2">
      <c r="B512" s="515"/>
      <c r="C512" s="515"/>
      <c r="D512" s="515"/>
      <c r="E512" s="515"/>
      <c r="F512" s="515"/>
    </row>
    <row r="513" spans="2:6" x14ac:dyDescent="0.2">
      <c r="B513" s="515"/>
      <c r="C513" s="515"/>
      <c r="D513" s="515"/>
      <c r="E513" s="515"/>
      <c r="F513" s="515"/>
    </row>
    <row r="514" spans="2:6" x14ac:dyDescent="0.2">
      <c r="B514" s="515"/>
      <c r="C514" s="515"/>
      <c r="D514" s="515"/>
      <c r="E514" s="515"/>
      <c r="F514" s="515"/>
    </row>
    <row r="515" spans="2:6" x14ac:dyDescent="0.2">
      <c r="B515" s="515"/>
      <c r="C515" s="515"/>
      <c r="D515" s="515"/>
      <c r="E515" s="515"/>
      <c r="F515" s="515"/>
    </row>
    <row r="516" spans="2:6" x14ac:dyDescent="0.2">
      <c r="B516" s="515"/>
      <c r="C516" s="515"/>
      <c r="D516" s="515"/>
      <c r="E516" s="515"/>
      <c r="F516" s="515"/>
    </row>
    <row r="517" spans="2:6" x14ac:dyDescent="0.2">
      <c r="B517" s="515"/>
      <c r="C517" s="515"/>
      <c r="D517" s="515"/>
      <c r="E517" s="515"/>
      <c r="F517" s="515"/>
    </row>
    <row r="518" spans="2:6" x14ac:dyDescent="0.2">
      <c r="B518" s="515"/>
      <c r="C518" s="515"/>
      <c r="D518" s="515"/>
      <c r="E518" s="515"/>
      <c r="F518" s="515"/>
    </row>
    <row r="519" spans="2:6" x14ac:dyDescent="0.2">
      <c r="B519" s="515"/>
      <c r="C519" s="515"/>
      <c r="D519" s="515"/>
      <c r="E519" s="515"/>
      <c r="F519" s="515"/>
    </row>
    <row r="520" spans="2:6" x14ac:dyDescent="0.2">
      <c r="B520" s="515"/>
      <c r="C520" s="515"/>
      <c r="D520" s="515"/>
      <c r="E520" s="515"/>
      <c r="F520" s="515"/>
    </row>
    <row r="521" spans="2:6" x14ac:dyDescent="0.2">
      <c r="B521" s="515"/>
      <c r="C521" s="515"/>
      <c r="D521" s="515"/>
      <c r="E521" s="515"/>
      <c r="F521" s="515"/>
    </row>
    <row r="522" spans="2:6" x14ac:dyDescent="0.2">
      <c r="B522" s="515"/>
      <c r="C522" s="515"/>
      <c r="D522" s="515"/>
      <c r="E522" s="515"/>
      <c r="F522" s="515"/>
    </row>
    <row r="523" spans="2:6" x14ac:dyDescent="0.2">
      <c r="B523" s="515"/>
      <c r="C523" s="515"/>
      <c r="D523" s="515"/>
      <c r="E523" s="515"/>
      <c r="F523" s="515"/>
    </row>
    <row r="524" spans="2:6" x14ac:dyDescent="0.2">
      <c r="B524" s="515"/>
      <c r="C524" s="515"/>
      <c r="D524" s="515"/>
      <c r="E524" s="515"/>
      <c r="F524" s="515"/>
    </row>
    <row r="525" spans="2:6" x14ac:dyDescent="0.2">
      <c r="B525" s="515"/>
      <c r="C525" s="515"/>
      <c r="D525" s="515"/>
      <c r="E525" s="515"/>
      <c r="F525" s="515"/>
    </row>
    <row r="526" spans="2:6" x14ac:dyDescent="0.2">
      <c r="B526" s="515"/>
      <c r="C526" s="515"/>
      <c r="D526" s="515"/>
      <c r="E526" s="515"/>
      <c r="F526" s="515"/>
    </row>
    <row r="527" spans="2:6" x14ac:dyDescent="0.2">
      <c r="B527" s="515"/>
      <c r="C527" s="515"/>
      <c r="D527" s="515"/>
      <c r="E527" s="515"/>
      <c r="F527" s="515"/>
    </row>
    <row r="528" spans="2:6" x14ac:dyDescent="0.2">
      <c r="B528" s="515"/>
      <c r="C528" s="515"/>
      <c r="D528" s="515"/>
      <c r="E528" s="515"/>
      <c r="F528" s="515"/>
    </row>
    <row r="529" spans="2:6" x14ac:dyDescent="0.2">
      <c r="B529" s="515"/>
      <c r="C529" s="515"/>
      <c r="D529" s="515"/>
      <c r="E529" s="515"/>
      <c r="F529" s="515"/>
    </row>
  </sheetData>
  <printOptions horizontalCentered="1"/>
  <pageMargins left="0" right="0" top="1.1811023622047245" bottom="0" header="0" footer="0"/>
  <pageSetup paperSize="9" scale="6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2"/>
  <sheetViews>
    <sheetView zoomScale="75" workbookViewId="0"/>
  </sheetViews>
  <sheetFormatPr defaultRowHeight="12.75" x14ac:dyDescent="0.2"/>
  <cols>
    <col min="1" max="1" width="15.85546875" style="383" customWidth="1"/>
    <col min="2" max="3" width="10.5703125" style="383" customWidth="1"/>
    <col min="4" max="4" width="9.85546875" style="383" customWidth="1"/>
    <col min="5" max="5" width="9.28515625" style="383" customWidth="1"/>
    <col min="6" max="6" width="69.28515625" style="383" customWidth="1"/>
    <col min="7" max="7" width="21" style="383" customWidth="1"/>
    <col min="8" max="8" width="20.85546875" style="516" customWidth="1"/>
    <col min="9" max="9" width="21" style="383" customWidth="1"/>
    <col min="10" max="10" width="13.85546875" style="383" customWidth="1"/>
    <col min="11" max="16384" width="9.140625" style="383"/>
  </cols>
  <sheetData>
    <row r="1" spans="1:10" ht="15" x14ac:dyDescent="0.2">
      <c r="G1" s="384"/>
      <c r="H1" s="385"/>
    </row>
    <row r="3" spans="1:10" ht="23.25" x14ac:dyDescent="0.35">
      <c r="A3" s="386" t="s">
        <v>522</v>
      </c>
      <c r="B3" s="387"/>
      <c r="C3" s="387"/>
      <c r="D3" s="387"/>
      <c r="E3" s="387"/>
      <c r="F3" s="387"/>
      <c r="G3" s="387"/>
      <c r="H3" s="388"/>
      <c r="I3" s="389"/>
      <c r="J3" s="389"/>
    </row>
    <row r="4" spans="1:10" ht="24.75" customHeight="1" x14ac:dyDescent="0.25">
      <c r="A4" s="386" t="s">
        <v>481</v>
      </c>
      <c r="B4" s="386"/>
      <c r="C4" s="386"/>
      <c r="D4" s="386"/>
      <c r="E4" s="390"/>
      <c r="F4" s="390"/>
      <c r="G4" s="389"/>
      <c r="H4" s="391"/>
      <c r="I4" s="389"/>
    </row>
    <row r="5" spans="1:10" ht="15.75" thickBot="1" x14ac:dyDescent="0.25">
      <c r="B5" s="392"/>
      <c r="C5" s="392"/>
      <c r="G5" s="393"/>
      <c r="H5" s="394"/>
      <c r="I5" s="384"/>
      <c r="J5" s="395" t="s">
        <v>245</v>
      </c>
    </row>
    <row r="6" spans="1:10" ht="24" customHeight="1" x14ac:dyDescent="0.25">
      <c r="A6" s="396" t="s">
        <v>311</v>
      </c>
      <c r="B6" s="397" t="s">
        <v>312</v>
      </c>
      <c r="C6" s="398"/>
      <c r="D6" s="398"/>
      <c r="E6" s="399"/>
      <c r="F6" s="400" t="s">
        <v>313</v>
      </c>
      <c r="G6" s="400" t="s">
        <v>314</v>
      </c>
      <c r="H6" s="401" t="s">
        <v>315</v>
      </c>
      <c r="I6" s="400" t="s">
        <v>298</v>
      </c>
      <c r="J6" s="400" t="s">
        <v>316</v>
      </c>
    </row>
    <row r="7" spans="1:10" ht="17.25" customHeight="1" x14ac:dyDescent="0.25">
      <c r="A7" s="402" t="s">
        <v>317</v>
      </c>
      <c r="B7" s="403" t="s">
        <v>318</v>
      </c>
      <c r="C7" s="404" t="s">
        <v>319</v>
      </c>
      <c r="D7" s="405" t="s">
        <v>320</v>
      </c>
      <c r="E7" s="406" t="s">
        <v>321</v>
      </c>
      <c r="F7" s="407"/>
      <c r="G7" s="408" t="s">
        <v>322</v>
      </c>
      <c r="H7" s="409" t="s">
        <v>323</v>
      </c>
      <c r="I7" s="408" t="s">
        <v>324</v>
      </c>
      <c r="J7" s="408" t="s">
        <v>325</v>
      </c>
    </row>
    <row r="8" spans="1:10" ht="15" x14ac:dyDescent="0.25">
      <c r="A8" s="410" t="s">
        <v>326</v>
      </c>
      <c r="B8" s="411" t="s">
        <v>327</v>
      </c>
      <c r="C8" s="404"/>
      <c r="D8" s="404"/>
      <c r="E8" s="412" t="s">
        <v>328</v>
      </c>
      <c r="F8" s="413"/>
      <c r="G8" s="408" t="s">
        <v>306</v>
      </c>
      <c r="H8" s="409" t="s">
        <v>329</v>
      </c>
      <c r="I8" s="541" t="s">
        <v>483</v>
      </c>
      <c r="J8" s="415" t="s">
        <v>331</v>
      </c>
    </row>
    <row r="9" spans="1:10" ht="15.75" thickBot="1" x14ac:dyDescent="0.3">
      <c r="A9" s="410" t="s">
        <v>332</v>
      </c>
      <c r="B9" s="416"/>
      <c r="C9" s="417"/>
      <c r="D9" s="417"/>
      <c r="E9" s="418"/>
      <c r="F9" s="419"/>
      <c r="G9" s="414"/>
      <c r="H9" s="420"/>
      <c r="I9" s="421" t="s">
        <v>333</v>
      </c>
      <c r="J9" s="422"/>
    </row>
    <row r="10" spans="1:10" ht="15" thickBot="1" x14ac:dyDescent="0.25">
      <c r="A10" s="423" t="s">
        <v>0</v>
      </c>
      <c r="B10" s="424" t="s">
        <v>334</v>
      </c>
      <c r="C10" s="425" t="s">
        <v>335</v>
      </c>
      <c r="D10" s="425" t="s">
        <v>336</v>
      </c>
      <c r="E10" s="426" t="s">
        <v>337</v>
      </c>
      <c r="F10" s="426" t="s">
        <v>338</v>
      </c>
      <c r="G10" s="426">
        <v>1</v>
      </c>
      <c r="H10" s="427">
        <v>2</v>
      </c>
      <c r="I10" s="426">
        <v>3</v>
      </c>
      <c r="J10" s="426">
        <v>4</v>
      </c>
    </row>
    <row r="11" spans="1:10" ht="24.75" customHeight="1" x14ac:dyDescent="0.25">
      <c r="A11" s="428" t="s">
        <v>339</v>
      </c>
      <c r="B11" s="429" t="s">
        <v>340</v>
      </c>
      <c r="C11" s="430"/>
      <c r="D11" s="431"/>
      <c r="E11" s="432"/>
      <c r="F11" s="433" t="s">
        <v>271</v>
      </c>
      <c r="G11" s="434">
        <v>45643621</v>
      </c>
      <c r="H11" s="434">
        <v>70982287</v>
      </c>
      <c r="I11" s="434">
        <v>23472514</v>
      </c>
      <c r="J11" s="436">
        <v>33.068128672720846</v>
      </c>
    </row>
    <row r="12" spans="1:10" ht="18.95" customHeight="1" x14ac:dyDescent="0.25">
      <c r="A12" s="437" t="s">
        <v>339</v>
      </c>
      <c r="B12" s="438"/>
      <c r="C12" s="439" t="s">
        <v>341</v>
      </c>
      <c r="D12" s="439"/>
      <c r="E12" s="440"/>
      <c r="F12" s="441" t="s">
        <v>342</v>
      </c>
      <c r="G12" s="442">
        <v>21706200</v>
      </c>
      <c r="H12" s="442">
        <v>27894019</v>
      </c>
      <c r="I12" s="442">
        <v>9827986</v>
      </c>
      <c r="J12" s="443">
        <v>35.233309334162286</v>
      </c>
    </row>
    <row r="13" spans="1:10" ht="18.95" customHeight="1" x14ac:dyDescent="0.25">
      <c r="A13" s="444" t="s">
        <v>339</v>
      </c>
      <c r="B13" s="438"/>
      <c r="C13" s="439"/>
      <c r="D13" s="445" t="s">
        <v>343</v>
      </c>
      <c r="E13" s="446"/>
      <c r="F13" s="447" t="s">
        <v>344</v>
      </c>
      <c r="G13" s="448">
        <v>20613006</v>
      </c>
      <c r="H13" s="448">
        <v>22201085</v>
      </c>
      <c r="I13" s="448">
        <v>8135915</v>
      </c>
      <c r="J13" s="450">
        <v>36.646474710582837</v>
      </c>
    </row>
    <row r="14" spans="1:10" ht="18.95" customHeight="1" x14ac:dyDescent="0.25">
      <c r="A14" s="444" t="s">
        <v>339</v>
      </c>
      <c r="B14" s="438"/>
      <c r="C14" s="439"/>
      <c r="D14" s="445" t="s">
        <v>345</v>
      </c>
      <c r="E14" s="446"/>
      <c r="F14" s="447" t="s">
        <v>346</v>
      </c>
      <c r="G14" s="448">
        <v>235150</v>
      </c>
      <c r="H14" s="448">
        <v>235150</v>
      </c>
      <c r="I14" s="448">
        <v>131947</v>
      </c>
      <c r="J14" s="450">
        <v>56.111843504146286</v>
      </c>
    </row>
    <row r="15" spans="1:10" ht="18.95" customHeight="1" x14ac:dyDescent="0.2">
      <c r="A15" s="451" t="s">
        <v>339</v>
      </c>
      <c r="B15" s="452"/>
      <c r="C15" s="453"/>
      <c r="D15" s="454"/>
      <c r="E15" s="455" t="s">
        <v>347</v>
      </c>
      <c r="F15" s="456" t="s">
        <v>348</v>
      </c>
      <c r="G15" s="457">
        <v>235150</v>
      </c>
      <c r="H15" s="457">
        <v>235150</v>
      </c>
      <c r="I15" s="457">
        <v>131947</v>
      </c>
      <c r="J15" s="458">
        <v>56.111843504146286</v>
      </c>
    </row>
    <row r="16" spans="1:10" ht="18.95" customHeight="1" x14ac:dyDescent="0.25">
      <c r="A16" s="444" t="s">
        <v>339</v>
      </c>
      <c r="B16" s="438"/>
      <c r="C16" s="439"/>
      <c r="D16" s="445" t="s">
        <v>349</v>
      </c>
      <c r="E16" s="446"/>
      <c r="F16" s="447" t="s">
        <v>350</v>
      </c>
      <c r="G16" s="448">
        <v>10000</v>
      </c>
      <c r="H16" s="448">
        <v>10000</v>
      </c>
      <c r="I16" s="448">
        <v>3449</v>
      </c>
      <c r="J16" s="450">
        <v>34.489999999999995</v>
      </c>
    </row>
    <row r="17" spans="1:10" ht="18.95" customHeight="1" x14ac:dyDescent="0.25">
      <c r="A17" s="444" t="s">
        <v>339</v>
      </c>
      <c r="B17" s="438"/>
      <c r="C17" s="439"/>
      <c r="D17" s="445" t="s">
        <v>351</v>
      </c>
      <c r="E17" s="446"/>
      <c r="F17" s="447" t="s">
        <v>352</v>
      </c>
      <c r="G17" s="448">
        <v>848044</v>
      </c>
      <c r="H17" s="448">
        <v>5447784</v>
      </c>
      <c r="I17" s="448">
        <v>1556675</v>
      </c>
      <c r="J17" s="450">
        <v>28.574462570469024</v>
      </c>
    </row>
    <row r="18" spans="1:10" ht="18.95" customHeight="1" x14ac:dyDescent="0.25">
      <c r="A18" s="437" t="s">
        <v>339</v>
      </c>
      <c r="B18" s="459"/>
      <c r="C18" s="460" t="s">
        <v>353</v>
      </c>
      <c r="D18" s="460"/>
      <c r="E18" s="461"/>
      <c r="F18" s="462" t="s">
        <v>354</v>
      </c>
      <c r="G18" s="463">
        <v>8790321</v>
      </c>
      <c r="H18" s="463">
        <v>11308716</v>
      </c>
      <c r="I18" s="542">
        <v>3755356</v>
      </c>
      <c r="J18" s="443">
        <v>33.207624985895833</v>
      </c>
    </row>
    <row r="19" spans="1:10" ht="18.95" customHeight="1" x14ac:dyDescent="0.25">
      <c r="A19" s="437" t="s">
        <v>339</v>
      </c>
      <c r="B19" s="459"/>
      <c r="C19" s="473" t="s">
        <v>377</v>
      </c>
      <c r="D19" s="460"/>
      <c r="E19" s="474"/>
      <c r="F19" s="462" t="s">
        <v>378</v>
      </c>
      <c r="G19" s="475">
        <v>14850000</v>
      </c>
      <c r="H19" s="475">
        <v>31103061</v>
      </c>
      <c r="I19" s="476">
        <v>9728642</v>
      </c>
      <c r="J19" s="443">
        <v>31.278728482704643</v>
      </c>
    </row>
    <row r="20" spans="1:10" ht="18.95" customHeight="1" x14ac:dyDescent="0.2">
      <c r="A20" s="444" t="s">
        <v>339</v>
      </c>
      <c r="B20" s="477"/>
      <c r="C20" s="478"/>
      <c r="D20" s="445" t="s">
        <v>379</v>
      </c>
      <c r="E20" s="479"/>
      <c r="F20" s="447" t="s">
        <v>380</v>
      </c>
      <c r="G20" s="480">
        <v>61050</v>
      </c>
      <c r="H20" s="480">
        <v>61050</v>
      </c>
      <c r="I20" s="480">
        <v>29139</v>
      </c>
      <c r="J20" s="450">
        <v>47.729729729729733</v>
      </c>
    </row>
    <row r="21" spans="1:10" ht="18.95" customHeight="1" x14ac:dyDescent="0.2">
      <c r="A21" s="451" t="s">
        <v>339</v>
      </c>
      <c r="B21" s="477"/>
      <c r="C21" s="481"/>
      <c r="D21" s="482"/>
      <c r="E21" s="483">
        <v>631001</v>
      </c>
      <c r="F21" s="484" t="s">
        <v>381</v>
      </c>
      <c r="G21" s="485">
        <v>45050</v>
      </c>
      <c r="H21" s="485">
        <v>45050</v>
      </c>
      <c r="I21" s="485">
        <v>20771</v>
      </c>
      <c r="J21" s="458">
        <v>46.106548279689235</v>
      </c>
    </row>
    <row r="22" spans="1:10" ht="18.95" customHeight="1" x14ac:dyDescent="0.2">
      <c r="A22" s="451" t="s">
        <v>339</v>
      </c>
      <c r="B22" s="477"/>
      <c r="C22" s="481"/>
      <c r="D22" s="482"/>
      <c r="E22" s="483">
        <v>631002</v>
      </c>
      <c r="F22" s="484" t="s">
        <v>382</v>
      </c>
      <c r="G22" s="485">
        <v>16000</v>
      </c>
      <c r="H22" s="485">
        <v>16000</v>
      </c>
      <c r="I22" s="485">
        <v>8368</v>
      </c>
      <c r="J22" s="458">
        <v>52.300000000000004</v>
      </c>
    </row>
    <row r="23" spans="1:10" ht="18.95" customHeight="1" x14ac:dyDescent="0.2">
      <c r="A23" s="444" t="s">
        <v>339</v>
      </c>
      <c r="B23" s="477"/>
      <c r="C23" s="478"/>
      <c r="D23" s="445" t="s">
        <v>384</v>
      </c>
      <c r="E23" s="479"/>
      <c r="F23" s="447" t="s">
        <v>385</v>
      </c>
      <c r="G23" s="480">
        <v>4060838</v>
      </c>
      <c r="H23" s="480">
        <v>7733401</v>
      </c>
      <c r="I23" s="480">
        <v>3356123</v>
      </c>
      <c r="J23" s="450">
        <v>43.397762510957335</v>
      </c>
    </row>
    <row r="24" spans="1:10" ht="18.95" customHeight="1" x14ac:dyDescent="0.2">
      <c r="A24" s="451" t="s">
        <v>339</v>
      </c>
      <c r="B24" s="477"/>
      <c r="C24" s="478"/>
      <c r="D24" s="487"/>
      <c r="E24" s="488">
        <v>632001</v>
      </c>
      <c r="F24" s="489" t="s">
        <v>523</v>
      </c>
      <c r="G24" s="485">
        <v>383600</v>
      </c>
      <c r="H24" s="485">
        <v>551600</v>
      </c>
      <c r="I24" s="485">
        <v>235781</v>
      </c>
      <c r="J24" s="458">
        <v>42.744923857868024</v>
      </c>
    </row>
    <row r="25" spans="1:10" ht="18.95" customHeight="1" x14ac:dyDescent="0.2">
      <c r="A25" s="451" t="s">
        <v>339</v>
      </c>
      <c r="B25" s="477"/>
      <c r="C25" s="478"/>
      <c r="D25" s="487"/>
      <c r="E25" s="488">
        <v>632002</v>
      </c>
      <c r="F25" s="489" t="s">
        <v>387</v>
      </c>
      <c r="G25" s="485">
        <v>59315</v>
      </c>
      <c r="H25" s="485">
        <v>59315</v>
      </c>
      <c r="I25" s="485">
        <v>16821</v>
      </c>
      <c r="J25" s="458">
        <v>28.358762538986763</v>
      </c>
    </row>
    <row r="26" spans="1:10" ht="18.95" customHeight="1" x14ac:dyDescent="0.2">
      <c r="A26" s="451" t="s">
        <v>339</v>
      </c>
      <c r="B26" s="477"/>
      <c r="C26" s="478"/>
      <c r="D26" s="487"/>
      <c r="E26" s="488">
        <v>632003</v>
      </c>
      <c r="F26" s="490" t="s">
        <v>388</v>
      </c>
      <c r="G26" s="485">
        <v>2773410</v>
      </c>
      <c r="H26" s="485">
        <v>5363460</v>
      </c>
      <c r="I26" s="485">
        <v>2519701</v>
      </c>
      <c r="J26" s="458">
        <v>46.979021005097451</v>
      </c>
    </row>
    <row r="27" spans="1:10" ht="18.95" customHeight="1" x14ac:dyDescent="0.2">
      <c r="A27" s="451" t="s">
        <v>339</v>
      </c>
      <c r="B27" s="477"/>
      <c r="C27" s="478"/>
      <c r="D27" s="487"/>
      <c r="E27" s="488">
        <v>632004</v>
      </c>
      <c r="F27" s="490" t="s">
        <v>389</v>
      </c>
      <c r="G27" s="485">
        <v>844513</v>
      </c>
      <c r="H27" s="485">
        <v>1759026</v>
      </c>
      <c r="I27" s="485">
        <v>583820</v>
      </c>
      <c r="J27" s="458">
        <v>33.189958533870453</v>
      </c>
    </row>
    <row r="28" spans="1:10" ht="18.95" customHeight="1" x14ac:dyDescent="0.2">
      <c r="A28" s="444" t="s">
        <v>339</v>
      </c>
      <c r="B28" s="477"/>
      <c r="C28" s="478"/>
      <c r="D28" s="445" t="s">
        <v>390</v>
      </c>
      <c r="E28" s="479"/>
      <c r="F28" s="447" t="s">
        <v>391</v>
      </c>
      <c r="G28" s="480">
        <v>314856</v>
      </c>
      <c r="H28" s="480">
        <v>779856</v>
      </c>
      <c r="I28" s="480">
        <v>174376</v>
      </c>
      <c r="J28" s="450">
        <v>22.360025440594161</v>
      </c>
    </row>
    <row r="29" spans="1:10" ht="18.95" customHeight="1" x14ac:dyDescent="0.2">
      <c r="A29" s="451" t="s">
        <v>339</v>
      </c>
      <c r="B29" s="477"/>
      <c r="C29" s="478"/>
      <c r="D29" s="491"/>
      <c r="E29" s="492" t="s">
        <v>392</v>
      </c>
      <c r="F29" s="493" t="s">
        <v>393</v>
      </c>
      <c r="G29" s="494">
        <v>46862</v>
      </c>
      <c r="H29" s="494">
        <v>72862</v>
      </c>
      <c r="I29" s="494">
        <v>11563</v>
      </c>
      <c r="J29" s="458">
        <v>15.869726331970025</v>
      </c>
    </row>
    <row r="30" spans="1:10" ht="18.95" customHeight="1" x14ac:dyDescent="0.2">
      <c r="A30" s="451" t="s">
        <v>339</v>
      </c>
      <c r="B30" s="477"/>
      <c r="C30" s="478"/>
      <c r="D30" s="491"/>
      <c r="E30" s="492" t="s">
        <v>394</v>
      </c>
      <c r="F30" s="493" t="s">
        <v>395</v>
      </c>
      <c r="G30" s="494">
        <v>0</v>
      </c>
      <c r="H30" s="494">
        <v>0</v>
      </c>
      <c r="I30" s="494">
        <v>0</v>
      </c>
      <c r="J30" s="458">
        <v>0</v>
      </c>
    </row>
    <row r="31" spans="1:10" ht="18.95" customHeight="1" x14ac:dyDescent="0.2">
      <c r="A31" s="451" t="s">
        <v>339</v>
      </c>
      <c r="B31" s="477"/>
      <c r="C31" s="478"/>
      <c r="D31" s="491"/>
      <c r="E31" s="492" t="s">
        <v>396</v>
      </c>
      <c r="F31" s="493" t="s">
        <v>397</v>
      </c>
      <c r="G31" s="494">
        <v>2000</v>
      </c>
      <c r="H31" s="494">
        <v>9500</v>
      </c>
      <c r="I31" s="494">
        <v>5719</v>
      </c>
      <c r="J31" s="458">
        <v>60.199999999999996</v>
      </c>
    </row>
    <row r="32" spans="1:10" ht="18.95" customHeight="1" x14ac:dyDescent="0.2">
      <c r="A32" s="451" t="s">
        <v>339</v>
      </c>
      <c r="B32" s="477"/>
      <c r="C32" s="478"/>
      <c r="D32" s="491"/>
      <c r="E32" s="492" t="s">
        <v>398</v>
      </c>
      <c r="F32" s="493" t="s">
        <v>399</v>
      </c>
      <c r="G32" s="494">
        <v>26469</v>
      </c>
      <c r="H32" s="494">
        <v>41469</v>
      </c>
      <c r="I32" s="494">
        <v>3399</v>
      </c>
      <c r="J32" s="458">
        <v>8.1964841206684511</v>
      </c>
    </row>
    <row r="33" spans="1:10" ht="18.95" customHeight="1" x14ac:dyDescent="0.2">
      <c r="A33" s="451" t="s">
        <v>339</v>
      </c>
      <c r="B33" s="477"/>
      <c r="C33" s="478"/>
      <c r="D33" s="491"/>
      <c r="E33" s="492" t="s">
        <v>400</v>
      </c>
      <c r="F33" s="493" t="s">
        <v>401</v>
      </c>
      <c r="G33" s="494">
        <v>204200</v>
      </c>
      <c r="H33" s="494">
        <v>620700</v>
      </c>
      <c r="I33" s="494">
        <v>148383</v>
      </c>
      <c r="J33" s="458">
        <v>23.905751570807155</v>
      </c>
    </row>
    <row r="34" spans="1:10" ht="18.95" customHeight="1" x14ac:dyDescent="0.2">
      <c r="A34" s="451" t="s">
        <v>339</v>
      </c>
      <c r="B34" s="477"/>
      <c r="C34" s="478"/>
      <c r="D34" s="491"/>
      <c r="E34" s="492" t="s">
        <v>402</v>
      </c>
      <c r="F34" s="493" t="s">
        <v>403</v>
      </c>
      <c r="G34" s="494">
        <v>8900</v>
      </c>
      <c r="H34" s="494">
        <v>8900</v>
      </c>
      <c r="I34" s="494">
        <v>1149</v>
      </c>
      <c r="J34" s="458">
        <v>12.910112359550563</v>
      </c>
    </row>
    <row r="35" spans="1:10" ht="18.95" customHeight="1" x14ac:dyDescent="0.2">
      <c r="A35" s="451" t="s">
        <v>339</v>
      </c>
      <c r="B35" s="477"/>
      <c r="C35" s="478"/>
      <c r="D35" s="491"/>
      <c r="E35" s="492" t="s">
        <v>404</v>
      </c>
      <c r="F35" s="493" t="s">
        <v>405</v>
      </c>
      <c r="G35" s="494">
        <v>14125</v>
      </c>
      <c r="H35" s="494">
        <v>14125</v>
      </c>
      <c r="I35" s="494">
        <v>1798</v>
      </c>
      <c r="J35" s="458">
        <v>12.729203539823008</v>
      </c>
    </row>
    <row r="36" spans="1:10" ht="18.95" customHeight="1" x14ac:dyDescent="0.2">
      <c r="A36" s="451" t="s">
        <v>339</v>
      </c>
      <c r="B36" s="477"/>
      <c r="C36" s="478"/>
      <c r="D36" s="491"/>
      <c r="E36" s="492" t="s">
        <v>406</v>
      </c>
      <c r="F36" s="493" t="s">
        <v>407</v>
      </c>
      <c r="G36" s="494">
        <v>0</v>
      </c>
      <c r="H36" s="494">
        <v>0</v>
      </c>
      <c r="I36" s="494">
        <v>0</v>
      </c>
      <c r="J36" s="458">
        <v>0</v>
      </c>
    </row>
    <row r="37" spans="1:10" ht="18.95" customHeight="1" x14ac:dyDescent="0.2">
      <c r="A37" s="451" t="s">
        <v>339</v>
      </c>
      <c r="B37" s="477"/>
      <c r="C37" s="478"/>
      <c r="D37" s="491"/>
      <c r="E37" s="492" t="s">
        <v>408</v>
      </c>
      <c r="F37" s="493" t="s">
        <v>409</v>
      </c>
      <c r="G37" s="494">
        <v>12300</v>
      </c>
      <c r="H37" s="494">
        <v>12300</v>
      </c>
      <c r="I37" s="494">
        <v>2365</v>
      </c>
      <c r="J37" s="458">
        <v>19.227642276422767</v>
      </c>
    </row>
    <row r="38" spans="1:10" ht="18.95" customHeight="1" x14ac:dyDescent="0.2">
      <c r="A38" s="444" t="s">
        <v>339</v>
      </c>
      <c r="B38" s="477"/>
      <c r="C38" s="478"/>
      <c r="D38" s="445" t="s">
        <v>410</v>
      </c>
      <c r="E38" s="479"/>
      <c r="F38" s="447" t="s">
        <v>411</v>
      </c>
      <c r="G38" s="480">
        <v>82918</v>
      </c>
      <c r="H38" s="480">
        <v>144918</v>
      </c>
      <c r="I38" s="480">
        <v>34947</v>
      </c>
      <c r="J38" s="450">
        <v>24.115016768103342</v>
      </c>
    </row>
    <row r="39" spans="1:10" ht="18.95" customHeight="1" x14ac:dyDescent="0.2">
      <c r="A39" s="451" t="s">
        <v>339</v>
      </c>
      <c r="B39" s="477"/>
      <c r="C39" s="478"/>
      <c r="D39" s="487"/>
      <c r="E39" s="488">
        <v>634001</v>
      </c>
      <c r="F39" s="495" t="s">
        <v>412</v>
      </c>
      <c r="G39" s="485">
        <v>47300</v>
      </c>
      <c r="H39" s="485">
        <v>64300</v>
      </c>
      <c r="I39" s="485">
        <v>13849</v>
      </c>
      <c r="J39" s="458">
        <v>21.53810264385692</v>
      </c>
    </row>
    <row r="40" spans="1:10" ht="18.95" customHeight="1" x14ac:dyDescent="0.2">
      <c r="A40" s="451" t="s">
        <v>339</v>
      </c>
      <c r="B40" s="477"/>
      <c r="C40" s="478"/>
      <c r="D40" s="487"/>
      <c r="E40" s="488">
        <v>634002</v>
      </c>
      <c r="F40" s="495" t="s">
        <v>413</v>
      </c>
      <c r="G40" s="485">
        <v>16700</v>
      </c>
      <c r="H40" s="485">
        <v>61700</v>
      </c>
      <c r="I40" s="485">
        <v>9760</v>
      </c>
      <c r="J40" s="458">
        <v>15.818476499189627</v>
      </c>
    </row>
    <row r="41" spans="1:10" ht="18.95" customHeight="1" x14ac:dyDescent="0.2">
      <c r="A41" s="451" t="s">
        <v>339</v>
      </c>
      <c r="B41" s="477"/>
      <c r="C41" s="478"/>
      <c r="D41" s="496"/>
      <c r="E41" s="497" t="s">
        <v>414</v>
      </c>
      <c r="F41" s="493" t="s">
        <v>415</v>
      </c>
      <c r="G41" s="485">
        <v>16108</v>
      </c>
      <c r="H41" s="485">
        <v>16108</v>
      </c>
      <c r="I41" s="485">
        <v>10285</v>
      </c>
      <c r="J41" s="458">
        <v>63.85026074000497</v>
      </c>
    </row>
    <row r="42" spans="1:10" ht="18.95" customHeight="1" x14ac:dyDescent="0.2">
      <c r="A42" s="451" t="s">
        <v>339</v>
      </c>
      <c r="B42" s="477"/>
      <c r="C42" s="478"/>
      <c r="D42" s="496"/>
      <c r="E42" s="488">
        <v>634004</v>
      </c>
      <c r="F42" s="498" t="s">
        <v>416</v>
      </c>
      <c r="G42" s="485">
        <v>1760</v>
      </c>
      <c r="H42" s="485">
        <v>1760</v>
      </c>
      <c r="I42" s="485">
        <v>151</v>
      </c>
      <c r="J42" s="458">
        <v>8.579545454545455</v>
      </c>
    </row>
    <row r="43" spans="1:10" ht="18.95" customHeight="1" x14ac:dyDescent="0.2">
      <c r="A43" s="451" t="s">
        <v>339</v>
      </c>
      <c r="B43" s="477"/>
      <c r="C43" s="478"/>
      <c r="D43" s="496"/>
      <c r="E43" s="488">
        <v>634005</v>
      </c>
      <c r="F43" s="498" t="s">
        <v>417</v>
      </c>
      <c r="G43" s="485">
        <v>1050</v>
      </c>
      <c r="H43" s="485">
        <v>1050</v>
      </c>
      <c r="I43" s="485">
        <v>902</v>
      </c>
      <c r="J43" s="458">
        <v>85.904761904761912</v>
      </c>
    </row>
    <row r="44" spans="1:10" ht="18.95" customHeight="1" x14ac:dyDescent="0.2">
      <c r="A44" s="444" t="s">
        <v>339</v>
      </c>
      <c r="B44" s="477"/>
      <c r="C44" s="478"/>
      <c r="D44" s="445" t="s">
        <v>418</v>
      </c>
      <c r="E44" s="499"/>
      <c r="F44" s="447" t="s">
        <v>419</v>
      </c>
      <c r="G44" s="480">
        <v>7540837</v>
      </c>
      <c r="H44" s="480">
        <v>16688363</v>
      </c>
      <c r="I44" s="480">
        <v>4195671</v>
      </c>
      <c r="J44" s="450">
        <v>25.141297561660181</v>
      </c>
    </row>
    <row r="45" spans="1:10" ht="18.95" customHeight="1" x14ac:dyDescent="0.2">
      <c r="A45" s="451" t="s">
        <v>339</v>
      </c>
      <c r="B45" s="477"/>
      <c r="C45" s="478"/>
      <c r="D45" s="487"/>
      <c r="E45" s="488">
        <v>635001</v>
      </c>
      <c r="F45" s="498" t="s">
        <v>420</v>
      </c>
      <c r="G45" s="485">
        <v>6750</v>
      </c>
      <c r="H45" s="485">
        <v>14250</v>
      </c>
      <c r="I45" s="485">
        <v>1158</v>
      </c>
      <c r="J45" s="500">
        <v>8.1263157894736846</v>
      </c>
    </row>
    <row r="46" spans="1:10" ht="18.95" customHeight="1" x14ac:dyDescent="0.2">
      <c r="A46" s="451" t="s">
        <v>339</v>
      </c>
      <c r="B46" s="477"/>
      <c r="C46" s="478"/>
      <c r="D46" s="487"/>
      <c r="E46" s="488">
        <v>635002</v>
      </c>
      <c r="F46" s="498" t="s">
        <v>421</v>
      </c>
      <c r="G46" s="485">
        <v>7489854</v>
      </c>
      <c r="H46" s="485">
        <v>16560463</v>
      </c>
      <c r="I46" s="485">
        <v>4171045</v>
      </c>
      <c r="J46" s="500">
        <v>25.186765611565331</v>
      </c>
    </row>
    <row r="47" spans="1:10" ht="18.95" customHeight="1" x14ac:dyDescent="0.2">
      <c r="A47" s="451" t="s">
        <v>339</v>
      </c>
      <c r="B47" s="477"/>
      <c r="C47" s="478"/>
      <c r="D47" s="487"/>
      <c r="E47" s="488">
        <v>635003</v>
      </c>
      <c r="F47" s="498" t="s">
        <v>422</v>
      </c>
      <c r="G47" s="485">
        <v>1250</v>
      </c>
      <c r="H47" s="485">
        <v>2500</v>
      </c>
      <c r="I47" s="485">
        <v>302</v>
      </c>
      <c r="J47" s="500">
        <v>12.08</v>
      </c>
    </row>
    <row r="48" spans="1:10" ht="18.95" customHeight="1" x14ac:dyDescent="0.2">
      <c r="A48" s="451" t="s">
        <v>339</v>
      </c>
      <c r="B48" s="477"/>
      <c r="C48" s="478"/>
      <c r="D48" s="487"/>
      <c r="E48" s="488">
        <v>635004</v>
      </c>
      <c r="F48" s="498" t="s">
        <v>423</v>
      </c>
      <c r="G48" s="485">
        <v>19233</v>
      </c>
      <c r="H48" s="485">
        <v>44400</v>
      </c>
      <c r="I48" s="485">
        <v>10979</v>
      </c>
      <c r="J48" s="500">
        <v>24.727477477477478</v>
      </c>
    </row>
    <row r="49" spans="1:10" ht="18.95" customHeight="1" x14ac:dyDescent="0.2">
      <c r="A49" s="451" t="s">
        <v>339</v>
      </c>
      <c r="B49" s="477"/>
      <c r="C49" s="478"/>
      <c r="D49" s="487"/>
      <c r="E49" s="488">
        <v>635006</v>
      </c>
      <c r="F49" s="495" t="s">
        <v>424</v>
      </c>
      <c r="G49" s="485">
        <v>23750</v>
      </c>
      <c r="H49" s="485">
        <v>66750</v>
      </c>
      <c r="I49" s="485">
        <v>12187</v>
      </c>
      <c r="J49" s="500">
        <v>18.257677902621722</v>
      </c>
    </row>
    <row r="50" spans="1:10" ht="18.95" customHeight="1" x14ac:dyDescent="0.2">
      <c r="A50" s="444" t="s">
        <v>339</v>
      </c>
      <c r="B50" s="477"/>
      <c r="C50" s="478"/>
      <c r="D50" s="445" t="s">
        <v>425</v>
      </c>
      <c r="E50" s="479"/>
      <c r="F50" s="447" t="s">
        <v>426</v>
      </c>
      <c r="G50" s="480">
        <v>55000</v>
      </c>
      <c r="H50" s="480">
        <v>580500</v>
      </c>
      <c r="I50" s="480">
        <v>196691</v>
      </c>
      <c r="J50" s="450">
        <v>33.88303186907838</v>
      </c>
    </row>
    <row r="51" spans="1:10" ht="18.95" customHeight="1" x14ac:dyDescent="0.2">
      <c r="A51" s="451" t="s">
        <v>339</v>
      </c>
      <c r="B51" s="477"/>
      <c r="C51" s="478"/>
      <c r="D51" s="502"/>
      <c r="E51" s="488">
        <v>636001</v>
      </c>
      <c r="F51" s="503" t="s">
        <v>427</v>
      </c>
      <c r="G51" s="485">
        <v>50000</v>
      </c>
      <c r="H51" s="485">
        <v>570000</v>
      </c>
      <c r="I51" s="485">
        <v>194894</v>
      </c>
      <c r="J51" s="458">
        <v>34.191929824561399</v>
      </c>
    </row>
    <row r="52" spans="1:10" ht="18" customHeight="1" x14ac:dyDescent="0.2">
      <c r="A52" s="451" t="s">
        <v>339</v>
      </c>
      <c r="B52" s="477"/>
      <c r="C52" s="478"/>
      <c r="D52" s="502"/>
      <c r="E52" s="488">
        <v>636002</v>
      </c>
      <c r="F52" s="503" t="s">
        <v>428</v>
      </c>
      <c r="G52" s="485">
        <v>5000</v>
      </c>
      <c r="H52" s="485">
        <v>10500</v>
      </c>
      <c r="I52" s="485">
        <v>1797</v>
      </c>
      <c r="J52" s="458">
        <v>17.114285714285714</v>
      </c>
    </row>
    <row r="53" spans="1:10" ht="18.95" customHeight="1" x14ac:dyDescent="0.2">
      <c r="A53" s="444" t="s">
        <v>339</v>
      </c>
      <c r="B53" s="477"/>
      <c r="C53" s="478"/>
      <c r="D53" s="445" t="s">
        <v>429</v>
      </c>
      <c r="E53" s="479"/>
      <c r="F53" s="447" t="s">
        <v>430</v>
      </c>
      <c r="G53" s="480">
        <v>2734501</v>
      </c>
      <c r="H53" s="480">
        <v>5114973</v>
      </c>
      <c r="I53" s="480">
        <v>1741695</v>
      </c>
      <c r="J53" s="450">
        <v>34.050912878719011</v>
      </c>
    </row>
    <row r="54" spans="1:10" ht="18.95" customHeight="1" x14ac:dyDescent="0.2">
      <c r="A54" s="451" t="s">
        <v>339</v>
      </c>
      <c r="B54" s="477"/>
      <c r="C54" s="478"/>
      <c r="D54" s="491"/>
      <c r="E54" s="492" t="s">
        <v>431</v>
      </c>
      <c r="F54" s="493" t="s">
        <v>432</v>
      </c>
      <c r="G54" s="485">
        <v>20040</v>
      </c>
      <c r="H54" s="485">
        <v>20040</v>
      </c>
      <c r="I54" s="485">
        <v>5448</v>
      </c>
      <c r="J54" s="500">
        <v>27.185628742514972</v>
      </c>
    </row>
    <row r="55" spans="1:10" ht="18.95" customHeight="1" x14ac:dyDescent="0.2">
      <c r="A55" s="451" t="s">
        <v>339</v>
      </c>
      <c r="B55" s="477"/>
      <c r="C55" s="478"/>
      <c r="D55" s="491"/>
      <c r="E55" s="492" t="s">
        <v>433</v>
      </c>
      <c r="F55" s="493" t="s">
        <v>434</v>
      </c>
      <c r="G55" s="485">
        <v>6750</v>
      </c>
      <c r="H55" s="485">
        <v>6750</v>
      </c>
      <c r="I55" s="485">
        <v>911</v>
      </c>
      <c r="J55" s="500">
        <v>13.496296296296295</v>
      </c>
    </row>
    <row r="56" spans="1:10" ht="18.95" customHeight="1" x14ac:dyDescent="0.2">
      <c r="A56" s="451" t="s">
        <v>339</v>
      </c>
      <c r="B56" s="477"/>
      <c r="C56" s="478"/>
      <c r="D56" s="491"/>
      <c r="E56" s="492" t="s">
        <v>435</v>
      </c>
      <c r="F56" s="493" t="s">
        <v>436</v>
      </c>
      <c r="G56" s="485">
        <v>608463</v>
      </c>
      <c r="H56" s="485">
        <v>1031267</v>
      </c>
      <c r="I56" s="485">
        <v>183807</v>
      </c>
      <c r="J56" s="500">
        <v>17.823415274608806</v>
      </c>
    </row>
    <row r="57" spans="1:10" ht="18.95" customHeight="1" x14ac:dyDescent="0.2">
      <c r="A57" s="451" t="s">
        <v>339</v>
      </c>
      <c r="B57" s="477"/>
      <c r="C57" s="478"/>
      <c r="D57" s="491"/>
      <c r="E57" s="492" t="s">
        <v>437</v>
      </c>
      <c r="F57" s="493" t="s">
        <v>438</v>
      </c>
      <c r="G57" s="485">
        <v>280153</v>
      </c>
      <c r="H57" s="485">
        <v>484703</v>
      </c>
      <c r="I57" s="485">
        <v>81879</v>
      </c>
      <c r="J57" s="500">
        <v>16.892612589565157</v>
      </c>
    </row>
    <row r="58" spans="1:10" ht="18.95" customHeight="1" x14ac:dyDescent="0.2">
      <c r="A58" s="451" t="s">
        <v>339</v>
      </c>
      <c r="B58" s="477"/>
      <c r="C58" s="478"/>
      <c r="D58" s="491"/>
      <c r="E58" s="492" t="s">
        <v>439</v>
      </c>
      <c r="F58" s="493" t="s">
        <v>380</v>
      </c>
      <c r="G58" s="485">
        <v>370</v>
      </c>
      <c r="H58" s="485">
        <v>370</v>
      </c>
      <c r="I58" s="485">
        <v>44</v>
      </c>
      <c r="J58" s="500">
        <v>11.891891891891893</v>
      </c>
    </row>
    <row r="59" spans="1:10" ht="18.95" customHeight="1" x14ac:dyDescent="0.2">
      <c r="A59" s="451" t="s">
        <v>339</v>
      </c>
      <c r="B59" s="543"/>
      <c r="C59" s="478"/>
      <c r="D59" s="544"/>
      <c r="E59" s="545" t="s">
        <v>524</v>
      </c>
      <c r="F59" s="546" t="s">
        <v>525</v>
      </c>
      <c r="G59" s="485">
        <v>0</v>
      </c>
      <c r="H59" s="485">
        <v>0</v>
      </c>
      <c r="I59" s="485">
        <v>0</v>
      </c>
      <c r="J59" s="500">
        <v>0</v>
      </c>
    </row>
    <row r="60" spans="1:10" ht="18.95" customHeight="1" x14ac:dyDescent="0.2">
      <c r="A60" s="451" t="s">
        <v>339</v>
      </c>
      <c r="B60" s="477"/>
      <c r="C60" s="478"/>
      <c r="D60" s="491"/>
      <c r="E60" s="492" t="s">
        <v>440</v>
      </c>
      <c r="F60" s="493" t="s">
        <v>441</v>
      </c>
      <c r="G60" s="485">
        <v>500</v>
      </c>
      <c r="H60" s="485">
        <v>110500</v>
      </c>
      <c r="I60" s="485">
        <v>700</v>
      </c>
      <c r="J60" s="500">
        <v>0.63348416289592757</v>
      </c>
    </row>
    <row r="61" spans="1:10" ht="18.95" customHeight="1" x14ac:dyDescent="0.2">
      <c r="A61" s="451" t="s">
        <v>339</v>
      </c>
      <c r="B61" s="477"/>
      <c r="C61" s="478"/>
      <c r="D61" s="491"/>
      <c r="E61" s="492" t="s">
        <v>442</v>
      </c>
      <c r="F61" s="493" t="s">
        <v>443</v>
      </c>
      <c r="G61" s="485">
        <v>705173</v>
      </c>
      <c r="H61" s="485">
        <v>1303039</v>
      </c>
      <c r="I61" s="485">
        <v>644191</v>
      </c>
      <c r="J61" s="500">
        <v>49.43758398635805</v>
      </c>
    </row>
    <row r="62" spans="1:10" ht="18.95" customHeight="1" x14ac:dyDescent="0.2">
      <c r="A62" s="451" t="s">
        <v>339</v>
      </c>
      <c r="B62" s="477"/>
      <c r="C62" s="478"/>
      <c r="D62" s="491"/>
      <c r="E62" s="492" t="s">
        <v>444</v>
      </c>
      <c r="F62" s="493" t="s">
        <v>445</v>
      </c>
      <c r="G62" s="485">
        <v>202070</v>
      </c>
      <c r="H62" s="485">
        <v>415000</v>
      </c>
      <c r="I62" s="485">
        <v>156135</v>
      </c>
      <c r="J62" s="500">
        <v>37.622891566265061</v>
      </c>
    </row>
    <row r="63" spans="1:10" ht="18.95" customHeight="1" x14ac:dyDescent="0.2">
      <c r="A63" s="451" t="s">
        <v>339</v>
      </c>
      <c r="B63" s="477"/>
      <c r="C63" s="478"/>
      <c r="D63" s="491"/>
      <c r="E63" s="492" t="s">
        <v>446</v>
      </c>
      <c r="F63" s="493" t="s">
        <v>447</v>
      </c>
      <c r="G63" s="485">
        <v>5630</v>
      </c>
      <c r="H63" s="485">
        <v>5630</v>
      </c>
      <c r="I63" s="485">
        <v>2814</v>
      </c>
      <c r="J63" s="500">
        <v>49.982238010657191</v>
      </c>
    </row>
    <row r="64" spans="1:10" ht="18.95" customHeight="1" x14ac:dyDescent="0.2">
      <c r="A64" s="451" t="s">
        <v>339</v>
      </c>
      <c r="B64" s="477"/>
      <c r="C64" s="478"/>
      <c r="D64" s="491"/>
      <c r="E64" s="492" t="s">
        <v>448</v>
      </c>
      <c r="F64" s="493" t="s">
        <v>449</v>
      </c>
      <c r="G64" s="485">
        <v>137900</v>
      </c>
      <c r="H64" s="485">
        <v>226900</v>
      </c>
      <c r="I64" s="547">
        <v>111810</v>
      </c>
      <c r="J64" s="500">
        <v>49.277214631996472</v>
      </c>
    </row>
    <row r="65" spans="1:10" ht="18.95" customHeight="1" x14ac:dyDescent="0.2">
      <c r="A65" s="451" t="s">
        <v>339</v>
      </c>
      <c r="B65" s="477"/>
      <c r="C65" s="478"/>
      <c r="D65" s="491"/>
      <c r="E65" s="492" t="s">
        <v>450</v>
      </c>
      <c r="F65" s="493" t="s">
        <v>451</v>
      </c>
      <c r="G65" s="485">
        <v>10000</v>
      </c>
      <c r="H65" s="485">
        <v>10000</v>
      </c>
      <c r="I65" s="485">
        <v>6314</v>
      </c>
      <c r="J65" s="500">
        <v>63.139999999999993</v>
      </c>
    </row>
    <row r="66" spans="1:10" ht="18.95" customHeight="1" x14ac:dyDescent="0.2">
      <c r="A66" s="451" t="s">
        <v>339</v>
      </c>
      <c r="B66" s="477"/>
      <c r="C66" s="478"/>
      <c r="D66" s="491"/>
      <c r="E66" s="492" t="s">
        <v>452</v>
      </c>
      <c r="F66" s="493" t="s">
        <v>453</v>
      </c>
      <c r="G66" s="485">
        <v>86785</v>
      </c>
      <c r="H66" s="485">
        <v>86785</v>
      </c>
      <c r="I66" s="485">
        <v>20894</v>
      </c>
      <c r="J66" s="500">
        <v>24.075589099498764</v>
      </c>
    </row>
    <row r="67" spans="1:10" ht="18.95" customHeight="1" x14ac:dyDescent="0.2">
      <c r="A67" s="451" t="s">
        <v>339</v>
      </c>
      <c r="B67" s="477"/>
      <c r="C67" s="478"/>
      <c r="D67" s="491"/>
      <c r="E67" s="492" t="s">
        <v>454</v>
      </c>
      <c r="F67" s="493" t="s">
        <v>455</v>
      </c>
      <c r="G67" s="485">
        <v>76000</v>
      </c>
      <c r="H67" s="485">
        <v>76000</v>
      </c>
      <c r="I67" s="485">
        <v>50306</v>
      </c>
      <c r="J67" s="500">
        <v>66.192105263157899</v>
      </c>
    </row>
    <row r="68" spans="1:10" ht="18.95" customHeight="1" x14ac:dyDescent="0.2">
      <c r="A68" s="451" t="s">
        <v>339</v>
      </c>
      <c r="B68" s="477"/>
      <c r="C68" s="478"/>
      <c r="D68" s="491"/>
      <c r="E68" s="492" t="s">
        <v>456</v>
      </c>
      <c r="F68" s="493" t="s">
        <v>457</v>
      </c>
      <c r="G68" s="485">
        <v>0</v>
      </c>
      <c r="H68" s="485">
        <v>2078</v>
      </c>
      <c r="I68" s="485">
        <v>2078</v>
      </c>
      <c r="J68" s="500">
        <v>100</v>
      </c>
    </row>
    <row r="69" spans="1:10" ht="18.75" customHeight="1" x14ac:dyDescent="0.2">
      <c r="A69" s="451" t="s">
        <v>339</v>
      </c>
      <c r="B69" s="477"/>
      <c r="C69" s="478"/>
      <c r="D69" s="491"/>
      <c r="E69" s="492" t="s">
        <v>458</v>
      </c>
      <c r="F69" s="493" t="s">
        <v>459</v>
      </c>
      <c r="G69" s="485">
        <v>55000</v>
      </c>
      <c r="H69" s="485">
        <v>56244</v>
      </c>
      <c r="I69" s="485">
        <v>6539</v>
      </c>
      <c r="J69" s="500">
        <v>11.62612900931655</v>
      </c>
    </row>
    <row r="70" spans="1:10" ht="18.95" customHeight="1" x14ac:dyDescent="0.2">
      <c r="A70" s="451" t="s">
        <v>339</v>
      </c>
      <c r="B70" s="477"/>
      <c r="C70" s="478"/>
      <c r="D70" s="491"/>
      <c r="E70" s="492" t="s">
        <v>460</v>
      </c>
      <c r="F70" s="493" t="s">
        <v>461</v>
      </c>
      <c r="G70" s="485">
        <v>500000</v>
      </c>
      <c r="H70" s="485">
        <v>1240000</v>
      </c>
      <c r="I70" s="485">
        <v>428332</v>
      </c>
      <c r="J70" s="500">
        <v>34.542903225806455</v>
      </c>
    </row>
    <row r="71" spans="1:10" ht="18.95" customHeight="1" x14ac:dyDescent="0.2">
      <c r="A71" s="451" t="s">
        <v>339</v>
      </c>
      <c r="B71" s="477"/>
      <c r="C71" s="478"/>
      <c r="D71" s="491"/>
      <c r="E71" s="492" t="s">
        <v>462</v>
      </c>
      <c r="F71" s="493" t="s">
        <v>463</v>
      </c>
      <c r="G71" s="485">
        <v>39667</v>
      </c>
      <c r="H71" s="485">
        <v>39667</v>
      </c>
      <c r="I71" s="485">
        <v>39493</v>
      </c>
      <c r="J71" s="500">
        <v>99.561348223964501</v>
      </c>
    </row>
    <row r="72" spans="1:10" ht="18.95" customHeight="1" x14ac:dyDescent="0.25">
      <c r="A72" s="437" t="s">
        <v>339</v>
      </c>
      <c r="B72" s="459"/>
      <c r="C72" s="473" t="s">
        <v>464</v>
      </c>
      <c r="D72" s="460"/>
      <c r="E72" s="474"/>
      <c r="F72" s="462" t="s">
        <v>465</v>
      </c>
      <c r="G72" s="506">
        <v>297100</v>
      </c>
      <c r="H72" s="506">
        <v>676491</v>
      </c>
      <c r="I72" s="548">
        <v>160530</v>
      </c>
      <c r="J72" s="443">
        <v>23.729805718036161</v>
      </c>
    </row>
    <row r="73" spans="1:10" ht="18.95" customHeight="1" x14ac:dyDescent="0.2">
      <c r="A73" s="444" t="s">
        <v>339</v>
      </c>
      <c r="B73" s="477"/>
      <c r="C73" s="478"/>
      <c r="D73" s="445" t="s">
        <v>466</v>
      </c>
      <c r="E73" s="479"/>
      <c r="F73" s="447" t="s">
        <v>467</v>
      </c>
      <c r="G73" s="480">
        <v>251100</v>
      </c>
      <c r="H73" s="480">
        <v>630491</v>
      </c>
      <c r="I73" s="480">
        <v>123282</v>
      </c>
      <c r="J73" s="450">
        <v>19.553332244235051</v>
      </c>
    </row>
    <row r="74" spans="1:10" ht="18.95" customHeight="1" x14ac:dyDescent="0.2">
      <c r="A74" s="451" t="s">
        <v>339</v>
      </c>
      <c r="B74" s="477"/>
      <c r="C74" s="478"/>
      <c r="D74" s="491"/>
      <c r="E74" s="492" t="s">
        <v>468</v>
      </c>
      <c r="F74" s="493" t="s">
        <v>469</v>
      </c>
      <c r="G74" s="485">
        <v>0</v>
      </c>
      <c r="H74" s="485">
        <v>0</v>
      </c>
      <c r="I74" s="547">
        <v>-2331</v>
      </c>
      <c r="J74" s="458">
        <v>0</v>
      </c>
    </row>
    <row r="75" spans="1:10" ht="18.95" customHeight="1" x14ac:dyDescent="0.2">
      <c r="A75" s="451" t="s">
        <v>339</v>
      </c>
      <c r="B75" s="477"/>
      <c r="C75" s="478"/>
      <c r="D75" s="491"/>
      <c r="E75" s="492" t="s">
        <v>470</v>
      </c>
      <c r="F75" s="493" t="s">
        <v>471</v>
      </c>
      <c r="G75" s="485">
        <v>100000</v>
      </c>
      <c r="H75" s="485">
        <v>479391</v>
      </c>
      <c r="I75" s="547">
        <v>46908</v>
      </c>
      <c r="J75" s="458">
        <v>9.7849146104119598</v>
      </c>
    </row>
    <row r="76" spans="1:10" ht="18.95" customHeight="1" x14ac:dyDescent="0.2">
      <c r="A76" s="451" t="s">
        <v>339</v>
      </c>
      <c r="B76" s="477"/>
      <c r="C76" s="478"/>
      <c r="D76" s="491"/>
      <c r="E76" s="492" t="s">
        <v>472</v>
      </c>
      <c r="F76" s="493" t="s">
        <v>473</v>
      </c>
      <c r="G76" s="485">
        <v>11000</v>
      </c>
      <c r="H76" s="485">
        <v>11000</v>
      </c>
      <c r="I76" s="547">
        <v>5092</v>
      </c>
      <c r="J76" s="458">
        <v>46.290909090909096</v>
      </c>
    </row>
    <row r="77" spans="1:10" ht="18.75" customHeight="1" x14ac:dyDescent="0.2">
      <c r="A77" s="451" t="s">
        <v>339</v>
      </c>
      <c r="B77" s="477"/>
      <c r="C77" s="478"/>
      <c r="D77" s="491"/>
      <c r="E77" s="492" t="s">
        <v>474</v>
      </c>
      <c r="F77" s="493" t="s">
        <v>475</v>
      </c>
      <c r="G77" s="485">
        <v>140100</v>
      </c>
      <c r="H77" s="485">
        <v>140100</v>
      </c>
      <c r="I77" s="547">
        <v>73613</v>
      </c>
      <c r="J77" s="458">
        <v>52.543183440399709</v>
      </c>
    </row>
    <row r="78" spans="1:10" ht="18.95" hidden="1" customHeight="1" x14ac:dyDescent="0.2">
      <c r="A78" s="451" t="s">
        <v>526</v>
      </c>
      <c r="B78" s="477"/>
      <c r="C78" s="478"/>
      <c r="D78" s="491"/>
      <c r="E78" s="492" t="s">
        <v>527</v>
      </c>
      <c r="F78" s="493" t="s">
        <v>528</v>
      </c>
      <c r="G78" s="485">
        <v>0</v>
      </c>
      <c r="H78" s="485">
        <v>0</v>
      </c>
      <c r="I78" s="485">
        <v>0</v>
      </c>
      <c r="J78" s="458" t="e">
        <v>#DIV/0!</v>
      </c>
    </row>
    <row r="79" spans="1:10" ht="18.95" customHeight="1" x14ac:dyDescent="0.2">
      <c r="A79" s="444" t="s">
        <v>339</v>
      </c>
      <c r="B79" s="477"/>
      <c r="C79" s="478"/>
      <c r="D79" s="445" t="s">
        <v>476</v>
      </c>
      <c r="E79" s="492"/>
      <c r="F79" s="447" t="s">
        <v>477</v>
      </c>
      <c r="G79" s="480">
        <v>46000</v>
      </c>
      <c r="H79" s="480">
        <v>46000</v>
      </c>
      <c r="I79" s="480">
        <v>37248</v>
      </c>
      <c r="J79" s="450">
        <v>80.973913043478262</v>
      </c>
    </row>
    <row r="80" spans="1:10" ht="18.95" customHeight="1" x14ac:dyDescent="0.2">
      <c r="A80" s="451" t="s">
        <v>339</v>
      </c>
      <c r="B80" s="477"/>
      <c r="C80" s="478"/>
      <c r="D80" s="491"/>
      <c r="E80" s="492" t="s">
        <v>478</v>
      </c>
      <c r="F80" s="493" t="s">
        <v>479</v>
      </c>
      <c r="G80" s="485">
        <v>46000</v>
      </c>
      <c r="H80" s="485">
        <v>46000</v>
      </c>
      <c r="I80" s="485">
        <v>37248</v>
      </c>
      <c r="J80" s="458">
        <v>80.973913043478262</v>
      </c>
    </row>
    <row r="81" spans="1:10" ht="15" thickBot="1" x14ac:dyDescent="0.25">
      <c r="A81" s="549"/>
      <c r="B81" s="508"/>
      <c r="C81" s="509"/>
      <c r="D81" s="509"/>
      <c r="E81" s="510"/>
      <c r="F81" s="511"/>
      <c r="G81" s="512"/>
      <c r="H81" s="512"/>
      <c r="I81" s="512"/>
      <c r="J81" s="514"/>
    </row>
    <row r="82" spans="1:10" x14ac:dyDescent="0.2">
      <c r="B82" s="515"/>
      <c r="C82" s="515"/>
      <c r="D82" s="515"/>
      <c r="E82" s="515"/>
      <c r="F82" s="515"/>
    </row>
    <row r="83" spans="1:10" x14ac:dyDescent="0.2">
      <c r="B83" s="515"/>
      <c r="C83" s="515"/>
      <c r="D83" s="515"/>
      <c r="E83" s="515"/>
      <c r="F83" s="515"/>
      <c r="I83" s="517"/>
    </row>
    <row r="84" spans="1:10" x14ac:dyDescent="0.2">
      <c r="B84" s="515"/>
      <c r="C84" s="515"/>
      <c r="D84" s="515"/>
      <c r="E84" s="515"/>
      <c r="F84" s="515"/>
      <c r="I84" s="517"/>
    </row>
    <row r="85" spans="1:10" x14ac:dyDescent="0.2">
      <c r="B85" s="515"/>
      <c r="C85" s="515"/>
      <c r="D85" s="515"/>
      <c r="E85" s="515"/>
      <c r="F85" s="515"/>
    </row>
    <row r="86" spans="1:10" x14ac:dyDescent="0.2">
      <c r="B86" s="515"/>
      <c r="C86" s="515"/>
      <c r="D86" s="515"/>
      <c r="E86" s="515"/>
      <c r="F86" s="515"/>
    </row>
    <row r="87" spans="1:10" x14ac:dyDescent="0.2">
      <c r="B87" s="515"/>
      <c r="C87" s="515"/>
      <c r="D87" s="515"/>
      <c r="E87" s="515"/>
      <c r="F87" s="515"/>
    </row>
    <row r="88" spans="1:10" x14ac:dyDescent="0.2">
      <c r="B88" s="515"/>
      <c r="C88" s="515"/>
      <c r="D88" s="515"/>
      <c r="E88" s="515"/>
      <c r="F88" s="515"/>
    </row>
    <row r="89" spans="1:10" x14ac:dyDescent="0.2">
      <c r="B89" s="515"/>
      <c r="C89" s="515"/>
      <c r="D89" s="515"/>
      <c r="E89" s="515"/>
      <c r="F89" s="515"/>
    </row>
    <row r="90" spans="1:10" x14ac:dyDescent="0.2">
      <c r="B90" s="515"/>
      <c r="C90" s="515"/>
      <c r="D90" s="515"/>
      <c r="E90" s="515"/>
      <c r="F90" s="515"/>
    </row>
    <row r="91" spans="1:10" x14ac:dyDescent="0.2">
      <c r="B91" s="515"/>
      <c r="C91" s="515"/>
      <c r="D91" s="515"/>
      <c r="E91" s="515"/>
      <c r="F91" s="515"/>
    </row>
    <row r="92" spans="1:10" x14ac:dyDescent="0.2">
      <c r="B92" s="515"/>
      <c r="C92" s="515"/>
      <c r="D92" s="515"/>
      <c r="E92" s="515"/>
      <c r="F92" s="515"/>
    </row>
    <row r="93" spans="1:10" x14ac:dyDescent="0.2">
      <c r="B93" s="515"/>
      <c r="C93" s="515"/>
      <c r="D93" s="515"/>
      <c r="E93" s="515"/>
      <c r="F93" s="515"/>
    </row>
    <row r="94" spans="1:10" x14ac:dyDescent="0.2">
      <c r="B94" s="515"/>
      <c r="C94" s="515"/>
      <c r="D94" s="515"/>
      <c r="E94" s="515"/>
      <c r="F94" s="515"/>
    </row>
    <row r="95" spans="1:10" x14ac:dyDescent="0.2">
      <c r="B95" s="515"/>
      <c r="C95" s="515"/>
      <c r="D95" s="515"/>
      <c r="E95" s="515"/>
      <c r="F95" s="515"/>
    </row>
    <row r="96" spans="1:10" x14ac:dyDescent="0.2">
      <c r="B96" s="515"/>
      <c r="C96" s="515"/>
      <c r="D96" s="515"/>
      <c r="E96" s="515"/>
      <c r="F96" s="515"/>
    </row>
    <row r="97" spans="2:6" x14ac:dyDescent="0.2">
      <c r="B97" s="515"/>
      <c r="C97" s="515"/>
      <c r="D97" s="515"/>
      <c r="E97" s="515"/>
      <c r="F97" s="515"/>
    </row>
    <row r="98" spans="2:6" x14ac:dyDescent="0.2">
      <c r="B98" s="515"/>
      <c r="C98" s="515"/>
      <c r="D98" s="515"/>
      <c r="E98" s="515"/>
      <c r="F98" s="515"/>
    </row>
    <row r="99" spans="2:6" x14ac:dyDescent="0.2">
      <c r="B99" s="515"/>
      <c r="C99" s="515"/>
      <c r="D99" s="515"/>
      <c r="E99" s="515"/>
      <c r="F99" s="515"/>
    </row>
    <row r="100" spans="2:6" x14ac:dyDescent="0.2">
      <c r="B100" s="515"/>
      <c r="C100" s="515"/>
      <c r="D100" s="515"/>
      <c r="E100" s="515"/>
      <c r="F100" s="515"/>
    </row>
    <row r="101" spans="2:6" x14ac:dyDescent="0.2">
      <c r="B101" s="515"/>
      <c r="C101" s="515"/>
      <c r="D101" s="515"/>
      <c r="E101" s="515"/>
      <c r="F101" s="515"/>
    </row>
    <row r="102" spans="2:6" x14ac:dyDescent="0.2">
      <c r="B102" s="515"/>
      <c r="C102" s="515"/>
      <c r="D102" s="515"/>
      <c r="E102" s="515"/>
      <c r="F102" s="515"/>
    </row>
    <row r="103" spans="2:6" x14ac:dyDescent="0.2">
      <c r="B103" s="515"/>
      <c r="C103" s="515"/>
      <c r="D103" s="515"/>
      <c r="E103" s="515"/>
      <c r="F103" s="515"/>
    </row>
    <row r="104" spans="2:6" x14ac:dyDescent="0.2">
      <c r="B104" s="515"/>
      <c r="C104" s="515"/>
      <c r="D104" s="515"/>
      <c r="E104" s="515"/>
      <c r="F104" s="515"/>
    </row>
    <row r="105" spans="2:6" x14ac:dyDescent="0.2">
      <c r="B105" s="515"/>
      <c r="C105" s="515"/>
      <c r="D105" s="515"/>
      <c r="E105" s="515"/>
      <c r="F105" s="515"/>
    </row>
    <row r="106" spans="2:6" x14ac:dyDescent="0.2">
      <c r="B106" s="515"/>
      <c r="C106" s="515"/>
      <c r="D106" s="515"/>
      <c r="E106" s="515"/>
      <c r="F106" s="515"/>
    </row>
    <row r="107" spans="2:6" x14ac:dyDescent="0.2">
      <c r="B107" s="515"/>
      <c r="C107" s="515"/>
      <c r="D107" s="515"/>
      <c r="E107" s="515"/>
      <c r="F107" s="515"/>
    </row>
    <row r="108" spans="2:6" x14ac:dyDescent="0.2">
      <c r="B108" s="515"/>
      <c r="C108" s="515"/>
      <c r="D108" s="515"/>
      <c r="E108" s="515"/>
      <c r="F108" s="515"/>
    </row>
    <row r="109" spans="2:6" x14ac:dyDescent="0.2">
      <c r="B109" s="515"/>
      <c r="C109" s="515"/>
      <c r="D109" s="515"/>
      <c r="E109" s="515"/>
      <c r="F109" s="515"/>
    </row>
    <row r="110" spans="2:6" x14ac:dyDescent="0.2">
      <c r="B110" s="515"/>
      <c r="C110" s="515"/>
      <c r="D110" s="515"/>
      <c r="E110" s="515"/>
      <c r="F110" s="515"/>
    </row>
    <row r="111" spans="2:6" x14ac:dyDescent="0.2">
      <c r="B111" s="515"/>
      <c r="C111" s="515"/>
      <c r="D111" s="515"/>
      <c r="E111" s="515"/>
      <c r="F111" s="515"/>
    </row>
    <row r="112" spans="2:6" x14ac:dyDescent="0.2">
      <c r="B112" s="515"/>
      <c r="C112" s="515"/>
      <c r="D112" s="515"/>
      <c r="E112" s="515"/>
      <c r="F112" s="515"/>
    </row>
    <row r="113" spans="2:6" x14ac:dyDescent="0.2">
      <c r="B113" s="515"/>
      <c r="C113" s="515"/>
      <c r="D113" s="515"/>
      <c r="E113" s="515"/>
      <c r="F113" s="515"/>
    </row>
    <row r="114" spans="2:6" x14ac:dyDescent="0.2">
      <c r="B114" s="515"/>
      <c r="C114" s="515"/>
      <c r="D114" s="515"/>
      <c r="E114" s="515"/>
      <c r="F114" s="515"/>
    </row>
    <row r="115" spans="2:6" x14ac:dyDescent="0.2">
      <c r="B115" s="515"/>
      <c r="C115" s="515"/>
      <c r="D115" s="515"/>
      <c r="E115" s="515"/>
      <c r="F115" s="515"/>
    </row>
    <row r="116" spans="2:6" x14ac:dyDescent="0.2">
      <c r="B116" s="515"/>
      <c r="C116" s="515"/>
      <c r="D116" s="515"/>
      <c r="E116" s="515"/>
      <c r="F116" s="515"/>
    </row>
    <row r="117" spans="2:6" x14ac:dyDescent="0.2">
      <c r="B117" s="515"/>
      <c r="C117" s="515"/>
      <c r="D117" s="515"/>
      <c r="E117" s="515"/>
      <c r="F117" s="515"/>
    </row>
    <row r="118" spans="2:6" x14ac:dyDescent="0.2">
      <c r="B118" s="515"/>
      <c r="C118" s="515"/>
      <c r="D118" s="515"/>
      <c r="E118" s="515"/>
      <c r="F118" s="515"/>
    </row>
    <row r="119" spans="2:6" x14ac:dyDescent="0.2">
      <c r="B119" s="515"/>
      <c r="C119" s="515"/>
      <c r="D119" s="515"/>
      <c r="E119" s="515"/>
      <c r="F119" s="515"/>
    </row>
    <row r="120" spans="2:6" x14ac:dyDescent="0.2">
      <c r="B120" s="515"/>
      <c r="C120" s="515"/>
      <c r="D120" s="515"/>
      <c r="E120" s="515"/>
      <c r="F120" s="515"/>
    </row>
    <row r="121" spans="2:6" x14ac:dyDescent="0.2">
      <c r="B121" s="515"/>
      <c r="C121" s="515"/>
      <c r="D121" s="515"/>
      <c r="E121" s="515"/>
      <c r="F121" s="515"/>
    </row>
    <row r="122" spans="2:6" x14ac:dyDescent="0.2">
      <c r="B122" s="515"/>
      <c r="C122" s="515"/>
      <c r="D122" s="515"/>
      <c r="E122" s="515"/>
      <c r="F122" s="515"/>
    </row>
    <row r="123" spans="2:6" x14ac:dyDescent="0.2">
      <c r="B123" s="515"/>
      <c r="C123" s="515"/>
      <c r="D123" s="515"/>
      <c r="E123" s="515"/>
      <c r="F123" s="515"/>
    </row>
    <row r="124" spans="2:6" x14ac:dyDescent="0.2">
      <c r="B124" s="515"/>
      <c r="C124" s="515"/>
      <c r="D124" s="515"/>
      <c r="E124" s="515"/>
      <c r="F124" s="515"/>
    </row>
    <row r="125" spans="2:6" x14ac:dyDescent="0.2">
      <c r="B125" s="515"/>
      <c r="C125" s="515"/>
      <c r="D125" s="515"/>
      <c r="E125" s="515"/>
      <c r="F125" s="515"/>
    </row>
    <row r="126" spans="2:6" x14ac:dyDescent="0.2">
      <c r="B126" s="515"/>
      <c r="C126" s="515"/>
      <c r="D126" s="515"/>
      <c r="E126" s="515"/>
      <c r="F126" s="515"/>
    </row>
    <row r="127" spans="2:6" x14ac:dyDescent="0.2">
      <c r="B127" s="515"/>
      <c r="C127" s="515"/>
      <c r="D127" s="515"/>
      <c r="E127" s="515"/>
      <c r="F127" s="515"/>
    </row>
    <row r="128" spans="2:6" x14ac:dyDescent="0.2">
      <c r="B128" s="515"/>
      <c r="C128" s="515"/>
      <c r="D128" s="515"/>
      <c r="E128" s="515"/>
      <c r="F128" s="515"/>
    </row>
    <row r="129" spans="2:6" x14ac:dyDescent="0.2">
      <c r="B129" s="515"/>
      <c r="C129" s="515"/>
      <c r="D129" s="515"/>
      <c r="E129" s="515"/>
      <c r="F129" s="515"/>
    </row>
    <row r="130" spans="2:6" x14ac:dyDescent="0.2">
      <c r="B130" s="515"/>
      <c r="C130" s="515"/>
      <c r="D130" s="515"/>
      <c r="E130" s="515"/>
      <c r="F130" s="515"/>
    </row>
    <row r="131" spans="2:6" x14ac:dyDescent="0.2">
      <c r="B131" s="515"/>
      <c r="C131" s="515"/>
      <c r="D131" s="515"/>
      <c r="E131" s="515"/>
      <c r="F131" s="515"/>
    </row>
    <row r="132" spans="2:6" x14ac:dyDescent="0.2">
      <c r="B132" s="515"/>
      <c r="C132" s="515"/>
      <c r="D132" s="515"/>
      <c r="E132" s="515"/>
      <c r="F132" s="515"/>
    </row>
    <row r="133" spans="2:6" x14ac:dyDescent="0.2">
      <c r="B133" s="515"/>
      <c r="C133" s="515"/>
      <c r="D133" s="515"/>
      <c r="E133" s="515"/>
      <c r="F133" s="515"/>
    </row>
    <row r="134" spans="2:6" x14ac:dyDescent="0.2">
      <c r="B134" s="515"/>
      <c r="C134" s="515"/>
      <c r="D134" s="515"/>
      <c r="E134" s="515"/>
      <c r="F134" s="515"/>
    </row>
    <row r="135" spans="2:6" x14ac:dyDescent="0.2">
      <c r="B135" s="515"/>
      <c r="C135" s="515"/>
      <c r="D135" s="515"/>
      <c r="E135" s="515"/>
      <c r="F135" s="515"/>
    </row>
    <row r="136" spans="2:6" x14ac:dyDescent="0.2">
      <c r="B136" s="515"/>
      <c r="C136" s="515"/>
      <c r="D136" s="515"/>
      <c r="E136" s="515"/>
      <c r="F136" s="515"/>
    </row>
    <row r="137" spans="2:6" x14ac:dyDescent="0.2">
      <c r="B137" s="515"/>
      <c r="C137" s="515"/>
      <c r="D137" s="515"/>
      <c r="E137" s="515"/>
      <c r="F137" s="515"/>
    </row>
    <row r="138" spans="2:6" x14ac:dyDescent="0.2">
      <c r="B138" s="515"/>
      <c r="C138" s="515"/>
      <c r="D138" s="515"/>
      <c r="E138" s="515"/>
      <c r="F138" s="515"/>
    </row>
    <row r="139" spans="2:6" x14ac:dyDescent="0.2">
      <c r="B139" s="515"/>
      <c r="C139" s="515"/>
      <c r="D139" s="515"/>
      <c r="E139" s="515"/>
      <c r="F139" s="515"/>
    </row>
    <row r="140" spans="2:6" x14ac:dyDescent="0.2">
      <c r="B140" s="515"/>
      <c r="C140" s="515"/>
      <c r="D140" s="515"/>
      <c r="E140" s="515"/>
      <c r="F140" s="515"/>
    </row>
    <row r="141" spans="2:6" x14ac:dyDescent="0.2">
      <c r="B141" s="515"/>
      <c r="C141" s="515"/>
      <c r="D141" s="515"/>
      <c r="E141" s="515"/>
      <c r="F141" s="515"/>
    </row>
    <row r="142" spans="2:6" x14ac:dyDescent="0.2">
      <c r="B142" s="515"/>
      <c r="C142" s="515"/>
      <c r="D142" s="515"/>
      <c r="E142" s="515"/>
      <c r="F142" s="515"/>
    </row>
    <row r="143" spans="2:6" x14ac:dyDescent="0.2">
      <c r="B143" s="515"/>
      <c r="C143" s="515"/>
      <c r="D143" s="515"/>
      <c r="E143" s="515"/>
      <c r="F143" s="515"/>
    </row>
    <row r="144" spans="2:6" x14ac:dyDescent="0.2">
      <c r="B144" s="515"/>
      <c r="C144" s="515"/>
      <c r="D144" s="515"/>
      <c r="E144" s="515"/>
      <c r="F144" s="515"/>
    </row>
    <row r="145" spans="2:6" x14ac:dyDescent="0.2">
      <c r="B145" s="515"/>
      <c r="C145" s="515"/>
      <c r="D145" s="515"/>
      <c r="E145" s="515"/>
      <c r="F145" s="515"/>
    </row>
    <row r="146" spans="2:6" x14ac:dyDescent="0.2">
      <c r="B146" s="515"/>
      <c r="C146" s="515"/>
      <c r="D146" s="515"/>
      <c r="E146" s="515"/>
      <c r="F146" s="515"/>
    </row>
    <row r="147" spans="2:6" x14ac:dyDescent="0.2">
      <c r="B147" s="515"/>
      <c r="C147" s="515"/>
      <c r="D147" s="515"/>
      <c r="E147" s="515"/>
      <c r="F147" s="515"/>
    </row>
    <row r="148" spans="2:6" x14ac:dyDescent="0.2">
      <c r="B148" s="515"/>
      <c r="C148" s="515"/>
      <c r="D148" s="515"/>
      <c r="E148" s="515"/>
      <c r="F148" s="515"/>
    </row>
    <row r="149" spans="2:6" x14ac:dyDescent="0.2">
      <c r="B149" s="515"/>
      <c r="C149" s="515"/>
      <c r="D149" s="515"/>
      <c r="E149" s="515"/>
      <c r="F149" s="515"/>
    </row>
    <row r="150" spans="2:6" x14ac:dyDescent="0.2">
      <c r="B150" s="515"/>
      <c r="C150" s="515"/>
      <c r="D150" s="515"/>
      <c r="E150" s="515"/>
      <c r="F150" s="515"/>
    </row>
    <row r="151" spans="2:6" x14ac:dyDescent="0.2">
      <c r="B151" s="515"/>
      <c r="C151" s="515"/>
      <c r="D151" s="515"/>
      <c r="E151" s="515"/>
      <c r="F151" s="515"/>
    </row>
    <row r="152" spans="2:6" x14ac:dyDescent="0.2">
      <c r="B152" s="515"/>
      <c r="C152" s="515"/>
      <c r="D152" s="515"/>
      <c r="E152" s="515"/>
      <c r="F152" s="515"/>
    </row>
    <row r="153" spans="2:6" x14ac:dyDescent="0.2">
      <c r="B153" s="515"/>
      <c r="C153" s="515"/>
      <c r="D153" s="515"/>
      <c r="E153" s="515"/>
      <c r="F153" s="515"/>
    </row>
    <row r="154" spans="2:6" x14ac:dyDescent="0.2">
      <c r="B154" s="515"/>
      <c r="C154" s="515"/>
      <c r="D154" s="515"/>
      <c r="E154" s="515"/>
      <c r="F154" s="515"/>
    </row>
    <row r="155" spans="2:6" x14ac:dyDescent="0.2">
      <c r="B155" s="515"/>
      <c r="C155" s="515"/>
      <c r="D155" s="515"/>
      <c r="E155" s="515"/>
      <c r="F155" s="515"/>
    </row>
    <row r="156" spans="2:6" x14ac:dyDescent="0.2">
      <c r="B156" s="515"/>
      <c r="C156" s="515"/>
      <c r="D156" s="515"/>
      <c r="E156" s="515"/>
      <c r="F156" s="515"/>
    </row>
    <row r="157" spans="2:6" x14ac:dyDescent="0.2">
      <c r="B157" s="515"/>
      <c r="C157" s="515"/>
      <c r="D157" s="515"/>
      <c r="E157" s="515"/>
      <c r="F157" s="515"/>
    </row>
    <row r="158" spans="2:6" x14ac:dyDescent="0.2">
      <c r="B158" s="515"/>
      <c r="C158" s="515"/>
      <c r="D158" s="515"/>
      <c r="E158" s="515"/>
      <c r="F158" s="515"/>
    </row>
    <row r="159" spans="2:6" x14ac:dyDescent="0.2">
      <c r="B159" s="515"/>
      <c r="C159" s="515"/>
      <c r="D159" s="515"/>
      <c r="E159" s="515"/>
      <c r="F159" s="515"/>
    </row>
    <row r="160" spans="2:6" x14ac:dyDescent="0.2">
      <c r="B160" s="515"/>
      <c r="C160" s="515"/>
      <c r="D160" s="515"/>
      <c r="E160" s="515"/>
      <c r="F160" s="515"/>
    </row>
    <row r="161" spans="2:6" x14ac:dyDescent="0.2">
      <c r="B161" s="515"/>
      <c r="C161" s="515"/>
      <c r="D161" s="515"/>
      <c r="E161" s="515"/>
      <c r="F161" s="515"/>
    </row>
    <row r="162" spans="2:6" x14ac:dyDescent="0.2">
      <c r="B162" s="515"/>
      <c r="C162" s="515"/>
      <c r="D162" s="515"/>
      <c r="E162" s="515"/>
      <c r="F162" s="515"/>
    </row>
    <row r="163" spans="2:6" x14ac:dyDescent="0.2">
      <c r="B163" s="515"/>
      <c r="C163" s="515"/>
      <c r="D163" s="515"/>
      <c r="E163" s="515"/>
      <c r="F163" s="515"/>
    </row>
    <row r="164" spans="2:6" x14ac:dyDescent="0.2">
      <c r="B164" s="515"/>
      <c r="C164" s="515"/>
      <c r="D164" s="515"/>
      <c r="E164" s="515"/>
      <c r="F164" s="515"/>
    </row>
    <row r="165" spans="2:6" x14ac:dyDescent="0.2">
      <c r="B165" s="515"/>
      <c r="C165" s="515"/>
      <c r="D165" s="515"/>
      <c r="E165" s="515"/>
      <c r="F165" s="515"/>
    </row>
    <row r="166" spans="2:6" x14ac:dyDescent="0.2">
      <c r="B166" s="515"/>
      <c r="C166" s="515"/>
      <c r="D166" s="515"/>
      <c r="E166" s="515"/>
      <c r="F166" s="515"/>
    </row>
    <row r="167" spans="2:6" x14ac:dyDescent="0.2">
      <c r="B167" s="515"/>
      <c r="C167" s="515"/>
      <c r="D167" s="515"/>
      <c r="E167" s="515"/>
      <c r="F167" s="515"/>
    </row>
    <row r="168" spans="2:6" x14ac:dyDescent="0.2">
      <c r="B168" s="515"/>
      <c r="C168" s="515"/>
      <c r="D168" s="515"/>
      <c r="E168" s="515"/>
      <c r="F168" s="515"/>
    </row>
    <row r="169" spans="2:6" x14ac:dyDescent="0.2">
      <c r="B169" s="515"/>
      <c r="C169" s="515"/>
      <c r="D169" s="515"/>
      <c r="E169" s="515"/>
      <c r="F169" s="515"/>
    </row>
    <row r="170" spans="2:6" x14ac:dyDescent="0.2">
      <c r="B170" s="515"/>
      <c r="C170" s="515"/>
      <c r="D170" s="515"/>
      <c r="E170" s="515"/>
      <c r="F170" s="515"/>
    </row>
    <row r="171" spans="2:6" x14ac:dyDescent="0.2">
      <c r="B171" s="515"/>
      <c r="C171" s="515"/>
      <c r="D171" s="515"/>
      <c r="E171" s="515"/>
      <c r="F171" s="515"/>
    </row>
    <row r="172" spans="2:6" x14ac:dyDescent="0.2">
      <c r="B172" s="515"/>
      <c r="C172" s="515"/>
      <c r="D172" s="515"/>
      <c r="E172" s="515"/>
      <c r="F172" s="515"/>
    </row>
    <row r="173" spans="2:6" x14ac:dyDescent="0.2">
      <c r="B173" s="515"/>
      <c r="C173" s="515"/>
      <c r="D173" s="515"/>
      <c r="E173" s="515"/>
      <c r="F173" s="515"/>
    </row>
    <row r="174" spans="2:6" x14ac:dyDescent="0.2">
      <c r="B174" s="515"/>
      <c r="C174" s="515"/>
      <c r="D174" s="515"/>
      <c r="E174" s="515"/>
      <c r="F174" s="515"/>
    </row>
    <row r="175" spans="2:6" x14ac:dyDescent="0.2">
      <c r="B175" s="515"/>
      <c r="C175" s="515"/>
      <c r="D175" s="515"/>
      <c r="E175" s="515"/>
      <c r="F175" s="515"/>
    </row>
    <row r="176" spans="2:6" x14ac:dyDescent="0.2">
      <c r="B176" s="515"/>
      <c r="C176" s="515"/>
      <c r="D176" s="515"/>
      <c r="E176" s="515"/>
      <c r="F176" s="515"/>
    </row>
    <row r="177" spans="2:6" x14ac:dyDescent="0.2">
      <c r="B177" s="515"/>
      <c r="C177" s="515"/>
      <c r="D177" s="515"/>
      <c r="E177" s="515"/>
      <c r="F177" s="515"/>
    </row>
    <row r="178" spans="2:6" x14ac:dyDescent="0.2">
      <c r="B178" s="515"/>
      <c r="C178" s="515"/>
      <c r="D178" s="515"/>
      <c r="E178" s="515"/>
      <c r="F178" s="515"/>
    </row>
    <row r="179" spans="2:6" x14ac:dyDescent="0.2">
      <c r="B179" s="515"/>
      <c r="C179" s="515"/>
      <c r="D179" s="515"/>
      <c r="E179" s="515"/>
      <c r="F179" s="515"/>
    </row>
    <row r="180" spans="2:6" x14ac:dyDescent="0.2">
      <c r="B180" s="515"/>
      <c r="C180" s="515"/>
      <c r="D180" s="515"/>
      <c r="E180" s="515"/>
      <c r="F180" s="515"/>
    </row>
    <row r="181" spans="2:6" x14ac:dyDescent="0.2">
      <c r="B181" s="515"/>
      <c r="C181" s="515"/>
      <c r="D181" s="515"/>
      <c r="E181" s="515"/>
      <c r="F181" s="515"/>
    </row>
    <row r="182" spans="2:6" x14ac:dyDescent="0.2">
      <c r="B182" s="515"/>
      <c r="C182" s="515"/>
      <c r="D182" s="515"/>
      <c r="E182" s="515"/>
      <c r="F182" s="515"/>
    </row>
    <row r="183" spans="2:6" x14ac:dyDescent="0.2">
      <c r="B183" s="515"/>
      <c r="C183" s="515"/>
      <c r="D183" s="515"/>
      <c r="E183" s="515"/>
      <c r="F183" s="515"/>
    </row>
    <row r="184" spans="2:6" x14ac:dyDescent="0.2">
      <c r="B184" s="515"/>
      <c r="C184" s="515"/>
      <c r="D184" s="515"/>
      <c r="E184" s="515"/>
      <c r="F184" s="515"/>
    </row>
    <row r="185" spans="2:6" x14ac:dyDescent="0.2">
      <c r="B185" s="515"/>
      <c r="C185" s="515"/>
      <c r="D185" s="515"/>
      <c r="E185" s="515"/>
      <c r="F185" s="515"/>
    </row>
    <row r="186" spans="2:6" x14ac:dyDescent="0.2">
      <c r="B186" s="515"/>
      <c r="C186" s="515"/>
      <c r="D186" s="515"/>
      <c r="E186" s="515"/>
      <c r="F186" s="515"/>
    </row>
    <row r="187" spans="2:6" x14ac:dyDescent="0.2">
      <c r="B187" s="515"/>
      <c r="C187" s="515"/>
      <c r="D187" s="515"/>
      <c r="E187" s="515"/>
      <c r="F187" s="515"/>
    </row>
    <row r="188" spans="2:6" x14ac:dyDescent="0.2">
      <c r="B188" s="515"/>
      <c r="C188" s="515"/>
      <c r="D188" s="515"/>
      <c r="E188" s="515"/>
      <c r="F188" s="515"/>
    </row>
    <row r="189" spans="2:6" x14ac:dyDescent="0.2">
      <c r="B189" s="515"/>
      <c r="C189" s="515"/>
      <c r="D189" s="515"/>
      <c r="E189" s="515"/>
      <c r="F189" s="515"/>
    </row>
    <row r="190" spans="2:6" x14ac:dyDescent="0.2">
      <c r="B190" s="515"/>
      <c r="C190" s="515"/>
      <c r="D190" s="515"/>
      <c r="E190" s="515"/>
      <c r="F190" s="515"/>
    </row>
    <row r="191" spans="2:6" x14ac:dyDescent="0.2">
      <c r="B191" s="515"/>
      <c r="C191" s="515"/>
      <c r="D191" s="515"/>
      <c r="E191" s="515"/>
      <c r="F191" s="515"/>
    </row>
    <row r="192" spans="2:6" x14ac:dyDescent="0.2">
      <c r="B192" s="515"/>
      <c r="C192" s="515"/>
      <c r="D192" s="515"/>
      <c r="E192" s="515"/>
      <c r="F192" s="515"/>
    </row>
    <row r="193" spans="2:6" x14ac:dyDescent="0.2">
      <c r="B193" s="515"/>
      <c r="C193" s="515"/>
      <c r="D193" s="515"/>
      <c r="E193" s="515"/>
      <c r="F193" s="515"/>
    </row>
    <row r="194" spans="2:6" x14ac:dyDescent="0.2">
      <c r="B194" s="515"/>
      <c r="C194" s="515"/>
      <c r="D194" s="515"/>
      <c r="E194" s="515"/>
      <c r="F194" s="515"/>
    </row>
    <row r="195" spans="2:6" x14ac:dyDescent="0.2">
      <c r="B195" s="515"/>
      <c r="C195" s="515"/>
      <c r="D195" s="515"/>
      <c r="E195" s="515"/>
      <c r="F195" s="515"/>
    </row>
    <row r="196" spans="2:6" x14ac:dyDescent="0.2">
      <c r="B196" s="515"/>
      <c r="C196" s="515"/>
      <c r="D196" s="515"/>
      <c r="E196" s="515"/>
      <c r="F196" s="515"/>
    </row>
    <row r="197" spans="2:6" x14ac:dyDescent="0.2">
      <c r="B197" s="515"/>
      <c r="C197" s="515"/>
      <c r="D197" s="515"/>
      <c r="E197" s="515"/>
      <c r="F197" s="515"/>
    </row>
    <row r="198" spans="2:6" x14ac:dyDescent="0.2">
      <c r="B198" s="515"/>
      <c r="C198" s="515"/>
      <c r="D198" s="515"/>
      <c r="E198" s="515"/>
      <c r="F198" s="515"/>
    </row>
    <row r="199" spans="2:6" x14ac:dyDescent="0.2">
      <c r="B199" s="515"/>
      <c r="C199" s="515"/>
      <c r="D199" s="515"/>
      <c r="E199" s="515"/>
      <c r="F199" s="515"/>
    </row>
    <row r="200" spans="2:6" x14ac:dyDescent="0.2">
      <c r="B200" s="515"/>
      <c r="C200" s="515"/>
      <c r="D200" s="515"/>
      <c r="E200" s="515"/>
      <c r="F200" s="515"/>
    </row>
    <row r="201" spans="2:6" x14ac:dyDescent="0.2">
      <c r="B201" s="515"/>
      <c r="C201" s="515"/>
      <c r="D201" s="515"/>
      <c r="E201" s="515"/>
      <c r="F201" s="515"/>
    </row>
    <row r="202" spans="2:6" x14ac:dyDescent="0.2">
      <c r="B202" s="515"/>
      <c r="C202" s="515"/>
      <c r="D202" s="515"/>
      <c r="E202" s="515"/>
      <c r="F202" s="515"/>
    </row>
    <row r="203" spans="2:6" x14ac:dyDescent="0.2">
      <c r="B203" s="515"/>
      <c r="C203" s="515"/>
      <c r="D203" s="515"/>
      <c r="E203" s="515"/>
      <c r="F203" s="515"/>
    </row>
    <row r="204" spans="2:6" x14ac:dyDescent="0.2">
      <c r="B204" s="515"/>
      <c r="C204" s="515"/>
      <c r="D204" s="515"/>
      <c r="E204" s="515"/>
      <c r="F204" s="515"/>
    </row>
    <row r="205" spans="2:6" x14ac:dyDescent="0.2">
      <c r="B205" s="515"/>
      <c r="C205" s="515"/>
      <c r="D205" s="515"/>
      <c r="E205" s="515"/>
      <c r="F205" s="515"/>
    </row>
    <row r="206" spans="2:6" x14ac:dyDescent="0.2">
      <c r="B206" s="515"/>
      <c r="C206" s="515"/>
      <c r="D206" s="515"/>
      <c r="E206" s="515"/>
      <c r="F206" s="515"/>
    </row>
    <row r="207" spans="2:6" x14ac:dyDescent="0.2">
      <c r="B207" s="515"/>
      <c r="C207" s="515"/>
      <c r="D207" s="515"/>
      <c r="E207" s="515"/>
      <c r="F207" s="515"/>
    </row>
    <row r="208" spans="2:6" x14ac:dyDescent="0.2">
      <c r="B208" s="515"/>
      <c r="C208" s="515"/>
      <c r="D208" s="515"/>
      <c r="E208" s="515"/>
      <c r="F208" s="515"/>
    </row>
    <row r="209" spans="2:6" x14ac:dyDescent="0.2">
      <c r="B209" s="515"/>
      <c r="C209" s="515"/>
      <c r="D209" s="515"/>
      <c r="E209" s="515"/>
      <c r="F209" s="515"/>
    </row>
    <row r="210" spans="2:6" x14ac:dyDescent="0.2">
      <c r="B210" s="515"/>
      <c r="C210" s="515"/>
      <c r="D210" s="515"/>
      <c r="E210" s="515"/>
      <c r="F210" s="515"/>
    </row>
    <row r="211" spans="2:6" x14ac:dyDescent="0.2">
      <c r="B211" s="515"/>
      <c r="C211" s="515"/>
      <c r="D211" s="515"/>
      <c r="E211" s="515"/>
      <c r="F211" s="515"/>
    </row>
    <row r="212" spans="2:6" x14ac:dyDescent="0.2">
      <c r="B212" s="515"/>
      <c r="C212" s="515"/>
      <c r="D212" s="515"/>
      <c r="E212" s="515"/>
      <c r="F212" s="515"/>
    </row>
    <row r="213" spans="2:6" x14ac:dyDescent="0.2">
      <c r="B213" s="515"/>
      <c r="C213" s="515"/>
      <c r="D213" s="515"/>
      <c r="E213" s="515"/>
      <c r="F213" s="515"/>
    </row>
    <row r="214" spans="2:6" x14ac:dyDescent="0.2">
      <c r="B214" s="515"/>
      <c r="C214" s="515"/>
      <c r="D214" s="515"/>
      <c r="E214" s="515"/>
      <c r="F214" s="515"/>
    </row>
    <row r="215" spans="2:6" x14ac:dyDescent="0.2">
      <c r="B215" s="515"/>
      <c r="C215" s="515"/>
      <c r="D215" s="515"/>
      <c r="E215" s="515"/>
      <c r="F215" s="515"/>
    </row>
    <row r="216" spans="2:6" x14ac:dyDescent="0.2">
      <c r="B216" s="515"/>
      <c r="C216" s="515"/>
      <c r="D216" s="515"/>
      <c r="E216" s="515"/>
      <c r="F216" s="515"/>
    </row>
    <row r="217" spans="2:6" x14ac:dyDescent="0.2">
      <c r="B217" s="515"/>
      <c r="C217" s="515"/>
      <c r="D217" s="515"/>
      <c r="E217" s="515"/>
      <c r="F217" s="515"/>
    </row>
    <row r="218" spans="2:6" x14ac:dyDescent="0.2">
      <c r="B218" s="515"/>
      <c r="C218" s="515"/>
      <c r="D218" s="515"/>
      <c r="E218" s="515"/>
      <c r="F218" s="515"/>
    </row>
    <row r="219" spans="2:6" x14ac:dyDescent="0.2">
      <c r="B219" s="515"/>
      <c r="C219" s="515"/>
      <c r="D219" s="515"/>
      <c r="E219" s="515"/>
      <c r="F219" s="515"/>
    </row>
    <row r="220" spans="2:6" x14ac:dyDescent="0.2">
      <c r="B220" s="515"/>
      <c r="C220" s="515"/>
      <c r="D220" s="515"/>
      <c r="E220" s="515"/>
      <c r="F220" s="515"/>
    </row>
    <row r="221" spans="2:6" x14ac:dyDescent="0.2">
      <c r="B221" s="515"/>
      <c r="C221" s="515"/>
      <c r="D221" s="515"/>
      <c r="E221" s="515"/>
      <c r="F221" s="515"/>
    </row>
    <row r="222" spans="2:6" x14ac:dyDescent="0.2">
      <c r="B222" s="515"/>
      <c r="C222" s="515"/>
      <c r="D222" s="515"/>
      <c r="E222" s="515"/>
      <c r="F222" s="515"/>
    </row>
    <row r="223" spans="2:6" x14ac:dyDescent="0.2">
      <c r="B223" s="515"/>
      <c r="C223" s="515"/>
      <c r="D223" s="515"/>
      <c r="E223" s="515"/>
      <c r="F223" s="515"/>
    </row>
    <row r="224" spans="2:6" x14ac:dyDescent="0.2">
      <c r="B224" s="515"/>
      <c r="C224" s="515"/>
      <c r="D224" s="515"/>
      <c r="E224" s="515"/>
      <c r="F224" s="515"/>
    </row>
    <row r="225" spans="2:6" x14ac:dyDescent="0.2">
      <c r="B225" s="515"/>
      <c r="C225" s="515"/>
      <c r="D225" s="515"/>
      <c r="E225" s="515"/>
      <c r="F225" s="515"/>
    </row>
    <row r="226" spans="2:6" x14ac:dyDescent="0.2">
      <c r="B226" s="515"/>
      <c r="C226" s="515"/>
      <c r="D226" s="515"/>
      <c r="E226" s="515"/>
      <c r="F226" s="515"/>
    </row>
    <row r="227" spans="2:6" x14ac:dyDescent="0.2">
      <c r="B227" s="515"/>
      <c r="C227" s="515"/>
      <c r="D227" s="515"/>
      <c r="E227" s="515"/>
      <c r="F227" s="515"/>
    </row>
    <row r="228" spans="2:6" x14ac:dyDescent="0.2">
      <c r="B228" s="515"/>
      <c r="C228" s="515"/>
      <c r="D228" s="515"/>
      <c r="E228" s="515"/>
      <c r="F228" s="515"/>
    </row>
    <row r="229" spans="2:6" x14ac:dyDescent="0.2">
      <c r="B229" s="515"/>
      <c r="C229" s="515"/>
      <c r="D229" s="515"/>
      <c r="E229" s="515"/>
      <c r="F229" s="515"/>
    </row>
    <row r="230" spans="2:6" x14ac:dyDescent="0.2">
      <c r="B230" s="515"/>
      <c r="C230" s="515"/>
      <c r="D230" s="515"/>
      <c r="E230" s="515"/>
      <c r="F230" s="515"/>
    </row>
    <row r="231" spans="2:6" x14ac:dyDescent="0.2">
      <c r="B231" s="515"/>
      <c r="C231" s="515"/>
      <c r="D231" s="515"/>
      <c r="E231" s="515"/>
      <c r="F231" s="515"/>
    </row>
    <row r="232" spans="2:6" x14ac:dyDescent="0.2">
      <c r="B232" s="515"/>
      <c r="C232" s="515"/>
      <c r="D232" s="515"/>
      <c r="E232" s="515"/>
      <c r="F232" s="515"/>
    </row>
    <row r="233" spans="2:6" x14ac:dyDescent="0.2">
      <c r="B233" s="515"/>
      <c r="C233" s="515"/>
      <c r="D233" s="515"/>
      <c r="E233" s="515"/>
      <c r="F233" s="515"/>
    </row>
    <row r="234" spans="2:6" x14ac:dyDescent="0.2">
      <c r="B234" s="515"/>
      <c r="C234" s="515"/>
      <c r="D234" s="515"/>
      <c r="E234" s="515"/>
      <c r="F234" s="515"/>
    </row>
    <row r="235" spans="2:6" x14ac:dyDescent="0.2">
      <c r="B235" s="515"/>
      <c r="C235" s="515"/>
      <c r="D235" s="515"/>
      <c r="E235" s="515"/>
      <c r="F235" s="515"/>
    </row>
    <row r="236" spans="2:6" x14ac:dyDescent="0.2">
      <c r="B236" s="515"/>
      <c r="C236" s="515"/>
      <c r="D236" s="515"/>
      <c r="E236" s="515"/>
      <c r="F236" s="515"/>
    </row>
    <row r="237" spans="2:6" x14ac:dyDescent="0.2">
      <c r="B237" s="515"/>
      <c r="C237" s="515"/>
      <c r="D237" s="515"/>
      <c r="E237" s="515"/>
      <c r="F237" s="515"/>
    </row>
    <row r="238" spans="2:6" x14ac:dyDescent="0.2">
      <c r="B238" s="515"/>
      <c r="C238" s="515"/>
      <c r="D238" s="515"/>
      <c r="E238" s="515"/>
      <c r="F238" s="515"/>
    </row>
    <row r="239" spans="2:6" x14ac:dyDescent="0.2">
      <c r="B239" s="515"/>
      <c r="C239" s="515"/>
      <c r="D239" s="515"/>
      <c r="E239" s="515"/>
      <c r="F239" s="515"/>
    </row>
    <row r="240" spans="2:6" x14ac:dyDescent="0.2">
      <c r="B240" s="515"/>
      <c r="C240" s="515"/>
      <c r="D240" s="515"/>
      <c r="E240" s="515"/>
      <c r="F240" s="515"/>
    </row>
    <row r="241" spans="2:6" x14ac:dyDescent="0.2">
      <c r="B241" s="515"/>
      <c r="C241" s="515"/>
      <c r="D241" s="515"/>
      <c r="E241" s="515"/>
      <c r="F241" s="515"/>
    </row>
    <row r="242" spans="2:6" x14ac:dyDescent="0.2">
      <c r="B242" s="515"/>
      <c r="C242" s="515"/>
      <c r="D242" s="515"/>
      <c r="E242" s="515"/>
      <c r="F242" s="515"/>
    </row>
    <row r="243" spans="2:6" x14ac:dyDescent="0.2">
      <c r="B243" s="515"/>
      <c r="C243" s="515"/>
      <c r="D243" s="515"/>
      <c r="E243" s="515"/>
      <c r="F243" s="515"/>
    </row>
    <row r="244" spans="2:6" x14ac:dyDescent="0.2">
      <c r="B244" s="515"/>
      <c r="C244" s="515"/>
      <c r="D244" s="515"/>
      <c r="E244" s="515"/>
      <c r="F244" s="515"/>
    </row>
    <row r="245" spans="2:6" x14ac:dyDescent="0.2">
      <c r="B245" s="515"/>
      <c r="C245" s="515"/>
      <c r="D245" s="515"/>
      <c r="E245" s="515"/>
      <c r="F245" s="515"/>
    </row>
    <row r="246" spans="2:6" x14ac:dyDescent="0.2">
      <c r="B246" s="515"/>
      <c r="C246" s="515"/>
      <c r="D246" s="515"/>
      <c r="E246" s="515"/>
      <c r="F246" s="515"/>
    </row>
    <row r="247" spans="2:6" x14ac:dyDescent="0.2">
      <c r="B247" s="515"/>
      <c r="C247" s="515"/>
      <c r="D247" s="515"/>
      <c r="E247" s="515"/>
      <c r="F247" s="515"/>
    </row>
    <row r="248" spans="2:6" x14ac:dyDescent="0.2">
      <c r="B248" s="515"/>
      <c r="C248" s="515"/>
      <c r="D248" s="515"/>
      <c r="E248" s="515"/>
      <c r="F248" s="515"/>
    </row>
    <row r="249" spans="2:6" x14ac:dyDescent="0.2">
      <c r="B249" s="515"/>
      <c r="C249" s="515"/>
      <c r="D249" s="515"/>
      <c r="E249" s="515"/>
      <c r="F249" s="515"/>
    </row>
    <row r="250" spans="2:6" x14ac:dyDescent="0.2">
      <c r="B250" s="515"/>
      <c r="C250" s="515"/>
      <c r="D250" s="515"/>
      <c r="E250" s="515"/>
      <c r="F250" s="515"/>
    </row>
    <row r="251" spans="2:6" x14ac:dyDescent="0.2">
      <c r="B251" s="515"/>
      <c r="C251" s="515"/>
      <c r="D251" s="515"/>
      <c r="E251" s="515"/>
      <c r="F251" s="515"/>
    </row>
    <row r="252" spans="2:6" x14ac:dyDescent="0.2">
      <c r="B252" s="515"/>
      <c r="C252" s="515"/>
      <c r="D252" s="515"/>
      <c r="E252" s="515"/>
      <c r="F252" s="515"/>
    </row>
    <row r="253" spans="2:6" x14ac:dyDescent="0.2">
      <c r="B253" s="515"/>
      <c r="C253" s="515"/>
      <c r="D253" s="515"/>
      <c r="E253" s="515"/>
      <c r="F253" s="515"/>
    </row>
    <row r="254" spans="2:6" x14ac:dyDescent="0.2">
      <c r="B254" s="515"/>
      <c r="C254" s="515"/>
      <c r="D254" s="515"/>
      <c r="E254" s="515"/>
      <c r="F254" s="515"/>
    </row>
    <row r="255" spans="2:6" x14ac:dyDescent="0.2">
      <c r="B255" s="515"/>
      <c r="C255" s="515"/>
      <c r="D255" s="515"/>
      <c r="E255" s="515"/>
      <c r="F255" s="515"/>
    </row>
    <row r="256" spans="2:6" x14ac:dyDescent="0.2">
      <c r="B256" s="515"/>
      <c r="C256" s="515"/>
      <c r="D256" s="515"/>
      <c r="E256" s="515"/>
      <c r="F256" s="515"/>
    </row>
    <row r="257" spans="2:6" x14ac:dyDescent="0.2">
      <c r="B257" s="515"/>
      <c r="C257" s="515"/>
      <c r="D257" s="515"/>
      <c r="E257" s="515"/>
      <c r="F257" s="515"/>
    </row>
    <row r="258" spans="2:6" x14ac:dyDescent="0.2">
      <c r="B258" s="515"/>
      <c r="C258" s="515"/>
      <c r="D258" s="515"/>
      <c r="E258" s="515"/>
      <c r="F258" s="515"/>
    </row>
    <row r="259" spans="2:6" x14ac:dyDescent="0.2">
      <c r="B259" s="515"/>
      <c r="C259" s="515"/>
      <c r="D259" s="515"/>
      <c r="E259" s="515"/>
      <c r="F259" s="515"/>
    </row>
    <row r="260" spans="2:6" x14ac:dyDescent="0.2">
      <c r="B260" s="515"/>
      <c r="C260" s="515"/>
      <c r="D260" s="515"/>
      <c r="E260" s="515"/>
      <c r="F260" s="515"/>
    </row>
    <row r="261" spans="2:6" x14ac:dyDescent="0.2">
      <c r="B261" s="515"/>
      <c r="C261" s="515"/>
      <c r="D261" s="515"/>
      <c r="E261" s="515"/>
      <c r="F261" s="515"/>
    </row>
    <row r="262" spans="2:6" x14ac:dyDescent="0.2">
      <c r="B262" s="515"/>
      <c r="C262" s="515"/>
      <c r="D262" s="515"/>
      <c r="E262" s="515"/>
      <c r="F262" s="515"/>
    </row>
    <row r="263" spans="2:6" x14ac:dyDescent="0.2">
      <c r="B263" s="515"/>
      <c r="C263" s="515"/>
      <c r="D263" s="515"/>
      <c r="E263" s="515"/>
      <c r="F263" s="515"/>
    </row>
    <row r="264" spans="2:6" x14ac:dyDescent="0.2">
      <c r="B264" s="515"/>
      <c r="C264" s="515"/>
      <c r="D264" s="515"/>
      <c r="E264" s="515"/>
      <c r="F264" s="515"/>
    </row>
    <row r="265" spans="2:6" x14ac:dyDescent="0.2">
      <c r="B265" s="515"/>
      <c r="C265" s="515"/>
      <c r="D265" s="515"/>
      <c r="E265" s="515"/>
      <c r="F265" s="515"/>
    </row>
    <row r="266" spans="2:6" x14ac:dyDescent="0.2">
      <c r="B266" s="515"/>
      <c r="C266" s="515"/>
      <c r="D266" s="515"/>
      <c r="E266" s="515"/>
      <c r="F266" s="515"/>
    </row>
    <row r="267" spans="2:6" x14ac:dyDescent="0.2">
      <c r="B267" s="515"/>
      <c r="C267" s="515"/>
      <c r="D267" s="515"/>
      <c r="E267" s="515"/>
      <c r="F267" s="515"/>
    </row>
    <row r="268" spans="2:6" x14ac:dyDescent="0.2">
      <c r="B268" s="515"/>
      <c r="C268" s="515"/>
      <c r="D268" s="515"/>
      <c r="E268" s="515"/>
      <c r="F268" s="515"/>
    </row>
    <row r="269" spans="2:6" x14ac:dyDescent="0.2">
      <c r="B269" s="515"/>
      <c r="C269" s="515"/>
      <c r="D269" s="515"/>
      <c r="E269" s="515"/>
      <c r="F269" s="515"/>
    </row>
    <row r="270" spans="2:6" x14ac:dyDescent="0.2">
      <c r="B270" s="515"/>
      <c r="C270" s="515"/>
      <c r="D270" s="515"/>
      <c r="E270" s="515"/>
      <c r="F270" s="515"/>
    </row>
    <row r="271" spans="2:6" x14ac:dyDescent="0.2">
      <c r="B271" s="515"/>
      <c r="C271" s="515"/>
      <c r="D271" s="515"/>
      <c r="E271" s="515"/>
      <c r="F271" s="515"/>
    </row>
    <row r="272" spans="2:6" x14ac:dyDescent="0.2">
      <c r="B272" s="515"/>
      <c r="C272" s="515"/>
      <c r="D272" s="515"/>
      <c r="E272" s="515"/>
      <c r="F272" s="515"/>
    </row>
    <row r="273" spans="2:6" x14ac:dyDescent="0.2">
      <c r="B273" s="515"/>
      <c r="C273" s="515"/>
      <c r="D273" s="515"/>
      <c r="E273" s="515"/>
      <c r="F273" s="515"/>
    </row>
    <row r="274" spans="2:6" x14ac:dyDescent="0.2">
      <c r="B274" s="515"/>
      <c r="C274" s="515"/>
      <c r="D274" s="515"/>
      <c r="E274" s="515"/>
      <c r="F274" s="515"/>
    </row>
    <row r="275" spans="2:6" x14ac:dyDescent="0.2">
      <c r="B275" s="515"/>
      <c r="C275" s="515"/>
      <c r="D275" s="515"/>
      <c r="E275" s="515"/>
      <c r="F275" s="515"/>
    </row>
    <row r="276" spans="2:6" x14ac:dyDescent="0.2">
      <c r="B276" s="515"/>
      <c r="C276" s="515"/>
      <c r="D276" s="515"/>
      <c r="E276" s="515"/>
      <c r="F276" s="515"/>
    </row>
    <row r="277" spans="2:6" x14ac:dyDescent="0.2">
      <c r="B277" s="515"/>
      <c r="C277" s="515"/>
      <c r="D277" s="515"/>
      <c r="E277" s="515"/>
      <c r="F277" s="515"/>
    </row>
    <row r="278" spans="2:6" x14ac:dyDescent="0.2">
      <c r="B278" s="515"/>
      <c r="C278" s="515"/>
      <c r="D278" s="515"/>
      <c r="E278" s="515"/>
      <c r="F278" s="515"/>
    </row>
    <row r="279" spans="2:6" x14ac:dyDescent="0.2">
      <c r="B279" s="515"/>
      <c r="C279" s="515"/>
      <c r="D279" s="515"/>
      <c r="E279" s="515"/>
      <c r="F279" s="515"/>
    </row>
    <row r="280" spans="2:6" x14ac:dyDescent="0.2">
      <c r="B280" s="515"/>
      <c r="C280" s="515"/>
      <c r="D280" s="515"/>
      <c r="E280" s="515"/>
      <c r="F280" s="515"/>
    </row>
    <row r="281" spans="2:6" x14ac:dyDescent="0.2">
      <c r="B281" s="515"/>
      <c r="C281" s="515"/>
      <c r="D281" s="515"/>
      <c r="E281" s="515"/>
      <c r="F281" s="515"/>
    </row>
    <row r="282" spans="2:6" x14ac:dyDescent="0.2">
      <c r="B282" s="515"/>
      <c r="C282" s="515"/>
      <c r="D282" s="515"/>
      <c r="E282" s="515"/>
      <c r="F282" s="515"/>
    </row>
    <row r="283" spans="2:6" x14ac:dyDescent="0.2">
      <c r="B283" s="515"/>
      <c r="C283" s="515"/>
      <c r="D283" s="515"/>
      <c r="E283" s="515"/>
      <c r="F283" s="515"/>
    </row>
    <row r="284" spans="2:6" x14ac:dyDescent="0.2">
      <c r="B284" s="515"/>
      <c r="C284" s="515"/>
      <c r="D284" s="515"/>
      <c r="E284" s="515"/>
      <c r="F284" s="515"/>
    </row>
    <row r="285" spans="2:6" x14ac:dyDescent="0.2">
      <c r="B285" s="515"/>
      <c r="C285" s="515"/>
      <c r="D285" s="515"/>
      <c r="E285" s="515"/>
      <c r="F285" s="515"/>
    </row>
    <row r="286" spans="2:6" x14ac:dyDescent="0.2">
      <c r="B286" s="515"/>
      <c r="C286" s="515"/>
      <c r="D286" s="515"/>
      <c r="E286" s="515"/>
      <c r="F286" s="515"/>
    </row>
    <row r="287" spans="2:6" x14ac:dyDescent="0.2">
      <c r="B287" s="515"/>
      <c r="C287" s="515"/>
      <c r="D287" s="515"/>
      <c r="E287" s="515"/>
      <c r="F287" s="515"/>
    </row>
    <row r="288" spans="2:6" x14ac:dyDescent="0.2">
      <c r="B288" s="515"/>
      <c r="C288" s="515"/>
      <c r="D288" s="515"/>
      <c r="E288" s="515"/>
      <c r="F288" s="515"/>
    </row>
    <row r="289" spans="2:6" x14ac:dyDescent="0.2">
      <c r="B289" s="515"/>
      <c r="C289" s="515"/>
      <c r="D289" s="515"/>
      <c r="E289" s="515"/>
      <c r="F289" s="515"/>
    </row>
    <row r="290" spans="2:6" x14ac:dyDescent="0.2">
      <c r="B290" s="515"/>
      <c r="C290" s="515"/>
      <c r="D290" s="515"/>
      <c r="E290" s="515"/>
      <c r="F290" s="515"/>
    </row>
    <row r="291" spans="2:6" x14ac:dyDescent="0.2">
      <c r="B291" s="515"/>
      <c r="C291" s="515"/>
      <c r="D291" s="515"/>
      <c r="E291" s="515"/>
      <c r="F291" s="515"/>
    </row>
    <row r="292" spans="2:6" x14ac:dyDescent="0.2">
      <c r="B292" s="515"/>
      <c r="C292" s="515"/>
      <c r="D292" s="515"/>
      <c r="E292" s="515"/>
      <c r="F292" s="515"/>
    </row>
    <row r="293" spans="2:6" x14ac:dyDescent="0.2">
      <c r="B293" s="515"/>
      <c r="C293" s="515"/>
      <c r="D293" s="515"/>
      <c r="E293" s="515"/>
      <c r="F293" s="515"/>
    </row>
    <row r="294" spans="2:6" x14ac:dyDescent="0.2">
      <c r="B294" s="515"/>
      <c r="C294" s="515"/>
      <c r="D294" s="515"/>
      <c r="E294" s="515"/>
      <c r="F294" s="515"/>
    </row>
    <row r="295" spans="2:6" x14ac:dyDescent="0.2">
      <c r="B295" s="515"/>
      <c r="C295" s="515"/>
      <c r="D295" s="515"/>
      <c r="E295" s="515"/>
      <c r="F295" s="515"/>
    </row>
    <row r="296" spans="2:6" x14ac:dyDescent="0.2">
      <c r="B296" s="515"/>
      <c r="C296" s="515"/>
      <c r="D296" s="515"/>
      <c r="E296" s="515"/>
      <c r="F296" s="515"/>
    </row>
    <row r="297" spans="2:6" x14ac:dyDescent="0.2">
      <c r="B297" s="515"/>
      <c r="C297" s="515"/>
      <c r="D297" s="515"/>
      <c r="E297" s="515"/>
      <c r="F297" s="515"/>
    </row>
    <row r="298" spans="2:6" x14ac:dyDescent="0.2">
      <c r="B298" s="515"/>
      <c r="C298" s="515"/>
      <c r="D298" s="515"/>
      <c r="E298" s="515"/>
      <c r="F298" s="515"/>
    </row>
    <row r="299" spans="2:6" x14ac:dyDescent="0.2">
      <c r="B299" s="515"/>
      <c r="C299" s="515"/>
      <c r="D299" s="515"/>
      <c r="E299" s="515"/>
      <c r="F299" s="515"/>
    </row>
    <row r="300" spans="2:6" x14ac:dyDescent="0.2">
      <c r="B300" s="515"/>
      <c r="C300" s="515"/>
      <c r="D300" s="515"/>
      <c r="E300" s="515"/>
      <c r="F300" s="515"/>
    </row>
    <row r="301" spans="2:6" x14ac:dyDescent="0.2">
      <c r="B301" s="515"/>
      <c r="C301" s="515"/>
      <c r="D301" s="515"/>
      <c r="E301" s="515"/>
      <c r="F301" s="515"/>
    </row>
    <row r="302" spans="2:6" x14ac:dyDescent="0.2">
      <c r="B302" s="515"/>
      <c r="C302" s="515"/>
      <c r="D302" s="515"/>
      <c r="E302" s="515"/>
      <c r="F302" s="515"/>
    </row>
    <row r="303" spans="2:6" x14ac:dyDescent="0.2">
      <c r="B303" s="515"/>
      <c r="C303" s="515"/>
      <c r="D303" s="515"/>
      <c r="E303" s="515"/>
      <c r="F303" s="515"/>
    </row>
    <row r="304" spans="2:6" x14ac:dyDescent="0.2">
      <c r="B304" s="515"/>
      <c r="C304" s="515"/>
      <c r="D304" s="515"/>
      <c r="E304" s="515"/>
      <c r="F304" s="515"/>
    </row>
    <row r="305" spans="2:6" x14ac:dyDescent="0.2">
      <c r="B305" s="515"/>
      <c r="C305" s="515"/>
      <c r="D305" s="515"/>
      <c r="E305" s="515"/>
      <c r="F305" s="515"/>
    </row>
    <row r="306" spans="2:6" x14ac:dyDescent="0.2">
      <c r="B306" s="515"/>
      <c r="C306" s="515"/>
      <c r="D306" s="515"/>
      <c r="E306" s="515"/>
      <c r="F306" s="515"/>
    </row>
    <row r="307" spans="2:6" x14ac:dyDescent="0.2">
      <c r="B307" s="515"/>
      <c r="C307" s="515"/>
      <c r="D307" s="515"/>
      <c r="E307" s="515"/>
      <c r="F307" s="515"/>
    </row>
    <row r="308" spans="2:6" x14ac:dyDescent="0.2">
      <c r="B308" s="515"/>
      <c r="C308" s="515"/>
      <c r="D308" s="515"/>
      <c r="E308" s="515"/>
      <c r="F308" s="515"/>
    </row>
    <row r="309" spans="2:6" x14ac:dyDescent="0.2">
      <c r="B309" s="515"/>
      <c r="C309" s="515"/>
      <c r="D309" s="515"/>
      <c r="E309" s="515"/>
      <c r="F309" s="515"/>
    </row>
    <row r="310" spans="2:6" x14ac:dyDescent="0.2">
      <c r="B310" s="515"/>
      <c r="C310" s="515"/>
      <c r="D310" s="515"/>
      <c r="E310" s="515"/>
      <c r="F310" s="515"/>
    </row>
    <row r="311" spans="2:6" x14ac:dyDescent="0.2">
      <c r="B311" s="515"/>
      <c r="C311" s="515"/>
      <c r="D311" s="515"/>
      <c r="E311" s="515"/>
      <c r="F311" s="515"/>
    </row>
    <row r="312" spans="2:6" x14ac:dyDescent="0.2">
      <c r="B312" s="515"/>
      <c r="C312" s="515"/>
      <c r="D312" s="515"/>
      <c r="E312" s="515"/>
      <c r="F312" s="515"/>
    </row>
    <row r="313" spans="2:6" x14ac:dyDescent="0.2">
      <c r="B313" s="515"/>
      <c r="C313" s="515"/>
      <c r="D313" s="515"/>
      <c r="E313" s="515"/>
      <c r="F313" s="515"/>
    </row>
    <row r="314" spans="2:6" x14ac:dyDescent="0.2">
      <c r="B314" s="515"/>
      <c r="C314" s="515"/>
      <c r="D314" s="515"/>
      <c r="E314" s="515"/>
      <c r="F314" s="515"/>
    </row>
    <row r="315" spans="2:6" x14ac:dyDescent="0.2">
      <c r="B315" s="515"/>
      <c r="C315" s="515"/>
      <c r="D315" s="515"/>
      <c r="E315" s="515"/>
      <c r="F315" s="515"/>
    </row>
    <row r="316" spans="2:6" x14ac:dyDescent="0.2">
      <c r="B316" s="515"/>
      <c r="C316" s="515"/>
      <c r="D316" s="515"/>
      <c r="E316" s="515"/>
      <c r="F316" s="515"/>
    </row>
    <row r="317" spans="2:6" x14ac:dyDescent="0.2">
      <c r="B317" s="515"/>
      <c r="C317" s="515"/>
      <c r="D317" s="515"/>
      <c r="E317" s="515"/>
      <c r="F317" s="515"/>
    </row>
    <row r="318" spans="2:6" x14ac:dyDescent="0.2">
      <c r="B318" s="515"/>
      <c r="C318" s="515"/>
      <c r="D318" s="515"/>
      <c r="E318" s="515"/>
      <c r="F318" s="515"/>
    </row>
    <row r="319" spans="2:6" x14ac:dyDescent="0.2">
      <c r="B319" s="515"/>
      <c r="C319" s="515"/>
      <c r="D319" s="515"/>
      <c r="E319" s="515"/>
      <c r="F319" s="515"/>
    </row>
    <row r="320" spans="2:6" x14ac:dyDescent="0.2">
      <c r="B320" s="515"/>
      <c r="C320" s="515"/>
      <c r="D320" s="515"/>
      <c r="E320" s="515"/>
      <c r="F320" s="515"/>
    </row>
    <row r="321" spans="2:6" x14ac:dyDescent="0.2">
      <c r="B321" s="515"/>
      <c r="C321" s="515"/>
      <c r="D321" s="515"/>
      <c r="E321" s="515"/>
      <c r="F321" s="515"/>
    </row>
    <row r="322" spans="2:6" x14ac:dyDescent="0.2">
      <c r="B322" s="515"/>
      <c r="C322" s="515"/>
      <c r="D322" s="515"/>
      <c r="E322" s="515"/>
      <c r="F322" s="515"/>
    </row>
    <row r="323" spans="2:6" x14ac:dyDescent="0.2">
      <c r="B323" s="515"/>
      <c r="C323" s="515"/>
      <c r="D323" s="515"/>
      <c r="E323" s="515"/>
      <c r="F323" s="515"/>
    </row>
    <row r="324" spans="2:6" x14ac:dyDescent="0.2">
      <c r="B324" s="515"/>
      <c r="C324" s="515"/>
      <c r="D324" s="515"/>
      <c r="E324" s="515"/>
      <c r="F324" s="515"/>
    </row>
    <row r="325" spans="2:6" x14ac:dyDescent="0.2">
      <c r="B325" s="515"/>
      <c r="C325" s="515"/>
      <c r="D325" s="515"/>
      <c r="E325" s="515"/>
      <c r="F325" s="515"/>
    </row>
    <row r="326" spans="2:6" x14ac:dyDescent="0.2">
      <c r="B326" s="515"/>
      <c r="C326" s="515"/>
      <c r="D326" s="515"/>
      <c r="E326" s="515"/>
      <c r="F326" s="515"/>
    </row>
    <row r="327" spans="2:6" x14ac:dyDescent="0.2">
      <c r="B327" s="515"/>
      <c r="C327" s="515"/>
      <c r="D327" s="515"/>
      <c r="E327" s="515"/>
      <c r="F327" s="515"/>
    </row>
    <row r="328" spans="2:6" x14ac:dyDescent="0.2">
      <c r="B328" s="515"/>
      <c r="C328" s="515"/>
      <c r="D328" s="515"/>
      <c r="E328" s="515"/>
      <c r="F328" s="515"/>
    </row>
    <row r="329" spans="2:6" x14ac:dyDescent="0.2">
      <c r="B329" s="515"/>
      <c r="C329" s="515"/>
      <c r="D329" s="515"/>
      <c r="E329" s="515"/>
      <c r="F329" s="515"/>
    </row>
    <row r="330" spans="2:6" x14ac:dyDescent="0.2">
      <c r="B330" s="515"/>
      <c r="C330" s="515"/>
      <c r="D330" s="515"/>
      <c r="E330" s="515"/>
      <c r="F330" s="515"/>
    </row>
    <row r="331" spans="2:6" x14ac:dyDescent="0.2">
      <c r="B331" s="515"/>
      <c r="C331" s="515"/>
      <c r="D331" s="515"/>
      <c r="E331" s="515"/>
      <c r="F331" s="515"/>
    </row>
    <row r="332" spans="2:6" x14ac:dyDescent="0.2">
      <c r="B332" s="515"/>
      <c r="C332" s="515"/>
      <c r="D332" s="515"/>
      <c r="E332" s="515"/>
      <c r="F332" s="515"/>
    </row>
    <row r="333" spans="2:6" x14ac:dyDescent="0.2">
      <c r="B333" s="515"/>
      <c r="C333" s="515"/>
      <c r="D333" s="515"/>
      <c r="E333" s="515"/>
      <c r="F333" s="515"/>
    </row>
    <row r="334" spans="2:6" x14ac:dyDescent="0.2">
      <c r="B334" s="515"/>
      <c r="C334" s="515"/>
      <c r="D334" s="515"/>
      <c r="E334" s="515"/>
      <c r="F334" s="515"/>
    </row>
    <row r="335" spans="2:6" x14ac:dyDescent="0.2">
      <c r="B335" s="515"/>
      <c r="C335" s="515"/>
      <c r="D335" s="515"/>
      <c r="E335" s="515"/>
      <c r="F335" s="515"/>
    </row>
    <row r="336" spans="2:6" x14ac:dyDescent="0.2">
      <c r="B336" s="515"/>
      <c r="C336" s="515"/>
      <c r="D336" s="515"/>
      <c r="E336" s="515"/>
      <c r="F336" s="515"/>
    </row>
    <row r="337" spans="2:6" x14ac:dyDescent="0.2">
      <c r="B337" s="515"/>
      <c r="C337" s="515"/>
      <c r="D337" s="515"/>
      <c r="E337" s="515"/>
      <c r="F337" s="515"/>
    </row>
    <row r="338" spans="2:6" x14ac:dyDescent="0.2">
      <c r="B338" s="515"/>
      <c r="C338" s="515"/>
      <c r="D338" s="515"/>
      <c r="E338" s="515"/>
      <c r="F338" s="515"/>
    </row>
    <row r="339" spans="2:6" x14ac:dyDescent="0.2">
      <c r="B339" s="515"/>
      <c r="C339" s="515"/>
      <c r="D339" s="515"/>
      <c r="E339" s="515"/>
      <c r="F339" s="515"/>
    </row>
    <row r="340" spans="2:6" x14ac:dyDescent="0.2">
      <c r="B340" s="515"/>
      <c r="C340" s="515"/>
      <c r="D340" s="515"/>
      <c r="E340" s="515"/>
      <c r="F340" s="515"/>
    </row>
    <row r="341" spans="2:6" x14ac:dyDescent="0.2">
      <c r="B341" s="515"/>
      <c r="C341" s="515"/>
      <c r="D341" s="515"/>
      <c r="E341" s="515"/>
      <c r="F341" s="515"/>
    </row>
    <row r="342" spans="2:6" x14ac:dyDescent="0.2">
      <c r="B342" s="515"/>
      <c r="C342" s="515"/>
      <c r="D342" s="515"/>
      <c r="E342" s="515"/>
      <c r="F342" s="515"/>
    </row>
    <row r="343" spans="2:6" x14ac:dyDescent="0.2">
      <c r="B343" s="515"/>
      <c r="C343" s="515"/>
      <c r="D343" s="515"/>
      <c r="E343" s="515"/>
      <c r="F343" s="515"/>
    </row>
    <row r="344" spans="2:6" x14ac:dyDescent="0.2">
      <c r="B344" s="515"/>
      <c r="C344" s="515"/>
      <c r="D344" s="515"/>
      <c r="E344" s="515"/>
      <c r="F344" s="515"/>
    </row>
    <row r="345" spans="2:6" x14ac:dyDescent="0.2">
      <c r="B345" s="515"/>
      <c r="C345" s="515"/>
      <c r="D345" s="515"/>
      <c r="E345" s="515"/>
      <c r="F345" s="515"/>
    </row>
    <row r="346" spans="2:6" x14ac:dyDescent="0.2">
      <c r="B346" s="515"/>
      <c r="C346" s="515"/>
      <c r="D346" s="515"/>
      <c r="E346" s="515"/>
      <c r="F346" s="515"/>
    </row>
    <row r="347" spans="2:6" x14ac:dyDescent="0.2">
      <c r="B347" s="515"/>
      <c r="C347" s="515"/>
      <c r="D347" s="515"/>
      <c r="E347" s="515"/>
      <c r="F347" s="515"/>
    </row>
    <row r="348" spans="2:6" x14ac:dyDescent="0.2">
      <c r="B348" s="515"/>
      <c r="C348" s="515"/>
      <c r="D348" s="515"/>
      <c r="E348" s="515"/>
      <c r="F348" s="515"/>
    </row>
    <row r="349" spans="2:6" x14ac:dyDescent="0.2">
      <c r="B349" s="515"/>
      <c r="C349" s="515"/>
      <c r="D349" s="515"/>
      <c r="E349" s="515"/>
      <c r="F349" s="515"/>
    </row>
    <row r="350" spans="2:6" x14ac:dyDescent="0.2">
      <c r="B350" s="515"/>
      <c r="C350" s="515"/>
      <c r="D350" s="515"/>
      <c r="E350" s="515"/>
      <c r="F350" s="515"/>
    </row>
    <row r="351" spans="2:6" x14ac:dyDescent="0.2">
      <c r="B351" s="515"/>
      <c r="C351" s="515"/>
      <c r="D351" s="515"/>
      <c r="E351" s="515"/>
      <c r="F351" s="515"/>
    </row>
    <row r="352" spans="2:6" x14ac:dyDescent="0.2">
      <c r="B352" s="515"/>
      <c r="C352" s="515"/>
      <c r="D352" s="515"/>
      <c r="E352" s="515"/>
      <c r="F352" s="515"/>
    </row>
    <row r="353" spans="2:6" x14ac:dyDescent="0.2">
      <c r="B353" s="515"/>
      <c r="C353" s="515"/>
      <c r="D353" s="515"/>
      <c r="E353" s="515"/>
      <c r="F353" s="515"/>
    </row>
    <row r="354" spans="2:6" x14ac:dyDescent="0.2">
      <c r="B354" s="515"/>
      <c r="C354" s="515"/>
      <c r="D354" s="515"/>
      <c r="E354" s="515"/>
      <c r="F354" s="515"/>
    </row>
    <row r="355" spans="2:6" x14ac:dyDescent="0.2">
      <c r="B355" s="515"/>
      <c r="C355" s="515"/>
      <c r="D355" s="515"/>
      <c r="E355" s="515"/>
      <c r="F355" s="515"/>
    </row>
    <row r="356" spans="2:6" x14ac:dyDescent="0.2">
      <c r="B356" s="515"/>
      <c r="C356" s="515"/>
      <c r="D356" s="515"/>
      <c r="E356" s="515"/>
      <c r="F356" s="515"/>
    </row>
    <row r="357" spans="2:6" x14ac:dyDescent="0.2">
      <c r="B357" s="515"/>
      <c r="C357" s="515"/>
      <c r="D357" s="515"/>
      <c r="E357" s="515"/>
      <c r="F357" s="515"/>
    </row>
    <row r="358" spans="2:6" x14ac:dyDescent="0.2">
      <c r="B358" s="515"/>
      <c r="C358" s="515"/>
      <c r="D358" s="515"/>
      <c r="E358" s="515"/>
      <c r="F358" s="515"/>
    </row>
    <row r="359" spans="2:6" x14ac:dyDescent="0.2">
      <c r="B359" s="515"/>
      <c r="C359" s="515"/>
      <c r="D359" s="515"/>
      <c r="E359" s="515"/>
      <c r="F359" s="515"/>
    </row>
    <row r="360" spans="2:6" x14ac:dyDescent="0.2">
      <c r="B360" s="515"/>
      <c r="C360" s="515"/>
      <c r="D360" s="515"/>
      <c r="E360" s="515"/>
      <c r="F360" s="515"/>
    </row>
    <row r="361" spans="2:6" x14ac:dyDescent="0.2">
      <c r="B361" s="515"/>
      <c r="C361" s="515"/>
      <c r="D361" s="515"/>
      <c r="E361" s="515"/>
      <c r="F361" s="515"/>
    </row>
    <row r="362" spans="2:6" x14ac:dyDescent="0.2">
      <c r="B362" s="515"/>
      <c r="C362" s="515"/>
      <c r="D362" s="515"/>
      <c r="E362" s="515"/>
      <c r="F362" s="515"/>
    </row>
    <row r="363" spans="2:6" x14ac:dyDescent="0.2">
      <c r="B363" s="515"/>
      <c r="C363" s="515"/>
      <c r="D363" s="515"/>
      <c r="E363" s="515"/>
      <c r="F363" s="515"/>
    </row>
    <row r="364" spans="2:6" x14ac:dyDescent="0.2">
      <c r="B364" s="515"/>
      <c r="C364" s="515"/>
      <c r="D364" s="515"/>
      <c r="E364" s="515"/>
      <c r="F364" s="515"/>
    </row>
    <row r="365" spans="2:6" x14ac:dyDescent="0.2">
      <c r="B365" s="515"/>
      <c r="C365" s="515"/>
      <c r="D365" s="515"/>
      <c r="E365" s="515"/>
      <c r="F365" s="515"/>
    </row>
    <row r="366" spans="2:6" x14ac:dyDescent="0.2">
      <c r="B366" s="515"/>
      <c r="C366" s="515"/>
      <c r="D366" s="515"/>
      <c r="E366" s="515"/>
      <c r="F366" s="515"/>
    </row>
    <row r="367" spans="2:6" x14ac:dyDescent="0.2">
      <c r="B367" s="515"/>
      <c r="C367" s="515"/>
      <c r="D367" s="515"/>
      <c r="E367" s="515"/>
      <c r="F367" s="515"/>
    </row>
    <row r="368" spans="2:6" x14ac:dyDescent="0.2">
      <c r="B368" s="515"/>
      <c r="C368" s="515"/>
      <c r="D368" s="515"/>
      <c r="E368" s="515"/>
      <c r="F368" s="515"/>
    </row>
    <row r="369" spans="2:6" x14ac:dyDescent="0.2">
      <c r="B369" s="515"/>
      <c r="C369" s="515"/>
      <c r="D369" s="515"/>
      <c r="E369" s="515"/>
      <c r="F369" s="515"/>
    </row>
    <row r="370" spans="2:6" x14ac:dyDescent="0.2">
      <c r="B370" s="515"/>
      <c r="C370" s="515"/>
      <c r="D370" s="515"/>
      <c r="E370" s="515"/>
      <c r="F370" s="515"/>
    </row>
    <row r="371" spans="2:6" x14ac:dyDescent="0.2">
      <c r="B371" s="515"/>
      <c r="C371" s="515"/>
      <c r="D371" s="515"/>
      <c r="E371" s="515"/>
      <c r="F371" s="515"/>
    </row>
    <row r="372" spans="2:6" x14ac:dyDescent="0.2">
      <c r="B372" s="515"/>
      <c r="C372" s="515"/>
      <c r="D372" s="515"/>
      <c r="E372" s="515"/>
      <c r="F372" s="515"/>
    </row>
    <row r="373" spans="2:6" x14ac:dyDescent="0.2">
      <c r="B373" s="515"/>
      <c r="C373" s="515"/>
      <c r="D373" s="515"/>
      <c r="E373" s="515"/>
      <c r="F373" s="515"/>
    </row>
    <row r="374" spans="2:6" x14ac:dyDescent="0.2">
      <c r="B374" s="515"/>
      <c r="C374" s="515"/>
      <c r="D374" s="515"/>
      <c r="E374" s="515"/>
      <c r="F374" s="515"/>
    </row>
    <row r="375" spans="2:6" x14ac:dyDescent="0.2">
      <c r="B375" s="515"/>
      <c r="C375" s="515"/>
      <c r="D375" s="515"/>
      <c r="E375" s="515"/>
      <c r="F375" s="515"/>
    </row>
    <row r="376" spans="2:6" x14ac:dyDescent="0.2">
      <c r="B376" s="515"/>
      <c r="C376" s="515"/>
      <c r="D376" s="515"/>
      <c r="E376" s="515"/>
      <c r="F376" s="515"/>
    </row>
    <row r="377" spans="2:6" x14ac:dyDescent="0.2">
      <c r="B377" s="515"/>
      <c r="C377" s="515"/>
      <c r="D377" s="515"/>
      <c r="E377" s="515"/>
      <c r="F377" s="515"/>
    </row>
    <row r="378" spans="2:6" x14ac:dyDescent="0.2">
      <c r="B378" s="515"/>
      <c r="C378" s="515"/>
      <c r="D378" s="515"/>
      <c r="E378" s="515"/>
      <c r="F378" s="515"/>
    </row>
    <row r="379" spans="2:6" x14ac:dyDescent="0.2">
      <c r="B379" s="515"/>
      <c r="C379" s="515"/>
      <c r="D379" s="515"/>
      <c r="E379" s="515"/>
      <c r="F379" s="515"/>
    </row>
    <row r="380" spans="2:6" x14ac:dyDescent="0.2">
      <c r="B380" s="515"/>
      <c r="C380" s="515"/>
      <c r="D380" s="515"/>
      <c r="E380" s="515"/>
      <c r="F380" s="515"/>
    </row>
    <row r="381" spans="2:6" x14ac:dyDescent="0.2">
      <c r="B381" s="515"/>
      <c r="C381" s="515"/>
      <c r="D381" s="515"/>
      <c r="E381" s="515"/>
      <c r="F381" s="515"/>
    </row>
    <row r="382" spans="2:6" x14ac:dyDescent="0.2">
      <c r="B382" s="515"/>
      <c r="C382" s="515"/>
      <c r="D382" s="515"/>
      <c r="E382" s="515"/>
      <c r="F382" s="515"/>
    </row>
    <row r="383" spans="2:6" x14ac:dyDescent="0.2">
      <c r="B383" s="515"/>
      <c r="C383" s="515"/>
      <c r="D383" s="515"/>
      <c r="E383" s="515"/>
      <c r="F383" s="515"/>
    </row>
    <row r="384" spans="2:6" x14ac:dyDescent="0.2">
      <c r="B384" s="515"/>
      <c r="C384" s="515"/>
      <c r="D384" s="515"/>
      <c r="E384" s="515"/>
      <c r="F384" s="515"/>
    </row>
    <row r="385" spans="2:6" x14ac:dyDescent="0.2">
      <c r="B385" s="515"/>
      <c r="C385" s="515"/>
      <c r="D385" s="515"/>
      <c r="E385" s="515"/>
      <c r="F385" s="515"/>
    </row>
    <row r="386" spans="2:6" x14ac:dyDescent="0.2">
      <c r="B386" s="515"/>
      <c r="C386" s="515"/>
      <c r="D386" s="515"/>
      <c r="E386" s="515"/>
      <c r="F386" s="515"/>
    </row>
    <row r="387" spans="2:6" x14ac:dyDescent="0.2">
      <c r="B387" s="515"/>
      <c r="C387" s="515"/>
      <c r="D387" s="515"/>
      <c r="E387" s="515"/>
      <c r="F387" s="515"/>
    </row>
    <row r="388" spans="2:6" x14ac:dyDescent="0.2">
      <c r="B388" s="515"/>
      <c r="C388" s="515"/>
      <c r="D388" s="515"/>
      <c r="E388" s="515"/>
      <c r="F388" s="515"/>
    </row>
    <row r="389" spans="2:6" x14ac:dyDescent="0.2">
      <c r="B389" s="515"/>
      <c r="C389" s="515"/>
      <c r="D389" s="515"/>
      <c r="E389" s="515"/>
      <c r="F389" s="515"/>
    </row>
    <row r="390" spans="2:6" x14ac:dyDescent="0.2">
      <c r="B390" s="515"/>
      <c r="C390" s="515"/>
      <c r="D390" s="515"/>
      <c r="E390" s="515"/>
      <c r="F390" s="515"/>
    </row>
    <row r="391" spans="2:6" x14ac:dyDescent="0.2">
      <c r="B391" s="515"/>
      <c r="C391" s="515"/>
      <c r="D391" s="515"/>
      <c r="E391" s="515"/>
      <c r="F391" s="515"/>
    </row>
    <row r="392" spans="2:6" x14ac:dyDescent="0.2">
      <c r="B392" s="515"/>
      <c r="C392" s="515"/>
      <c r="D392" s="515"/>
      <c r="E392" s="515"/>
      <c r="F392" s="515"/>
    </row>
    <row r="393" spans="2:6" x14ac:dyDescent="0.2">
      <c r="B393" s="515"/>
      <c r="C393" s="515"/>
      <c r="D393" s="515"/>
      <c r="E393" s="515"/>
      <c r="F393" s="515"/>
    </row>
    <row r="394" spans="2:6" x14ac:dyDescent="0.2">
      <c r="B394" s="515"/>
      <c r="C394" s="515"/>
      <c r="D394" s="515"/>
      <c r="E394" s="515"/>
      <c r="F394" s="515"/>
    </row>
    <row r="395" spans="2:6" x14ac:dyDescent="0.2">
      <c r="B395" s="515"/>
      <c r="C395" s="515"/>
      <c r="D395" s="515"/>
      <c r="E395" s="515"/>
      <c r="F395" s="515"/>
    </row>
    <row r="396" spans="2:6" x14ac:dyDescent="0.2">
      <c r="B396" s="515"/>
      <c r="C396" s="515"/>
      <c r="D396" s="515"/>
      <c r="E396" s="515"/>
      <c r="F396" s="515"/>
    </row>
    <row r="397" spans="2:6" x14ac:dyDescent="0.2">
      <c r="B397" s="515"/>
      <c r="C397" s="515"/>
      <c r="D397" s="515"/>
      <c r="E397" s="515"/>
      <c r="F397" s="515"/>
    </row>
    <row r="398" spans="2:6" x14ac:dyDescent="0.2">
      <c r="B398" s="515"/>
      <c r="C398" s="515"/>
      <c r="D398" s="515"/>
      <c r="E398" s="515"/>
      <c r="F398" s="515"/>
    </row>
    <row r="399" spans="2:6" x14ac:dyDescent="0.2">
      <c r="B399" s="515"/>
      <c r="C399" s="515"/>
      <c r="D399" s="515"/>
      <c r="E399" s="515"/>
      <c r="F399" s="515"/>
    </row>
    <row r="400" spans="2:6" x14ac:dyDescent="0.2">
      <c r="B400" s="515"/>
      <c r="C400" s="515"/>
      <c r="D400" s="515"/>
      <c r="E400" s="515"/>
      <c r="F400" s="515"/>
    </row>
    <row r="401" spans="2:6" x14ac:dyDescent="0.2">
      <c r="B401" s="515"/>
      <c r="C401" s="515"/>
      <c r="D401" s="515"/>
      <c r="E401" s="515"/>
      <c r="F401" s="515"/>
    </row>
    <row r="402" spans="2:6" x14ac:dyDescent="0.2">
      <c r="B402" s="515"/>
      <c r="C402" s="515"/>
      <c r="D402" s="515"/>
      <c r="E402" s="515"/>
      <c r="F402" s="515"/>
    </row>
    <row r="403" spans="2:6" x14ac:dyDescent="0.2">
      <c r="B403" s="515"/>
      <c r="C403" s="515"/>
      <c r="D403" s="515"/>
      <c r="E403" s="515"/>
      <c r="F403" s="515"/>
    </row>
    <row r="404" spans="2:6" x14ac:dyDescent="0.2">
      <c r="B404" s="515"/>
      <c r="C404" s="515"/>
      <c r="D404" s="515"/>
      <c r="E404" s="515"/>
      <c r="F404" s="515"/>
    </row>
    <row r="405" spans="2:6" x14ac:dyDescent="0.2">
      <c r="B405" s="515"/>
      <c r="C405" s="515"/>
      <c r="D405" s="515"/>
      <c r="E405" s="515"/>
      <c r="F405" s="515"/>
    </row>
    <row r="406" spans="2:6" x14ac:dyDescent="0.2">
      <c r="B406" s="515"/>
      <c r="C406" s="515"/>
      <c r="D406" s="515"/>
      <c r="E406" s="515"/>
      <c r="F406" s="515"/>
    </row>
    <row r="407" spans="2:6" x14ac:dyDescent="0.2">
      <c r="B407" s="515"/>
      <c r="C407" s="515"/>
      <c r="D407" s="515"/>
      <c r="E407" s="515"/>
      <c r="F407" s="515"/>
    </row>
    <row r="408" spans="2:6" x14ac:dyDescent="0.2">
      <c r="B408" s="515"/>
      <c r="C408" s="515"/>
      <c r="D408" s="515"/>
      <c r="E408" s="515"/>
      <c r="F408" s="515"/>
    </row>
    <row r="409" spans="2:6" x14ac:dyDescent="0.2">
      <c r="B409" s="515"/>
      <c r="C409" s="515"/>
      <c r="D409" s="515"/>
      <c r="E409" s="515"/>
      <c r="F409" s="515"/>
    </row>
    <row r="410" spans="2:6" x14ac:dyDescent="0.2">
      <c r="B410" s="515"/>
      <c r="C410" s="515"/>
      <c r="D410" s="515"/>
      <c r="E410" s="515"/>
      <c r="F410" s="515"/>
    </row>
    <row r="411" spans="2:6" x14ac:dyDescent="0.2">
      <c r="B411" s="515"/>
      <c r="C411" s="515"/>
      <c r="D411" s="515"/>
      <c r="E411" s="515"/>
      <c r="F411" s="515"/>
    </row>
    <row r="412" spans="2:6" x14ac:dyDescent="0.2">
      <c r="B412" s="515"/>
      <c r="C412" s="515"/>
      <c r="D412" s="515"/>
      <c r="E412" s="515"/>
      <c r="F412" s="515"/>
    </row>
    <row r="413" spans="2:6" x14ac:dyDescent="0.2">
      <c r="B413" s="515"/>
      <c r="C413" s="515"/>
      <c r="D413" s="515"/>
      <c r="E413" s="515"/>
      <c r="F413" s="515"/>
    </row>
    <row r="414" spans="2:6" x14ac:dyDescent="0.2">
      <c r="B414" s="515"/>
      <c r="C414" s="515"/>
      <c r="D414" s="515"/>
      <c r="E414" s="515"/>
      <c r="F414" s="515"/>
    </row>
    <row r="415" spans="2:6" x14ac:dyDescent="0.2">
      <c r="B415" s="515"/>
      <c r="C415" s="515"/>
      <c r="D415" s="515"/>
      <c r="E415" s="515"/>
      <c r="F415" s="515"/>
    </row>
    <row r="416" spans="2:6" x14ac:dyDescent="0.2">
      <c r="B416" s="515"/>
      <c r="C416" s="515"/>
      <c r="D416" s="515"/>
      <c r="E416" s="515"/>
      <c r="F416" s="515"/>
    </row>
    <row r="417" spans="2:6" x14ac:dyDescent="0.2">
      <c r="B417" s="515"/>
      <c r="C417" s="515"/>
      <c r="D417" s="515"/>
      <c r="E417" s="515"/>
      <c r="F417" s="515"/>
    </row>
    <row r="418" spans="2:6" x14ac:dyDescent="0.2">
      <c r="B418" s="515"/>
      <c r="C418" s="515"/>
      <c r="D418" s="515"/>
      <c r="E418" s="515"/>
      <c r="F418" s="515"/>
    </row>
    <row r="419" spans="2:6" x14ac:dyDescent="0.2">
      <c r="B419" s="515"/>
      <c r="C419" s="515"/>
      <c r="D419" s="515"/>
      <c r="E419" s="515"/>
      <c r="F419" s="515"/>
    </row>
    <row r="420" spans="2:6" x14ac:dyDescent="0.2">
      <c r="B420" s="515"/>
      <c r="C420" s="515"/>
      <c r="D420" s="515"/>
      <c r="E420" s="515"/>
      <c r="F420" s="515"/>
    </row>
    <row r="421" spans="2:6" x14ac:dyDescent="0.2">
      <c r="B421" s="515"/>
      <c r="C421" s="515"/>
      <c r="D421" s="515"/>
      <c r="E421" s="515"/>
      <c r="F421" s="515"/>
    </row>
    <row r="422" spans="2:6" x14ac:dyDescent="0.2">
      <c r="B422" s="515"/>
      <c r="C422" s="515"/>
      <c r="D422" s="515"/>
      <c r="E422" s="515"/>
      <c r="F422" s="515"/>
    </row>
    <row r="423" spans="2:6" x14ac:dyDescent="0.2">
      <c r="B423" s="515"/>
      <c r="C423" s="515"/>
      <c r="D423" s="515"/>
      <c r="E423" s="515"/>
      <c r="F423" s="515"/>
    </row>
    <row r="424" spans="2:6" x14ac:dyDescent="0.2">
      <c r="B424" s="515"/>
      <c r="C424" s="515"/>
      <c r="D424" s="515"/>
      <c r="E424" s="515"/>
      <c r="F424" s="515"/>
    </row>
    <row r="425" spans="2:6" x14ac:dyDescent="0.2">
      <c r="B425" s="515"/>
      <c r="C425" s="515"/>
      <c r="D425" s="515"/>
      <c r="E425" s="515"/>
      <c r="F425" s="515"/>
    </row>
    <row r="426" spans="2:6" x14ac:dyDescent="0.2">
      <c r="B426" s="515"/>
      <c r="C426" s="515"/>
      <c r="D426" s="515"/>
      <c r="E426" s="515"/>
      <c r="F426" s="515"/>
    </row>
    <row r="427" spans="2:6" x14ac:dyDescent="0.2">
      <c r="B427" s="515"/>
      <c r="C427" s="515"/>
      <c r="D427" s="515"/>
      <c r="E427" s="515"/>
      <c r="F427" s="515"/>
    </row>
    <row r="428" spans="2:6" x14ac:dyDescent="0.2">
      <c r="B428" s="515"/>
      <c r="C428" s="515"/>
      <c r="D428" s="515"/>
      <c r="E428" s="515"/>
      <c r="F428" s="515"/>
    </row>
    <row r="429" spans="2:6" x14ac:dyDescent="0.2">
      <c r="B429" s="515"/>
      <c r="C429" s="515"/>
      <c r="D429" s="515"/>
      <c r="E429" s="515"/>
      <c r="F429" s="515"/>
    </row>
    <row r="430" spans="2:6" x14ac:dyDescent="0.2">
      <c r="B430" s="515"/>
      <c r="C430" s="515"/>
      <c r="D430" s="515"/>
      <c r="E430" s="515"/>
      <c r="F430" s="515"/>
    </row>
    <row r="431" spans="2:6" x14ac:dyDescent="0.2">
      <c r="B431" s="515"/>
      <c r="C431" s="515"/>
      <c r="D431" s="515"/>
      <c r="E431" s="515"/>
      <c r="F431" s="515"/>
    </row>
    <row r="432" spans="2:6" x14ac:dyDescent="0.2">
      <c r="B432" s="515"/>
      <c r="C432" s="515"/>
      <c r="D432" s="515"/>
      <c r="E432" s="515"/>
      <c r="F432" s="515"/>
    </row>
    <row r="433" spans="2:6" x14ac:dyDescent="0.2">
      <c r="B433" s="515"/>
      <c r="C433" s="515"/>
      <c r="D433" s="515"/>
      <c r="E433" s="515"/>
      <c r="F433" s="515"/>
    </row>
    <row r="434" spans="2:6" x14ac:dyDescent="0.2">
      <c r="B434" s="515"/>
      <c r="C434" s="515"/>
      <c r="D434" s="515"/>
      <c r="E434" s="515"/>
      <c r="F434" s="515"/>
    </row>
    <row r="435" spans="2:6" x14ac:dyDescent="0.2">
      <c r="B435" s="515"/>
      <c r="C435" s="515"/>
      <c r="D435" s="515"/>
      <c r="E435" s="515"/>
      <c r="F435" s="515"/>
    </row>
    <row r="436" spans="2:6" x14ac:dyDescent="0.2">
      <c r="B436" s="515"/>
      <c r="C436" s="515"/>
      <c r="D436" s="515"/>
      <c r="E436" s="515"/>
      <c r="F436" s="515"/>
    </row>
    <row r="437" spans="2:6" x14ac:dyDescent="0.2">
      <c r="B437" s="515"/>
      <c r="C437" s="515"/>
      <c r="D437" s="515"/>
      <c r="E437" s="515"/>
      <c r="F437" s="515"/>
    </row>
    <row r="438" spans="2:6" x14ac:dyDescent="0.2">
      <c r="B438" s="515"/>
      <c r="C438" s="515"/>
      <c r="D438" s="515"/>
      <c r="E438" s="515"/>
      <c r="F438" s="515"/>
    </row>
    <row r="439" spans="2:6" x14ac:dyDescent="0.2">
      <c r="B439" s="515"/>
      <c r="C439" s="515"/>
      <c r="D439" s="515"/>
      <c r="E439" s="515"/>
      <c r="F439" s="515"/>
    </row>
    <row r="440" spans="2:6" x14ac:dyDescent="0.2">
      <c r="B440" s="515"/>
      <c r="C440" s="515"/>
      <c r="D440" s="515"/>
      <c r="E440" s="515"/>
      <c r="F440" s="515"/>
    </row>
    <row r="441" spans="2:6" x14ac:dyDescent="0.2">
      <c r="B441" s="515"/>
      <c r="C441" s="515"/>
      <c r="D441" s="515"/>
      <c r="E441" s="515"/>
      <c r="F441" s="515"/>
    </row>
    <row r="442" spans="2:6" x14ac:dyDescent="0.2">
      <c r="B442" s="515"/>
      <c r="C442" s="515"/>
      <c r="D442" s="515"/>
      <c r="E442" s="515"/>
      <c r="F442" s="515"/>
    </row>
    <row r="443" spans="2:6" x14ac:dyDescent="0.2">
      <c r="B443" s="515"/>
      <c r="C443" s="515"/>
      <c r="D443" s="515"/>
      <c r="E443" s="515"/>
      <c r="F443" s="515"/>
    </row>
    <row r="444" spans="2:6" x14ac:dyDescent="0.2">
      <c r="B444" s="515"/>
      <c r="C444" s="515"/>
      <c r="D444" s="515"/>
      <c r="E444" s="515"/>
      <c r="F444" s="515"/>
    </row>
    <row r="445" spans="2:6" x14ac:dyDescent="0.2">
      <c r="B445" s="515"/>
      <c r="C445" s="515"/>
      <c r="D445" s="515"/>
      <c r="E445" s="515"/>
      <c r="F445" s="515"/>
    </row>
    <row r="446" spans="2:6" x14ac:dyDescent="0.2">
      <c r="B446" s="515"/>
      <c r="C446" s="515"/>
      <c r="D446" s="515"/>
      <c r="E446" s="515"/>
      <c r="F446" s="515"/>
    </row>
    <row r="447" spans="2:6" x14ac:dyDescent="0.2">
      <c r="B447" s="515"/>
      <c r="C447" s="515"/>
      <c r="D447" s="515"/>
      <c r="E447" s="515"/>
      <c r="F447" s="515"/>
    </row>
    <row r="448" spans="2:6" x14ac:dyDescent="0.2">
      <c r="B448" s="515"/>
      <c r="C448" s="515"/>
      <c r="D448" s="515"/>
      <c r="E448" s="515"/>
      <c r="F448" s="515"/>
    </row>
    <row r="449" spans="2:6" x14ac:dyDescent="0.2">
      <c r="B449" s="515"/>
      <c r="C449" s="515"/>
      <c r="D449" s="515"/>
      <c r="E449" s="515"/>
      <c r="F449" s="515"/>
    </row>
    <row r="450" spans="2:6" x14ac:dyDescent="0.2">
      <c r="B450" s="515"/>
      <c r="C450" s="515"/>
      <c r="D450" s="515"/>
      <c r="E450" s="515"/>
      <c r="F450" s="515"/>
    </row>
    <row r="451" spans="2:6" x14ac:dyDescent="0.2">
      <c r="B451" s="515"/>
      <c r="C451" s="515"/>
      <c r="D451" s="515"/>
      <c r="E451" s="515"/>
      <c r="F451" s="515"/>
    </row>
    <row r="452" spans="2:6" x14ac:dyDescent="0.2">
      <c r="B452" s="515"/>
      <c r="C452" s="515"/>
      <c r="D452" s="515"/>
      <c r="E452" s="515"/>
      <c r="F452" s="515"/>
    </row>
    <row r="453" spans="2:6" x14ac:dyDescent="0.2">
      <c r="B453" s="515"/>
      <c r="C453" s="515"/>
      <c r="D453" s="515"/>
      <c r="E453" s="515"/>
      <c r="F453" s="515"/>
    </row>
    <row r="454" spans="2:6" x14ac:dyDescent="0.2">
      <c r="B454" s="515"/>
      <c r="C454" s="515"/>
      <c r="D454" s="515"/>
      <c r="E454" s="515"/>
      <c r="F454" s="515"/>
    </row>
    <row r="455" spans="2:6" x14ac:dyDescent="0.2">
      <c r="B455" s="515"/>
      <c r="C455" s="515"/>
      <c r="D455" s="515"/>
      <c r="E455" s="515"/>
      <c r="F455" s="515"/>
    </row>
    <row r="456" spans="2:6" x14ac:dyDescent="0.2">
      <c r="B456" s="515"/>
      <c r="C456" s="515"/>
      <c r="D456" s="515"/>
      <c r="E456" s="515"/>
      <c r="F456" s="515"/>
    </row>
    <row r="457" spans="2:6" x14ac:dyDescent="0.2">
      <c r="B457" s="515"/>
      <c r="C457" s="515"/>
      <c r="D457" s="515"/>
      <c r="E457" s="515"/>
      <c r="F457" s="515"/>
    </row>
    <row r="458" spans="2:6" x14ac:dyDescent="0.2">
      <c r="B458" s="515"/>
      <c r="C458" s="515"/>
      <c r="D458" s="515"/>
      <c r="E458" s="515"/>
      <c r="F458" s="515"/>
    </row>
    <row r="459" spans="2:6" x14ac:dyDescent="0.2">
      <c r="B459" s="515"/>
      <c r="C459" s="515"/>
      <c r="D459" s="515"/>
      <c r="E459" s="515"/>
      <c r="F459" s="515"/>
    </row>
    <row r="460" spans="2:6" x14ac:dyDescent="0.2">
      <c r="B460" s="515"/>
      <c r="C460" s="515"/>
      <c r="D460" s="515"/>
      <c r="E460" s="515"/>
      <c r="F460" s="515"/>
    </row>
    <row r="461" spans="2:6" x14ac:dyDescent="0.2">
      <c r="B461" s="515"/>
      <c r="C461" s="515"/>
      <c r="D461" s="515"/>
      <c r="E461" s="515"/>
      <c r="F461" s="515"/>
    </row>
    <row r="462" spans="2:6" x14ac:dyDescent="0.2">
      <c r="B462" s="515"/>
      <c r="C462" s="515"/>
      <c r="D462" s="515"/>
      <c r="E462" s="515"/>
      <c r="F462" s="515"/>
    </row>
    <row r="463" spans="2:6" x14ac:dyDescent="0.2">
      <c r="B463" s="515"/>
      <c r="C463" s="515"/>
      <c r="D463" s="515"/>
      <c r="E463" s="515"/>
      <c r="F463" s="515"/>
    </row>
    <row r="464" spans="2:6" x14ac:dyDescent="0.2">
      <c r="B464" s="515"/>
      <c r="C464" s="515"/>
      <c r="D464" s="515"/>
      <c r="E464" s="515"/>
      <c r="F464" s="515"/>
    </row>
    <row r="465" spans="2:6" x14ac:dyDescent="0.2">
      <c r="B465" s="515"/>
      <c r="C465" s="515"/>
      <c r="D465" s="515"/>
      <c r="E465" s="515"/>
      <c r="F465" s="515"/>
    </row>
    <row r="466" spans="2:6" x14ac:dyDescent="0.2">
      <c r="B466" s="515"/>
      <c r="C466" s="515"/>
      <c r="D466" s="515"/>
      <c r="E466" s="515"/>
      <c r="F466" s="515"/>
    </row>
    <row r="467" spans="2:6" x14ac:dyDescent="0.2">
      <c r="B467" s="515"/>
      <c r="C467" s="515"/>
      <c r="D467" s="515"/>
      <c r="E467" s="515"/>
      <c r="F467" s="515"/>
    </row>
    <row r="468" spans="2:6" x14ac:dyDescent="0.2">
      <c r="B468" s="515"/>
      <c r="C468" s="515"/>
      <c r="D468" s="515"/>
      <c r="E468" s="515"/>
      <c r="F468" s="515"/>
    </row>
    <row r="469" spans="2:6" x14ac:dyDescent="0.2">
      <c r="B469" s="515"/>
      <c r="C469" s="515"/>
      <c r="D469" s="515"/>
      <c r="E469" s="515"/>
      <c r="F469" s="515"/>
    </row>
    <row r="470" spans="2:6" x14ac:dyDescent="0.2">
      <c r="B470" s="515"/>
      <c r="C470" s="515"/>
      <c r="D470" s="515"/>
      <c r="E470" s="515"/>
      <c r="F470" s="515"/>
    </row>
    <row r="471" spans="2:6" x14ac:dyDescent="0.2">
      <c r="B471" s="515"/>
      <c r="C471" s="515"/>
      <c r="D471" s="515"/>
      <c r="E471" s="515"/>
      <c r="F471" s="515"/>
    </row>
    <row r="472" spans="2:6" x14ac:dyDescent="0.2">
      <c r="B472" s="515"/>
      <c r="C472" s="515"/>
      <c r="D472" s="515"/>
      <c r="E472" s="515"/>
      <c r="F472" s="515"/>
    </row>
    <row r="473" spans="2:6" x14ac:dyDescent="0.2">
      <c r="B473" s="515"/>
      <c r="C473" s="515"/>
      <c r="D473" s="515"/>
      <c r="E473" s="515"/>
      <c r="F473" s="515"/>
    </row>
    <row r="474" spans="2:6" x14ac:dyDescent="0.2">
      <c r="B474" s="515"/>
      <c r="C474" s="515"/>
      <c r="D474" s="515"/>
      <c r="E474" s="515"/>
      <c r="F474" s="515"/>
    </row>
    <row r="475" spans="2:6" x14ac:dyDescent="0.2">
      <c r="B475" s="515"/>
      <c r="C475" s="515"/>
      <c r="D475" s="515"/>
      <c r="E475" s="515"/>
      <c r="F475" s="515"/>
    </row>
    <row r="476" spans="2:6" x14ac:dyDescent="0.2">
      <c r="B476" s="515"/>
      <c r="C476" s="515"/>
      <c r="D476" s="515"/>
      <c r="E476" s="515"/>
      <c r="F476" s="515"/>
    </row>
    <row r="477" spans="2:6" x14ac:dyDescent="0.2">
      <c r="B477" s="515"/>
      <c r="C477" s="515"/>
      <c r="D477" s="515"/>
      <c r="E477" s="515"/>
      <c r="F477" s="515"/>
    </row>
    <row r="478" spans="2:6" x14ac:dyDescent="0.2">
      <c r="B478" s="515"/>
      <c r="C478" s="515"/>
      <c r="D478" s="515"/>
      <c r="E478" s="515"/>
      <c r="F478" s="515"/>
    </row>
    <row r="479" spans="2:6" x14ac:dyDescent="0.2">
      <c r="B479" s="515"/>
      <c r="C479" s="515"/>
      <c r="D479" s="515"/>
      <c r="E479" s="515"/>
      <c r="F479" s="515"/>
    </row>
    <row r="480" spans="2:6" x14ac:dyDescent="0.2">
      <c r="B480" s="515"/>
      <c r="C480" s="515"/>
      <c r="D480" s="515"/>
      <c r="E480" s="515"/>
      <c r="F480" s="515"/>
    </row>
    <row r="481" spans="2:6" x14ac:dyDescent="0.2">
      <c r="B481" s="515"/>
      <c r="C481" s="515"/>
      <c r="D481" s="515"/>
      <c r="E481" s="515"/>
      <c r="F481" s="515"/>
    </row>
    <row r="482" spans="2:6" x14ac:dyDescent="0.2">
      <c r="B482" s="515"/>
      <c r="C482" s="515"/>
      <c r="D482" s="515"/>
      <c r="E482" s="515"/>
      <c r="F482" s="515"/>
    </row>
    <row r="483" spans="2:6" x14ac:dyDescent="0.2">
      <c r="B483" s="515"/>
      <c r="C483" s="515"/>
      <c r="D483" s="515"/>
      <c r="E483" s="515"/>
      <c r="F483" s="515"/>
    </row>
    <row r="484" spans="2:6" x14ac:dyDescent="0.2">
      <c r="B484" s="515"/>
      <c r="C484" s="515"/>
      <c r="D484" s="515"/>
      <c r="E484" s="515"/>
      <c r="F484" s="515"/>
    </row>
    <row r="485" spans="2:6" x14ac:dyDescent="0.2">
      <c r="B485" s="515"/>
      <c r="C485" s="515"/>
      <c r="D485" s="515"/>
      <c r="E485" s="515"/>
      <c r="F485" s="515"/>
    </row>
    <row r="486" spans="2:6" x14ac:dyDescent="0.2">
      <c r="B486" s="515"/>
      <c r="C486" s="515"/>
      <c r="D486" s="515"/>
      <c r="E486" s="515"/>
      <c r="F486" s="515"/>
    </row>
    <row r="487" spans="2:6" x14ac:dyDescent="0.2">
      <c r="B487" s="515"/>
      <c r="C487" s="515"/>
      <c r="D487" s="515"/>
      <c r="E487" s="515"/>
      <c r="F487" s="515"/>
    </row>
    <row r="488" spans="2:6" x14ac:dyDescent="0.2">
      <c r="B488" s="515"/>
      <c r="C488" s="515"/>
      <c r="D488" s="515"/>
      <c r="E488" s="515"/>
      <c r="F488" s="515"/>
    </row>
    <row r="489" spans="2:6" x14ac:dyDescent="0.2">
      <c r="B489" s="515"/>
      <c r="C489" s="515"/>
      <c r="D489" s="515"/>
      <c r="E489" s="515"/>
      <c r="F489" s="515"/>
    </row>
    <row r="490" spans="2:6" x14ac:dyDescent="0.2">
      <c r="B490" s="515"/>
      <c r="C490" s="515"/>
      <c r="D490" s="515"/>
      <c r="E490" s="515"/>
      <c r="F490" s="515"/>
    </row>
    <row r="491" spans="2:6" x14ac:dyDescent="0.2">
      <c r="B491" s="515"/>
      <c r="C491" s="515"/>
      <c r="D491" s="515"/>
      <c r="E491" s="515"/>
      <c r="F491" s="515"/>
    </row>
    <row r="492" spans="2:6" x14ac:dyDescent="0.2">
      <c r="B492" s="515"/>
      <c r="C492" s="515"/>
      <c r="D492" s="515"/>
      <c r="E492" s="515"/>
      <c r="F492" s="515"/>
    </row>
    <row r="493" spans="2:6" x14ac:dyDescent="0.2">
      <c r="B493" s="515"/>
      <c r="C493" s="515"/>
      <c r="D493" s="515"/>
      <c r="E493" s="515"/>
      <c r="F493" s="515"/>
    </row>
    <row r="494" spans="2:6" x14ac:dyDescent="0.2">
      <c r="B494" s="515"/>
      <c r="C494" s="515"/>
      <c r="D494" s="515"/>
      <c r="E494" s="515"/>
      <c r="F494" s="515"/>
    </row>
    <row r="495" spans="2:6" x14ac:dyDescent="0.2">
      <c r="B495" s="515"/>
      <c r="C495" s="515"/>
      <c r="D495" s="515"/>
      <c r="E495" s="515"/>
      <c r="F495" s="515"/>
    </row>
    <row r="496" spans="2:6" x14ac:dyDescent="0.2">
      <c r="B496" s="515"/>
      <c r="C496" s="515"/>
      <c r="D496" s="515"/>
      <c r="E496" s="515"/>
      <c r="F496" s="515"/>
    </row>
    <row r="497" spans="2:6" x14ac:dyDescent="0.2">
      <c r="B497" s="515"/>
      <c r="C497" s="515"/>
      <c r="D497" s="515"/>
      <c r="E497" s="515"/>
      <c r="F497" s="515"/>
    </row>
    <row r="498" spans="2:6" x14ac:dyDescent="0.2">
      <c r="B498" s="515"/>
      <c r="C498" s="515"/>
      <c r="D498" s="515"/>
      <c r="E498" s="515"/>
      <c r="F498" s="515"/>
    </row>
    <row r="499" spans="2:6" x14ac:dyDescent="0.2">
      <c r="B499" s="515"/>
      <c r="C499" s="515"/>
      <c r="D499" s="515"/>
      <c r="E499" s="515"/>
      <c r="F499" s="515"/>
    </row>
    <row r="500" spans="2:6" x14ac:dyDescent="0.2">
      <c r="B500" s="515"/>
      <c r="C500" s="515"/>
      <c r="D500" s="515"/>
      <c r="E500" s="515"/>
      <c r="F500" s="515"/>
    </row>
    <row r="501" spans="2:6" x14ac:dyDescent="0.2">
      <c r="B501" s="515"/>
      <c r="C501" s="515"/>
      <c r="D501" s="515"/>
      <c r="E501" s="515"/>
      <c r="F501" s="515"/>
    </row>
    <row r="502" spans="2:6" x14ac:dyDescent="0.2">
      <c r="B502" s="515"/>
      <c r="C502" s="515"/>
      <c r="D502" s="515"/>
      <c r="E502" s="515"/>
      <c r="F502" s="515"/>
    </row>
    <row r="503" spans="2:6" x14ac:dyDescent="0.2">
      <c r="B503" s="515"/>
      <c r="C503" s="515"/>
      <c r="D503" s="515"/>
      <c r="E503" s="515"/>
      <c r="F503" s="515"/>
    </row>
    <row r="504" spans="2:6" x14ac:dyDescent="0.2">
      <c r="B504" s="515"/>
      <c r="C504" s="515"/>
      <c r="D504" s="515"/>
      <c r="E504" s="515"/>
      <c r="F504" s="515"/>
    </row>
    <row r="505" spans="2:6" x14ac:dyDescent="0.2">
      <c r="B505" s="515"/>
      <c r="C505" s="515"/>
      <c r="D505" s="515"/>
      <c r="E505" s="515"/>
      <c r="F505" s="515"/>
    </row>
    <row r="506" spans="2:6" x14ac:dyDescent="0.2">
      <c r="B506" s="515"/>
      <c r="C506" s="515"/>
      <c r="D506" s="515"/>
      <c r="E506" s="515"/>
      <c r="F506" s="515"/>
    </row>
    <row r="507" spans="2:6" x14ac:dyDescent="0.2">
      <c r="B507" s="515"/>
      <c r="C507" s="515"/>
      <c r="D507" s="515"/>
      <c r="E507" s="515"/>
      <c r="F507" s="515"/>
    </row>
    <row r="508" spans="2:6" x14ac:dyDescent="0.2">
      <c r="B508" s="515"/>
      <c r="C508" s="515"/>
      <c r="D508" s="515"/>
      <c r="E508" s="515"/>
      <c r="F508" s="515"/>
    </row>
    <row r="509" spans="2:6" x14ac:dyDescent="0.2">
      <c r="B509" s="515"/>
      <c r="C509" s="515"/>
      <c r="D509" s="515"/>
      <c r="E509" s="515"/>
      <c r="F509" s="515"/>
    </row>
    <row r="510" spans="2:6" x14ac:dyDescent="0.2">
      <c r="B510" s="515"/>
      <c r="C510" s="515"/>
      <c r="D510" s="515"/>
      <c r="E510" s="515"/>
      <c r="F510" s="515"/>
    </row>
    <row r="511" spans="2:6" x14ac:dyDescent="0.2">
      <c r="B511" s="515"/>
      <c r="C511" s="515"/>
      <c r="D511" s="515"/>
      <c r="E511" s="515"/>
      <c r="F511" s="515"/>
    </row>
    <row r="512" spans="2:6" x14ac:dyDescent="0.2">
      <c r="B512" s="515"/>
      <c r="C512" s="515"/>
      <c r="D512" s="515"/>
      <c r="E512" s="515"/>
      <c r="F512" s="515"/>
    </row>
    <row r="513" spans="2:6" x14ac:dyDescent="0.2">
      <c r="B513" s="515"/>
      <c r="C513" s="515"/>
      <c r="D513" s="515"/>
      <c r="E513" s="515"/>
      <c r="F513" s="515"/>
    </row>
    <row r="514" spans="2:6" x14ac:dyDescent="0.2">
      <c r="B514" s="515"/>
      <c r="C514" s="515"/>
      <c r="D514" s="515"/>
      <c r="E514" s="515"/>
      <c r="F514" s="515"/>
    </row>
    <row r="515" spans="2:6" x14ac:dyDescent="0.2">
      <c r="B515" s="515"/>
      <c r="C515" s="515"/>
      <c r="D515" s="515"/>
      <c r="E515" s="515"/>
      <c r="F515" s="515"/>
    </row>
    <row r="516" spans="2:6" x14ac:dyDescent="0.2">
      <c r="B516" s="515"/>
      <c r="C516" s="515"/>
      <c r="D516" s="515"/>
      <c r="E516" s="515"/>
      <c r="F516" s="515"/>
    </row>
    <row r="517" spans="2:6" x14ac:dyDescent="0.2">
      <c r="B517" s="515"/>
      <c r="C517" s="515"/>
      <c r="D517" s="515"/>
      <c r="E517" s="515"/>
      <c r="F517" s="515"/>
    </row>
    <row r="518" spans="2:6" x14ac:dyDescent="0.2">
      <c r="B518" s="515"/>
      <c r="C518" s="515"/>
      <c r="D518" s="515"/>
      <c r="E518" s="515"/>
      <c r="F518" s="515"/>
    </row>
    <row r="519" spans="2:6" x14ac:dyDescent="0.2">
      <c r="B519" s="515"/>
      <c r="C519" s="515"/>
      <c r="D519" s="515"/>
      <c r="E519" s="515"/>
      <c r="F519" s="515"/>
    </row>
    <row r="520" spans="2:6" x14ac:dyDescent="0.2">
      <c r="B520" s="515"/>
      <c r="C520" s="515"/>
      <c r="D520" s="515"/>
      <c r="E520" s="515"/>
      <c r="F520" s="515"/>
    </row>
    <row r="521" spans="2:6" x14ac:dyDescent="0.2">
      <c r="B521" s="515"/>
      <c r="C521" s="515"/>
      <c r="D521" s="515"/>
      <c r="E521" s="515"/>
      <c r="F521" s="515"/>
    </row>
    <row r="522" spans="2:6" x14ac:dyDescent="0.2">
      <c r="B522" s="515"/>
      <c r="C522" s="515"/>
      <c r="D522" s="515"/>
      <c r="E522" s="515"/>
      <c r="F522" s="515"/>
    </row>
    <row r="523" spans="2:6" x14ac:dyDescent="0.2">
      <c r="B523" s="515"/>
      <c r="C523" s="515"/>
      <c r="D523" s="515"/>
      <c r="E523" s="515"/>
      <c r="F523" s="515"/>
    </row>
    <row r="524" spans="2:6" x14ac:dyDescent="0.2">
      <c r="B524" s="515"/>
      <c r="C524" s="515"/>
      <c r="D524" s="515"/>
      <c r="E524" s="515"/>
      <c r="F524" s="515"/>
    </row>
    <row r="525" spans="2:6" x14ac:dyDescent="0.2">
      <c r="B525" s="515"/>
      <c r="C525" s="515"/>
      <c r="D525" s="515"/>
      <c r="E525" s="515"/>
      <c r="F525" s="515"/>
    </row>
    <row r="526" spans="2:6" x14ac:dyDescent="0.2">
      <c r="B526" s="515"/>
      <c r="C526" s="515"/>
      <c r="D526" s="515"/>
      <c r="E526" s="515"/>
      <c r="F526" s="515"/>
    </row>
    <row r="527" spans="2:6" x14ac:dyDescent="0.2">
      <c r="B527" s="515"/>
      <c r="C527" s="515"/>
      <c r="D527" s="515"/>
      <c r="E527" s="515"/>
      <c r="F527" s="515"/>
    </row>
    <row r="528" spans="2:6" x14ac:dyDescent="0.2">
      <c r="B528" s="515"/>
      <c r="C528" s="515"/>
      <c r="D528" s="515"/>
      <c r="E528" s="515"/>
      <c r="F528" s="515"/>
    </row>
    <row r="529" spans="2:6" x14ac:dyDescent="0.2">
      <c r="B529" s="515"/>
      <c r="C529" s="515"/>
      <c r="D529" s="515"/>
      <c r="E529" s="515"/>
      <c r="F529" s="515"/>
    </row>
    <row r="530" spans="2:6" x14ac:dyDescent="0.2">
      <c r="B530" s="515"/>
      <c r="C530" s="515"/>
      <c r="D530" s="515"/>
      <c r="E530" s="515"/>
      <c r="F530" s="515"/>
    </row>
    <row r="531" spans="2:6" x14ac:dyDescent="0.2">
      <c r="B531" s="515"/>
      <c r="C531" s="515"/>
      <c r="D531" s="515"/>
      <c r="E531" s="515"/>
      <c r="F531" s="515"/>
    </row>
    <row r="532" spans="2:6" x14ac:dyDescent="0.2">
      <c r="B532" s="515"/>
      <c r="C532" s="515"/>
      <c r="D532" s="515"/>
      <c r="E532" s="515"/>
      <c r="F532" s="515"/>
    </row>
    <row r="533" spans="2:6" x14ac:dyDescent="0.2">
      <c r="B533" s="515"/>
      <c r="C533" s="515"/>
      <c r="D533" s="515"/>
      <c r="E533" s="515"/>
      <c r="F533" s="515"/>
    </row>
    <row r="534" spans="2:6" x14ac:dyDescent="0.2">
      <c r="B534" s="515"/>
      <c r="C534" s="515"/>
      <c r="D534" s="515"/>
      <c r="E534" s="515"/>
      <c r="F534" s="515"/>
    </row>
    <row r="535" spans="2:6" x14ac:dyDescent="0.2">
      <c r="B535" s="515"/>
      <c r="C535" s="515"/>
      <c r="D535" s="515"/>
      <c r="E535" s="515"/>
      <c r="F535" s="515"/>
    </row>
    <row r="536" spans="2:6" x14ac:dyDescent="0.2">
      <c r="B536" s="515"/>
      <c r="C536" s="515"/>
      <c r="D536" s="515"/>
      <c r="E536" s="515"/>
      <c r="F536" s="515"/>
    </row>
    <row r="537" spans="2:6" x14ac:dyDescent="0.2">
      <c r="B537" s="515"/>
      <c r="C537" s="515"/>
      <c r="D537" s="515"/>
      <c r="E537" s="515"/>
      <c r="F537" s="515"/>
    </row>
    <row r="538" spans="2:6" x14ac:dyDescent="0.2">
      <c r="B538" s="515"/>
      <c r="C538" s="515"/>
      <c r="D538" s="515"/>
      <c r="E538" s="515"/>
      <c r="F538" s="515"/>
    </row>
    <row r="539" spans="2:6" x14ac:dyDescent="0.2">
      <c r="B539" s="515"/>
      <c r="C539" s="515"/>
      <c r="D539" s="515"/>
      <c r="E539" s="515"/>
      <c r="F539" s="515"/>
    </row>
    <row r="540" spans="2:6" x14ac:dyDescent="0.2">
      <c r="B540" s="515"/>
      <c r="C540" s="515"/>
      <c r="D540" s="515"/>
      <c r="E540" s="515"/>
      <c r="F540" s="515"/>
    </row>
    <row r="541" spans="2:6" x14ac:dyDescent="0.2">
      <c r="B541" s="515"/>
      <c r="C541" s="515"/>
      <c r="D541" s="515"/>
      <c r="E541" s="515"/>
      <c r="F541" s="515"/>
    </row>
    <row r="542" spans="2:6" x14ac:dyDescent="0.2">
      <c r="B542" s="515"/>
      <c r="C542" s="515"/>
      <c r="D542" s="515"/>
      <c r="E542" s="515"/>
      <c r="F542" s="515"/>
    </row>
    <row r="543" spans="2:6" x14ac:dyDescent="0.2">
      <c r="B543" s="515"/>
      <c r="C543" s="515"/>
      <c r="D543" s="515"/>
      <c r="E543" s="515"/>
      <c r="F543" s="515"/>
    </row>
    <row r="544" spans="2:6" x14ac:dyDescent="0.2">
      <c r="B544" s="515"/>
      <c r="C544" s="515"/>
      <c r="D544" s="515"/>
      <c r="E544" s="515"/>
      <c r="F544" s="515"/>
    </row>
    <row r="545" spans="2:6" x14ac:dyDescent="0.2">
      <c r="B545" s="515"/>
      <c r="C545" s="515"/>
      <c r="D545" s="515"/>
      <c r="E545" s="515"/>
      <c r="F545" s="515"/>
    </row>
    <row r="546" spans="2:6" x14ac:dyDescent="0.2">
      <c r="B546" s="515"/>
      <c r="C546" s="515"/>
      <c r="D546" s="515"/>
      <c r="E546" s="515"/>
      <c r="F546" s="515"/>
    </row>
    <row r="547" spans="2:6" x14ac:dyDescent="0.2">
      <c r="B547" s="515"/>
      <c r="C547" s="515"/>
      <c r="D547" s="515"/>
      <c r="E547" s="515"/>
      <c r="F547" s="515"/>
    </row>
    <row r="548" spans="2:6" x14ac:dyDescent="0.2">
      <c r="B548" s="515"/>
      <c r="C548" s="515"/>
      <c r="D548" s="515"/>
      <c r="E548" s="515"/>
      <c r="F548" s="515"/>
    </row>
    <row r="549" spans="2:6" x14ac:dyDescent="0.2">
      <c r="B549" s="515"/>
      <c r="C549" s="515"/>
      <c r="D549" s="515"/>
      <c r="E549" s="515"/>
      <c r="F549" s="515"/>
    </row>
    <row r="550" spans="2:6" x14ac:dyDescent="0.2">
      <c r="B550" s="515"/>
      <c r="C550" s="515"/>
      <c r="D550" s="515"/>
      <c r="E550" s="515"/>
      <c r="F550" s="515"/>
    </row>
    <row r="551" spans="2:6" x14ac:dyDescent="0.2">
      <c r="B551" s="515"/>
      <c r="C551" s="515"/>
      <c r="D551" s="515"/>
      <c r="E551" s="515"/>
      <c r="F551" s="515"/>
    </row>
    <row r="552" spans="2:6" x14ac:dyDescent="0.2">
      <c r="B552" s="515"/>
      <c r="C552" s="515"/>
      <c r="D552" s="515"/>
      <c r="E552" s="515"/>
      <c r="F552" s="515"/>
    </row>
    <row r="553" spans="2:6" x14ac:dyDescent="0.2">
      <c r="B553" s="515"/>
      <c r="C553" s="515"/>
      <c r="D553" s="515"/>
      <c r="E553" s="515"/>
      <c r="F553" s="515"/>
    </row>
    <row r="554" spans="2:6" x14ac:dyDescent="0.2">
      <c r="B554" s="515"/>
      <c r="C554" s="515"/>
      <c r="D554" s="515"/>
      <c r="E554" s="515"/>
      <c r="F554" s="515"/>
    </row>
    <row r="555" spans="2:6" x14ac:dyDescent="0.2">
      <c r="B555" s="515"/>
      <c r="C555" s="515"/>
      <c r="D555" s="515"/>
      <c r="E555" s="515"/>
      <c r="F555" s="515"/>
    </row>
    <row r="556" spans="2:6" x14ac:dyDescent="0.2">
      <c r="B556" s="515"/>
      <c r="C556" s="515"/>
      <c r="D556" s="515"/>
      <c r="E556" s="515"/>
      <c r="F556" s="515"/>
    </row>
    <row r="557" spans="2:6" x14ac:dyDescent="0.2">
      <c r="B557" s="515"/>
      <c r="C557" s="515"/>
      <c r="D557" s="515"/>
      <c r="E557" s="515"/>
      <c r="F557" s="515"/>
    </row>
    <row r="558" spans="2:6" x14ac:dyDescent="0.2">
      <c r="B558" s="515"/>
      <c r="C558" s="515"/>
      <c r="D558" s="515"/>
      <c r="E558" s="515"/>
      <c r="F558" s="515"/>
    </row>
    <row r="559" spans="2:6" x14ac:dyDescent="0.2">
      <c r="B559" s="515"/>
      <c r="C559" s="515"/>
      <c r="D559" s="515"/>
      <c r="E559" s="515"/>
      <c r="F559" s="515"/>
    </row>
    <row r="560" spans="2:6" x14ac:dyDescent="0.2">
      <c r="B560" s="515"/>
      <c r="C560" s="515"/>
      <c r="D560" s="515"/>
      <c r="E560" s="515"/>
      <c r="F560" s="515"/>
    </row>
    <row r="561" spans="2:6" x14ac:dyDescent="0.2">
      <c r="B561" s="515"/>
      <c r="C561" s="515"/>
      <c r="D561" s="515"/>
      <c r="E561" s="515"/>
      <c r="F561" s="515"/>
    </row>
    <row r="562" spans="2:6" x14ac:dyDescent="0.2">
      <c r="B562" s="515"/>
      <c r="C562" s="515"/>
      <c r="D562" s="515"/>
      <c r="E562" s="515"/>
      <c r="F562" s="515"/>
    </row>
    <row r="563" spans="2:6" x14ac:dyDescent="0.2">
      <c r="B563" s="515"/>
      <c r="C563" s="515"/>
      <c r="D563" s="515"/>
      <c r="E563" s="515"/>
      <c r="F563" s="515"/>
    </row>
    <row r="564" spans="2:6" x14ac:dyDescent="0.2">
      <c r="B564" s="515"/>
      <c r="C564" s="515"/>
      <c r="D564" s="515"/>
      <c r="E564" s="515"/>
      <c r="F564" s="515"/>
    </row>
    <row r="565" spans="2:6" x14ac:dyDescent="0.2">
      <c r="B565" s="515"/>
      <c r="C565" s="515"/>
      <c r="D565" s="515"/>
      <c r="E565" s="515"/>
      <c r="F565" s="515"/>
    </row>
    <row r="566" spans="2:6" x14ac:dyDescent="0.2">
      <c r="B566" s="515"/>
      <c r="C566" s="515"/>
      <c r="D566" s="515"/>
      <c r="E566" s="515"/>
      <c r="F566" s="515"/>
    </row>
    <row r="567" spans="2:6" x14ac:dyDescent="0.2">
      <c r="B567" s="515"/>
      <c r="C567" s="515"/>
      <c r="D567" s="515"/>
      <c r="E567" s="515"/>
      <c r="F567" s="515"/>
    </row>
    <row r="568" spans="2:6" x14ac:dyDescent="0.2">
      <c r="B568" s="515"/>
      <c r="C568" s="515"/>
      <c r="D568" s="515"/>
      <c r="E568" s="515"/>
      <c r="F568" s="515"/>
    </row>
    <row r="569" spans="2:6" x14ac:dyDescent="0.2">
      <c r="B569" s="515"/>
      <c r="C569" s="515"/>
      <c r="D569" s="515"/>
      <c r="E569" s="515"/>
      <c r="F569" s="515"/>
    </row>
    <row r="570" spans="2:6" x14ac:dyDescent="0.2">
      <c r="B570" s="515"/>
      <c r="C570" s="515"/>
      <c r="D570" s="515"/>
      <c r="E570" s="515"/>
      <c r="F570" s="515"/>
    </row>
    <row r="571" spans="2:6" x14ac:dyDescent="0.2">
      <c r="B571" s="515"/>
      <c r="C571" s="515"/>
      <c r="D571" s="515"/>
      <c r="E571" s="515"/>
      <c r="F571" s="515"/>
    </row>
    <row r="572" spans="2:6" x14ac:dyDescent="0.2">
      <c r="B572" s="515"/>
      <c r="C572" s="515"/>
      <c r="D572" s="515"/>
      <c r="E572" s="515"/>
      <c r="F572" s="515"/>
    </row>
    <row r="573" spans="2:6" x14ac:dyDescent="0.2">
      <c r="B573" s="515"/>
      <c r="C573" s="515"/>
      <c r="D573" s="515"/>
      <c r="E573" s="515"/>
      <c r="F573" s="515"/>
    </row>
    <row r="574" spans="2:6" x14ac:dyDescent="0.2">
      <c r="B574" s="515"/>
      <c r="C574" s="515"/>
      <c r="D574" s="515"/>
      <c r="E574" s="515"/>
      <c r="F574" s="515"/>
    </row>
    <row r="575" spans="2:6" x14ac:dyDescent="0.2">
      <c r="B575" s="515"/>
      <c r="C575" s="515"/>
      <c r="D575" s="515"/>
      <c r="E575" s="515"/>
      <c r="F575" s="515"/>
    </row>
    <row r="576" spans="2:6" x14ac:dyDescent="0.2">
      <c r="B576" s="515"/>
      <c r="C576" s="515"/>
      <c r="D576" s="515"/>
      <c r="E576" s="515"/>
      <c r="F576" s="515"/>
    </row>
    <row r="577" spans="2:6" x14ac:dyDescent="0.2">
      <c r="B577" s="515"/>
      <c r="C577" s="515"/>
      <c r="D577" s="515"/>
      <c r="E577" s="515"/>
      <c r="F577" s="515"/>
    </row>
    <row r="578" spans="2:6" x14ac:dyDescent="0.2">
      <c r="B578" s="515"/>
      <c r="C578" s="515"/>
      <c r="D578" s="515"/>
      <c r="E578" s="515"/>
      <c r="F578" s="515"/>
    </row>
    <row r="579" spans="2:6" x14ac:dyDescent="0.2">
      <c r="B579" s="515"/>
      <c r="C579" s="515"/>
      <c r="D579" s="515"/>
      <c r="E579" s="515"/>
      <c r="F579" s="515"/>
    </row>
    <row r="580" spans="2:6" x14ac:dyDescent="0.2">
      <c r="B580" s="515"/>
      <c r="C580" s="515"/>
      <c r="D580" s="515"/>
      <c r="E580" s="515"/>
      <c r="F580" s="515"/>
    </row>
    <row r="581" spans="2:6" x14ac:dyDescent="0.2">
      <c r="B581" s="515"/>
      <c r="C581" s="515"/>
      <c r="D581" s="515"/>
      <c r="E581" s="515"/>
      <c r="F581" s="515"/>
    </row>
    <row r="582" spans="2:6" x14ac:dyDescent="0.2">
      <c r="B582" s="515"/>
      <c r="C582" s="515"/>
      <c r="D582" s="515"/>
      <c r="E582" s="515"/>
      <c r="F582" s="515"/>
    </row>
  </sheetData>
  <printOptions horizontalCentered="1"/>
  <pageMargins left="0" right="0" top="0.39370078740157483" bottom="0" header="0" footer="0"/>
  <pageSetup paperSize="9" scale="49" orientation="portrait" horizont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1"/>
  <sheetViews>
    <sheetView workbookViewId="0"/>
  </sheetViews>
  <sheetFormatPr defaultRowHeight="12.75" x14ac:dyDescent="0.2"/>
  <cols>
    <col min="1" max="1" width="10.85546875" style="550" customWidth="1"/>
    <col min="2" max="2" width="10.140625" style="550" bestFit="1" customWidth="1"/>
    <col min="3" max="3" width="6.7109375" style="550" customWidth="1"/>
    <col min="4" max="4" width="19.28515625" style="550" customWidth="1"/>
    <col min="5" max="5" width="12.42578125" style="550" customWidth="1"/>
    <col min="6" max="6" width="31.5703125" style="550" customWidth="1"/>
    <col min="7" max="7" width="10.85546875" style="550" customWidth="1"/>
    <col min="8" max="8" width="18.28515625" style="550" customWidth="1"/>
    <col min="9" max="9" width="10.42578125" style="550" customWidth="1"/>
    <col min="10" max="10" width="18" style="550" customWidth="1"/>
    <col min="11" max="16384" width="9.140625" style="550"/>
  </cols>
  <sheetData>
    <row r="1" spans="1:10" x14ac:dyDescent="0.2">
      <c r="J1" s="551"/>
    </row>
    <row r="2" spans="1:10" ht="18" customHeight="1" x14ac:dyDescent="0.25">
      <c r="A2" s="552" t="s">
        <v>529</v>
      </c>
      <c r="B2" s="553"/>
      <c r="C2" s="553"/>
      <c r="D2" s="553"/>
      <c r="E2" s="553"/>
      <c r="F2" s="553"/>
      <c r="G2" s="553"/>
      <c r="H2" s="553"/>
      <c r="I2" s="553"/>
      <c r="J2" s="553"/>
    </row>
    <row r="3" spans="1:10" ht="18" customHeight="1" x14ac:dyDescent="0.25">
      <c r="A3" s="552" t="s">
        <v>530</v>
      </c>
      <c r="B3" s="553"/>
      <c r="C3" s="553"/>
      <c r="D3" s="553"/>
      <c r="E3" s="553"/>
      <c r="F3" s="553"/>
      <c r="G3" s="553"/>
      <c r="H3" s="553"/>
      <c r="I3" s="553"/>
      <c r="J3" s="553"/>
    </row>
    <row r="5" spans="1:10" ht="13.5" customHeight="1" thickBot="1" x14ac:dyDescent="0.25"/>
    <row r="6" spans="1:10" ht="17.25" customHeight="1" x14ac:dyDescent="0.25">
      <c r="A6" s="554" t="s">
        <v>531</v>
      </c>
      <c r="B6" s="554" t="s">
        <v>532</v>
      </c>
      <c r="C6" s="554" t="s">
        <v>533</v>
      </c>
      <c r="D6" s="554" t="s">
        <v>534</v>
      </c>
      <c r="E6" s="554" t="s">
        <v>535</v>
      </c>
      <c r="F6" s="554" t="s">
        <v>536</v>
      </c>
      <c r="G6" s="554" t="s">
        <v>537</v>
      </c>
      <c r="H6" s="554" t="s">
        <v>538</v>
      </c>
      <c r="I6" s="554" t="s">
        <v>539</v>
      </c>
      <c r="J6" s="554" t="s">
        <v>540</v>
      </c>
    </row>
    <row r="7" spans="1:10" ht="15.75" customHeight="1" thickBot="1" x14ac:dyDescent="0.3">
      <c r="A7" s="555" t="s">
        <v>541</v>
      </c>
      <c r="B7" s="555"/>
      <c r="C7" s="555"/>
      <c r="D7" s="555" t="s">
        <v>541</v>
      </c>
      <c r="E7" s="555" t="s">
        <v>542</v>
      </c>
      <c r="F7" s="555"/>
      <c r="G7" s="555" t="s">
        <v>543</v>
      </c>
      <c r="H7" s="555"/>
      <c r="I7" s="555" t="s">
        <v>322</v>
      </c>
      <c r="J7" s="555"/>
    </row>
    <row r="8" spans="1:10" ht="14.25" customHeight="1" x14ac:dyDescent="0.2">
      <c r="A8" s="556"/>
      <c r="B8" s="556"/>
      <c r="C8" s="556"/>
      <c r="D8" s="556"/>
      <c r="E8" s="556"/>
      <c r="F8" s="556"/>
      <c r="G8" s="556"/>
      <c r="H8" s="556"/>
      <c r="I8" s="556"/>
      <c r="J8" s="556"/>
    </row>
    <row r="9" spans="1:10" ht="14.25" customHeight="1" x14ac:dyDescent="0.2">
      <c r="A9" s="557">
        <v>138</v>
      </c>
      <c r="B9" s="558">
        <v>42419</v>
      </c>
      <c r="C9" s="557">
        <v>132</v>
      </c>
      <c r="D9" s="559" t="s">
        <v>544</v>
      </c>
      <c r="E9" s="557" t="s">
        <v>545</v>
      </c>
      <c r="F9" s="560" t="s">
        <v>546</v>
      </c>
      <c r="G9" s="557">
        <v>43</v>
      </c>
      <c r="H9" s="559" t="s">
        <v>547</v>
      </c>
      <c r="I9" s="557" t="s">
        <v>548</v>
      </c>
      <c r="J9" s="561">
        <v>-180200</v>
      </c>
    </row>
    <row r="10" spans="1:10" ht="14.25" customHeight="1" x14ac:dyDescent="0.2">
      <c r="A10" s="560"/>
      <c r="B10" s="558"/>
      <c r="C10" s="557"/>
      <c r="D10" s="562"/>
      <c r="E10" s="562"/>
      <c r="F10" s="560" t="s">
        <v>549</v>
      </c>
      <c r="G10" s="557">
        <v>43</v>
      </c>
      <c r="H10" s="559" t="s">
        <v>550</v>
      </c>
      <c r="I10" s="557" t="s">
        <v>548</v>
      </c>
      <c r="J10" s="561">
        <v>180200</v>
      </c>
    </row>
    <row r="11" spans="1:10" ht="14.25" customHeight="1" x14ac:dyDescent="0.2">
      <c r="A11" s="560"/>
      <c r="B11" s="558"/>
      <c r="C11" s="557"/>
      <c r="D11" s="560"/>
      <c r="E11" s="560"/>
      <c r="F11" s="560"/>
      <c r="G11" s="557">
        <v>43</v>
      </c>
      <c r="H11" s="559" t="s">
        <v>550</v>
      </c>
      <c r="I11" s="557" t="s">
        <v>548</v>
      </c>
      <c r="J11" s="561">
        <v>596720</v>
      </c>
    </row>
    <row r="12" spans="1:10" s="565" customFormat="1" ht="14.25" customHeight="1" x14ac:dyDescent="0.2">
      <c r="A12" s="563"/>
      <c r="B12" s="562"/>
      <c r="C12" s="564"/>
      <c r="D12" s="562"/>
      <c r="E12" s="562"/>
      <c r="F12" s="562"/>
      <c r="G12" s="564">
        <v>43</v>
      </c>
      <c r="H12" s="559" t="s">
        <v>550</v>
      </c>
      <c r="I12" s="557" t="s">
        <v>551</v>
      </c>
      <c r="J12" s="561">
        <v>746080</v>
      </c>
    </row>
    <row r="13" spans="1:10" ht="14.25" x14ac:dyDescent="0.2">
      <c r="A13" s="560"/>
      <c r="B13" s="560"/>
      <c r="C13" s="557"/>
      <c r="D13" s="557"/>
      <c r="E13" s="557"/>
      <c r="F13" s="557"/>
      <c r="G13" s="557">
        <v>43</v>
      </c>
      <c r="H13" s="559" t="s">
        <v>552</v>
      </c>
      <c r="I13" s="557" t="s">
        <v>548</v>
      </c>
      <c r="J13" s="561">
        <v>157200</v>
      </c>
    </row>
    <row r="14" spans="1:10" ht="14.25" x14ac:dyDescent="0.2">
      <c r="A14" s="557"/>
      <c r="B14" s="558"/>
      <c r="C14" s="557"/>
      <c r="D14" s="560"/>
      <c r="E14" s="560"/>
      <c r="F14" s="560"/>
      <c r="G14" s="557">
        <v>43</v>
      </c>
      <c r="H14" s="559" t="s">
        <v>553</v>
      </c>
      <c r="I14" s="557" t="s">
        <v>554</v>
      </c>
      <c r="J14" s="561">
        <v>232500</v>
      </c>
    </row>
    <row r="15" spans="1:10" ht="14.25" x14ac:dyDescent="0.2">
      <c r="A15" s="560"/>
      <c r="B15" s="558"/>
      <c r="C15" s="557"/>
      <c r="D15" s="560"/>
      <c r="E15" s="560"/>
      <c r="F15" s="560"/>
      <c r="G15" s="557">
        <v>43</v>
      </c>
      <c r="H15" s="559" t="s">
        <v>555</v>
      </c>
      <c r="I15" s="557" t="s">
        <v>554</v>
      </c>
      <c r="J15" s="561">
        <v>7500</v>
      </c>
    </row>
    <row r="16" spans="1:10" ht="14.25" x14ac:dyDescent="0.2">
      <c r="A16" s="560"/>
      <c r="B16" s="558"/>
      <c r="C16" s="557"/>
      <c r="D16" s="560"/>
      <c r="E16" s="560"/>
      <c r="F16" s="560"/>
      <c r="G16" s="557">
        <v>43</v>
      </c>
      <c r="H16" s="559" t="s">
        <v>556</v>
      </c>
      <c r="I16" s="557" t="s">
        <v>554</v>
      </c>
      <c r="J16" s="561">
        <v>708578</v>
      </c>
    </row>
    <row r="17" spans="1:11" ht="14.25" x14ac:dyDescent="0.2">
      <c r="A17" s="560"/>
      <c r="B17" s="558"/>
      <c r="C17" s="557"/>
      <c r="D17" s="560"/>
      <c r="E17" s="560"/>
      <c r="F17" s="560"/>
      <c r="G17" s="557">
        <v>43</v>
      </c>
      <c r="H17" s="559" t="s">
        <v>557</v>
      </c>
      <c r="I17" s="557" t="s">
        <v>554</v>
      </c>
      <c r="J17" s="561">
        <v>4167</v>
      </c>
    </row>
    <row r="18" spans="1:11" s="566" customFormat="1" ht="14.25" x14ac:dyDescent="0.2">
      <c r="A18" s="563"/>
      <c r="B18" s="560"/>
      <c r="C18" s="557"/>
      <c r="D18" s="560"/>
      <c r="E18" s="560"/>
      <c r="F18" s="560"/>
      <c r="G18" s="557">
        <v>43</v>
      </c>
      <c r="H18" s="559" t="s">
        <v>558</v>
      </c>
      <c r="I18" s="557" t="s">
        <v>554</v>
      </c>
      <c r="J18" s="561">
        <v>1250</v>
      </c>
    </row>
    <row r="19" spans="1:11" ht="14.25" x14ac:dyDescent="0.2">
      <c r="A19" s="560"/>
      <c r="B19" s="560"/>
      <c r="C19" s="560"/>
      <c r="D19" s="560"/>
      <c r="E19" s="560"/>
      <c r="F19" s="560"/>
      <c r="G19" s="557">
        <v>43</v>
      </c>
      <c r="H19" s="559" t="s">
        <v>559</v>
      </c>
      <c r="I19" s="557" t="s">
        <v>554</v>
      </c>
      <c r="J19" s="561">
        <v>100050</v>
      </c>
    </row>
    <row r="20" spans="1:11" ht="14.25" x14ac:dyDescent="0.2">
      <c r="A20" s="557"/>
      <c r="B20" s="558"/>
      <c r="C20" s="557"/>
      <c r="D20" s="560"/>
      <c r="E20" s="560"/>
      <c r="F20" s="560"/>
      <c r="G20" s="557">
        <v>43</v>
      </c>
      <c r="H20" s="559" t="s">
        <v>560</v>
      </c>
      <c r="I20" s="557" t="s">
        <v>554</v>
      </c>
      <c r="J20" s="561">
        <v>914513</v>
      </c>
    </row>
    <row r="21" spans="1:11" ht="14.25" x14ac:dyDescent="0.2">
      <c r="A21" s="560"/>
      <c r="B21" s="558"/>
      <c r="C21" s="557"/>
      <c r="D21" s="560"/>
      <c r="E21" s="560"/>
      <c r="F21" s="560"/>
      <c r="G21" s="557">
        <v>43</v>
      </c>
      <c r="H21" s="559" t="s">
        <v>561</v>
      </c>
      <c r="I21" s="557" t="s">
        <v>554</v>
      </c>
      <c r="J21" s="561">
        <v>8362031</v>
      </c>
    </row>
    <row r="22" spans="1:11" s="572" customFormat="1" ht="15.75" x14ac:dyDescent="0.25">
      <c r="A22" s="567"/>
      <c r="B22" s="568"/>
      <c r="C22" s="569">
        <v>132</v>
      </c>
      <c r="D22" s="567"/>
      <c r="E22" s="570"/>
      <c r="F22" s="567"/>
      <c r="G22" s="569">
        <v>43</v>
      </c>
      <c r="H22" s="569"/>
      <c r="I22" s="569"/>
      <c r="J22" s="571">
        <f>SUM(J9:J21)</f>
        <v>11830589</v>
      </c>
    </row>
    <row r="23" spans="1:11" ht="19.5" customHeight="1" x14ac:dyDescent="0.2">
      <c r="A23" s="560"/>
      <c r="B23" s="558"/>
      <c r="C23" s="557">
        <v>132</v>
      </c>
      <c r="D23" s="560"/>
      <c r="E23" s="560"/>
      <c r="F23" s="560"/>
      <c r="G23" s="557">
        <v>390</v>
      </c>
      <c r="H23" s="557" t="s">
        <v>562</v>
      </c>
      <c r="I23" s="557" t="s">
        <v>554</v>
      </c>
      <c r="J23" s="561">
        <v>14300</v>
      </c>
    </row>
    <row r="24" spans="1:11" s="565" customFormat="1" ht="14.25" x14ac:dyDescent="0.2">
      <c r="A24" s="562"/>
      <c r="B24" s="573"/>
      <c r="C24" s="564">
        <v>132</v>
      </c>
      <c r="D24" s="562"/>
      <c r="E24" s="562"/>
      <c r="F24" s="562"/>
      <c r="G24" s="564">
        <v>390</v>
      </c>
      <c r="H24" s="564"/>
      <c r="I24" s="564"/>
      <c r="J24" s="574">
        <f>SUM(J23)</f>
        <v>14300</v>
      </c>
    </row>
    <row r="25" spans="1:11" ht="14.25" x14ac:dyDescent="0.2">
      <c r="A25" s="557"/>
      <c r="B25" s="557"/>
      <c r="C25" s="557">
        <v>132</v>
      </c>
      <c r="D25" s="557"/>
      <c r="E25" s="557"/>
      <c r="F25" s="557"/>
      <c r="G25" s="557">
        <v>380</v>
      </c>
      <c r="H25" s="557" t="s">
        <v>562</v>
      </c>
      <c r="I25" s="557" t="s">
        <v>554</v>
      </c>
      <c r="J25" s="561">
        <v>35000</v>
      </c>
      <c r="K25" s="559"/>
    </row>
    <row r="26" spans="1:11" s="565" customFormat="1" ht="14.25" x14ac:dyDescent="0.2">
      <c r="A26" s="564"/>
      <c r="B26" s="564"/>
      <c r="C26" s="564">
        <v>132</v>
      </c>
      <c r="D26" s="564"/>
      <c r="E26" s="564"/>
      <c r="F26" s="564"/>
      <c r="G26" s="564">
        <v>380</v>
      </c>
      <c r="H26" s="564"/>
      <c r="I26" s="564"/>
      <c r="J26" s="574">
        <f>SUM(J25)</f>
        <v>35000</v>
      </c>
      <c r="K26" s="575"/>
    </row>
    <row r="27" spans="1:11" s="565" customFormat="1" ht="14.25" x14ac:dyDescent="0.2">
      <c r="A27" s="557"/>
      <c r="B27" s="557"/>
      <c r="C27" s="557">
        <v>132</v>
      </c>
      <c r="D27" s="557"/>
      <c r="E27" s="557"/>
      <c r="F27" s="557"/>
      <c r="G27" s="557">
        <v>370</v>
      </c>
      <c r="H27" s="557" t="s">
        <v>562</v>
      </c>
      <c r="I27" s="557" t="s">
        <v>554</v>
      </c>
      <c r="J27" s="561">
        <v>18000</v>
      </c>
      <c r="K27" s="575"/>
    </row>
    <row r="28" spans="1:11" s="565" customFormat="1" ht="14.25" x14ac:dyDescent="0.2">
      <c r="A28" s="564"/>
      <c r="B28" s="564"/>
      <c r="C28" s="564">
        <v>132</v>
      </c>
      <c r="D28" s="564"/>
      <c r="E28" s="564"/>
      <c r="F28" s="564"/>
      <c r="G28" s="564">
        <v>370</v>
      </c>
      <c r="H28" s="564"/>
      <c r="I28" s="564"/>
      <c r="J28" s="574">
        <f>SUM(J27)</f>
        <v>18000</v>
      </c>
      <c r="K28" s="575"/>
    </row>
    <row r="29" spans="1:11" ht="14.25" x14ac:dyDescent="0.2">
      <c r="A29" s="557"/>
      <c r="B29" s="557"/>
      <c r="C29" s="557">
        <v>132</v>
      </c>
      <c r="D29" s="557"/>
      <c r="E29" s="557"/>
      <c r="F29" s="557"/>
      <c r="G29" s="557">
        <v>360</v>
      </c>
      <c r="H29" s="557" t="s">
        <v>562</v>
      </c>
      <c r="I29" s="557" t="s">
        <v>554</v>
      </c>
      <c r="J29" s="561">
        <v>13800</v>
      </c>
      <c r="K29" s="559"/>
    </row>
    <row r="30" spans="1:11" s="565" customFormat="1" ht="14.25" x14ac:dyDescent="0.2">
      <c r="A30" s="564"/>
      <c r="B30" s="564"/>
      <c r="C30" s="564">
        <v>132</v>
      </c>
      <c r="D30" s="564"/>
      <c r="E30" s="564"/>
      <c r="F30" s="564"/>
      <c r="G30" s="564">
        <v>360</v>
      </c>
      <c r="H30" s="564"/>
      <c r="I30" s="564"/>
      <c r="J30" s="574">
        <f>SUM(J29)</f>
        <v>13800</v>
      </c>
      <c r="K30" s="575"/>
    </row>
    <row r="31" spans="1:11" ht="14.25" x14ac:dyDescent="0.2">
      <c r="A31" s="557"/>
      <c r="B31" s="557"/>
      <c r="C31" s="557">
        <v>132</v>
      </c>
      <c r="D31" s="557"/>
      <c r="E31" s="557"/>
      <c r="F31" s="557"/>
      <c r="G31" s="559">
        <v>35</v>
      </c>
      <c r="H31" s="557" t="s">
        <v>563</v>
      </c>
      <c r="I31" s="557" t="s">
        <v>564</v>
      </c>
      <c r="J31" s="561">
        <v>169000</v>
      </c>
      <c r="K31" s="559"/>
    </row>
    <row r="32" spans="1:11" ht="14.25" x14ac:dyDescent="0.2">
      <c r="A32" s="557"/>
      <c r="B32" s="557"/>
      <c r="C32" s="557"/>
      <c r="D32" s="557"/>
      <c r="E32" s="557"/>
      <c r="F32" s="557"/>
      <c r="G32" s="559">
        <v>35</v>
      </c>
      <c r="H32" s="557" t="s">
        <v>565</v>
      </c>
      <c r="I32" s="557" t="s">
        <v>566</v>
      </c>
      <c r="J32" s="561">
        <v>420000</v>
      </c>
      <c r="K32" s="559"/>
    </row>
    <row r="33" spans="1:11" ht="14.25" x14ac:dyDescent="0.2">
      <c r="A33" s="557"/>
      <c r="B33" s="557"/>
      <c r="C33" s="557"/>
      <c r="D33" s="557"/>
      <c r="E33" s="557"/>
      <c r="F33" s="557"/>
      <c r="G33" s="559">
        <v>35</v>
      </c>
      <c r="H33" s="557" t="s">
        <v>567</v>
      </c>
      <c r="I33" s="557" t="s">
        <v>568</v>
      </c>
      <c r="J33" s="561">
        <v>4800</v>
      </c>
      <c r="K33" s="559"/>
    </row>
    <row r="34" spans="1:11" ht="14.25" x14ac:dyDescent="0.2">
      <c r="A34" s="557"/>
      <c r="B34" s="557"/>
      <c r="C34" s="557"/>
      <c r="D34" s="557"/>
      <c r="E34" s="557"/>
      <c r="F34" s="557"/>
      <c r="G34" s="559">
        <v>35</v>
      </c>
      <c r="H34" s="557" t="s">
        <v>567</v>
      </c>
      <c r="I34" s="557" t="s">
        <v>569</v>
      </c>
      <c r="J34" s="561">
        <v>110000</v>
      </c>
      <c r="K34" s="559"/>
    </row>
    <row r="35" spans="1:11" ht="14.25" x14ac:dyDescent="0.2">
      <c r="A35" s="557"/>
      <c r="B35" s="557"/>
      <c r="C35" s="557"/>
      <c r="D35" s="557"/>
      <c r="E35" s="557"/>
      <c r="F35" s="557"/>
      <c r="G35" s="559">
        <v>35</v>
      </c>
      <c r="H35" s="557" t="s">
        <v>567</v>
      </c>
      <c r="I35" s="557" t="s">
        <v>570</v>
      </c>
      <c r="J35" s="561">
        <v>25000</v>
      </c>
      <c r="K35" s="559"/>
    </row>
    <row r="36" spans="1:11" ht="14.25" x14ac:dyDescent="0.2">
      <c r="A36" s="557"/>
      <c r="B36" s="557"/>
      <c r="C36" s="557"/>
      <c r="D36" s="557"/>
      <c r="E36" s="557"/>
      <c r="F36" s="557"/>
      <c r="G36" s="559">
        <v>35</v>
      </c>
      <c r="H36" s="557" t="s">
        <v>567</v>
      </c>
      <c r="I36" s="557" t="s">
        <v>571</v>
      </c>
      <c r="J36" s="561">
        <v>22000</v>
      </c>
      <c r="K36" s="559"/>
    </row>
    <row r="37" spans="1:11" ht="14.25" x14ac:dyDescent="0.2">
      <c r="A37" s="557"/>
      <c r="B37" s="557"/>
      <c r="C37" s="557"/>
      <c r="D37" s="557"/>
      <c r="E37" s="557"/>
      <c r="F37" s="557"/>
      <c r="G37" s="559">
        <v>35</v>
      </c>
      <c r="H37" s="557" t="s">
        <v>567</v>
      </c>
      <c r="I37" s="557" t="s">
        <v>572</v>
      </c>
      <c r="J37" s="561">
        <v>4490</v>
      </c>
      <c r="K37" s="559"/>
    </row>
    <row r="38" spans="1:11" ht="14.25" x14ac:dyDescent="0.2">
      <c r="A38" s="557"/>
      <c r="B38" s="557"/>
      <c r="C38" s="557"/>
      <c r="D38" s="557"/>
      <c r="E38" s="557"/>
      <c r="F38" s="557"/>
      <c r="G38" s="559">
        <v>35</v>
      </c>
      <c r="H38" s="557" t="s">
        <v>567</v>
      </c>
      <c r="I38" s="557" t="s">
        <v>573</v>
      </c>
      <c r="J38" s="561">
        <v>120</v>
      </c>
      <c r="K38" s="559"/>
    </row>
    <row r="39" spans="1:11" ht="14.25" x14ac:dyDescent="0.2">
      <c r="A39" s="557"/>
      <c r="B39" s="557"/>
      <c r="C39" s="557"/>
      <c r="D39" s="557"/>
      <c r="E39" s="557"/>
      <c r="F39" s="557"/>
      <c r="G39" s="559">
        <v>35</v>
      </c>
      <c r="H39" s="557" t="s">
        <v>567</v>
      </c>
      <c r="I39" s="557" t="s">
        <v>574</v>
      </c>
      <c r="J39" s="561">
        <v>150</v>
      </c>
      <c r="K39" s="559"/>
    </row>
    <row r="40" spans="1:11" ht="14.25" x14ac:dyDescent="0.2">
      <c r="A40" s="557"/>
      <c r="B40" s="557"/>
      <c r="C40" s="557"/>
      <c r="D40" s="557"/>
      <c r="E40" s="557"/>
      <c r="F40" s="557"/>
      <c r="G40" s="559">
        <v>35</v>
      </c>
      <c r="H40" s="557" t="s">
        <v>567</v>
      </c>
      <c r="I40" s="557" t="s">
        <v>575</v>
      </c>
      <c r="J40" s="561">
        <v>260</v>
      </c>
      <c r="K40" s="559"/>
    </row>
    <row r="41" spans="1:11" ht="14.25" x14ac:dyDescent="0.2">
      <c r="A41" s="557"/>
      <c r="B41" s="557"/>
      <c r="C41" s="557"/>
      <c r="D41" s="557"/>
      <c r="E41" s="557"/>
      <c r="F41" s="557"/>
      <c r="G41" s="559">
        <v>35</v>
      </c>
      <c r="H41" s="557" t="s">
        <v>567</v>
      </c>
      <c r="I41" s="557" t="s">
        <v>576</v>
      </c>
      <c r="J41" s="561">
        <v>3000</v>
      </c>
      <c r="K41" s="559"/>
    </row>
    <row r="42" spans="1:11" ht="14.25" x14ac:dyDescent="0.2">
      <c r="A42" s="557"/>
      <c r="B42" s="557"/>
      <c r="C42" s="557"/>
      <c r="D42" s="557"/>
      <c r="E42" s="557"/>
      <c r="F42" s="557"/>
      <c r="G42" s="559">
        <v>35</v>
      </c>
      <c r="H42" s="557" t="s">
        <v>577</v>
      </c>
      <c r="I42" s="557" t="s">
        <v>578</v>
      </c>
      <c r="J42" s="561">
        <v>1000</v>
      </c>
      <c r="K42" s="559"/>
    </row>
    <row r="43" spans="1:11" ht="14.25" x14ac:dyDescent="0.2">
      <c r="A43" s="557"/>
      <c r="B43" s="557"/>
      <c r="C43" s="557"/>
      <c r="D43" s="557"/>
      <c r="E43" s="557"/>
      <c r="F43" s="557"/>
      <c r="G43" s="559">
        <v>35</v>
      </c>
      <c r="H43" s="557" t="s">
        <v>577</v>
      </c>
      <c r="I43" s="557" t="s">
        <v>579</v>
      </c>
      <c r="J43" s="561">
        <v>15000</v>
      </c>
      <c r="K43" s="559"/>
    </row>
    <row r="44" spans="1:11" ht="14.25" x14ac:dyDescent="0.2">
      <c r="A44" s="557"/>
      <c r="B44" s="557"/>
      <c r="C44" s="557"/>
      <c r="D44" s="557"/>
      <c r="E44" s="557"/>
      <c r="F44" s="557"/>
      <c r="G44" s="559">
        <v>35</v>
      </c>
      <c r="H44" s="557" t="s">
        <v>577</v>
      </c>
      <c r="I44" s="557" t="s">
        <v>580</v>
      </c>
      <c r="J44" s="561">
        <v>15000</v>
      </c>
      <c r="K44" s="559"/>
    </row>
    <row r="45" spans="1:11" ht="14.25" x14ac:dyDescent="0.2">
      <c r="A45" s="557"/>
      <c r="B45" s="557"/>
      <c r="C45" s="557"/>
      <c r="D45" s="557"/>
      <c r="E45" s="557"/>
      <c r="F45" s="557"/>
      <c r="G45" s="559">
        <v>35</v>
      </c>
      <c r="H45" s="557" t="s">
        <v>577</v>
      </c>
      <c r="I45" s="557" t="s">
        <v>581</v>
      </c>
      <c r="J45" s="561">
        <v>2000000</v>
      </c>
      <c r="K45" s="559"/>
    </row>
    <row r="46" spans="1:11" ht="14.25" x14ac:dyDescent="0.2">
      <c r="A46" s="557"/>
      <c r="B46" s="557"/>
      <c r="C46" s="557"/>
      <c r="D46" s="557"/>
      <c r="E46" s="557"/>
      <c r="F46" s="557"/>
      <c r="G46" s="559">
        <v>35</v>
      </c>
      <c r="H46" s="557" t="s">
        <v>577</v>
      </c>
      <c r="I46" s="557" t="s">
        <v>582</v>
      </c>
      <c r="J46" s="561">
        <v>2280</v>
      </c>
      <c r="K46" s="559"/>
    </row>
    <row r="47" spans="1:11" ht="14.25" x14ac:dyDescent="0.2">
      <c r="A47" s="557"/>
      <c r="B47" s="557"/>
      <c r="C47" s="557"/>
      <c r="D47" s="557"/>
      <c r="E47" s="557"/>
      <c r="F47" s="557"/>
      <c r="G47" s="559">
        <v>35</v>
      </c>
      <c r="H47" s="557" t="s">
        <v>577</v>
      </c>
      <c r="I47" s="557" t="s">
        <v>583</v>
      </c>
      <c r="J47" s="561">
        <v>150000</v>
      </c>
      <c r="K47" s="559"/>
    </row>
    <row r="48" spans="1:11" ht="14.25" x14ac:dyDescent="0.2">
      <c r="A48" s="557"/>
      <c r="B48" s="557"/>
      <c r="C48" s="557"/>
      <c r="D48" s="557"/>
      <c r="E48" s="557"/>
      <c r="F48" s="557"/>
      <c r="G48" s="559">
        <v>35</v>
      </c>
      <c r="H48" s="557" t="s">
        <v>577</v>
      </c>
      <c r="I48" s="557" t="s">
        <v>584</v>
      </c>
      <c r="J48" s="561">
        <v>62030</v>
      </c>
      <c r="K48" s="559"/>
    </row>
    <row r="49" spans="1:11" ht="14.25" x14ac:dyDescent="0.2">
      <c r="A49" s="557"/>
      <c r="B49" s="557"/>
      <c r="C49" s="557"/>
      <c r="D49" s="557"/>
      <c r="E49" s="557"/>
      <c r="F49" s="557"/>
      <c r="G49" s="559">
        <v>35</v>
      </c>
      <c r="H49" s="557" t="s">
        <v>577</v>
      </c>
      <c r="I49" s="557" t="s">
        <v>585</v>
      </c>
      <c r="J49" s="561">
        <v>107000</v>
      </c>
      <c r="K49" s="559"/>
    </row>
    <row r="50" spans="1:11" ht="14.25" x14ac:dyDescent="0.2">
      <c r="A50" s="557"/>
      <c r="B50" s="557"/>
      <c r="C50" s="557"/>
      <c r="D50" s="557"/>
      <c r="E50" s="557"/>
      <c r="F50" s="557"/>
      <c r="G50" s="559">
        <v>35</v>
      </c>
      <c r="H50" s="557" t="s">
        <v>577</v>
      </c>
      <c r="I50" s="557" t="s">
        <v>586</v>
      </c>
      <c r="J50" s="561">
        <v>78000</v>
      </c>
      <c r="K50" s="559"/>
    </row>
    <row r="51" spans="1:11" ht="14.25" x14ac:dyDescent="0.2">
      <c r="A51" s="557"/>
      <c r="B51" s="557"/>
      <c r="C51" s="557"/>
      <c r="D51" s="557"/>
      <c r="E51" s="557"/>
      <c r="F51" s="557"/>
      <c r="G51" s="559">
        <v>35</v>
      </c>
      <c r="H51" s="557" t="s">
        <v>577</v>
      </c>
      <c r="I51" s="557" t="s">
        <v>587</v>
      </c>
      <c r="J51" s="561">
        <v>30000</v>
      </c>
      <c r="K51" s="559"/>
    </row>
    <row r="52" spans="1:11" ht="14.25" x14ac:dyDescent="0.2">
      <c r="A52" s="557"/>
      <c r="B52" s="557"/>
      <c r="C52" s="557"/>
      <c r="D52" s="557"/>
      <c r="E52" s="557"/>
      <c r="F52" s="557"/>
      <c r="G52" s="559">
        <v>35</v>
      </c>
      <c r="H52" s="557" t="s">
        <v>577</v>
      </c>
      <c r="I52" s="557" t="s">
        <v>588</v>
      </c>
      <c r="J52" s="561">
        <v>12000</v>
      </c>
      <c r="K52" s="559"/>
    </row>
    <row r="53" spans="1:11" ht="14.25" x14ac:dyDescent="0.2">
      <c r="A53" s="557"/>
      <c r="B53" s="557"/>
      <c r="C53" s="557"/>
      <c r="D53" s="557"/>
      <c r="E53" s="557"/>
      <c r="F53" s="557"/>
      <c r="G53" s="559">
        <v>35</v>
      </c>
      <c r="H53" s="557" t="s">
        <v>577</v>
      </c>
      <c r="I53" s="557" t="s">
        <v>589</v>
      </c>
      <c r="J53" s="561">
        <v>50000</v>
      </c>
      <c r="K53" s="559"/>
    </row>
    <row r="54" spans="1:11" ht="14.25" x14ac:dyDescent="0.2">
      <c r="A54" s="557"/>
      <c r="B54" s="557"/>
      <c r="C54" s="557"/>
      <c r="D54" s="557"/>
      <c r="E54" s="557"/>
      <c r="F54" s="557"/>
      <c r="G54" s="559">
        <v>35</v>
      </c>
      <c r="H54" s="557" t="s">
        <v>577</v>
      </c>
      <c r="I54" s="557" t="s">
        <v>590</v>
      </c>
      <c r="J54" s="561">
        <v>151000</v>
      </c>
      <c r="K54" s="559"/>
    </row>
    <row r="55" spans="1:11" ht="14.25" x14ac:dyDescent="0.2">
      <c r="A55" s="557"/>
      <c r="B55" s="557"/>
      <c r="C55" s="557"/>
      <c r="D55" s="557"/>
      <c r="E55" s="557"/>
      <c r="F55" s="557"/>
      <c r="G55" s="559">
        <v>35</v>
      </c>
      <c r="H55" s="557" t="s">
        <v>577</v>
      </c>
      <c r="I55" s="557" t="s">
        <v>591</v>
      </c>
      <c r="J55" s="561">
        <v>3500</v>
      </c>
      <c r="K55" s="559"/>
    </row>
    <row r="56" spans="1:11" ht="14.25" x14ac:dyDescent="0.2">
      <c r="A56" s="557"/>
      <c r="B56" s="557"/>
      <c r="C56" s="557"/>
      <c r="D56" s="557"/>
      <c r="E56" s="557"/>
      <c r="F56" s="557"/>
      <c r="G56" s="559">
        <v>35</v>
      </c>
      <c r="H56" s="557" t="s">
        <v>577</v>
      </c>
      <c r="I56" s="557" t="s">
        <v>592</v>
      </c>
      <c r="J56" s="561">
        <v>23700</v>
      </c>
      <c r="K56" s="559"/>
    </row>
    <row r="57" spans="1:11" ht="14.25" x14ac:dyDescent="0.2">
      <c r="A57" s="557"/>
      <c r="B57" s="557"/>
      <c r="C57" s="557"/>
      <c r="D57" s="557"/>
      <c r="E57" s="557"/>
      <c r="F57" s="557"/>
      <c r="G57" s="559">
        <v>35</v>
      </c>
      <c r="H57" s="557" t="s">
        <v>577</v>
      </c>
      <c r="I57" s="557" t="s">
        <v>593</v>
      </c>
      <c r="J57" s="561">
        <v>150000</v>
      </c>
      <c r="K57" s="559"/>
    </row>
    <row r="58" spans="1:11" ht="14.25" x14ac:dyDescent="0.2">
      <c r="A58" s="557"/>
      <c r="B58" s="557"/>
      <c r="C58" s="557"/>
      <c r="D58" s="557"/>
      <c r="E58" s="557"/>
      <c r="F58" s="557"/>
      <c r="G58" s="559">
        <v>35</v>
      </c>
      <c r="H58" s="557" t="s">
        <v>577</v>
      </c>
      <c r="I58" s="557" t="s">
        <v>594</v>
      </c>
      <c r="J58" s="561">
        <v>400000</v>
      </c>
      <c r="K58" s="559"/>
    </row>
    <row r="59" spans="1:11" ht="14.25" x14ac:dyDescent="0.2">
      <c r="A59" s="557"/>
      <c r="B59" s="557"/>
      <c r="C59" s="557"/>
      <c r="D59" s="557"/>
      <c r="E59" s="557"/>
      <c r="F59" s="557"/>
      <c r="G59" s="559">
        <v>35</v>
      </c>
      <c r="H59" s="557" t="s">
        <v>577</v>
      </c>
      <c r="I59" s="557" t="s">
        <v>595</v>
      </c>
      <c r="J59" s="561">
        <v>70000</v>
      </c>
      <c r="K59" s="559"/>
    </row>
    <row r="60" spans="1:11" ht="14.25" x14ac:dyDescent="0.2">
      <c r="A60" s="557"/>
      <c r="B60" s="557"/>
      <c r="C60" s="557"/>
      <c r="D60" s="557"/>
      <c r="E60" s="557"/>
      <c r="F60" s="557"/>
      <c r="G60" s="559">
        <v>35</v>
      </c>
      <c r="H60" s="557" t="s">
        <v>596</v>
      </c>
      <c r="I60" s="557" t="s">
        <v>597</v>
      </c>
      <c r="J60" s="561">
        <v>14000</v>
      </c>
      <c r="K60" s="559"/>
    </row>
    <row r="61" spans="1:11" ht="14.25" x14ac:dyDescent="0.2">
      <c r="A61" s="557"/>
      <c r="B61" s="557"/>
      <c r="C61" s="557"/>
      <c r="D61" s="557"/>
      <c r="E61" s="557"/>
      <c r="F61" s="557"/>
      <c r="G61" s="559">
        <v>35</v>
      </c>
      <c r="H61" s="557" t="s">
        <v>596</v>
      </c>
      <c r="I61" s="557" t="s">
        <v>598</v>
      </c>
      <c r="J61" s="561">
        <v>40000</v>
      </c>
      <c r="K61" s="559"/>
    </row>
    <row r="62" spans="1:11" ht="14.25" x14ac:dyDescent="0.2">
      <c r="A62" s="557"/>
      <c r="B62" s="557"/>
      <c r="C62" s="557"/>
      <c r="D62" s="557"/>
      <c r="E62" s="557"/>
      <c r="F62" s="557"/>
      <c r="G62" s="559">
        <v>35</v>
      </c>
      <c r="H62" s="557" t="s">
        <v>599</v>
      </c>
      <c r="I62" s="557" t="s">
        <v>554</v>
      </c>
      <c r="J62" s="561">
        <v>130000</v>
      </c>
      <c r="K62" s="559"/>
    </row>
    <row r="63" spans="1:11" ht="14.25" x14ac:dyDescent="0.2">
      <c r="A63" s="557"/>
      <c r="B63" s="557"/>
      <c r="C63" s="557"/>
      <c r="D63" s="557"/>
      <c r="E63" s="557"/>
      <c r="F63" s="557"/>
      <c r="G63" s="559">
        <v>35</v>
      </c>
      <c r="H63" s="557" t="s">
        <v>600</v>
      </c>
      <c r="I63" s="557" t="s">
        <v>554</v>
      </c>
      <c r="J63" s="561">
        <v>34000</v>
      </c>
      <c r="K63" s="559"/>
    </row>
    <row r="64" spans="1:11" ht="14.25" x14ac:dyDescent="0.2">
      <c r="A64" s="557"/>
      <c r="B64" s="557"/>
      <c r="C64" s="557"/>
      <c r="D64" s="557"/>
      <c r="E64" s="557"/>
      <c r="F64" s="557"/>
      <c r="G64" s="559">
        <v>35</v>
      </c>
      <c r="H64" s="557" t="s">
        <v>601</v>
      </c>
      <c r="I64" s="557" t="s">
        <v>554</v>
      </c>
      <c r="J64" s="561">
        <v>15000</v>
      </c>
      <c r="K64" s="559"/>
    </row>
    <row r="65" spans="1:11" ht="14.25" x14ac:dyDescent="0.2">
      <c r="A65" s="557"/>
      <c r="B65" s="557"/>
      <c r="C65" s="557"/>
      <c r="D65" s="557"/>
      <c r="E65" s="557"/>
      <c r="F65" s="557"/>
      <c r="G65" s="559">
        <v>35</v>
      </c>
      <c r="H65" s="557" t="s">
        <v>602</v>
      </c>
      <c r="I65" s="557" t="s">
        <v>554</v>
      </c>
      <c r="J65" s="561">
        <v>5000</v>
      </c>
      <c r="K65" s="559"/>
    </row>
    <row r="66" spans="1:11" ht="14.25" x14ac:dyDescent="0.2">
      <c r="A66" s="557"/>
      <c r="B66" s="557"/>
      <c r="C66" s="557"/>
      <c r="D66" s="557"/>
      <c r="E66" s="557"/>
      <c r="F66" s="557"/>
      <c r="G66" s="559">
        <v>35</v>
      </c>
      <c r="H66" s="557" t="s">
        <v>603</v>
      </c>
      <c r="I66" s="557" t="s">
        <v>554</v>
      </c>
      <c r="J66" s="561">
        <v>15000</v>
      </c>
      <c r="K66" s="559"/>
    </row>
    <row r="67" spans="1:11" ht="14.25" x14ac:dyDescent="0.2">
      <c r="A67" s="557"/>
      <c r="B67" s="557"/>
      <c r="C67" s="557"/>
      <c r="D67" s="557"/>
      <c r="E67" s="557"/>
      <c r="F67" s="557"/>
      <c r="G67" s="559">
        <v>35</v>
      </c>
      <c r="H67" s="557" t="s">
        <v>604</v>
      </c>
      <c r="I67" s="557" t="s">
        <v>554</v>
      </c>
      <c r="J67" s="561">
        <v>2000</v>
      </c>
      <c r="K67" s="559"/>
    </row>
    <row r="68" spans="1:11" ht="14.25" x14ac:dyDescent="0.2">
      <c r="A68" s="557"/>
      <c r="B68" s="557"/>
      <c r="C68" s="557"/>
      <c r="D68" s="557"/>
      <c r="E68" s="557"/>
      <c r="F68" s="557"/>
      <c r="G68" s="559">
        <v>35</v>
      </c>
      <c r="H68" s="557" t="s">
        <v>605</v>
      </c>
      <c r="I68" s="557" t="s">
        <v>554</v>
      </c>
      <c r="J68" s="561">
        <v>26000</v>
      </c>
      <c r="K68" s="559"/>
    </row>
    <row r="69" spans="1:11" ht="14.25" x14ac:dyDescent="0.2">
      <c r="A69" s="557"/>
      <c r="B69" s="557"/>
      <c r="C69" s="557"/>
      <c r="D69" s="557"/>
      <c r="E69" s="557"/>
      <c r="F69" s="557"/>
      <c r="G69" s="559">
        <v>35</v>
      </c>
      <c r="H69" s="557" t="s">
        <v>606</v>
      </c>
      <c r="I69" s="557" t="s">
        <v>554</v>
      </c>
      <c r="J69" s="561">
        <v>15000</v>
      </c>
      <c r="K69" s="559"/>
    </row>
    <row r="70" spans="1:11" ht="14.25" x14ac:dyDescent="0.2">
      <c r="A70" s="557"/>
      <c r="B70" s="557"/>
      <c r="C70" s="557"/>
      <c r="D70" s="557"/>
      <c r="E70" s="557"/>
      <c r="F70" s="557"/>
      <c r="G70" s="559">
        <v>35</v>
      </c>
      <c r="H70" s="557" t="s">
        <v>607</v>
      </c>
      <c r="I70" s="557" t="s">
        <v>554</v>
      </c>
      <c r="J70" s="561">
        <v>113000</v>
      </c>
      <c r="K70" s="559"/>
    </row>
    <row r="71" spans="1:11" ht="14.25" x14ac:dyDescent="0.2">
      <c r="A71" s="557"/>
      <c r="B71" s="557"/>
      <c r="C71" s="557"/>
      <c r="D71" s="557"/>
      <c r="E71" s="557"/>
      <c r="F71" s="557"/>
      <c r="G71" s="559">
        <v>35</v>
      </c>
      <c r="H71" s="557" t="s">
        <v>608</v>
      </c>
      <c r="I71" s="557" t="s">
        <v>554</v>
      </c>
      <c r="J71" s="561">
        <v>55000</v>
      </c>
      <c r="K71" s="559"/>
    </row>
    <row r="72" spans="1:11" s="565" customFormat="1" ht="14.25" x14ac:dyDescent="0.2">
      <c r="A72" s="564"/>
      <c r="B72" s="564"/>
      <c r="C72" s="564">
        <v>132</v>
      </c>
      <c r="D72" s="564"/>
      <c r="E72" s="564"/>
      <c r="F72" s="564"/>
      <c r="G72" s="559">
        <v>35</v>
      </c>
      <c r="H72" s="557" t="s">
        <v>609</v>
      </c>
      <c r="I72" s="557" t="s">
        <v>554</v>
      </c>
      <c r="J72" s="561">
        <v>43000</v>
      </c>
      <c r="K72" s="575"/>
    </row>
    <row r="73" spans="1:11" ht="14.25" x14ac:dyDescent="0.2">
      <c r="A73" s="557"/>
      <c r="B73" s="557"/>
      <c r="C73" s="557">
        <v>132</v>
      </c>
      <c r="D73" s="557"/>
      <c r="E73" s="557"/>
      <c r="F73" s="557"/>
      <c r="G73" s="559">
        <v>35</v>
      </c>
      <c r="H73" s="557" t="s">
        <v>610</v>
      </c>
      <c r="I73" s="557" t="s">
        <v>554</v>
      </c>
      <c r="J73" s="561">
        <v>45000</v>
      </c>
      <c r="K73" s="559"/>
    </row>
    <row r="74" spans="1:11" s="565" customFormat="1" ht="14.25" x14ac:dyDescent="0.2">
      <c r="A74" s="564"/>
      <c r="B74" s="564"/>
      <c r="C74" s="564">
        <v>132</v>
      </c>
      <c r="D74" s="564"/>
      <c r="E74" s="564"/>
      <c r="F74" s="564"/>
      <c r="G74" s="559">
        <v>35</v>
      </c>
      <c r="H74" s="557" t="s">
        <v>611</v>
      </c>
      <c r="I74" s="557" t="s">
        <v>554</v>
      </c>
      <c r="J74" s="561">
        <v>1000</v>
      </c>
      <c r="K74" s="575"/>
    </row>
    <row r="75" spans="1:11" ht="14.25" x14ac:dyDescent="0.2">
      <c r="A75" s="557"/>
      <c r="B75" s="557"/>
      <c r="C75" s="557">
        <v>132</v>
      </c>
      <c r="D75" s="557"/>
      <c r="E75" s="557"/>
      <c r="F75" s="557"/>
      <c r="G75" s="559">
        <v>35</v>
      </c>
      <c r="H75" s="557" t="s">
        <v>612</v>
      </c>
      <c r="I75" s="557" t="s">
        <v>554</v>
      </c>
      <c r="J75" s="561">
        <v>20000</v>
      </c>
      <c r="K75" s="559"/>
    </row>
    <row r="76" spans="1:11" s="565" customFormat="1" ht="14.25" x14ac:dyDescent="0.2">
      <c r="A76" s="564"/>
      <c r="B76" s="564"/>
      <c r="C76" s="564">
        <v>132</v>
      </c>
      <c r="D76" s="564"/>
      <c r="E76" s="564"/>
      <c r="F76" s="564"/>
      <c r="G76" s="559">
        <v>35</v>
      </c>
      <c r="H76" s="557" t="s">
        <v>613</v>
      </c>
      <c r="I76" s="557" t="s">
        <v>554</v>
      </c>
      <c r="J76" s="561">
        <v>7500</v>
      </c>
      <c r="K76" s="575"/>
    </row>
    <row r="77" spans="1:11" ht="14.25" x14ac:dyDescent="0.2">
      <c r="A77" s="557"/>
      <c r="B77" s="557"/>
      <c r="C77" s="557">
        <v>132</v>
      </c>
      <c r="D77" s="557"/>
      <c r="E77" s="557"/>
      <c r="F77" s="557"/>
      <c r="G77" s="559">
        <v>35</v>
      </c>
      <c r="H77" s="557" t="s">
        <v>614</v>
      </c>
      <c r="I77" s="557" t="s">
        <v>554</v>
      </c>
      <c r="J77" s="561">
        <v>520000</v>
      </c>
      <c r="K77" s="559"/>
    </row>
    <row r="78" spans="1:11" ht="14.25" x14ac:dyDescent="0.2">
      <c r="A78" s="557"/>
      <c r="B78" s="557"/>
      <c r="C78" s="557"/>
      <c r="D78" s="557"/>
      <c r="E78" s="557"/>
      <c r="F78" s="557"/>
      <c r="G78" s="559">
        <v>35</v>
      </c>
      <c r="H78" s="557" t="s">
        <v>615</v>
      </c>
      <c r="I78" s="557" t="s">
        <v>554</v>
      </c>
      <c r="J78" s="561">
        <v>5500</v>
      </c>
      <c r="K78" s="559"/>
    </row>
    <row r="79" spans="1:11" ht="14.25" x14ac:dyDescent="0.2">
      <c r="A79" s="557"/>
      <c r="B79" s="557"/>
      <c r="C79" s="557"/>
      <c r="D79" s="557"/>
      <c r="E79" s="557"/>
      <c r="F79" s="557"/>
      <c r="G79" s="559">
        <v>35</v>
      </c>
      <c r="H79" s="557" t="s">
        <v>616</v>
      </c>
      <c r="I79" s="557" t="s">
        <v>554</v>
      </c>
      <c r="J79" s="561">
        <v>120000</v>
      </c>
      <c r="K79" s="559"/>
    </row>
    <row r="80" spans="1:11" ht="14.25" x14ac:dyDescent="0.2">
      <c r="A80" s="557"/>
      <c r="B80" s="557"/>
      <c r="C80" s="557"/>
      <c r="D80" s="557"/>
      <c r="E80" s="557"/>
      <c r="F80" s="557"/>
      <c r="G80" s="559">
        <v>35</v>
      </c>
      <c r="H80" s="557" t="s">
        <v>617</v>
      </c>
      <c r="I80" s="557" t="s">
        <v>554</v>
      </c>
      <c r="J80" s="561">
        <v>20000</v>
      </c>
      <c r="K80" s="559"/>
    </row>
    <row r="81" spans="1:11" ht="14.25" x14ac:dyDescent="0.2">
      <c r="A81" s="557"/>
      <c r="B81" s="557"/>
      <c r="C81" s="557"/>
      <c r="D81" s="557"/>
      <c r="E81" s="557"/>
      <c r="F81" s="557"/>
      <c r="G81" s="559">
        <v>35</v>
      </c>
      <c r="H81" s="557" t="s">
        <v>618</v>
      </c>
      <c r="I81" s="557" t="s">
        <v>554</v>
      </c>
      <c r="J81" s="561">
        <v>204550</v>
      </c>
      <c r="K81" s="559"/>
    </row>
    <row r="82" spans="1:11" ht="14.25" x14ac:dyDescent="0.2">
      <c r="A82" s="557"/>
      <c r="B82" s="557"/>
      <c r="C82" s="557"/>
      <c r="D82" s="557"/>
      <c r="E82" s="557"/>
      <c r="F82" s="557"/>
      <c r="G82" s="559">
        <v>35</v>
      </c>
      <c r="H82" s="557" t="s">
        <v>619</v>
      </c>
      <c r="I82" s="557" t="s">
        <v>554</v>
      </c>
      <c r="J82" s="561">
        <v>110000</v>
      </c>
      <c r="K82" s="559"/>
    </row>
    <row r="83" spans="1:11" ht="15.75" x14ac:dyDescent="0.25">
      <c r="A83" s="557"/>
      <c r="B83" s="557"/>
      <c r="C83" s="569">
        <v>132</v>
      </c>
      <c r="D83" s="567"/>
      <c r="E83" s="570"/>
      <c r="F83" s="567"/>
      <c r="G83" s="569">
        <v>35</v>
      </c>
      <c r="H83" s="569"/>
      <c r="I83" s="569"/>
      <c r="J83" s="571">
        <f>SUM(J31:J82)</f>
        <v>5639880</v>
      </c>
      <c r="K83" s="559"/>
    </row>
    <row r="84" spans="1:11" ht="14.25" x14ac:dyDescent="0.2">
      <c r="A84" s="557"/>
      <c r="B84" s="557"/>
      <c r="C84" s="557">
        <v>132</v>
      </c>
      <c r="D84" s="557"/>
      <c r="E84" s="557"/>
      <c r="F84" s="557"/>
      <c r="G84" s="557">
        <v>340</v>
      </c>
      <c r="H84" s="559" t="s">
        <v>562</v>
      </c>
      <c r="I84" s="557" t="s">
        <v>554</v>
      </c>
      <c r="J84" s="561">
        <v>30840</v>
      </c>
      <c r="K84" s="559"/>
    </row>
    <row r="85" spans="1:11" ht="14.25" x14ac:dyDescent="0.2">
      <c r="A85" s="557"/>
      <c r="B85" s="557"/>
      <c r="C85" s="557"/>
      <c r="D85" s="557"/>
      <c r="E85" s="557"/>
      <c r="F85" s="557"/>
      <c r="G85" s="557"/>
      <c r="H85" s="559" t="s">
        <v>620</v>
      </c>
      <c r="I85" s="557" t="s">
        <v>554</v>
      </c>
      <c r="J85" s="561">
        <v>2280</v>
      </c>
      <c r="K85" s="559"/>
    </row>
    <row r="86" spans="1:11" ht="14.25" x14ac:dyDescent="0.2">
      <c r="A86" s="557"/>
      <c r="B86" s="557"/>
      <c r="C86" s="564">
        <v>132</v>
      </c>
      <c r="D86" s="564"/>
      <c r="E86" s="564"/>
      <c r="F86" s="564"/>
      <c r="G86" s="564">
        <v>340</v>
      </c>
      <c r="H86" s="564"/>
      <c r="I86" s="564"/>
      <c r="J86" s="574">
        <f>SUM(J84:J85)</f>
        <v>33120</v>
      </c>
      <c r="K86" s="559"/>
    </row>
    <row r="87" spans="1:11" ht="14.25" x14ac:dyDescent="0.2">
      <c r="A87" s="557"/>
      <c r="B87" s="557"/>
      <c r="C87" s="557">
        <v>132</v>
      </c>
      <c r="D87" s="557"/>
      <c r="E87" s="557"/>
      <c r="F87" s="557"/>
      <c r="G87" s="557">
        <v>330</v>
      </c>
      <c r="H87" s="557" t="s">
        <v>562</v>
      </c>
      <c r="I87" s="557" t="s">
        <v>554</v>
      </c>
      <c r="J87" s="561">
        <v>28000</v>
      </c>
      <c r="K87" s="559"/>
    </row>
    <row r="88" spans="1:11" ht="14.25" x14ac:dyDescent="0.2">
      <c r="A88" s="557"/>
      <c r="B88" s="557"/>
      <c r="C88" s="564">
        <v>132</v>
      </c>
      <c r="D88" s="564"/>
      <c r="E88" s="564"/>
      <c r="F88" s="564"/>
      <c r="G88" s="564">
        <v>330</v>
      </c>
      <c r="H88" s="564"/>
      <c r="I88" s="564"/>
      <c r="J88" s="574">
        <f>SUM(J87)</f>
        <v>28000</v>
      </c>
      <c r="K88" s="559"/>
    </row>
    <row r="89" spans="1:11" ht="14.25" x14ac:dyDescent="0.2">
      <c r="A89" s="557"/>
      <c r="B89" s="557"/>
      <c r="C89" s="557">
        <v>132</v>
      </c>
      <c r="D89" s="557"/>
      <c r="E89" s="557"/>
      <c r="F89" s="557"/>
      <c r="G89" s="557">
        <v>320</v>
      </c>
      <c r="H89" s="557" t="s">
        <v>562</v>
      </c>
      <c r="I89" s="557" t="s">
        <v>554</v>
      </c>
      <c r="J89" s="561">
        <v>13400</v>
      </c>
      <c r="K89" s="559"/>
    </row>
    <row r="90" spans="1:11" ht="14.25" x14ac:dyDescent="0.2">
      <c r="A90" s="557"/>
      <c r="B90" s="557"/>
      <c r="C90" s="564">
        <v>132</v>
      </c>
      <c r="D90" s="564"/>
      <c r="E90" s="564"/>
      <c r="F90" s="564"/>
      <c r="G90" s="564">
        <v>320</v>
      </c>
      <c r="H90" s="564"/>
      <c r="I90" s="564"/>
      <c r="J90" s="574">
        <f>SUM(J89)</f>
        <v>13400</v>
      </c>
      <c r="K90" s="559"/>
    </row>
    <row r="91" spans="1:11" ht="14.25" x14ac:dyDescent="0.2">
      <c r="A91" s="557"/>
      <c r="B91" s="557"/>
      <c r="C91" s="557">
        <v>132</v>
      </c>
      <c r="D91" s="557"/>
      <c r="E91" s="557"/>
      <c r="F91" s="557"/>
      <c r="G91" s="557">
        <v>310</v>
      </c>
      <c r="H91" s="557" t="s">
        <v>562</v>
      </c>
      <c r="I91" s="557" t="s">
        <v>554</v>
      </c>
      <c r="J91" s="561">
        <v>16400</v>
      </c>
      <c r="K91" s="559"/>
    </row>
    <row r="92" spans="1:11" ht="14.25" x14ac:dyDescent="0.2">
      <c r="A92" s="557"/>
      <c r="B92" s="557"/>
      <c r="C92" s="564">
        <v>132</v>
      </c>
      <c r="D92" s="564"/>
      <c r="E92" s="564"/>
      <c r="F92" s="564"/>
      <c r="G92" s="564">
        <v>310</v>
      </c>
      <c r="H92" s="564"/>
      <c r="I92" s="564"/>
      <c r="J92" s="574">
        <f>SUM(J91)</f>
        <v>16400</v>
      </c>
      <c r="K92" s="559"/>
    </row>
    <row r="93" spans="1:11" ht="14.25" x14ac:dyDescent="0.2">
      <c r="A93" s="557"/>
      <c r="B93" s="557"/>
      <c r="C93" s="557">
        <v>132</v>
      </c>
      <c r="D93" s="557"/>
      <c r="E93" s="557"/>
      <c r="F93" s="557"/>
      <c r="G93" s="557">
        <v>31</v>
      </c>
      <c r="H93" s="557" t="s">
        <v>621</v>
      </c>
      <c r="I93" s="559" t="s">
        <v>554</v>
      </c>
      <c r="J93" s="561">
        <v>1588079</v>
      </c>
      <c r="K93" s="559"/>
    </row>
    <row r="94" spans="1:11" ht="14.25" x14ac:dyDescent="0.2">
      <c r="A94" s="557"/>
      <c r="B94" s="557"/>
      <c r="C94" s="557"/>
      <c r="D94" s="557"/>
      <c r="E94" s="557"/>
      <c r="F94" s="557"/>
      <c r="G94" s="557">
        <v>31</v>
      </c>
      <c r="H94" s="557" t="s">
        <v>622</v>
      </c>
      <c r="I94" s="559" t="s">
        <v>554</v>
      </c>
      <c r="J94" s="561">
        <v>4599740</v>
      </c>
      <c r="K94" s="559"/>
    </row>
    <row r="95" spans="1:11" ht="14.25" x14ac:dyDescent="0.2">
      <c r="A95" s="557"/>
      <c r="B95" s="557"/>
      <c r="C95" s="557"/>
      <c r="D95" s="557"/>
      <c r="E95" s="557"/>
      <c r="F95" s="557"/>
      <c r="G95" s="557">
        <v>31</v>
      </c>
      <c r="H95" s="557" t="s">
        <v>623</v>
      </c>
      <c r="I95" s="559" t="s">
        <v>554</v>
      </c>
      <c r="J95" s="561">
        <v>2518395</v>
      </c>
      <c r="K95" s="559"/>
    </row>
    <row r="96" spans="1:11" ht="14.25" x14ac:dyDescent="0.2">
      <c r="A96" s="557"/>
      <c r="B96" s="557"/>
      <c r="C96" s="557"/>
      <c r="D96" s="557"/>
      <c r="E96" s="557"/>
      <c r="F96" s="557"/>
      <c r="G96" s="557">
        <v>31</v>
      </c>
      <c r="H96" s="557" t="s">
        <v>624</v>
      </c>
      <c r="I96" s="559" t="s">
        <v>554</v>
      </c>
      <c r="J96" s="561">
        <v>500000</v>
      </c>
      <c r="K96" s="559"/>
    </row>
    <row r="97" spans="1:11" ht="14.25" x14ac:dyDescent="0.2">
      <c r="A97" s="557"/>
      <c r="B97" s="557"/>
      <c r="C97" s="557"/>
      <c r="D97" s="557"/>
      <c r="E97" s="557"/>
      <c r="F97" s="557"/>
      <c r="G97" s="557">
        <v>31</v>
      </c>
      <c r="H97" s="557" t="s">
        <v>625</v>
      </c>
      <c r="I97" s="559" t="s">
        <v>554</v>
      </c>
      <c r="J97" s="561">
        <v>1990000</v>
      </c>
      <c r="K97" s="559"/>
    </row>
    <row r="98" spans="1:11" ht="14.25" x14ac:dyDescent="0.2">
      <c r="A98" s="557"/>
      <c r="B98" s="557"/>
      <c r="C98" s="557"/>
      <c r="D98" s="557"/>
      <c r="E98" s="557"/>
      <c r="F98" s="557"/>
      <c r="G98" s="557">
        <v>31</v>
      </c>
      <c r="H98" s="557" t="s">
        <v>562</v>
      </c>
      <c r="I98" s="559" t="s">
        <v>554</v>
      </c>
      <c r="J98" s="561">
        <v>338860</v>
      </c>
      <c r="K98" s="559"/>
    </row>
    <row r="99" spans="1:11" ht="14.25" x14ac:dyDescent="0.2">
      <c r="A99" s="557"/>
      <c r="B99" s="557"/>
      <c r="C99" s="557"/>
      <c r="D99" s="557"/>
      <c r="E99" s="557"/>
      <c r="F99" s="557"/>
      <c r="G99" s="557">
        <v>31</v>
      </c>
      <c r="H99" s="557" t="s">
        <v>626</v>
      </c>
      <c r="I99" s="559" t="s">
        <v>554</v>
      </c>
      <c r="J99" s="561">
        <v>89000</v>
      </c>
      <c r="K99" s="559"/>
    </row>
    <row r="100" spans="1:11" ht="14.25" x14ac:dyDescent="0.2">
      <c r="A100" s="557"/>
      <c r="B100" s="557"/>
      <c r="C100" s="557"/>
      <c r="D100" s="557"/>
      <c r="E100" s="557"/>
      <c r="F100" s="557"/>
      <c r="G100" s="557">
        <v>31</v>
      </c>
      <c r="H100" s="557" t="s">
        <v>627</v>
      </c>
      <c r="I100" s="559" t="s">
        <v>554</v>
      </c>
      <c r="J100" s="561">
        <v>212930</v>
      </c>
      <c r="K100" s="559"/>
    </row>
    <row r="101" spans="1:11" ht="14.25" x14ac:dyDescent="0.2">
      <c r="A101" s="557"/>
      <c r="B101" s="557"/>
      <c r="C101" s="557"/>
      <c r="D101" s="557"/>
      <c r="E101" s="557"/>
      <c r="F101" s="557"/>
      <c r="G101" s="557">
        <v>31</v>
      </c>
      <c r="H101" s="557" t="s">
        <v>628</v>
      </c>
      <c r="I101" s="559" t="s">
        <v>554</v>
      </c>
      <c r="J101" s="561">
        <v>530000</v>
      </c>
      <c r="K101" s="559"/>
    </row>
    <row r="102" spans="1:11" ht="14.25" x14ac:dyDescent="0.2">
      <c r="A102" s="557"/>
      <c r="B102" s="557"/>
      <c r="C102" s="557"/>
      <c r="D102" s="557"/>
      <c r="E102" s="557"/>
      <c r="F102" s="557"/>
      <c r="G102" s="557">
        <v>31</v>
      </c>
      <c r="H102" s="557" t="s">
        <v>629</v>
      </c>
      <c r="I102" s="559" t="s">
        <v>554</v>
      </c>
      <c r="J102" s="561">
        <v>30000</v>
      </c>
      <c r="K102" s="559"/>
    </row>
    <row r="103" spans="1:11" ht="14.25" x14ac:dyDescent="0.2">
      <c r="A103" s="557"/>
      <c r="B103" s="557"/>
      <c r="C103" s="557"/>
      <c r="D103" s="557"/>
      <c r="E103" s="557"/>
      <c r="F103" s="557"/>
      <c r="G103" s="557">
        <v>31</v>
      </c>
      <c r="H103" s="557" t="s">
        <v>630</v>
      </c>
      <c r="I103" s="559" t="s">
        <v>554</v>
      </c>
      <c r="J103" s="561">
        <v>2078</v>
      </c>
      <c r="K103" s="559"/>
    </row>
    <row r="104" spans="1:11" ht="14.25" x14ac:dyDescent="0.2">
      <c r="A104" s="557"/>
      <c r="B104" s="557"/>
      <c r="C104" s="557"/>
      <c r="D104" s="557"/>
      <c r="E104" s="557"/>
      <c r="F104" s="557"/>
      <c r="G104" s="557">
        <v>31</v>
      </c>
      <c r="H104" s="557" t="s">
        <v>631</v>
      </c>
      <c r="I104" s="559" t="s">
        <v>554</v>
      </c>
      <c r="J104" s="561">
        <v>1244</v>
      </c>
      <c r="K104" s="559"/>
    </row>
    <row r="105" spans="1:11" ht="14.25" x14ac:dyDescent="0.2">
      <c r="A105" s="557"/>
      <c r="B105" s="557"/>
      <c r="C105" s="557"/>
      <c r="D105" s="557"/>
      <c r="E105" s="557"/>
      <c r="F105" s="557"/>
      <c r="G105" s="557">
        <v>31</v>
      </c>
      <c r="H105" s="557" t="s">
        <v>632</v>
      </c>
      <c r="I105" s="559" t="s">
        <v>554</v>
      </c>
      <c r="J105" s="561">
        <v>590000</v>
      </c>
      <c r="K105" s="559"/>
    </row>
    <row r="106" spans="1:11" ht="14.25" x14ac:dyDescent="0.2">
      <c r="A106" s="557"/>
      <c r="B106" s="557"/>
      <c r="C106" s="557"/>
      <c r="D106" s="557"/>
      <c r="E106" s="557"/>
      <c r="F106" s="557"/>
      <c r="G106" s="557">
        <v>31</v>
      </c>
      <c r="H106" s="557" t="s">
        <v>633</v>
      </c>
      <c r="I106" s="559" t="s">
        <v>554</v>
      </c>
      <c r="J106" s="561">
        <v>150000</v>
      </c>
      <c r="K106" s="559"/>
    </row>
    <row r="107" spans="1:11" ht="14.25" x14ac:dyDescent="0.2">
      <c r="A107" s="557"/>
      <c r="B107" s="557"/>
      <c r="C107" s="557"/>
      <c r="D107" s="557"/>
      <c r="E107" s="557"/>
      <c r="F107" s="557"/>
      <c r="G107" s="557">
        <v>31</v>
      </c>
      <c r="H107" s="557" t="s">
        <v>634</v>
      </c>
      <c r="I107" s="559" t="s">
        <v>554</v>
      </c>
      <c r="J107" s="561">
        <v>220000</v>
      </c>
      <c r="K107" s="559"/>
    </row>
    <row r="108" spans="1:11" ht="14.25" x14ac:dyDescent="0.2">
      <c r="A108" s="557"/>
      <c r="B108" s="557"/>
      <c r="C108" s="557"/>
      <c r="D108" s="557"/>
      <c r="E108" s="557"/>
      <c r="F108" s="557"/>
      <c r="G108" s="557">
        <v>31</v>
      </c>
      <c r="H108" s="557" t="s">
        <v>635</v>
      </c>
      <c r="I108" s="559" t="s">
        <v>554</v>
      </c>
      <c r="J108" s="561">
        <v>218899</v>
      </c>
      <c r="K108" s="559"/>
    </row>
    <row r="109" spans="1:11" s="565" customFormat="1" ht="14.25" x14ac:dyDescent="0.2">
      <c r="A109" s="564"/>
      <c r="B109" s="564"/>
      <c r="C109" s="564">
        <v>132</v>
      </c>
      <c r="D109" s="564"/>
      <c r="E109" s="564"/>
      <c r="F109" s="564"/>
      <c r="G109" s="564">
        <v>31</v>
      </c>
      <c r="H109" s="564"/>
      <c r="I109" s="564"/>
      <c r="J109" s="574">
        <f>SUM(J93:J108)</f>
        <v>13579225</v>
      </c>
      <c r="K109" s="575"/>
    </row>
    <row r="110" spans="1:11" ht="14.25" x14ac:dyDescent="0.2">
      <c r="A110" s="557"/>
      <c r="B110" s="557"/>
      <c r="C110" s="557">
        <v>132</v>
      </c>
      <c r="D110" s="557"/>
      <c r="E110" s="557"/>
      <c r="F110" s="557"/>
      <c r="G110" s="557">
        <v>300</v>
      </c>
      <c r="H110" s="557" t="s">
        <v>562</v>
      </c>
      <c r="I110" s="557" t="s">
        <v>554</v>
      </c>
      <c r="J110" s="561">
        <v>9600</v>
      </c>
      <c r="K110" s="559"/>
    </row>
    <row r="111" spans="1:11" s="565" customFormat="1" ht="14.25" x14ac:dyDescent="0.2">
      <c r="A111" s="564"/>
      <c r="B111" s="564"/>
      <c r="C111" s="564">
        <v>132</v>
      </c>
      <c r="D111" s="564"/>
      <c r="E111" s="564"/>
      <c r="F111" s="564"/>
      <c r="G111" s="564">
        <v>300</v>
      </c>
      <c r="H111" s="564"/>
      <c r="I111" s="564"/>
      <c r="J111" s="574">
        <f>SUM(J110)</f>
        <v>9600</v>
      </c>
      <c r="K111" s="575"/>
    </row>
    <row r="112" spans="1:11" ht="14.25" x14ac:dyDescent="0.2">
      <c r="A112" s="557"/>
      <c r="B112" s="557"/>
      <c r="C112" s="557">
        <v>132</v>
      </c>
      <c r="D112" s="557"/>
      <c r="E112" s="557"/>
      <c r="F112" s="557"/>
      <c r="G112" s="557">
        <v>290</v>
      </c>
      <c r="H112" s="557" t="s">
        <v>562</v>
      </c>
      <c r="I112" s="557" t="s">
        <v>554</v>
      </c>
      <c r="J112" s="561">
        <v>9000</v>
      </c>
      <c r="K112" s="559"/>
    </row>
    <row r="113" spans="1:11" s="565" customFormat="1" ht="14.25" x14ac:dyDescent="0.2">
      <c r="A113" s="564"/>
      <c r="B113" s="564"/>
      <c r="C113" s="564">
        <v>132</v>
      </c>
      <c r="D113" s="564"/>
      <c r="E113" s="564"/>
      <c r="F113" s="564"/>
      <c r="G113" s="564">
        <v>290</v>
      </c>
      <c r="H113" s="564"/>
      <c r="I113" s="564"/>
      <c r="J113" s="574">
        <f>SUM(J112)</f>
        <v>9000</v>
      </c>
      <c r="K113" s="575"/>
    </row>
    <row r="114" spans="1:11" ht="14.25" x14ac:dyDescent="0.2">
      <c r="A114" s="557"/>
      <c r="B114" s="557"/>
      <c r="C114" s="557">
        <v>132</v>
      </c>
      <c r="D114" s="557"/>
      <c r="E114" s="557"/>
      <c r="F114" s="557"/>
      <c r="G114" s="557">
        <v>280</v>
      </c>
      <c r="H114" s="557" t="s">
        <v>562</v>
      </c>
      <c r="I114" s="557" t="s">
        <v>554</v>
      </c>
      <c r="J114" s="561">
        <v>13800</v>
      </c>
      <c r="K114" s="559"/>
    </row>
    <row r="115" spans="1:11" s="565" customFormat="1" ht="14.25" x14ac:dyDescent="0.2">
      <c r="A115" s="564"/>
      <c r="B115" s="564"/>
      <c r="C115" s="564">
        <v>132</v>
      </c>
      <c r="D115" s="564"/>
      <c r="E115" s="564"/>
      <c r="F115" s="564"/>
      <c r="G115" s="564">
        <v>280</v>
      </c>
      <c r="H115" s="564"/>
      <c r="I115" s="564"/>
      <c r="J115" s="574">
        <f>SUM(J114)</f>
        <v>13800</v>
      </c>
      <c r="K115" s="575"/>
    </row>
    <row r="116" spans="1:11" ht="14.25" x14ac:dyDescent="0.2">
      <c r="A116" s="557"/>
      <c r="B116" s="557"/>
      <c r="C116" s="557">
        <v>132</v>
      </c>
      <c r="D116" s="557"/>
      <c r="E116" s="557"/>
      <c r="F116" s="557"/>
      <c r="G116" s="557">
        <v>270</v>
      </c>
      <c r="H116" s="557" t="s">
        <v>562</v>
      </c>
      <c r="I116" s="557" t="s">
        <v>554</v>
      </c>
      <c r="J116" s="561">
        <v>15170</v>
      </c>
      <c r="K116" s="559"/>
    </row>
    <row r="117" spans="1:11" s="565" customFormat="1" ht="14.25" x14ac:dyDescent="0.2">
      <c r="A117" s="564"/>
      <c r="B117" s="564"/>
      <c r="C117" s="564">
        <v>132</v>
      </c>
      <c r="D117" s="564"/>
      <c r="E117" s="564"/>
      <c r="F117" s="564"/>
      <c r="G117" s="564">
        <v>270</v>
      </c>
      <c r="H117" s="564"/>
      <c r="I117" s="564"/>
      <c r="J117" s="574">
        <f>SUM(J116)</f>
        <v>15170</v>
      </c>
      <c r="K117" s="575"/>
    </row>
    <row r="118" spans="1:11" ht="14.25" x14ac:dyDescent="0.2">
      <c r="A118" s="557"/>
      <c r="B118" s="557"/>
      <c r="C118" s="557">
        <v>132</v>
      </c>
      <c r="D118" s="557"/>
      <c r="E118" s="557"/>
      <c r="F118" s="557"/>
      <c r="G118" s="557">
        <v>260</v>
      </c>
      <c r="H118" s="557" t="s">
        <v>562</v>
      </c>
      <c r="I118" s="557" t="s">
        <v>554</v>
      </c>
      <c r="J118" s="561">
        <v>38000</v>
      </c>
      <c r="K118" s="559"/>
    </row>
    <row r="119" spans="1:11" s="565" customFormat="1" ht="14.25" x14ac:dyDescent="0.2">
      <c r="A119" s="564"/>
      <c r="B119" s="564"/>
      <c r="C119" s="564">
        <v>132</v>
      </c>
      <c r="D119" s="564"/>
      <c r="E119" s="564"/>
      <c r="F119" s="564"/>
      <c r="G119" s="564">
        <v>260</v>
      </c>
      <c r="H119" s="564"/>
      <c r="I119" s="564"/>
      <c r="J119" s="574">
        <f>SUM(J118)</f>
        <v>38000</v>
      </c>
      <c r="K119" s="575"/>
    </row>
    <row r="120" spans="1:11" ht="14.25" x14ac:dyDescent="0.2">
      <c r="A120" s="557"/>
      <c r="B120" s="557"/>
      <c r="C120" s="557">
        <v>132</v>
      </c>
      <c r="D120" s="557"/>
      <c r="E120" s="557"/>
      <c r="F120" s="557"/>
      <c r="G120" s="557">
        <v>250</v>
      </c>
      <c r="H120" s="557" t="s">
        <v>562</v>
      </c>
      <c r="I120" s="557" t="s">
        <v>554</v>
      </c>
      <c r="J120" s="561">
        <v>34000</v>
      </c>
      <c r="K120" s="559"/>
    </row>
    <row r="121" spans="1:11" s="565" customFormat="1" ht="14.25" x14ac:dyDescent="0.2">
      <c r="A121" s="564"/>
      <c r="B121" s="564"/>
      <c r="C121" s="564">
        <v>132</v>
      </c>
      <c r="D121" s="564"/>
      <c r="E121" s="564"/>
      <c r="F121" s="564"/>
      <c r="G121" s="564">
        <v>250</v>
      </c>
      <c r="H121" s="564"/>
      <c r="I121" s="564"/>
      <c r="J121" s="574">
        <f>SUM(J120)</f>
        <v>34000</v>
      </c>
      <c r="K121" s="575"/>
    </row>
    <row r="122" spans="1:11" s="565" customFormat="1" ht="14.25" x14ac:dyDescent="0.2">
      <c r="A122" s="564"/>
      <c r="B122" s="564"/>
      <c r="C122" s="557">
        <v>132</v>
      </c>
      <c r="D122" s="557"/>
      <c r="E122" s="557"/>
      <c r="F122" s="557"/>
      <c r="G122" s="557">
        <v>240</v>
      </c>
      <c r="H122" s="557" t="s">
        <v>562</v>
      </c>
      <c r="I122" s="557" t="s">
        <v>554</v>
      </c>
      <c r="J122" s="561">
        <v>4500</v>
      </c>
      <c r="K122" s="575"/>
    </row>
    <row r="123" spans="1:11" s="565" customFormat="1" ht="14.25" x14ac:dyDescent="0.2">
      <c r="A123" s="564"/>
      <c r="B123" s="564"/>
      <c r="C123" s="564">
        <v>132</v>
      </c>
      <c r="D123" s="564"/>
      <c r="E123" s="564"/>
      <c r="F123" s="564"/>
      <c r="G123" s="564">
        <v>240</v>
      </c>
      <c r="H123" s="564"/>
      <c r="I123" s="564"/>
      <c r="J123" s="574">
        <f>SUM(J122)</f>
        <v>4500</v>
      </c>
      <c r="K123" s="575"/>
    </row>
    <row r="124" spans="1:11" s="565" customFormat="1" ht="14.25" x14ac:dyDescent="0.2">
      <c r="A124" s="564"/>
      <c r="B124" s="564"/>
      <c r="C124" s="557">
        <v>132</v>
      </c>
      <c r="D124" s="557"/>
      <c r="E124" s="557"/>
      <c r="F124" s="557"/>
      <c r="G124" s="557">
        <v>230</v>
      </c>
      <c r="H124" s="557" t="s">
        <v>562</v>
      </c>
      <c r="I124" s="557" t="s">
        <v>554</v>
      </c>
      <c r="J124" s="561">
        <v>15600</v>
      </c>
      <c r="K124" s="575"/>
    </row>
    <row r="125" spans="1:11" s="565" customFormat="1" ht="14.25" x14ac:dyDescent="0.2">
      <c r="A125" s="564"/>
      <c r="B125" s="564"/>
      <c r="C125" s="564">
        <v>132</v>
      </c>
      <c r="D125" s="564"/>
      <c r="E125" s="564"/>
      <c r="F125" s="564"/>
      <c r="G125" s="564">
        <v>230</v>
      </c>
      <c r="H125" s="564"/>
      <c r="I125" s="564"/>
      <c r="J125" s="574">
        <f>SUM(J124)</f>
        <v>15600</v>
      </c>
      <c r="K125" s="575"/>
    </row>
    <row r="126" spans="1:11" s="565" customFormat="1" ht="14.25" x14ac:dyDescent="0.2">
      <c r="A126" s="564"/>
      <c r="B126" s="564"/>
      <c r="C126" s="557">
        <v>132</v>
      </c>
      <c r="D126" s="557"/>
      <c r="E126" s="557"/>
      <c r="F126" s="557"/>
      <c r="G126" s="557">
        <v>220</v>
      </c>
      <c r="H126" s="557" t="s">
        <v>562</v>
      </c>
      <c r="I126" s="557" t="s">
        <v>554</v>
      </c>
      <c r="J126" s="561">
        <v>3100</v>
      </c>
      <c r="K126" s="575"/>
    </row>
    <row r="127" spans="1:11" s="565" customFormat="1" ht="14.25" x14ac:dyDescent="0.2">
      <c r="A127" s="564"/>
      <c r="B127" s="564"/>
      <c r="C127" s="564">
        <v>132</v>
      </c>
      <c r="D127" s="564"/>
      <c r="E127" s="564"/>
      <c r="F127" s="564"/>
      <c r="G127" s="564">
        <v>220</v>
      </c>
      <c r="H127" s="564"/>
      <c r="I127" s="564"/>
      <c r="J127" s="574">
        <f>SUM(J126)</f>
        <v>3100</v>
      </c>
      <c r="K127" s="575"/>
    </row>
    <row r="128" spans="1:11" ht="14.25" x14ac:dyDescent="0.2">
      <c r="A128" s="557"/>
      <c r="B128" s="557"/>
      <c r="C128" s="557">
        <v>132</v>
      </c>
      <c r="D128" s="557"/>
      <c r="E128" s="557"/>
      <c r="F128" s="557"/>
      <c r="G128" s="557">
        <v>210</v>
      </c>
      <c r="H128" s="557" t="s">
        <v>562</v>
      </c>
      <c r="I128" s="557" t="s">
        <v>554</v>
      </c>
      <c r="J128" s="561">
        <v>32500</v>
      </c>
      <c r="K128" s="559"/>
    </row>
    <row r="129" spans="1:11" s="565" customFormat="1" ht="14.25" x14ac:dyDescent="0.2">
      <c r="A129" s="564"/>
      <c r="B129" s="564"/>
      <c r="C129" s="564">
        <v>132</v>
      </c>
      <c r="D129" s="564"/>
      <c r="E129" s="564"/>
      <c r="F129" s="564"/>
      <c r="G129" s="564">
        <v>210</v>
      </c>
      <c r="H129" s="564"/>
      <c r="I129" s="564"/>
      <c r="J129" s="574">
        <f>SUM(J128)</f>
        <v>32500</v>
      </c>
      <c r="K129" s="575"/>
    </row>
    <row r="130" spans="1:11" ht="14.25" x14ac:dyDescent="0.2">
      <c r="A130" s="557"/>
      <c r="B130" s="557"/>
      <c r="C130" s="557">
        <v>132</v>
      </c>
      <c r="D130" s="557"/>
      <c r="E130" s="557"/>
      <c r="F130" s="557"/>
      <c r="G130" s="557">
        <v>200</v>
      </c>
      <c r="H130" s="557" t="s">
        <v>562</v>
      </c>
      <c r="I130" s="557" t="s">
        <v>554</v>
      </c>
      <c r="J130" s="561">
        <v>23000</v>
      </c>
      <c r="K130" s="559"/>
    </row>
    <row r="131" spans="1:11" s="565" customFormat="1" ht="14.25" x14ac:dyDescent="0.2">
      <c r="A131" s="564"/>
      <c r="B131" s="564"/>
      <c r="C131" s="564">
        <v>132</v>
      </c>
      <c r="D131" s="564"/>
      <c r="E131" s="564"/>
      <c r="F131" s="564"/>
      <c r="G131" s="564">
        <v>200</v>
      </c>
      <c r="H131" s="564"/>
      <c r="I131" s="564"/>
      <c r="J131" s="574">
        <f>SUM(J130)</f>
        <v>23000</v>
      </c>
      <c r="K131" s="575"/>
    </row>
    <row r="132" spans="1:11" ht="14.25" x14ac:dyDescent="0.2">
      <c r="A132" s="557"/>
      <c r="B132" s="557"/>
      <c r="C132" s="557">
        <v>132</v>
      </c>
      <c r="D132" s="557"/>
      <c r="E132" s="557"/>
      <c r="F132" s="557"/>
      <c r="G132" s="557">
        <v>190</v>
      </c>
      <c r="H132" s="557" t="s">
        <v>562</v>
      </c>
      <c r="I132" s="557" t="s">
        <v>554</v>
      </c>
      <c r="J132" s="561">
        <v>60000</v>
      </c>
      <c r="K132" s="559"/>
    </row>
    <row r="133" spans="1:11" s="565" customFormat="1" ht="14.25" x14ac:dyDescent="0.2">
      <c r="A133" s="564"/>
      <c r="B133" s="564"/>
      <c r="C133" s="564">
        <v>132</v>
      </c>
      <c r="D133" s="564"/>
      <c r="E133" s="564"/>
      <c r="F133" s="564"/>
      <c r="G133" s="564">
        <v>190</v>
      </c>
      <c r="H133" s="564"/>
      <c r="I133" s="564"/>
      <c r="J133" s="574">
        <f>SUM(J132)</f>
        <v>60000</v>
      </c>
      <c r="K133" s="575"/>
    </row>
    <row r="134" spans="1:11" ht="14.25" x14ac:dyDescent="0.2">
      <c r="A134" s="557"/>
      <c r="B134" s="557"/>
      <c r="C134" s="557">
        <v>132</v>
      </c>
      <c r="D134" s="557"/>
      <c r="E134" s="557"/>
      <c r="F134" s="557"/>
      <c r="G134" s="557">
        <v>180</v>
      </c>
      <c r="H134" s="557" t="s">
        <v>562</v>
      </c>
      <c r="I134" s="557" t="s">
        <v>554</v>
      </c>
      <c r="J134" s="561">
        <v>12000</v>
      </c>
      <c r="K134" s="559"/>
    </row>
    <row r="135" spans="1:11" s="565" customFormat="1" ht="14.25" x14ac:dyDescent="0.2">
      <c r="A135" s="564"/>
      <c r="B135" s="564"/>
      <c r="C135" s="564">
        <v>132</v>
      </c>
      <c r="D135" s="564"/>
      <c r="E135" s="564"/>
      <c r="F135" s="564"/>
      <c r="G135" s="564">
        <v>180</v>
      </c>
      <c r="H135" s="564"/>
      <c r="I135" s="564"/>
      <c r="J135" s="574">
        <f>SUM(J134)</f>
        <v>12000</v>
      </c>
      <c r="K135" s="575"/>
    </row>
    <row r="136" spans="1:11" ht="14.25" x14ac:dyDescent="0.2">
      <c r="A136" s="557"/>
      <c r="B136" s="557"/>
      <c r="C136" s="557">
        <v>132</v>
      </c>
      <c r="D136" s="557"/>
      <c r="E136" s="557"/>
      <c r="F136" s="557"/>
      <c r="G136" s="557">
        <v>170</v>
      </c>
      <c r="H136" s="557" t="s">
        <v>562</v>
      </c>
      <c r="I136" s="557" t="s">
        <v>554</v>
      </c>
      <c r="J136" s="561">
        <v>8380</v>
      </c>
      <c r="K136" s="559"/>
    </row>
    <row r="137" spans="1:11" ht="14.25" x14ac:dyDescent="0.2">
      <c r="A137" s="557"/>
      <c r="B137" s="557"/>
      <c r="C137" s="557"/>
      <c r="D137" s="557"/>
      <c r="E137" s="557"/>
      <c r="F137" s="557"/>
      <c r="G137" s="557"/>
      <c r="H137" s="559" t="s">
        <v>620</v>
      </c>
      <c r="I137" s="557" t="s">
        <v>554</v>
      </c>
      <c r="J137" s="561">
        <v>156</v>
      </c>
      <c r="K137" s="559"/>
    </row>
    <row r="138" spans="1:11" s="565" customFormat="1" ht="14.25" x14ac:dyDescent="0.2">
      <c r="A138" s="564"/>
      <c r="B138" s="564"/>
      <c r="C138" s="564">
        <v>132</v>
      </c>
      <c r="D138" s="564"/>
      <c r="E138" s="564"/>
      <c r="F138" s="564"/>
      <c r="G138" s="564">
        <v>170</v>
      </c>
      <c r="H138" s="564"/>
      <c r="I138" s="564"/>
      <c r="J138" s="574">
        <f>SUM(J136:J137)</f>
        <v>8536</v>
      </c>
      <c r="K138" s="575"/>
    </row>
    <row r="139" spans="1:11" s="565" customFormat="1" ht="14.25" x14ac:dyDescent="0.2">
      <c r="A139" s="564"/>
      <c r="B139" s="564"/>
      <c r="C139" s="557">
        <v>132</v>
      </c>
      <c r="D139" s="557"/>
      <c r="E139" s="557"/>
      <c r="F139" s="557"/>
      <c r="G139" s="557">
        <v>160</v>
      </c>
      <c r="H139" s="557" t="s">
        <v>562</v>
      </c>
      <c r="I139" s="557" t="s">
        <v>554</v>
      </c>
      <c r="J139" s="561">
        <v>68000</v>
      </c>
      <c r="K139" s="575"/>
    </row>
    <row r="140" spans="1:11" s="565" customFormat="1" ht="14.25" x14ac:dyDescent="0.2">
      <c r="A140" s="564"/>
      <c r="B140" s="564"/>
      <c r="C140" s="564">
        <v>132</v>
      </c>
      <c r="D140" s="564"/>
      <c r="E140" s="564"/>
      <c r="F140" s="564"/>
      <c r="G140" s="564">
        <v>160</v>
      </c>
      <c r="H140" s="564"/>
      <c r="I140" s="564"/>
      <c r="J140" s="574">
        <f>SUM(J139)</f>
        <v>68000</v>
      </c>
      <c r="K140" s="575"/>
    </row>
    <row r="141" spans="1:11" ht="14.25" x14ac:dyDescent="0.2">
      <c r="A141" s="557"/>
      <c r="B141" s="557"/>
      <c r="C141" s="557">
        <v>132</v>
      </c>
      <c r="D141" s="557"/>
      <c r="E141" s="557"/>
      <c r="F141" s="557"/>
      <c r="G141" s="557">
        <v>150</v>
      </c>
      <c r="H141" s="557" t="s">
        <v>562</v>
      </c>
      <c r="I141" s="557" t="s">
        <v>554</v>
      </c>
      <c r="J141" s="561">
        <v>5000</v>
      </c>
      <c r="K141" s="559"/>
    </row>
    <row r="142" spans="1:11" s="565" customFormat="1" ht="14.25" x14ac:dyDescent="0.2">
      <c r="A142" s="564"/>
      <c r="B142" s="564"/>
      <c r="C142" s="564">
        <v>132</v>
      </c>
      <c r="D142" s="564"/>
      <c r="E142" s="564"/>
      <c r="F142" s="564"/>
      <c r="G142" s="564">
        <v>150</v>
      </c>
      <c r="H142" s="564"/>
      <c r="I142" s="564"/>
      <c r="J142" s="574">
        <f>SUM(J141)</f>
        <v>5000</v>
      </c>
      <c r="K142" s="575"/>
    </row>
    <row r="143" spans="1:11" ht="14.25" x14ac:dyDescent="0.2">
      <c r="A143" s="557"/>
      <c r="B143" s="557"/>
      <c r="C143" s="557">
        <v>132</v>
      </c>
      <c r="D143" s="557"/>
      <c r="E143" s="557"/>
      <c r="F143" s="557"/>
      <c r="G143" s="557">
        <v>140</v>
      </c>
      <c r="H143" s="557" t="s">
        <v>562</v>
      </c>
      <c r="I143" s="557" t="s">
        <v>554</v>
      </c>
      <c r="J143" s="561">
        <v>5900</v>
      </c>
      <c r="K143" s="559"/>
    </row>
    <row r="144" spans="1:11" ht="14.25" x14ac:dyDescent="0.2">
      <c r="A144" s="557"/>
      <c r="B144" s="557"/>
      <c r="C144" s="557"/>
      <c r="D144" s="557"/>
      <c r="E144" s="557"/>
      <c r="F144" s="557"/>
      <c r="G144" s="557"/>
      <c r="H144" s="559" t="s">
        <v>620</v>
      </c>
      <c r="I144" s="557" t="s">
        <v>554</v>
      </c>
      <c r="J144" s="561">
        <v>400</v>
      </c>
      <c r="K144" s="559"/>
    </row>
    <row r="145" spans="1:11" s="565" customFormat="1" ht="14.25" x14ac:dyDescent="0.2">
      <c r="A145" s="564"/>
      <c r="B145" s="564"/>
      <c r="C145" s="564">
        <v>132</v>
      </c>
      <c r="D145" s="564"/>
      <c r="E145" s="564"/>
      <c r="F145" s="564"/>
      <c r="G145" s="564">
        <v>140</v>
      </c>
      <c r="H145" s="564"/>
      <c r="I145" s="564"/>
      <c r="J145" s="574">
        <f>SUM(J143:J144)</f>
        <v>6300</v>
      </c>
      <c r="K145" s="575"/>
    </row>
    <row r="146" spans="1:11" ht="14.25" x14ac:dyDescent="0.2">
      <c r="A146" s="557"/>
      <c r="B146" s="557"/>
      <c r="C146" s="557">
        <v>132</v>
      </c>
      <c r="D146" s="557"/>
      <c r="E146" s="557"/>
      <c r="F146" s="557"/>
      <c r="G146" s="557">
        <v>130</v>
      </c>
      <c r="H146" s="557" t="s">
        <v>562</v>
      </c>
      <c r="I146" s="557" t="s">
        <v>554</v>
      </c>
      <c r="J146" s="561">
        <v>11300</v>
      </c>
      <c r="K146" s="559"/>
    </row>
    <row r="147" spans="1:11" s="565" customFormat="1" ht="14.25" x14ac:dyDescent="0.2">
      <c r="A147" s="564"/>
      <c r="B147" s="564"/>
      <c r="C147" s="564">
        <v>132</v>
      </c>
      <c r="D147" s="564"/>
      <c r="E147" s="564"/>
      <c r="F147" s="564"/>
      <c r="G147" s="564">
        <v>130</v>
      </c>
      <c r="H147" s="564"/>
      <c r="I147" s="564"/>
      <c r="J147" s="574">
        <f>SUM(J146)</f>
        <v>11300</v>
      </c>
      <c r="K147" s="575"/>
    </row>
    <row r="148" spans="1:11" ht="14.25" x14ac:dyDescent="0.2">
      <c r="A148" s="557"/>
      <c r="B148" s="557"/>
      <c r="C148" s="557">
        <v>132</v>
      </c>
      <c r="D148" s="557"/>
      <c r="E148" s="557"/>
      <c r="F148" s="557"/>
      <c r="G148" s="557">
        <v>110</v>
      </c>
      <c r="H148" s="557" t="s">
        <v>562</v>
      </c>
      <c r="I148" s="557" t="s">
        <v>554</v>
      </c>
      <c r="J148" s="561">
        <v>25000</v>
      </c>
      <c r="K148" s="559"/>
    </row>
    <row r="149" spans="1:11" ht="14.25" x14ac:dyDescent="0.2">
      <c r="A149" s="557"/>
      <c r="B149" s="557"/>
      <c r="C149" s="557"/>
      <c r="D149" s="557"/>
      <c r="E149" s="557"/>
      <c r="F149" s="557"/>
      <c r="G149" s="557"/>
      <c r="H149" s="559" t="s">
        <v>620</v>
      </c>
      <c r="I149" s="557" t="s">
        <v>554</v>
      </c>
      <c r="J149" s="561">
        <v>1000</v>
      </c>
      <c r="K149" s="559"/>
    </row>
    <row r="150" spans="1:11" s="565" customFormat="1" ht="14.25" x14ac:dyDescent="0.2">
      <c r="A150" s="564"/>
      <c r="B150" s="564"/>
      <c r="C150" s="564">
        <v>132</v>
      </c>
      <c r="D150" s="564"/>
      <c r="E150" s="564"/>
      <c r="F150" s="564"/>
      <c r="G150" s="564">
        <v>110</v>
      </c>
      <c r="H150" s="564"/>
      <c r="I150" s="564"/>
      <c r="J150" s="574">
        <f>SUM(J148:J149)</f>
        <v>26000</v>
      </c>
      <c r="K150" s="575"/>
    </row>
    <row r="151" spans="1:11" ht="14.25" x14ac:dyDescent="0.2">
      <c r="A151" s="557"/>
      <c r="B151" s="557"/>
      <c r="C151" s="557">
        <v>132</v>
      </c>
      <c r="D151" s="557"/>
      <c r="E151" s="557"/>
      <c r="F151" s="557"/>
      <c r="G151" s="557">
        <v>100</v>
      </c>
      <c r="H151" s="557" t="s">
        <v>562</v>
      </c>
      <c r="I151" s="557" t="s">
        <v>554</v>
      </c>
      <c r="J151" s="561">
        <v>28000</v>
      </c>
      <c r="K151" s="559"/>
    </row>
    <row r="152" spans="1:11" s="565" customFormat="1" ht="14.25" x14ac:dyDescent="0.2">
      <c r="A152" s="564"/>
      <c r="B152" s="564"/>
      <c r="C152" s="564">
        <v>132</v>
      </c>
      <c r="D152" s="564"/>
      <c r="E152" s="564"/>
      <c r="F152" s="564"/>
      <c r="G152" s="564">
        <v>100</v>
      </c>
      <c r="H152" s="564"/>
      <c r="I152" s="564"/>
      <c r="J152" s="574">
        <f>SUM(J151)</f>
        <v>28000</v>
      </c>
      <c r="K152" s="575"/>
    </row>
    <row r="153" spans="1:11" ht="14.25" x14ac:dyDescent="0.2">
      <c r="A153" s="557"/>
      <c r="B153" s="557"/>
      <c r="C153" s="557">
        <v>132</v>
      </c>
      <c r="D153" s="557"/>
      <c r="E153" s="557"/>
      <c r="F153" s="557"/>
      <c r="G153" s="576" t="s">
        <v>636</v>
      </c>
      <c r="H153" s="557" t="s">
        <v>562</v>
      </c>
      <c r="I153" s="557" t="s">
        <v>554</v>
      </c>
      <c r="J153" s="561">
        <v>12240</v>
      </c>
      <c r="K153" s="559"/>
    </row>
    <row r="154" spans="1:11" s="565" customFormat="1" ht="14.25" x14ac:dyDescent="0.2">
      <c r="A154" s="564"/>
      <c r="B154" s="564"/>
      <c r="C154" s="564">
        <v>132</v>
      </c>
      <c r="D154" s="564"/>
      <c r="E154" s="564"/>
      <c r="F154" s="564"/>
      <c r="G154" s="577" t="s">
        <v>636</v>
      </c>
      <c r="H154" s="564"/>
      <c r="I154" s="564"/>
      <c r="J154" s="574">
        <f>SUM(J153)</f>
        <v>12240</v>
      </c>
      <c r="K154" s="575"/>
    </row>
    <row r="155" spans="1:11" ht="14.25" x14ac:dyDescent="0.2">
      <c r="A155" s="557"/>
      <c r="B155" s="557"/>
      <c r="C155" s="557">
        <v>132</v>
      </c>
      <c r="D155" s="557"/>
      <c r="E155" s="557"/>
      <c r="F155" s="557"/>
      <c r="G155" s="576" t="s">
        <v>637</v>
      </c>
      <c r="H155" s="557" t="s">
        <v>562</v>
      </c>
      <c r="I155" s="557" t="s">
        <v>554</v>
      </c>
      <c r="J155" s="561">
        <v>38000</v>
      </c>
      <c r="K155" s="559"/>
    </row>
    <row r="156" spans="1:11" s="565" customFormat="1" ht="14.25" x14ac:dyDescent="0.2">
      <c r="A156" s="564"/>
      <c r="B156" s="564"/>
      <c r="C156" s="564">
        <v>132</v>
      </c>
      <c r="D156" s="564"/>
      <c r="E156" s="564"/>
      <c r="F156" s="564"/>
      <c r="G156" s="577" t="s">
        <v>637</v>
      </c>
      <c r="H156" s="564"/>
      <c r="I156" s="564"/>
      <c r="J156" s="574">
        <f>SUM(J155)</f>
        <v>38000</v>
      </c>
      <c r="K156" s="575"/>
    </row>
    <row r="157" spans="1:11" ht="14.25" x14ac:dyDescent="0.2">
      <c r="A157" s="557"/>
      <c r="B157" s="557"/>
      <c r="C157" s="557">
        <v>132</v>
      </c>
      <c r="D157" s="557"/>
      <c r="E157" s="557"/>
      <c r="F157" s="557"/>
      <c r="G157" s="576" t="s">
        <v>638</v>
      </c>
      <c r="H157" s="557" t="s">
        <v>562</v>
      </c>
      <c r="I157" s="557" t="s">
        <v>554</v>
      </c>
      <c r="J157" s="561">
        <v>5000</v>
      </c>
      <c r="K157" s="559"/>
    </row>
    <row r="158" spans="1:11" ht="14.25" x14ac:dyDescent="0.2">
      <c r="A158" s="557"/>
      <c r="B158" s="557"/>
      <c r="C158" s="557"/>
      <c r="D158" s="557"/>
      <c r="E158" s="557"/>
      <c r="F158" s="557"/>
      <c r="G158" s="576"/>
      <c r="H158" s="559" t="s">
        <v>620</v>
      </c>
      <c r="I158" s="557" t="s">
        <v>554</v>
      </c>
      <c r="J158" s="561">
        <v>2000</v>
      </c>
      <c r="K158" s="559"/>
    </row>
    <row r="159" spans="1:11" s="565" customFormat="1" ht="14.25" x14ac:dyDescent="0.2">
      <c r="A159" s="564"/>
      <c r="B159" s="564"/>
      <c r="C159" s="564">
        <v>132</v>
      </c>
      <c r="D159" s="564"/>
      <c r="E159" s="564"/>
      <c r="F159" s="564"/>
      <c r="G159" s="577" t="s">
        <v>638</v>
      </c>
      <c r="H159" s="564"/>
      <c r="I159" s="564"/>
      <c r="J159" s="574">
        <f>SUM(J157:J158)</f>
        <v>7000</v>
      </c>
      <c r="K159" s="575"/>
    </row>
    <row r="160" spans="1:11" ht="14.25" x14ac:dyDescent="0.2">
      <c r="A160" s="557"/>
      <c r="B160" s="557"/>
      <c r="C160" s="557">
        <v>132</v>
      </c>
      <c r="D160" s="557"/>
      <c r="E160" s="557"/>
      <c r="F160" s="557"/>
      <c r="G160" s="576" t="s">
        <v>639</v>
      </c>
      <c r="H160" s="557" t="s">
        <v>562</v>
      </c>
      <c r="I160" s="557" t="s">
        <v>554</v>
      </c>
      <c r="J160" s="561">
        <v>15000</v>
      </c>
      <c r="K160" s="559"/>
    </row>
    <row r="161" spans="1:11" s="565" customFormat="1" ht="14.25" x14ac:dyDescent="0.2">
      <c r="A161" s="564"/>
      <c r="B161" s="564"/>
      <c r="C161" s="564">
        <v>132</v>
      </c>
      <c r="D161" s="564"/>
      <c r="E161" s="564"/>
      <c r="F161" s="564"/>
      <c r="G161" s="577" t="s">
        <v>639</v>
      </c>
      <c r="H161" s="564"/>
      <c r="I161" s="564"/>
      <c r="J161" s="574">
        <f>SUM(J160)</f>
        <v>15000</v>
      </c>
      <c r="K161" s="575"/>
    </row>
    <row r="162" spans="1:11" ht="14.25" x14ac:dyDescent="0.2">
      <c r="A162" s="557"/>
      <c r="B162" s="557"/>
      <c r="C162" s="557">
        <v>132</v>
      </c>
      <c r="D162" s="557"/>
      <c r="E162" s="557"/>
      <c r="F162" s="557"/>
      <c r="G162" s="576" t="s">
        <v>640</v>
      </c>
      <c r="H162" s="557" t="s">
        <v>562</v>
      </c>
      <c r="I162" s="557" t="s">
        <v>554</v>
      </c>
      <c r="J162" s="561">
        <v>38000</v>
      </c>
      <c r="K162" s="559"/>
    </row>
    <row r="163" spans="1:11" s="565" customFormat="1" ht="14.25" x14ac:dyDescent="0.2">
      <c r="A163" s="564"/>
      <c r="B163" s="564"/>
      <c r="C163" s="564">
        <v>132</v>
      </c>
      <c r="D163" s="564"/>
      <c r="E163" s="564"/>
      <c r="F163" s="564"/>
      <c r="G163" s="577" t="s">
        <v>640</v>
      </c>
      <c r="H163" s="564"/>
      <c r="I163" s="564"/>
      <c r="J163" s="574">
        <f>SUM(J162)</f>
        <v>38000</v>
      </c>
      <c r="K163" s="575"/>
    </row>
    <row r="164" spans="1:11" ht="14.25" x14ac:dyDescent="0.2">
      <c r="A164" s="557"/>
      <c r="B164" s="557"/>
      <c r="C164" s="557">
        <v>132</v>
      </c>
      <c r="D164" s="557"/>
      <c r="E164" s="557"/>
      <c r="F164" s="557"/>
      <c r="G164" s="576" t="s">
        <v>641</v>
      </c>
      <c r="H164" s="557" t="s">
        <v>562</v>
      </c>
      <c r="I164" s="557" t="s">
        <v>554</v>
      </c>
      <c r="J164" s="561">
        <v>144640</v>
      </c>
      <c r="K164" s="559"/>
    </row>
    <row r="165" spans="1:11" s="565" customFormat="1" ht="14.25" x14ac:dyDescent="0.2">
      <c r="A165" s="564"/>
      <c r="B165" s="564"/>
      <c r="C165" s="564">
        <v>132</v>
      </c>
      <c r="D165" s="564"/>
      <c r="E165" s="564"/>
      <c r="F165" s="564"/>
      <c r="G165" s="577" t="s">
        <v>641</v>
      </c>
      <c r="H165" s="564"/>
      <c r="I165" s="564"/>
      <c r="J165" s="574">
        <f>SUM(J164)</f>
        <v>144640</v>
      </c>
      <c r="K165" s="575"/>
    </row>
    <row r="166" spans="1:11" ht="16.5" thickBot="1" x14ac:dyDescent="0.3">
      <c r="A166" s="578" t="s">
        <v>58</v>
      </c>
      <c r="B166" s="579"/>
      <c r="C166" s="580">
        <v>132</v>
      </c>
      <c r="D166" s="580"/>
      <c r="E166" s="580" t="s">
        <v>545</v>
      </c>
      <c r="F166" s="580"/>
      <c r="G166" s="580" t="s">
        <v>642</v>
      </c>
      <c r="H166" s="580" t="s">
        <v>642</v>
      </c>
      <c r="I166" s="580" t="s">
        <v>642</v>
      </c>
      <c r="J166" s="581">
        <f>SUM(J22+J24+J26+J28+J30+J83+J86+J88+J90+J92+J109+J111+J113+J115+J117+J119+J121+J123+J125+J127+J129+J131+J133+J135+J138+J140+J142+J145+J147+J150+J152+J154+J156+J159+J161+J163+J165)</f>
        <v>31900000</v>
      </c>
      <c r="K166" s="559"/>
    </row>
    <row r="167" spans="1:11" ht="15" thickTop="1" x14ac:dyDescent="0.2">
      <c r="A167" s="557"/>
      <c r="B167" s="557"/>
      <c r="C167" s="557"/>
      <c r="D167" s="557"/>
      <c r="E167" s="557"/>
      <c r="F167" s="557"/>
      <c r="G167" s="557"/>
      <c r="H167" s="557"/>
      <c r="I167" s="557"/>
      <c r="J167" s="561"/>
      <c r="K167" s="559"/>
    </row>
    <row r="168" spans="1:11" ht="14.25" x14ac:dyDescent="0.2">
      <c r="A168" s="557">
        <v>206</v>
      </c>
      <c r="B168" s="558">
        <v>42472</v>
      </c>
      <c r="C168" s="557">
        <v>132</v>
      </c>
      <c r="D168" s="557" t="s">
        <v>643</v>
      </c>
      <c r="E168" s="557" t="s">
        <v>644</v>
      </c>
      <c r="F168" s="560" t="s">
        <v>546</v>
      </c>
      <c r="G168" s="557">
        <v>380</v>
      </c>
      <c r="H168" s="557" t="s">
        <v>634</v>
      </c>
      <c r="I168" s="557" t="s">
        <v>554</v>
      </c>
      <c r="J168" s="582">
        <v>3389</v>
      </c>
      <c r="K168" s="559"/>
    </row>
    <row r="169" spans="1:11" ht="14.25" x14ac:dyDescent="0.2">
      <c r="A169" s="560"/>
      <c r="B169" s="558"/>
      <c r="C169" s="557">
        <v>132</v>
      </c>
      <c r="D169" s="560"/>
      <c r="E169" s="557" t="s">
        <v>644</v>
      </c>
      <c r="F169" s="560" t="s">
        <v>549</v>
      </c>
      <c r="G169" s="557">
        <v>380</v>
      </c>
      <c r="H169" s="557" t="s">
        <v>635</v>
      </c>
      <c r="I169" s="557" t="s">
        <v>554</v>
      </c>
      <c r="J169" s="582">
        <v>6776</v>
      </c>
      <c r="K169" s="559"/>
    </row>
    <row r="170" spans="1:11" s="565" customFormat="1" ht="14.25" x14ac:dyDescent="0.2">
      <c r="A170" s="562"/>
      <c r="B170" s="562"/>
      <c r="C170" s="564">
        <v>132</v>
      </c>
      <c r="D170" s="562"/>
      <c r="E170" s="564"/>
      <c r="F170" s="562"/>
      <c r="G170" s="564">
        <v>380</v>
      </c>
      <c r="H170" s="564"/>
      <c r="I170" s="564"/>
      <c r="J170" s="583">
        <v>10165</v>
      </c>
      <c r="K170" s="575"/>
    </row>
    <row r="171" spans="1:11" ht="14.25" x14ac:dyDescent="0.2">
      <c r="A171" s="560"/>
      <c r="B171" s="558"/>
      <c r="C171" s="557">
        <v>132</v>
      </c>
      <c r="D171" s="560"/>
      <c r="E171" s="557" t="s">
        <v>644</v>
      </c>
      <c r="F171" s="560"/>
      <c r="G171" s="557">
        <v>330</v>
      </c>
      <c r="H171" s="557" t="s">
        <v>634</v>
      </c>
      <c r="I171" s="557" t="s">
        <v>554</v>
      </c>
      <c r="J171" s="582">
        <v>1540</v>
      </c>
      <c r="K171" s="559"/>
    </row>
    <row r="172" spans="1:11" ht="14.25" x14ac:dyDescent="0.2">
      <c r="A172" s="560"/>
      <c r="B172" s="558"/>
      <c r="C172" s="557">
        <v>132</v>
      </c>
      <c r="D172" s="560"/>
      <c r="E172" s="557" t="s">
        <v>644</v>
      </c>
      <c r="F172" s="560"/>
      <c r="G172" s="557">
        <v>330</v>
      </c>
      <c r="H172" s="557" t="s">
        <v>635</v>
      </c>
      <c r="I172" s="557" t="s">
        <v>554</v>
      </c>
      <c r="J172" s="582">
        <v>3080</v>
      </c>
      <c r="K172" s="559"/>
    </row>
    <row r="173" spans="1:11" s="565" customFormat="1" ht="14.25" x14ac:dyDescent="0.2">
      <c r="A173" s="562"/>
      <c r="B173" s="562"/>
      <c r="C173" s="564">
        <v>132</v>
      </c>
      <c r="D173" s="562"/>
      <c r="E173" s="564"/>
      <c r="F173" s="562"/>
      <c r="G173" s="564">
        <v>330</v>
      </c>
      <c r="H173" s="564"/>
      <c r="I173" s="564"/>
      <c r="J173" s="583">
        <v>4620</v>
      </c>
      <c r="K173" s="575"/>
    </row>
    <row r="174" spans="1:11" ht="14.25" x14ac:dyDescent="0.2">
      <c r="A174" s="560"/>
      <c r="B174" s="558"/>
      <c r="C174" s="557">
        <v>132</v>
      </c>
      <c r="D174" s="560"/>
      <c r="E174" s="557" t="s">
        <v>645</v>
      </c>
      <c r="F174" s="560"/>
      <c r="G174" s="557">
        <v>31</v>
      </c>
      <c r="H174" s="557" t="s">
        <v>634</v>
      </c>
      <c r="I174" s="557" t="s">
        <v>554</v>
      </c>
      <c r="J174" s="582">
        <v>-29754</v>
      </c>
      <c r="K174" s="559"/>
    </row>
    <row r="175" spans="1:11" ht="14.25" x14ac:dyDescent="0.2">
      <c r="A175" s="560"/>
      <c r="B175" s="558"/>
      <c r="C175" s="557">
        <v>132</v>
      </c>
      <c r="D175" s="560"/>
      <c r="E175" s="557" t="s">
        <v>645</v>
      </c>
      <c r="F175" s="560"/>
      <c r="G175" s="557">
        <v>31</v>
      </c>
      <c r="H175" s="557" t="s">
        <v>635</v>
      </c>
      <c r="I175" s="557" t="s">
        <v>554</v>
      </c>
      <c r="J175" s="582">
        <v>-29754</v>
      </c>
      <c r="K175" s="559"/>
    </row>
    <row r="176" spans="1:11" ht="14.25" x14ac:dyDescent="0.2">
      <c r="A176" s="560"/>
      <c r="B176" s="558"/>
      <c r="C176" s="557">
        <v>132</v>
      </c>
      <c r="D176" s="560"/>
      <c r="E176" s="557" t="s">
        <v>645</v>
      </c>
      <c r="F176" s="560"/>
      <c r="G176" s="557">
        <v>31</v>
      </c>
      <c r="H176" s="557" t="s">
        <v>562</v>
      </c>
      <c r="I176" s="557" t="s">
        <v>554</v>
      </c>
      <c r="J176" s="582">
        <v>-1500</v>
      </c>
      <c r="K176" s="559"/>
    </row>
    <row r="177" spans="1:11" s="565" customFormat="1" ht="14.25" x14ac:dyDescent="0.2">
      <c r="A177" s="562"/>
      <c r="B177" s="562"/>
      <c r="C177" s="564">
        <v>132</v>
      </c>
      <c r="D177" s="562"/>
      <c r="E177" s="564"/>
      <c r="F177" s="562"/>
      <c r="G177" s="564">
        <v>31</v>
      </c>
      <c r="H177" s="564"/>
      <c r="I177" s="564"/>
      <c r="J177" s="583">
        <v>-61008</v>
      </c>
      <c r="K177" s="575"/>
    </row>
    <row r="178" spans="1:11" ht="14.25" x14ac:dyDescent="0.2">
      <c r="A178" s="560"/>
      <c r="B178" s="558"/>
      <c r="C178" s="557">
        <v>132</v>
      </c>
      <c r="D178" s="560"/>
      <c r="E178" s="557" t="s">
        <v>644</v>
      </c>
      <c r="F178" s="560"/>
      <c r="G178" s="557">
        <v>280</v>
      </c>
      <c r="H178" s="557" t="s">
        <v>646</v>
      </c>
      <c r="I178" s="557" t="s">
        <v>554</v>
      </c>
      <c r="J178" s="582">
        <v>1500</v>
      </c>
      <c r="K178" s="559"/>
    </row>
    <row r="179" spans="1:11" s="565" customFormat="1" ht="14.25" x14ac:dyDescent="0.2">
      <c r="A179" s="562"/>
      <c r="B179" s="562"/>
      <c r="C179" s="564">
        <v>132</v>
      </c>
      <c r="D179" s="562"/>
      <c r="E179" s="564"/>
      <c r="F179" s="562"/>
      <c r="G179" s="564">
        <v>280</v>
      </c>
      <c r="H179" s="564"/>
      <c r="I179" s="564"/>
      <c r="J179" s="583">
        <v>1500</v>
      </c>
      <c r="K179" s="575"/>
    </row>
    <row r="180" spans="1:11" ht="14.25" x14ac:dyDescent="0.2">
      <c r="A180" s="560"/>
      <c r="B180" s="558"/>
      <c r="C180" s="557">
        <v>132</v>
      </c>
      <c r="D180" s="560"/>
      <c r="E180" s="557" t="s">
        <v>644</v>
      </c>
      <c r="F180" s="560"/>
      <c r="G180" s="557">
        <v>270</v>
      </c>
      <c r="H180" s="557" t="s">
        <v>647</v>
      </c>
      <c r="I180" s="557" t="s">
        <v>554</v>
      </c>
      <c r="J180" s="582">
        <v>8807</v>
      </c>
      <c r="K180" s="559"/>
    </row>
    <row r="181" spans="1:11" ht="14.25" x14ac:dyDescent="0.2">
      <c r="A181" s="560"/>
      <c r="B181" s="558"/>
      <c r="C181" s="557">
        <v>132</v>
      </c>
      <c r="D181" s="560"/>
      <c r="E181" s="557" t="s">
        <v>644</v>
      </c>
      <c r="F181" s="560"/>
      <c r="G181" s="557">
        <v>270</v>
      </c>
      <c r="H181" s="557" t="s">
        <v>648</v>
      </c>
      <c r="I181" s="557" t="s">
        <v>554</v>
      </c>
      <c r="J181" s="582">
        <v>3523</v>
      </c>
      <c r="K181" s="559"/>
    </row>
    <row r="182" spans="1:11" ht="14.25" x14ac:dyDescent="0.2">
      <c r="A182" s="560"/>
      <c r="B182" s="558"/>
      <c r="C182" s="557">
        <v>132</v>
      </c>
      <c r="D182" s="560"/>
      <c r="E182" s="557" t="s">
        <v>644</v>
      </c>
      <c r="F182" s="560"/>
      <c r="G182" s="557">
        <v>270</v>
      </c>
      <c r="H182" s="557" t="s">
        <v>634</v>
      </c>
      <c r="I182" s="557" t="s">
        <v>554</v>
      </c>
      <c r="J182" s="582">
        <v>1762</v>
      </c>
      <c r="K182" s="559"/>
    </row>
    <row r="183" spans="1:11" ht="14.25" x14ac:dyDescent="0.2">
      <c r="A183" s="560"/>
      <c r="B183" s="558"/>
      <c r="C183" s="557">
        <v>132</v>
      </c>
      <c r="D183" s="560"/>
      <c r="E183" s="557" t="s">
        <v>644</v>
      </c>
      <c r="F183" s="560"/>
      <c r="G183" s="557">
        <v>270</v>
      </c>
      <c r="H183" s="557" t="s">
        <v>635</v>
      </c>
      <c r="I183" s="557" t="s">
        <v>554</v>
      </c>
      <c r="J183" s="582">
        <v>3523</v>
      </c>
      <c r="K183" s="559"/>
    </row>
    <row r="184" spans="1:11" s="565" customFormat="1" ht="14.25" x14ac:dyDescent="0.2">
      <c r="A184" s="562"/>
      <c r="B184" s="562"/>
      <c r="C184" s="564">
        <v>132</v>
      </c>
      <c r="D184" s="562"/>
      <c r="E184" s="564"/>
      <c r="F184" s="562"/>
      <c r="G184" s="564">
        <v>270</v>
      </c>
      <c r="H184" s="564"/>
      <c r="I184" s="564"/>
      <c r="J184" s="583">
        <v>17615</v>
      </c>
      <c r="K184" s="575"/>
    </row>
    <row r="185" spans="1:11" ht="14.25" x14ac:dyDescent="0.2">
      <c r="A185" s="560"/>
      <c r="B185" s="558"/>
      <c r="C185" s="557">
        <v>132</v>
      </c>
      <c r="D185" s="560"/>
      <c r="E185" s="557" t="s">
        <v>644</v>
      </c>
      <c r="F185" s="560"/>
      <c r="G185" s="557">
        <v>260</v>
      </c>
      <c r="H185" s="557" t="s">
        <v>634</v>
      </c>
      <c r="I185" s="557" t="s">
        <v>554</v>
      </c>
      <c r="J185" s="582">
        <v>1277</v>
      </c>
      <c r="K185" s="559"/>
    </row>
    <row r="186" spans="1:11" ht="14.25" x14ac:dyDescent="0.2">
      <c r="A186" s="560"/>
      <c r="B186" s="558"/>
      <c r="C186" s="557">
        <v>132</v>
      </c>
      <c r="D186" s="560"/>
      <c r="E186" s="557" t="s">
        <v>644</v>
      </c>
      <c r="F186" s="560"/>
      <c r="G186" s="557">
        <v>260</v>
      </c>
      <c r="H186" s="557" t="s">
        <v>635</v>
      </c>
      <c r="I186" s="557" t="s">
        <v>554</v>
      </c>
      <c r="J186" s="582">
        <v>2553</v>
      </c>
      <c r="K186" s="559"/>
    </row>
    <row r="187" spans="1:11" s="565" customFormat="1" ht="14.25" x14ac:dyDescent="0.2">
      <c r="A187" s="562"/>
      <c r="B187" s="562"/>
      <c r="C187" s="564">
        <v>132</v>
      </c>
      <c r="D187" s="562"/>
      <c r="E187" s="564"/>
      <c r="F187" s="562"/>
      <c r="G187" s="564">
        <v>260</v>
      </c>
      <c r="H187" s="564"/>
      <c r="I187" s="564"/>
      <c r="J187" s="583">
        <v>3830</v>
      </c>
      <c r="K187" s="575"/>
    </row>
    <row r="188" spans="1:11" ht="14.25" x14ac:dyDescent="0.2">
      <c r="A188" s="560"/>
      <c r="B188" s="558"/>
      <c r="C188" s="557">
        <v>132</v>
      </c>
      <c r="D188" s="560"/>
      <c r="E188" s="557" t="s">
        <v>644</v>
      </c>
      <c r="F188" s="560"/>
      <c r="G188" s="557">
        <v>200</v>
      </c>
      <c r="H188" s="557" t="s">
        <v>647</v>
      </c>
      <c r="I188" s="557" t="s">
        <v>554</v>
      </c>
      <c r="J188" s="582">
        <v>5358</v>
      </c>
      <c r="K188" s="559"/>
    </row>
    <row r="189" spans="1:11" ht="14.25" x14ac:dyDescent="0.2">
      <c r="A189" s="560"/>
      <c r="B189" s="558"/>
      <c r="C189" s="557">
        <v>132</v>
      </c>
      <c r="D189" s="560"/>
      <c r="E189" s="557" t="s">
        <v>644</v>
      </c>
      <c r="F189" s="560"/>
      <c r="G189" s="557">
        <v>200</v>
      </c>
      <c r="H189" s="557" t="s">
        <v>634</v>
      </c>
      <c r="I189" s="557" t="s">
        <v>554</v>
      </c>
      <c r="J189" s="582">
        <v>1340</v>
      </c>
      <c r="K189" s="559"/>
    </row>
    <row r="190" spans="1:11" ht="14.25" x14ac:dyDescent="0.2">
      <c r="A190" s="560"/>
      <c r="B190" s="558"/>
      <c r="C190" s="557">
        <v>132</v>
      </c>
      <c r="D190" s="560"/>
      <c r="E190" s="557" t="s">
        <v>644</v>
      </c>
      <c r="F190" s="560"/>
      <c r="G190" s="557">
        <v>200</v>
      </c>
      <c r="H190" s="557" t="s">
        <v>635</v>
      </c>
      <c r="I190" s="557" t="s">
        <v>554</v>
      </c>
      <c r="J190" s="582">
        <v>2679</v>
      </c>
      <c r="K190" s="559"/>
    </row>
    <row r="191" spans="1:11" s="565" customFormat="1" ht="14.25" x14ac:dyDescent="0.2">
      <c r="A191" s="562"/>
      <c r="B191" s="562"/>
      <c r="C191" s="564">
        <v>132</v>
      </c>
      <c r="D191" s="562"/>
      <c r="E191" s="564"/>
      <c r="F191" s="562"/>
      <c r="G191" s="564">
        <v>200</v>
      </c>
      <c r="H191" s="564"/>
      <c r="I191" s="564"/>
      <c r="J191" s="583">
        <v>9377</v>
      </c>
      <c r="K191" s="575"/>
    </row>
    <row r="192" spans="1:11" ht="14.25" x14ac:dyDescent="0.2">
      <c r="A192" s="560"/>
      <c r="B192" s="558"/>
      <c r="C192" s="557">
        <v>132</v>
      </c>
      <c r="D192" s="560"/>
      <c r="E192" s="557" t="s">
        <v>644</v>
      </c>
      <c r="F192" s="560"/>
      <c r="G192" s="557">
        <v>190</v>
      </c>
      <c r="H192" s="557" t="s">
        <v>634</v>
      </c>
      <c r="I192" s="557" t="s">
        <v>554</v>
      </c>
      <c r="J192" s="582">
        <v>780</v>
      </c>
      <c r="K192" s="559"/>
    </row>
    <row r="193" spans="1:11" ht="14.25" x14ac:dyDescent="0.2">
      <c r="A193" s="560"/>
      <c r="B193" s="558"/>
      <c r="C193" s="557">
        <v>132</v>
      </c>
      <c r="D193" s="560"/>
      <c r="E193" s="557" t="s">
        <v>644</v>
      </c>
      <c r="F193" s="560"/>
      <c r="G193" s="557">
        <v>190</v>
      </c>
      <c r="H193" s="557" t="s">
        <v>635</v>
      </c>
      <c r="I193" s="557" t="s">
        <v>554</v>
      </c>
      <c r="J193" s="582">
        <v>1560</v>
      </c>
      <c r="K193" s="559"/>
    </row>
    <row r="194" spans="1:11" s="565" customFormat="1" ht="14.25" x14ac:dyDescent="0.2">
      <c r="A194" s="562"/>
      <c r="B194" s="562"/>
      <c r="C194" s="564">
        <v>132</v>
      </c>
      <c r="D194" s="562"/>
      <c r="E194" s="564"/>
      <c r="F194" s="562"/>
      <c r="G194" s="564">
        <v>190</v>
      </c>
      <c r="H194" s="564"/>
      <c r="I194" s="564"/>
      <c r="J194" s="583">
        <v>2340</v>
      </c>
      <c r="K194" s="575"/>
    </row>
    <row r="195" spans="1:11" ht="14.25" x14ac:dyDescent="0.2">
      <c r="A195" s="560"/>
      <c r="B195" s="558"/>
      <c r="C195" s="557">
        <v>132</v>
      </c>
      <c r="D195" s="560"/>
      <c r="E195" s="557" t="s">
        <v>644</v>
      </c>
      <c r="F195" s="560"/>
      <c r="G195" s="557">
        <v>180</v>
      </c>
      <c r="H195" s="557" t="s">
        <v>634</v>
      </c>
      <c r="I195" s="557" t="s">
        <v>554</v>
      </c>
      <c r="J195" s="582">
        <v>710</v>
      </c>
      <c r="K195" s="559"/>
    </row>
    <row r="196" spans="1:11" ht="14.25" x14ac:dyDescent="0.2">
      <c r="A196" s="560"/>
      <c r="B196" s="558"/>
      <c r="C196" s="557">
        <v>132</v>
      </c>
      <c r="D196" s="560"/>
      <c r="E196" s="557" t="s">
        <v>644</v>
      </c>
      <c r="F196" s="560"/>
      <c r="G196" s="557">
        <v>180</v>
      </c>
      <c r="H196" s="557" t="s">
        <v>635</v>
      </c>
      <c r="I196" s="557" t="s">
        <v>554</v>
      </c>
      <c r="J196" s="582">
        <v>1415</v>
      </c>
      <c r="K196" s="559"/>
    </row>
    <row r="197" spans="1:11" s="565" customFormat="1" ht="14.25" x14ac:dyDescent="0.2">
      <c r="A197" s="562"/>
      <c r="B197" s="562"/>
      <c r="C197" s="564">
        <v>132</v>
      </c>
      <c r="D197" s="562"/>
      <c r="E197" s="564"/>
      <c r="F197" s="562"/>
      <c r="G197" s="564">
        <v>180</v>
      </c>
      <c r="H197" s="564"/>
      <c r="I197" s="564"/>
      <c r="J197" s="583">
        <v>2125</v>
      </c>
      <c r="K197" s="575"/>
    </row>
    <row r="198" spans="1:11" ht="14.25" x14ac:dyDescent="0.2">
      <c r="A198" s="560"/>
      <c r="B198" s="558"/>
      <c r="C198" s="557">
        <v>132</v>
      </c>
      <c r="D198" s="560"/>
      <c r="E198" s="557" t="s">
        <v>644</v>
      </c>
      <c r="F198" s="560"/>
      <c r="G198" s="557">
        <v>150</v>
      </c>
      <c r="H198" s="557" t="s">
        <v>634</v>
      </c>
      <c r="I198" s="557" t="s">
        <v>554</v>
      </c>
      <c r="J198" s="582">
        <v>699</v>
      </c>
      <c r="K198" s="559"/>
    </row>
    <row r="199" spans="1:11" ht="14.25" x14ac:dyDescent="0.2">
      <c r="A199" s="560"/>
      <c r="B199" s="558"/>
      <c r="C199" s="557">
        <v>132</v>
      </c>
      <c r="D199" s="560"/>
      <c r="E199" s="557" t="s">
        <v>644</v>
      </c>
      <c r="F199" s="560"/>
      <c r="G199" s="557">
        <v>150</v>
      </c>
      <c r="H199" s="557" t="s">
        <v>635</v>
      </c>
      <c r="I199" s="557" t="s">
        <v>554</v>
      </c>
      <c r="J199" s="582">
        <v>1398</v>
      </c>
      <c r="K199" s="559"/>
    </row>
    <row r="200" spans="1:11" s="565" customFormat="1" ht="14.25" x14ac:dyDescent="0.2">
      <c r="A200" s="562"/>
      <c r="B200" s="562"/>
      <c r="C200" s="564">
        <v>132</v>
      </c>
      <c r="D200" s="562"/>
      <c r="E200" s="564"/>
      <c r="F200" s="562"/>
      <c r="G200" s="564">
        <v>150</v>
      </c>
      <c r="H200" s="564"/>
      <c r="I200" s="564"/>
      <c r="J200" s="583">
        <v>2097</v>
      </c>
      <c r="K200" s="575"/>
    </row>
    <row r="201" spans="1:11" ht="14.25" x14ac:dyDescent="0.2">
      <c r="A201" s="560"/>
      <c r="B201" s="558"/>
      <c r="C201" s="557">
        <v>132</v>
      </c>
      <c r="D201" s="560"/>
      <c r="E201" s="557" t="s">
        <v>644</v>
      </c>
      <c r="F201" s="560"/>
      <c r="G201" s="557">
        <v>110</v>
      </c>
      <c r="H201" s="557" t="s">
        <v>634</v>
      </c>
      <c r="I201" s="557" t="s">
        <v>554</v>
      </c>
      <c r="J201" s="582">
        <v>1583</v>
      </c>
      <c r="K201" s="559"/>
    </row>
    <row r="202" spans="1:11" ht="14.25" x14ac:dyDescent="0.2">
      <c r="A202" s="560"/>
      <c r="B202" s="558"/>
      <c r="C202" s="557">
        <v>132</v>
      </c>
      <c r="D202" s="560"/>
      <c r="E202" s="557" t="s">
        <v>644</v>
      </c>
      <c r="F202" s="560"/>
      <c r="G202" s="557">
        <v>110</v>
      </c>
      <c r="H202" s="557" t="s">
        <v>635</v>
      </c>
      <c r="I202" s="557" t="s">
        <v>554</v>
      </c>
      <c r="J202" s="582">
        <v>3165</v>
      </c>
      <c r="K202" s="559"/>
    </row>
    <row r="203" spans="1:11" s="565" customFormat="1" ht="14.25" x14ac:dyDescent="0.2">
      <c r="A203" s="562"/>
      <c r="B203" s="562"/>
      <c r="C203" s="564">
        <v>132</v>
      </c>
      <c r="D203" s="562"/>
      <c r="E203" s="564"/>
      <c r="F203" s="562"/>
      <c r="G203" s="564">
        <v>110</v>
      </c>
      <c r="H203" s="564"/>
      <c r="I203" s="564"/>
      <c r="J203" s="583">
        <v>4748</v>
      </c>
      <c r="K203" s="575"/>
    </row>
    <row r="204" spans="1:11" ht="14.25" x14ac:dyDescent="0.2">
      <c r="A204" s="560"/>
      <c r="B204" s="558"/>
      <c r="C204" s="557">
        <v>132</v>
      </c>
      <c r="D204" s="560"/>
      <c r="E204" s="557" t="s">
        <v>644</v>
      </c>
      <c r="F204" s="560"/>
      <c r="G204" s="557">
        <v>20</v>
      </c>
      <c r="H204" s="557" t="s">
        <v>634</v>
      </c>
      <c r="I204" s="557" t="s">
        <v>554</v>
      </c>
      <c r="J204" s="582">
        <v>864</v>
      </c>
    </row>
    <row r="205" spans="1:11" ht="14.25" x14ac:dyDescent="0.2">
      <c r="A205" s="560"/>
      <c r="B205" s="558"/>
      <c r="C205" s="557">
        <v>132</v>
      </c>
      <c r="D205" s="560"/>
      <c r="E205" s="557" t="s">
        <v>644</v>
      </c>
      <c r="F205" s="560"/>
      <c r="G205" s="557">
        <v>20</v>
      </c>
      <c r="H205" s="557" t="s">
        <v>635</v>
      </c>
      <c r="I205" s="557" t="s">
        <v>554</v>
      </c>
      <c r="J205" s="582">
        <v>1727</v>
      </c>
    </row>
    <row r="206" spans="1:11" s="565" customFormat="1" ht="14.25" x14ac:dyDescent="0.2">
      <c r="A206" s="584" t="s">
        <v>60</v>
      </c>
      <c r="B206" s="585"/>
      <c r="C206" s="586">
        <v>132</v>
      </c>
      <c r="D206" s="585"/>
      <c r="E206" s="586"/>
      <c r="F206" s="585"/>
      <c r="G206" s="586">
        <v>20</v>
      </c>
      <c r="H206" s="586"/>
      <c r="I206" s="586"/>
      <c r="J206" s="587">
        <v>2591</v>
      </c>
    </row>
    <row r="207" spans="1:11" x14ac:dyDescent="0.2">
      <c r="A207" s="588"/>
      <c r="B207" s="588"/>
      <c r="C207" s="589"/>
      <c r="D207" s="588"/>
      <c r="E207" s="589"/>
      <c r="F207" s="588"/>
      <c r="G207" s="589"/>
      <c r="H207" s="589"/>
      <c r="I207" s="589"/>
      <c r="J207" s="590"/>
    </row>
    <row r="208" spans="1:11" ht="14.25" x14ac:dyDescent="0.2">
      <c r="A208" s="557">
        <v>214</v>
      </c>
      <c r="B208" s="558">
        <v>42487</v>
      </c>
      <c r="C208" s="557">
        <v>132</v>
      </c>
      <c r="D208" s="557" t="s">
        <v>649</v>
      </c>
      <c r="E208" s="557" t="s">
        <v>645</v>
      </c>
      <c r="F208" s="560" t="s">
        <v>546</v>
      </c>
      <c r="G208" s="557">
        <v>31</v>
      </c>
      <c r="H208" s="557" t="s">
        <v>562</v>
      </c>
      <c r="I208" s="557" t="s">
        <v>554</v>
      </c>
      <c r="J208" s="582">
        <v>-37866</v>
      </c>
    </row>
    <row r="209" spans="1:10" ht="14.25" x14ac:dyDescent="0.2">
      <c r="A209" s="560"/>
      <c r="B209" s="558"/>
      <c r="C209" s="557">
        <v>132</v>
      </c>
      <c r="D209" s="560"/>
      <c r="E209" s="557" t="s">
        <v>644</v>
      </c>
      <c r="F209" s="560" t="s">
        <v>549</v>
      </c>
      <c r="G209" s="557">
        <v>31</v>
      </c>
      <c r="H209" s="557" t="s">
        <v>629</v>
      </c>
      <c r="I209" s="557" t="s">
        <v>554</v>
      </c>
      <c r="J209" s="582">
        <v>37866</v>
      </c>
    </row>
    <row r="210" spans="1:10" ht="15" thickBot="1" x14ac:dyDescent="0.25">
      <c r="A210" s="563" t="s">
        <v>62</v>
      </c>
      <c r="B210" s="562"/>
      <c r="C210" s="564">
        <v>132</v>
      </c>
      <c r="D210" s="562"/>
      <c r="E210" s="564"/>
      <c r="F210" s="562"/>
      <c r="G210" s="564">
        <v>31</v>
      </c>
      <c r="H210" s="564"/>
      <c r="I210" s="564"/>
      <c r="J210" s="583">
        <f>SUM(J208:J209)</f>
        <v>0</v>
      </c>
    </row>
    <row r="211" spans="1:10" ht="13.5" thickTop="1" x14ac:dyDescent="0.2">
      <c r="A211" s="591"/>
      <c r="B211" s="591"/>
      <c r="C211" s="592"/>
      <c r="D211" s="591"/>
      <c r="E211" s="592"/>
      <c r="F211" s="591"/>
      <c r="G211" s="592"/>
      <c r="H211" s="592"/>
      <c r="I211" s="592"/>
      <c r="J211" s="593"/>
    </row>
    <row r="212" spans="1:10" ht="14.25" x14ac:dyDescent="0.2">
      <c r="A212" s="557">
        <v>274</v>
      </c>
      <c r="B212" s="594">
        <v>42521</v>
      </c>
      <c r="C212" s="557">
        <v>132</v>
      </c>
      <c r="D212" s="557" t="s">
        <v>650</v>
      </c>
      <c r="E212" s="557" t="s">
        <v>645</v>
      </c>
      <c r="F212" s="560" t="s">
        <v>546</v>
      </c>
      <c r="G212" s="557">
        <v>35</v>
      </c>
      <c r="H212" s="557" t="s">
        <v>577</v>
      </c>
      <c r="I212" s="557" t="s">
        <v>594</v>
      </c>
      <c r="J212" s="582">
        <v>-40000</v>
      </c>
    </row>
    <row r="213" spans="1:10" ht="14.25" x14ac:dyDescent="0.2">
      <c r="A213" s="557"/>
      <c r="B213" s="557"/>
      <c r="C213" s="564">
        <v>132</v>
      </c>
      <c r="D213" s="557"/>
      <c r="E213" s="557"/>
      <c r="F213" s="560" t="s">
        <v>549</v>
      </c>
      <c r="G213" s="564">
        <v>35</v>
      </c>
      <c r="H213" s="564"/>
      <c r="I213" s="564"/>
      <c r="J213" s="583">
        <v>-40000</v>
      </c>
    </row>
    <row r="214" spans="1:10" ht="14.25" x14ac:dyDescent="0.2">
      <c r="A214" s="557"/>
      <c r="B214" s="594"/>
      <c r="C214" s="557">
        <v>132</v>
      </c>
      <c r="D214" s="557"/>
      <c r="E214" s="557" t="s">
        <v>645</v>
      </c>
      <c r="F214" s="557"/>
      <c r="G214" s="557">
        <v>31</v>
      </c>
      <c r="H214" s="557" t="s">
        <v>562</v>
      </c>
      <c r="I214" s="557" t="s">
        <v>554</v>
      </c>
      <c r="J214" s="582">
        <v>-16690</v>
      </c>
    </row>
    <row r="215" spans="1:10" s="565" customFormat="1" ht="14.25" x14ac:dyDescent="0.2">
      <c r="A215" s="564"/>
      <c r="B215" s="564"/>
      <c r="C215" s="564">
        <v>132</v>
      </c>
      <c r="D215" s="564"/>
      <c r="E215" s="564"/>
      <c r="F215" s="564"/>
      <c r="G215" s="564">
        <v>31</v>
      </c>
      <c r="H215" s="564"/>
      <c r="I215" s="564"/>
      <c r="J215" s="583">
        <v>-16690</v>
      </c>
    </row>
    <row r="216" spans="1:10" ht="14.25" x14ac:dyDescent="0.2">
      <c r="A216" s="557"/>
      <c r="B216" s="594"/>
      <c r="C216" s="557">
        <v>132</v>
      </c>
      <c r="D216" s="557"/>
      <c r="E216" s="557" t="s">
        <v>644</v>
      </c>
      <c r="F216" s="557"/>
      <c r="G216" s="557">
        <v>280</v>
      </c>
      <c r="H216" s="557" t="s">
        <v>646</v>
      </c>
      <c r="I216" s="557" t="s">
        <v>554</v>
      </c>
      <c r="J216" s="582">
        <v>3000</v>
      </c>
    </row>
    <row r="217" spans="1:10" s="565" customFormat="1" ht="14.25" x14ac:dyDescent="0.2">
      <c r="A217" s="564"/>
      <c r="B217" s="564"/>
      <c r="C217" s="564">
        <v>132</v>
      </c>
      <c r="D217" s="564"/>
      <c r="E217" s="564"/>
      <c r="F217" s="564"/>
      <c r="G217" s="564">
        <v>280</v>
      </c>
      <c r="H217" s="564"/>
      <c r="I217" s="564"/>
      <c r="J217" s="583">
        <v>3000</v>
      </c>
    </row>
    <row r="218" spans="1:10" ht="14.25" x14ac:dyDescent="0.2">
      <c r="A218" s="557"/>
      <c r="B218" s="594"/>
      <c r="C218" s="557">
        <v>132</v>
      </c>
      <c r="D218" s="557"/>
      <c r="E218" s="557" t="s">
        <v>644</v>
      </c>
      <c r="F218" s="557"/>
      <c r="G218" s="557">
        <v>270</v>
      </c>
      <c r="H218" s="557" t="s">
        <v>609</v>
      </c>
      <c r="I218" s="557" t="s">
        <v>554</v>
      </c>
      <c r="J218" s="582">
        <v>40000</v>
      </c>
    </row>
    <row r="219" spans="1:10" ht="14.25" x14ac:dyDescent="0.2">
      <c r="A219" s="557"/>
      <c r="B219" s="594"/>
      <c r="C219" s="557">
        <v>132</v>
      </c>
      <c r="D219" s="557"/>
      <c r="E219" s="557" t="s">
        <v>644</v>
      </c>
      <c r="F219" s="557"/>
      <c r="G219" s="557">
        <v>270</v>
      </c>
      <c r="H219" s="557" t="s">
        <v>553</v>
      </c>
      <c r="I219" s="557" t="s">
        <v>554</v>
      </c>
      <c r="J219" s="582">
        <v>1120</v>
      </c>
    </row>
    <row r="220" spans="1:10" ht="14.25" x14ac:dyDescent="0.2">
      <c r="A220" s="557"/>
      <c r="B220" s="594"/>
      <c r="C220" s="557">
        <v>132</v>
      </c>
      <c r="D220" s="557"/>
      <c r="E220" s="557" t="s">
        <v>645</v>
      </c>
      <c r="F220" s="557"/>
      <c r="G220" s="557">
        <v>270</v>
      </c>
      <c r="H220" s="557" t="s">
        <v>624</v>
      </c>
      <c r="I220" s="557" t="s">
        <v>554</v>
      </c>
      <c r="J220" s="582">
        <v>-1120</v>
      </c>
    </row>
    <row r="221" spans="1:10" s="565" customFormat="1" ht="14.25" x14ac:dyDescent="0.2">
      <c r="A221" s="564"/>
      <c r="B221" s="564"/>
      <c r="C221" s="564">
        <v>132</v>
      </c>
      <c r="D221" s="564"/>
      <c r="E221" s="564"/>
      <c r="F221" s="564"/>
      <c r="G221" s="564">
        <v>270</v>
      </c>
      <c r="H221" s="564"/>
      <c r="I221" s="564"/>
      <c r="J221" s="583">
        <v>40000</v>
      </c>
    </row>
    <row r="222" spans="1:10" ht="14.25" x14ac:dyDescent="0.2">
      <c r="A222" s="557"/>
      <c r="B222" s="594"/>
      <c r="C222" s="557">
        <v>132</v>
      </c>
      <c r="D222" s="557"/>
      <c r="E222" s="557" t="s">
        <v>644</v>
      </c>
      <c r="F222" s="557"/>
      <c r="G222" s="557">
        <v>110</v>
      </c>
      <c r="H222" s="557" t="s">
        <v>651</v>
      </c>
      <c r="I222" s="557" t="s">
        <v>554</v>
      </c>
      <c r="J222" s="582">
        <v>13690</v>
      </c>
    </row>
    <row r="223" spans="1:10" s="565" customFormat="1" ht="15" thickBot="1" x14ac:dyDescent="0.25">
      <c r="A223" s="595" t="s">
        <v>652</v>
      </c>
      <c r="B223" s="596"/>
      <c r="C223" s="596">
        <v>132</v>
      </c>
      <c r="D223" s="596"/>
      <c r="E223" s="596"/>
      <c r="F223" s="596"/>
      <c r="G223" s="596">
        <v>110</v>
      </c>
      <c r="H223" s="596"/>
      <c r="I223" s="596"/>
      <c r="J223" s="597">
        <v>13690</v>
      </c>
    </row>
    <row r="224" spans="1:10" x14ac:dyDescent="0.2">
      <c r="C224" s="598"/>
      <c r="E224" s="598"/>
      <c r="G224" s="598"/>
      <c r="H224" s="598"/>
      <c r="I224" s="598"/>
      <c r="J224" s="599"/>
    </row>
    <row r="225" spans="3:10" x14ac:dyDescent="0.2">
      <c r="C225" s="598"/>
      <c r="E225" s="598"/>
      <c r="G225" s="598"/>
      <c r="H225" s="598"/>
      <c r="I225" s="598"/>
      <c r="J225" s="599"/>
    </row>
    <row r="226" spans="3:10" x14ac:dyDescent="0.2">
      <c r="E226" s="598"/>
      <c r="G226" s="598"/>
      <c r="H226" s="598"/>
      <c r="I226" s="598"/>
      <c r="J226" s="599"/>
    </row>
    <row r="227" spans="3:10" x14ac:dyDescent="0.2">
      <c r="E227" s="598"/>
      <c r="G227" s="598"/>
      <c r="H227" s="598"/>
      <c r="I227" s="598"/>
      <c r="J227" s="599"/>
    </row>
    <row r="228" spans="3:10" x14ac:dyDescent="0.2">
      <c r="E228" s="598"/>
      <c r="G228" s="598"/>
      <c r="H228" s="598"/>
      <c r="I228" s="598"/>
      <c r="J228" s="599"/>
    </row>
    <row r="229" spans="3:10" x14ac:dyDescent="0.2">
      <c r="E229" s="598"/>
      <c r="G229" s="598"/>
      <c r="H229" s="598"/>
      <c r="I229" s="598"/>
      <c r="J229" s="599"/>
    </row>
    <row r="230" spans="3:10" x14ac:dyDescent="0.2">
      <c r="E230" s="598"/>
      <c r="G230" s="598"/>
      <c r="H230" s="598"/>
      <c r="I230" s="598"/>
      <c r="J230" s="599"/>
    </row>
    <row r="231" spans="3:10" x14ac:dyDescent="0.2">
      <c r="E231" s="598"/>
      <c r="G231" s="598"/>
      <c r="H231" s="598"/>
      <c r="I231" s="598"/>
      <c r="J231" s="599"/>
    </row>
    <row r="232" spans="3:10" x14ac:dyDescent="0.2">
      <c r="E232" s="598"/>
      <c r="G232" s="598"/>
      <c r="H232" s="598"/>
      <c r="I232" s="598"/>
      <c r="J232" s="599"/>
    </row>
    <row r="233" spans="3:10" x14ac:dyDescent="0.2">
      <c r="E233" s="598"/>
      <c r="G233" s="598"/>
      <c r="H233" s="598"/>
      <c r="I233" s="598"/>
      <c r="J233" s="599"/>
    </row>
    <row r="234" spans="3:10" x14ac:dyDescent="0.2">
      <c r="E234" s="598"/>
      <c r="G234" s="598"/>
      <c r="H234" s="598"/>
      <c r="I234" s="598"/>
      <c r="J234" s="599"/>
    </row>
    <row r="235" spans="3:10" x14ac:dyDescent="0.2">
      <c r="E235" s="598"/>
      <c r="G235" s="598"/>
      <c r="H235" s="598"/>
      <c r="I235" s="598"/>
      <c r="J235" s="599"/>
    </row>
    <row r="236" spans="3:10" x14ac:dyDescent="0.2">
      <c r="E236" s="598"/>
      <c r="G236" s="598"/>
      <c r="H236" s="598"/>
      <c r="I236" s="598"/>
      <c r="J236" s="599"/>
    </row>
    <row r="237" spans="3:10" x14ac:dyDescent="0.2">
      <c r="E237" s="598"/>
      <c r="G237" s="598"/>
      <c r="H237" s="598"/>
      <c r="I237" s="598"/>
      <c r="J237" s="599"/>
    </row>
    <row r="238" spans="3:10" x14ac:dyDescent="0.2">
      <c r="E238" s="598"/>
      <c r="H238" s="598"/>
      <c r="J238" s="599"/>
    </row>
    <row r="239" spans="3:10" x14ac:dyDescent="0.2">
      <c r="E239" s="598"/>
      <c r="H239" s="598"/>
      <c r="J239" s="599"/>
    </row>
    <row r="240" spans="3:10" x14ac:dyDescent="0.2">
      <c r="E240" s="598"/>
      <c r="H240" s="598"/>
      <c r="J240" s="599"/>
    </row>
    <row r="241" spans="5:10" x14ac:dyDescent="0.2">
      <c r="E241" s="598"/>
      <c r="H241" s="598"/>
      <c r="J241" s="599"/>
    </row>
    <row r="242" spans="5:10" x14ac:dyDescent="0.2">
      <c r="E242" s="598"/>
      <c r="H242" s="598"/>
      <c r="J242" s="599"/>
    </row>
    <row r="243" spans="5:10" x14ac:dyDescent="0.2">
      <c r="E243" s="598"/>
      <c r="H243" s="598"/>
      <c r="J243" s="599"/>
    </row>
    <row r="244" spans="5:10" x14ac:dyDescent="0.2">
      <c r="E244" s="598"/>
      <c r="H244" s="598"/>
      <c r="J244" s="599"/>
    </row>
    <row r="245" spans="5:10" x14ac:dyDescent="0.2">
      <c r="E245" s="598"/>
      <c r="H245" s="598"/>
      <c r="J245" s="599"/>
    </row>
    <row r="246" spans="5:10" x14ac:dyDescent="0.2">
      <c r="E246" s="598"/>
      <c r="H246" s="598"/>
      <c r="J246" s="599"/>
    </row>
    <row r="247" spans="5:10" x14ac:dyDescent="0.2">
      <c r="E247" s="598"/>
      <c r="H247" s="598"/>
      <c r="J247" s="599"/>
    </row>
    <row r="248" spans="5:10" x14ac:dyDescent="0.2">
      <c r="E248" s="598"/>
      <c r="H248" s="598"/>
      <c r="J248" s="599"/>
    </row>
    <row r="249" spans="5:10" x14ac:dyDescent="0.2">
      <c r="E249" s="598"/>
      <c r="H249" s="598"/>
      <c r="J249" s="599"/>
    </row>
    <row r="250" spans="5:10" x14ac:dyDescent="0.2">
      <c r="E250" s="598"/>
      <c r="H250" s="598"/>
      <c r="J250" s="599"/>
    </row>
    <row r="251" spans="5:10" x14ac:dyDescent="0.2">
      <c r="E251" s="598"/>
      <c r="H251" s="598"/>
      <c r="J251" s="599"/>
    </row>
    <row r="252" spans="5:10" x14ac:dyDescent="0.2">
      <c r="E252" s="598"/>
      <c r="H252" s="598"/>
      <c r="J252" s="599"/>
    </row>
    <row r="253" spans="5:10" x14ac:dyDescent="0.2">
      <c r="E253" s="598"/>
      <c r="H253" s="598"/>
      <c r="J253" s="599"/>
    </row>
    <row r="254" spans="5:10" x14ac:dyDescent="0.2">
      <c r="E254" s="598"/>
      <c r="H254" s="598"/>
      <c r="J254" s="599"/>
    </row>
    <row r="255" spans="5:10" x14ac:dyDescent="0.2">
      <c r="E255" s="598"/>
      <c r="H255" s="598"/>
      <c r="J255" s="599"/>
    </row>
    <row r="256" spans="5:10" x14ac:dyDescent="0.2">
      <c r="E256" s="598"/>
      <c r="H256" s="598"/>
      <c r="J256" s="599"/>
    </row>
    <row r="257" spans="5:10" x14ac:dyDescent="0.2">
      <c r="E257" s="598"/>
      <c r="H257" s="598"/>
      <c r="J257" s="599"/>
    </row>
    <row r="258" spans="5:10" x14ac:dyDescent="0.2">
      <c r="E258" s="598"/>
      <c r="H258" s="598"/>
      <c r="J258" s="599"/>
    </row>
    <row r="259" spans="5:10" x14ac:dyDescent="0.2">
      <c r="E259" s="598"/>
      <c r="H259" s="598"/>
      <c r="J259" s="599"/>
    </row>
    <row r="260" spans="5:10" x14ac:dyDescent="0.2">
      <c r="E260" s="598"/>
      <c r="H260" s="598"/>
      <c r="J260" s="599"/>
    </row>
    <row r="261" spans="5:10" x14ac:dyDescent="0.2">
      <c r="E261" s="598"/>
      <c r="H261" s="598"/>
      <c r="J261" s="599"/>
    </row>
    <row r="262" spans="5:10" x14ac:dyDescent="0.2">
      <c r="E262" s="598"/>
      <c r="H262" s="598"/>
      <c r="J262" s="599"/>
    </row>
    <row r="263" spans="5:10" x14ac:dyDescent="0.2">
      <c r="E263" s="598"/>
      <c r="H263" s="598"/>
      <c r="J263" s="599"/>
    </row>
    <row r="264" spans="5:10" x14ac:dyDescent="0.2">
      <c r="E264" s="598"/>
      <c r="H264" s="598"/>
      <c r="J264" s="599"/>
    </row>
    <row r="265" spans="5:10" x14ac:dyDescent="0.2">
      <c r="E265" s="598"/>
      <c r="H265" s="598"/>
      <c r="J265" s="599"/>
    </row>
    <row r="266" spans="5:10" x14ac:dyDescent="0.2">
      <c r="E266" s="598"/>
      <c r="H266" s="598"/>
      <c r="J266" s="599"/>
    </row>
    <row r="267" spans="5:10" x14ac:dyDescent="0.2">
      <c r="E267" s="598"/>
      <c r="H267" s="598"/>
      <c r="J267" s="599"/>
    </row>
    <row r="268" spans="5:10" x14ac:dyDescent="0.2">
      <c r="E268" s="598"/>
      <c r="H268" s="598"/>
      <c r="J268" s="599"/>
    </row>
    <row r="269" spans="5:10" x14ac:dyDescent="0.2">
      <c r="E269" s="598"/>
      <c r="H269" s="598"/>
      <c r="J269" s="599"/>
    </row>
    <row r="270" spans="5:10" x14ac:dyDescent="0.2">
      <c r="E270" s="598"/>
      <c r="H270" s="598"/>
      <c r="J270" s="599"/>
    </row>
    <row r="271" spans="5:10" x14ac:dyDescent="0.2">
      <c r="E271" s="598"/>
      <c r="H271" s="598"/>
      <c r="J271" s="599"/>
    </row>
    <row r="272" spans="5:10" x14ac:dyDescent="0.2">
      <c r="E272" s="598"/>
      <c r="H272" s="598"/>
      <c r="J272" s="599"/>
    </row>
    <row r="273" spans="5:10" x14ac:dyDescent="0.2">
      <c r="E273" s="598"/>
      <c r="H273" s="598"/>
      <c r="J273" s="599"/>
    </row>
    <row r="274" spans="5:10" x14ac:dyDescent="0.2">
      <c r="E274" s="598"/>
      <c r="H274" s="598"/>
      <c r="J274" s="599"/>
    </row>
    <row r="275" spans="5:10" x14ac:dyDescent="0.2">
      <c r="E275" s="598"/>
      <c r="H275" s="598"/>
      <c r="J275" s="599"/>
    </row>
    <row r="276" spans="5:10" x14ac:dyDescent="0.2">
      <c r="E276" s="598"/>
      <c r="H276" s="598"/>
      <c r="J276" s="599"/>
    </row>
    <row r="277" spans="5:10" x14ac:dyDescent="0.2">
      <c r="E277" s="598"/>
      <c r="H277" s="598"/>
      <c r="J277" s="599"/>
    </row>
    <row r="278" spans="5:10" x14ac:dyDescent="0.2">
      <c r="E278" s="598"/>
      <c r="H278" s="598"/>
      <c r="J278" s="599"/>
    </row>
    <row r="279" spans="5:10" x14ac:dyDescent="0.2">
      <c r="E279" s="598"/>
      <c r="H279" s="598"/>
      <c r="J279" s="599"/>
    </row>
    <row r="280" spans="5:10" x14ac:dyDescent="0.2">
      <c r="E280" s="598"/>
      <c r="H280" s="598"/>
      <c r="J280" s="599"/>
    </row>
    <row r="281" spans="5:10" x14ac:dyDescent="0.2">
      <c r="E281" s="598"/>
      <c r="H281" s="598"/>
      <c r="J281" s="599"/>
    </row>
    <row r="282" spans="5:10" x14ac:dyDescent="0.2">
      <c r="E282" s="598"/>
      <c r="H282" s="598"/>
      <c r="J282" s="599"/>
    </row>
    <row r="283" spans="5:10" x14ac:dyDescent="0.2">
      <c r="E283" s="598"/>
      <c r="H283" s="598"/>
      <c r="J283" s="599"/>
    </row>
    <row r="284" spans="5:10" x14ac:dyDescent="0.2">
      <c r="E284" s="598"/>
      <c r="H284" s="598"/>
      <c r="J284" s="599"/>
    </row>
    <row r="285" spans="5:10" x14ac:dyDescent="0.2">
      <c r="E285" s="598"/>
      <c r="H285" s="598"/>
      <c r="J285" s="599"/>
    </row>
    <row r="286" spans="5:10" x14ac:dyDescent="0.2">
      <c r="E286" s="598"/>
      <c r="H286" s="598"/>
      <c r="J286" s="599"/>
    </row>
    <row r="287" spans="5:10" x14ac:dyDescent="0.2">
      <c r="E287" s="598"/>
      <c r="H287" s="598"/>
      <c r="J287" s="599"/>
    </row>
    <row r="288" spans="5:10" x14ac:dyDescent="0.2">
      <c r="E288" s="598"/>
      <c r="H288" s="598"/>
      <c r="J288" s="599"/>
    </row>
    <row r="289" spans="5:10" x14ac:dyDescent="0.2">
      <c r="E289" s="598"/>
      <c r="H289" s="598"/>
      <c r="J289" s="599"/>
    </row>
    <row r="290" spans="5:10" x14ac:dyDescent="0.2">
      <c r="E290" s="598"/>
      <c r="H290" s="598"/>
      <c r="J290" s="599"/>
    </row>
    <row r="291" spans="5:10" x14ac:dyDescent="0.2">
      <c r="E291" s="598"/>
      <c r="H291" s="598"/>
      <c r="J291" s="599"/>
    </row>
    <row r="292" spans="5:10" x14ac:dyDescent="0.2">
      <c r="E292" s="598"/>
      <c r="H292" s="598"/>
      <c r="J292" s="599"/>
    </row>
    <row r="293" spans="5:10" x14ac:dyDescent="0.2">
      <c r="E293" s="598"/>
      <c r="H293" s="598"/>
      <c r="J293" s="599"/>
    </row>
    <row r="294" spans="5:10" x14ac:dyDescent="0.2">
      <c r="E294" s="598"/>
      <c r="H294" s="598"/>
      <c r="J294" s="599"/>
    </row>
    <row r="295" spans="5:10" x14ac:dyDescent="0.2">
      <c r="E295" s="598"/>
      <c r="H295" s="598"/>
      <c r="J295" s="599"/>
    </row>
    <row r="296" spans="5:10" x14ac:dyDescent="0.2">
      <c r="E296" s="598"/>
      <c r="H296" s="598"/>
      <c r="J296" s="599"/>
    </row>
    <row r="297" spans="5:10" x14ac:dyDescent="0.2">
      <c r="E297" s="598"/>
      <c r="H297" s="598"/>
      <c r="J297" s="599"/>
    </row>
    <row r="298" spans="5:10" x14ac:dyDescent="0.2">
      <c r="E298" s="598"/>
      <c r="H298" s="598"/>
      <c r="J298" s="599"/>
    </row>
    <row r="299" spans="5:10" x14ac:dyDescent="0.2">
      <c r="E299" s="598"/>
      <c r="H299" s="598"/>
      <c r="J299" s="599"/>
    </row>
    <row r="300" spans="5:10" x14ac:dyDescent="0.2">
      <c r="E300" s="598"/>
      <c r="H300" s="598"/>
      <c r="J300" s="599"/>
    </row>
    <row r="301" spans="5:10" x14ac:dyDescent="0.2">
      <c r="E301" s="598"/>
      <c r="H301" s="598"/>
      <c r="J301" s="599"/>
    </row>
    <row r="302" spans="5:10" x14ac:dyDescent="0.2">
      <c r="E302" s="598"/>
      <c r="H302" s="598"/>
      <c r="J302" s="599"/>
    </row>
    <row r="303" spans="5:10" x14ac:dyDescent="0.2">
      <c r="E303" s="598"/>
      <c r="H303" s="598"/>
      <c r="J303" s="599"/>
    </row>
    <row r="304" spans="5:10" x14ac:dyDescent="0.2">
      <c r="E304" s="598"/>
      <c r="H304" s="598"/>
      <c r="J304" s="599"/>
    </row>
    <row r="305" spans="5:10" x14ac:dyDescent="0.2">
      <c r="E305" s="598"/>
      <c r="H305" s="598"/>
      <c r="J305" s="599"/>
    </row>
    <row r="306" spans="5:10" x14ac:dyDescent="0.2">
      <c r="E306" s="598"/>
      <c r="H306" s="598"/>
      <c r="J306" s="599"/>
    </row>
    <row r="307" spans="5:10" x14ac:dyDescent="0.2">
      <c r="E307" s="598"/>
      <c r="H307" s="598"/>
      <c r="J307" s="599"/>
    </row>
    <row r="308" spans="5:10" x14ac:dyDescent="0.2">
      <c r="E308" s="598"/>
      <c r="H308" s="598"/>
      <c r="J308" s="599"/>
    </row>
    <row r="309" spans="5:10" x14ac:dyDescent="0.2">
      <c r="E309" s="598"/>
      <c r="H309" s="598"/>
      <c r="J309" s="599"/>
    </row>
    <row r="310" spans="5:10" x14ac:dyDescent="0.2">
      <c r="E310" s="598"/>
      <c r="H310" s="598"/>
      <c r="J310" s="599"/>
    </row>
    <row r="311" spans="5:10" x14ac:dyDescent="0.2">
      <c r="E311" s="598"/>
      <c r="H311" s="598"/>
      <c r="J311" s="599"/>
    </row>
    <row r="312" spans="5:10" x14ac:dyDescent="0.2">
      <c r="E312" s="598"/>
      <c r="H312" s="598"/>
      <c r="J312" s="599"/>
    </row>
    <row r="313" spans="5:10" x14ac:dyDescent="0.2">
      <c r="E313" s="598"/>
      <c r="H313" s="598"/>
      <c r="J313" s="599"/>
    </row>
    <row r="314" spans="5:10" x14ac:dyDescent="0.2">
      <c r="E314" s="598"/>
      <c r="H314" s="598"/>
      <c r="J314" s="599"/>
    </row>
    <row r="315" spans="5:10" x14ac:dyDescent="0.2">
      <c r="E315" s="598"/>
      <c r="H315" s="598"/>
      <c r="J315" s="599"/>
    </row>
    <row r="316" spans="5:10" x14ac:dyDescent="0.2">
      <c r="E316" s="598"/>
      <c r="H316" s="598"/>
      <c r="J316" s="599"/>
    </row>
    <row r="317" spans="5:10" x14ac:dyDescent="0.2">
      <c r="E317" s="598"/>
      <c r="H317" s="598"/>
      <c r="J317" s="599"/>
    </row>
    <row r="318" spans="5:10" x14ac:dyDescent="0.2">
      <c r="E318" s="598"/>
      <c r="H318" s="598"/>
      <c r="J318" s="599"/>
    </row>
    <row r="319" spans="5:10" x14ac:dyDescent="0.2">
      <c r="E319" s="598"/>
      <c r="H319" s="598"/>
      <c r="J319" s="599"/>
    </row>
    <row r="320" spans="5:10" x14ac:dyDescent="0.2">
      <c r="E320" s="598"/>
      <c r="H320" s="598"/>
      <c r="J320" s="599"/>
    </row>
    <row r="321" spans="5:10" x14ac:dyDescent="0.2">
      <c r="E321" s="598"/>
      <c r="H321" s="598"/>
      <c r="J321" s="599"/>
    </row>
    <row r="322" spans="5:10" x14ac:dyDescent="0.2">
      <c r="E322" s="598"/>
      <c r="H322" s="598"/>
      <c r="J322" s="599"/>
    </row>
    <row r="323" spans="5:10" x14ac:dyDescent="0.2">
      <c r="E323" s="598"/>
      <c r="H323" s="598"/>
      <c r="J323" s="599"/>
    </row>
    <row r="324" spans="5:10" x14ac:dyDescent="0.2">
      <c r="E324" s="598"/>
      <c r="H324" s="598"/>
      <c r="J324" s="599"/>
    </row>
    <row r="325" spans="5:10" x14ac:dyDescent="0.2">
      <c r="E325" s="598"/>
      <c r="H325" s="598"/>
      <c r="J325" s="599"/>
    </row>
    <row r="326" spans="5:10" x14ac:dyDescent="0.2">
      <c r="E326" s="598"/>
      <c r="H326" s="598"/>
      <c r="J326" s="599"/>
    </row>
    <row r="327" spans="5:10" x14ac:dyDescent="0.2">
      <c r="E327" s="598"/>
      <c r="H327" s="598"/>
      <c r="J327" s="599"/>
    </row>
    <row r="328" spans="5:10" x14ac:dyDescent="0.2">
      <c r="E328" s="598"/>
      <c r="H328" s="598"/>
      <c r="J328" s="599"/>
    </row>
    <row r="329" spans="5:10" x14ac:dyDescent="0.2">
      <c r="E329" s="598"/>
      <c r="H329" s="598"/>
      <c r="J329" s="599"/>
    </row>
    <row r="330" spans="5:10" x14ac:dyDescent="0.2">
      <c r="E330" s="598"/>
      <c r="H330" s="598"/>
      <c r="J330" s="599"/>
    </row>
    <row r="331" spans="5:10" x14ac:dyDescent="0.2">
      <c r="E331" s="598"/>
      <c r="H331" s="598"/>
      <c r="J331" s="599"/>
    </row>
    <row r="332" spans="5:10" x14ac:dyDescent="0.2">
      <c r="E332" s="598"/>
      <c r="H332" s="598"/>
      <c r="J332" s="599"/>
    </row>
    <row r="333" spans="5:10" x14ac:dyDescent="0.2">
      <c r="E333" s="598"/>
      <c r="H333" s="598"/>
      <c r="J333" s="599"/>
    </row>
    <row r="334" spans="5:10" x14ac:dyDescent="0.2">
      <c r="E334" s="598"/>
      <c r="H334" s="598"/>
      <c r="J334" s="599"/>
    </row>
    <row r="335" spans="5:10" x14ac:dyDescent="0.2">
      <c r="E335" s="598"/>
      <c r="H335" s="598"/>
      <c r="J335" s="599"/>
    </row>
    <row r="336" spans="5:10" x14ac:dyDescent="0.2">
      <c r="E336" s="598"/>
      <c r="H336" s="598"/>
      <c r="J336" s="599"/>
    </row>
    <row r="337" spans="5:10" x14ac:dyDescent="0.2">
      <c r="E337" s="598"/>
      <c r="H337" s="598"/>
      <c r="J337" s="599"/>
    </row>
    <row r="338" spans="5:10" x14ac:dyDescent="0.2">
      <c r="E338" s="598"/>
      <c r="H338" s="598"/>
      <c r="J338" s="599"/>
    </row>
    <row r="339" spans="5:10" x14ac:dyDescent="0.2">
      <c r="E339" s="598"/>
      <c r="H339" s="598"/>
      <c r="J339" s="599"/>
    </row>
    <row r="340" spans="5:10" x14ac:dyDescent="0.2">
      <c r="E340" s="598"/>
      <c r="H340" s="598"/>
      <c r="J340" s="599"/>
    </row>
    <row r="341" spans="5:10" x14ac:dyDescent="0.2">
      <c r="E341" s="598"/>
      <c r="H341" s="598"/>
      <c r="J341" s="599"/>
    </row>
    <row r="342" spans="5:10" x14ac:dyDescent="0.2">
      <c r="E342" s="598"/>
      <c r="H342" s="598"/>
      <c r="J342" s="599"/>
    </row>
    <row r="343" spans="5:10" x14ac:dyDescent="0.2">
      <c r="E343" s="598"/>
      <c r="H343" s="598"/>
      <c r="J343" s="599"/>
    </row>
    <row r="344" spans="5:10" x14ac:dyDescent="0.2">
      <c r="E344" s="598"/>
      <c r="H344" s="598"/>
      <c r="J344" s="599"/>
    </row>
    <row r="345" spans="5:10" x14ac:dyDescent="0.2">
      <c r="E345" s="598"/>
      <c r="H345" s="598"/>
      <c r="J345" s="599"/>
    </row>
    <row r="346" spans="5:10" x14ac:dyDescent="0.2">
      <c r="E346" s="598"/>
      <c r="H346" s="598"/>
      <c r="J346" s="599"/>
    </row>
    <row r="347" spans="5:10" x14ac:dyDescent="0.2">
      <c r="E347" s="598"/>
      <c r="H347" s="598"/>
      <c r="J347" s="599"/>
    </row>
    <row r="348" spans="5:10" x14ac:dyDescent="0.2">
      <c r="E348" s="598"/>
      <c r="H348" s="598"/>
      <c r="J348" s="599"/>
    </row>
    <row r="349" spans="5:10" x14ac:dyDescent="0.2">
      <c r="E349" s="598"/>
      <c r="H349" s="598"/>
      <c r="J349" s="599"/>
    </row>
    <row r="350" spans="5:10" x14ac:dyDescent="0.2">
      <c r="E350" s="598"/>
      <c r="H350" s="598"/>
      <c r="J350" s="599"/>
    </row>
    <row r="351" spans="5:10" x14ac:dyDescent="0.2">
      <c r="E351" s="598"/>
      <c r="H351" s="598"/>
      <c r="J351" s="599"/>
    </row>
    <row r="352" spans="5:10" x14ac:dyDescent="0.2">
      <c r="E352" s="598"/>
      <c r="H352" s="598"/>
      <c r="J352" s="599"/>
    </row>
    <row r="353" spans="5:10" x14ac:dyDescent="0.2">
      <c r="E353" s="598"/>
      <c r="H353" s="598"/>
      <c r="J353" s="599"/>
    </row>
    <row r="354" spans="5:10" x14ac:dyDescent="0.2">
      <c r="E354" s="598"/>
      <c r="H354" s="598"/>
      <c r="J354" s="599"/>
    </row>
    <row r="355" spans="5:10" x14ac:dyDescent="0.2">
      <c r="E355" s="598"/>
      <c r="H355" s="598"/>
      <c r="J355" s="599"/>
    </row>
    <row r="356" spans="5:10" x14ac:dyDescent="0.2">
      <c r="E356" s="598"/>
      <c r="H356" s="598"/>
      <c r="J356" s="599"/>
    </row>
    <row r="357" spans="5:10" x14ac:dyDescent="0.2">
      <c r="E357" s="598"/>
      <c r="H357" s="598"/>
      <c r="J357" s="599"/>
    </row>
    <row r="358" spans="5:10" x14ac:dyDescent="0.2">
      <c r="E358" s="598"/>
      <c r="H358" s="598"/>
      <c r="J358" s="599"/>
    </row>
    <row r="359" spans="5:10" x14ac:dyDescent="0.2">
      <c r="E359" s="598"/>
      <c r="H359" s="598"/>
      <c r="J359" s="599"/>
    </row>
    <row r="360" spans="5:10" x14ac:dyDescent="0.2">
      <c r="E360" s="598"/>
      <c r="H360" s="598"/>
      <c r="J360" s="599"/>
    </row>
    <row r="361" spans="5:10" x14ac:dyDescent="0.2">
      <c r="E361" s="598"/>
      <c r="H361" s="598"/>
      <c r="J361" s="599"/>
    </row>
    <row r="362" spans="5:10" x14ac:dyDescent="0.2">
      <c r="E362" s="598"/>
      <c r="H362" s="598"/>
      <c r="J362" s="599"/>
    </row>
    <row r="363" spans="5:10" x14ac:dyDescent="0.2">
      <c r="E363" s="598"/>
      <c r="H363" s="598"/>
      <c r="J363" s="599"/>
    </row>
    <row r="364" spans="5:10" x14ac:dyDescent="0.2">
      <c r="E364" s="598"/>
      <c r="H364" s="598"/>
      <c r="J364" s="599"/>
    </row>
    <row r="365" spans="5:10" x14ac:dyDescent="0.2">
      <c r="E365" s="598"/>
      <c r="H365" s="598"/>
      <c r="J365" s="599"/>
    </row>
    <row r="366" spans="5:10" x14ac:dyDescent="0.2">
      <c r="E366" s="598"/>
      <c r="H366" s="598"/>
      <c r="J366" s="599"/>
    </row>
    <row r="367" spans="5:10" x14ac:dyDescent="0.2">
      <c r="E367" s="598"/>
      <c r="H367" s="598"/>
      <c r="J367" s="599"/>
    </row>
    <row r="368" spans="5:10" x14ac:dyDescent="0.2">
      <c r="E368" s="598"/>
      <c r="H368" s="598"/>
      <c r="J368" s="599"/>
    </row>
    <row r="369" spans="5:10" x14ac:dyDescent="0.2">
      <c r="E369" s="598"/>
      <c r="H369" s="598"/>
      <c r="J369" s="599"/>
    </row>
    <row r="370" spans="5:10" x14ac:dyDescent="0.2">
      <c r="E370" s="598"/>
      <c r="H370" s="598"/>
      <c r="J370" s="599"/>
    </row>
    <row r="371" spans="5:10" x14ac:dyDescent="0.2">
      <c r="E371" s="598"/>
      <c r="H371" s="598"/>
      <c r="J371" s="599"/>
    </row>
    <row r="372" spans="5:10" x14ac:dyDescent="0.2">
      <c r="E372" s="598"/>
      <c r="H372" s="598"/>
      <c r="J372" s="599"/>
    </row>
    <row r="373" spans="5:10" x14ac:dyDescent="0.2">
      <c r="E373" s="598"/>
      <c r="H373" s="598"/>
      <c r="J373" s="599"/>
    </row>
    <row r="374" spans="5:10" x14ac:dyDescent="0.2">
      <c r="E374" s="598"/>
      <c r="H374" s="598"/>
      <c r="J374" s="599"/>
    </row>
    <row r="375" spans="5:10" x14ac:dyDescent="0.2">
      <c r="E375" s="598"/>
      <c r="H375" s="598"/>
      <c r="J375" s="599"/>
    </row>
    <row r="376" spans="5:10" x14ac:dyDescent="0.2">
      <c r="E376" s="598"/>
      <c r="H376" s="598"/>
      <c r="J376" s="599"/>
    </row>
    <row r="377" spans="5:10" x14ac:dyDescent="0.2">
      <c r="E377" s="598"/>
      <c r="H377" s="598"/>
      <c r="J377" s="599"/>
    </row>
    <row r="378" spans="5:10" x14ac:dyDescent="0.2">
      <c r="H378" s="598"/>
      <c r="J378" s="599"/>
    </row>
    <row r="379" spans="5:10" x14ac:dyDescent="0.2">
      <c r="H379" s="598"/>
      <c r="J379" s="599"/>
    </row>
    <row r="380" spans="5:10" x14ac:dyDescent="0.2">
      <c r="H380" s="598"/>
      <c r="J380" s="599"/>
    </row>
    <row r="381" spans="5:10" x14ac:dyDescent="0.2">
      <c r="H381" s="598"/>
      <c r="J381" s="599"/>
    </row>
    <row r="382" spans="5:10" x14ac:dyDescent="0.2">
      <c r="H382" s="598"/>
      <c r="J382" s="599"/>
    </row>
    <row r="383" spans="5:10" x14ac:dyDescent="0.2">
      <c r="H383" s="598"/>
      <c r="J383" s="599"/>
    </row>
    <row r="384" spans="5:10" x14ac:dyDescent="0.2">
      <c r="H384" s="598"/>
      <c r="J384" s="599"/>
    </row>
    <row r="385" spans="8:10" x14ac:dyDescent="0.2">
      <c r="H385" s="598"/>
      <c r="J385" s="599"/>
    </row>
    <row r="386" spans="8:10" x14ac:dyDescent="0.2">
      <c r="H386" s="598"/>
      <c r="J386" s="599"/>
    </row>
    <row r="387" spans="8:10" x14ac:dyDescent="0.2">
      <c r="H387" s="598"/>
      <c r="J387" s="599"/>
    </row>
    <row r="388" spans="8:10" x14ac:dyDescent="0.2">
      <c r="H388" s="598"/>
      <c r="J388" s="599"/>
    </row>
    <row r="389" spans="8:10" x14ac:dyDescent="0.2">
      <c r="H389" s="598"/>
      <c r="J389" s="599"/>
    </row>
    <row r="390" spans="8:10" x14ac:dyDescent="0.2">
      <c r="H390" s="598"/>
      <c r="J390" s="599"/>
    </row>
    <row r="391" spans="8:10" x14ac:dyDescent="0.2">
      <c r="H391" s="598"/>
      <c r="J391" s="599"/>
    </row>
    <row r="392" spans="8:10" x14ac:dyDescent="0.2">
      <c r="H392" s="598"/>
      <c r="J392" s="599"/>
    </row>
    <row r="393" spans="8:10" x14ac:dyDescent="0.2">
      <c r="H393" s="598"/>
      <c r="J393" s="599"/>
    </row>
    <row r="394" spans="8:10" x14ac:dyDescent="0.2">
      <c r="H394" s="598"/>
      <c r="J394" s="599"/>
    </row>
    <row r="395" spans="8:10" x14ac:dyDescent="0.2">
      <c r="H395" s="598"/>
      <c r="J395" s="599"/>
    </row>
    <row r="396" spans="8:10" x14ac:dyDescent="0.2">
      <c r="H396" s="598"/>
      <c r="J396" s="599"/>
    </row>
    <row r="397" spans="8:10" x14ac:dyDescent="0.2">
      <c r="H397" s="598"/>
      <c r="J397" s="599"/>
    </row>
    <row r="398" spans="8:10" x14ac:dyDescent="0.2">
      <c r="H398" s="598"/>
      <c r="J398" s="599"/>
    </row>
    <row r="399" spans="8:10" x14ac:dyDescent="0.2">
      <c r="H399" s="598"/>
      <c r="J399" s="599"/>
    </row>
    <row r="400" spans="8:10" x14ac:dyDescent="0.2">
      <c r="H400" s="598"/>
      <c r="J400" s="599"/>
    </row>
    <row r="401" spans="8:10" x14ac:dyDescent="0.2">
      <c r="H401" s="598"/>
      <c r="J401" s="599"/>
    </row>
    <row r="402" spans="8:10" x14ac:dyDescent="0.2">
      <c r="H402" s="598"/>
      <c r="J402" s="599"/>
    </row>
    <row r="403" spans="8:10" x14ac:dyDescent="0.2">
      <c r="H403" s="598"/>
      <c r="J403" s="599"/>
    </row>
    <row r="404" spans="8:10" x14ac:dyDescent="0.2">
      <c r="H404" s="598"/>
      <c r="J404" s="599"/>
    </row>
    <row r="405" spans="8:10" x14ac:dyDescent="0.2">
      <c r="H405" s="598"/>
      <c r="J405" s="599"/>
    </row>
    <row r="406" spans="8:10" x14ac:dyDescent="0.2">
      <c r="H406" s="598"/>
      <c r="J406" s="599"/>
    </row>
    <row r="407" spans="8:10" x14ac:dyDescent="0.2">
      <c r="H407" s="598"/>
      <c r="J407" s="599"/>
    </row>
    <row r="408" spans="8:10" x14ac:dyDescent="0.2">
      <c r="H408" s="598"/>
      <c r="J408" s="599"/>
    </row>
    <row r="409" spans="8:10" x14ac:dyDescent="0.2">
      <c r="H409" s="598"/>
      <c r="J409" s="599"/>
    </row>
    <row r="410" spans="8:10" x14ac:dyDescent="0.2">
      <c r="H410" s="598"/>
      <c r="J410" s="599"/>
    </row>
    <row r="411" spans="8:10" x14ac:dyDescent="0.2">
      <c r="H411" s="598"/>
      <c r="J411" s="599"/>
    </row>
    <row r="412" spans="8:10" x14ac:dyDescent="0.2">
      <c r="H412" s="598"/>
      <c r="J412" s="599"/>
    </row>
    <row r="413" spans="8:10" x14ac:dyDescent="0.2">
      <c r="H413" s="598"/>
      <c r="J413" s="599"/>
    </row>
    <row r="414" spans="8:10" x14ac:dyDescent="0.2">
      <c r="H414" s="598"/>
      <c r="J414" s="599"/>
    </row>
    <row r="415" spans="8:10" x14ac:dyDescent="0.2">
      <c r="H415" s="598"/>
      <c r="J415" s="599"/>
    </row>
    <row r="416" spans="8:10" x14ac:dyDescent="0.2">
      <c r="H416" s="598"/>
      <c r="J416" s="599"/>
    </row>
    <row r="417" spans="8:10" x14ac:dyDescent="0.2">
      <c r="H417" s="598"/>
      <c r="J417" s="599"/>
    </row>
    <row r="418" spans="8:10" x14ac:dyDescent="0.2">
      <c r="H418" s="598"/>
      <c r="J418" s="599"/>
    </row>
    <row r="419" spans="8:10" x14ac:dyDescent="0.2">
      <c r="H419" s="598"/>
      <c r="J419" s="599"/>
    </row>
    <row r="420" spans="8:10" x14ac:dyDescent="0.2">
      <c r="H420" s="598"/>
      <c r="J420" s="599"/>
    </row>
    <row r="421" spans="8:10" x14ac:dyDescent="0.2">
      <c r="H421" s="598"/>
      <c r="J421" s="599"/>
    </row>
    <row r="422" spans="8:10" x14ac:dyDescent="0.2">
      <c r="H422" s="598"/>
      <c r="J422" s="599"/>
    </row>
    <row r="423" spans="8:10" x14ac:dyDescent="0.2">
      <c r="H423" s="598"/>
      <c r="J423" s="599"/>
    </row>
    <row r="424" spans="8:10" x14ac:dyDescent="0.2">
      <c r="H424" s="598"/>
      <c r="J424" s="599"/>
    </row>
    <row r="425" spans="8:10" x14ac:dyDescent="0.2">
      <c r="H425" s="598"/>
      <c r="J425" s="599"/>
    </row>
    <row r="426" spans="8:10" x14ac:dyDescent="0.2">
      <c r="H426" s="598"/>
      <c r="J426" s="599"/>
    </row>
    <row r="427" spans="8:10" x14ac:dyDescent="0.2">
      <c r="H427" s="598"/>
      <c r="J427" s="599"/>
    </row>
    <row r="428" spans="8:10" x14ac:dyDescent="0.2">
      <c r="H428" s="598"/>
      <c r="J428" s="599"/>
    </row>
    <row r="429" spans="8:10" x14ac:dyDescent="0.2">
      <c r="H429" s="598"/>
      <c r="J429" s="599"/>
    </row>
    <row r="430" spans="8:10" x14ac:dyDescent="0.2">
      <c r="H430" s="598"/>
      <c r="J430" s="599"/>
    </row>
    <row r="431" spans="8:10" x14ac:dyDescent="0.2">
      <c r="H431" s="598"/>
      <c r="J431" s="599"/>
    </row>
    <row r="432" spans="8:10" x14ac:dyDescent="0.2">
      <c r="H432" s="598"/>
      <c r="J432" s="599"/>
    </row>
    <row r="433" spans="8:10" x14ac:dyDescent="0.2">
      <c r="H433" s="598"/>
      <c r="J433" s="599"/>
    </row>
    <row r="434" spans="8:10" x14ac:dyDescent="0.2">
      <c r="H434" s="598"/>
      <c r="J434" s="599"/>
    </row>
    <row r="435" spans="8:10" x14ac:dyDescent="0.2">
      <c r="H435" s="598"/>
      <c r="J435" s="599"/>
    </row>
    <row r="436" spans="8:10" x14ac:dyDescent="0.2">
      <c r="H436" s="598"/>
      <c r="J436" s="599"/>
    </row>
    <row r="437" spans="8:10" x14ac:dyDescent="0.2">
      <c r="H437" s="598"/>
      <c r="J437" s="599"/>
    </row>
    <row r="438" spans="8:10" x14ac:dyDescent="0.2">
      <c r="H438" s="598"/>
      <c r="J438" s="599"/>
    </row>
    <row r="439" spans="8:10" x14ac:dyDescent="0.2">
      <c r="H439" s="598"/>
      <c r="J439" s="599"/>
    </row>
    <row r="440" spans="8:10" x14ac:dyDescent="0.2">
      <c r="H440" s="598"/>
      <c r="J440" s="599"/>
    </row>
    <row r="441" spans="8:10" x14ac:dyDescent="0.2">
      <c r="H441" s="598"/>
      <c r="J441" s="599"/>
    </row>
    <row r="442" spans="8:10" x14ac:dyDescent="0.2">
      <c r="H442" s="598"/>
      <c r="J442" s="599"/>
    </row>
    <row r="443" spans="8:10" x14ac:dyDescent="0.2">
      <c r="H443" s="598"/>
      <c r="J443" s="599"/>
    </row>
    <row r="444" spans="8:10" x14ac:dyDescent="0.2">
      <c r="H444" s="598"/>
      <c r="J444" s="599"/>
    </row>
    <row r="445" spans="8:10" x14ac:dyDescent="0.2">
      <c r="H445" s="598"/>
      <c r="J445" s="599"/>
    </row>
    <row r="446" spans="8:10" x14ac:dyDescent="0.2">
      <c r="H446" s="598"/>
      <c r="J446" s="599"/>
    </row>
    <row r="447" spans="8:10" x14ac:dyDescent="0.2">
      <c r="H447" s="598"/>
      <c r="J447" s="599"/>
    </row>
    <row r="448" spans="8:10" x14ac:dyDescent="0.2">
      <c r="H448" s="598"/>
      <c r="J448" s="599"/>
    </row>
    <row r="449" spans="8:10" x14ac:dyDescent="0.2">
      <c r="H449" s="598"/>
      <c r="J449" s="599"/>
    </row>
    <row r="450" spans="8:10" x14ac:dyDescent="0.2">
      <c r="H450" s="598"/>
      <c r="J450" s="599"/>
    </row>
    <row r="451" spans="8:10" x14ac:dyDescent="0.2">
      <c r="H451" s="598"/>
      <c r="J451" s="599"/>
    </row>
    <row r="452" spans="8:10" x14ac:dyDescent="0.2">
      <c r="H452" s="598"/>
      <c r="J452" s="599"/>
    </row>
    <row r="453" spans="8:10" x14ac:dyDescent="0.2">
      <c r="H453" s="598"/>
      <c r="J453" s="599"/>
    </row>
    <row r="454" spans="8:10" x14ac:dyDescent="0.2">
      <c r="H454" s="598"/>
      <c r="J454" s="599"/>
    </row>
    <row r="455" spans="8:10" x14ac:dyDescent="0.2">
      <c r="H455" s="598"/>
      <c r="J455" s="599"/>
    </row>
    <row r="456" spans="8:10" x14ac:dyDescent="0.2">
      <c r="H456" s="598"/>
      <c r="J456" s="599"/>
    </row>
    <row r="457" spans="8:10" x14ac:dyDescent="0.2">
      <c r="H457" s="598"/>
      <c r="J457" s="599"/>
    </row>
    <row r="458" spans="8:10" x14ac:dyDescent="0.2">
      <c r="H458" s="598"/>
      <c r="J458" s="599"/>
    </row>
    <row r="459" spans="8:10" x14ac:dyDescent="0.2">
      <c r="H459" s="598"/>
      <c r="J459" s="599"/>
    </row>
    <row r="460" spans="8:10" x14ac:dyDescent="0.2">
      <c r="H460" s="598"/>
      <c r="J460" s="599"/>
    </row>
    <row r="461" spans="8:10" x14ac:dyDescent="0.2">
      <c r="H461" s="598"/>
      <c r="J461" s="599"/>
    </row>
    <row r="462" spans="8:10" x14ac:dyDescent="0.2">
      <c r="H462" s="598"/>
      <c r="J462" s="599"/>
    </row>
    <row r="463" spans="8:10" x14ac:dyDescent="0.2">
      <c r="H463" s="598"/>
      <c r="J463" s="599"/>
    </row>
    <row r="464" spans="8:10" x14ac:dyDescent="0.2">
      <c r="H464" s="598"/>
      <c r="J464" s="599"/>
    </row>
    <row r="465" spans="8:10" x14ac:dyDescent="0.2">
      <c r="H465" s="598"/>
      <c r="J465" s="599"/>
    </row>
    <row r="466" spans="8:10" x14ac:dyDescent="0.2">
      <c r="H466" s="598"/>
      <c r="J466" s="599"/>
    </row>
    <row r="467" spans="8:10" x14ac:dyDescent="0.2">
      <c r="H467" s="598"/>
      <c r="J467" s="599"/>
    </row>
    <row r="468" spans="8:10" x14ac:dyDescent="0.2">
      <c r="H468" s="598"/>
      <c r="J468" s="599"/>
    </row>
    <row r="469" spans="8:10" x14ac:dyDescent="0.2">
      <c r="H469" s="598"/>
      <c r="J469" s="599"/>
    </row>
    <row r="470" spans="8:10" x14ac:dyDescent="0.2">
      <c r="H470" s="598"/>
      <c r="J470" s="599"/>
    </row>
    <row r="471" spans="8:10" x14ac:dyDescent="0.2">
      <c r="H471" s="598"/>
    </row>
    <row r="472" spans="8:10" x14ac:dyDescent="0.2">
      <c r="H472" s="598"/>
    </row>
    <row r="473" spans="8:10" x14ac:dyDescent="0.2">
      <c r="H473" s="598"/>
    </row>
    <row r="474" spans="8:10" x14ac:dyDescent="0.2">
      <c r="H474" s="598"/>
    </row>
    <row r="475" spans="8:10" x14ac:dyDescent="0.2">
      <c r="H475" s="598"/>
    </row>
    <row r="476" spans="8:10" x14ac:dyDescent="0.2">
      <c r="H476" s="598"/>
    </row>
    <row r="477" spans="8:10" x14ac:dyDescent="0.2">
      <c r="H477" s="598"/>
    </row>
    <row r="478" spans="8:10" x14ac:dyDescent="0.2">
      <c r="H478" s="598"/>
    </row>
    <row r="479" spans="8:10" x14ac:dyDescent="0.2">
      <c r="H479" s="598"/>
    </row>
    <row r="480" spans="8:10" x14ac:dyDescent="0.2">
      <c r="H480" s="598"/>
    </row>
    <row r="481" spans="8:8" x14ac:dyDescent="0.2">
      <c r="H481" s="598"/>
    </row>
    <row r="482" spans="8:8" x14ac:dyDescent="0.2">
      <c r="H482" s="598"/>
    </row>
    <row r="483" spans="8:8" x14ac:dyDescent="0.2">
      <c r="H483" s="598"/>
    </row>
    <row r="484" spans="8:8" x14ac:dyDescent="0.2">
      <c r="H484" s="598"/>
    </row>
    <row r="485" spans="8:8" x14ac:dyDescent="0.2">
      <c r="H485" s="598"/>
    </row>
    <row r="486" spans="8:8" x14ac:dyDescent="0.2">
      <c r="H486" s="598"/>
    </row>
    <row r="487" spans="8:8" x14ac:dyDescent="0.2">
      <c r="H487" s="598"/>
    </row>
    <row r="488" spans="8:8" x14ac:dyDescent="0.2">
      <c r="H488" s="598"/>
    </row>
    <row r="489" spans="8:8" x14ac:dyDescent="0.2">
      <c r="H489" s="598"/>
    </row>
    <row r="490" spans="8:8" x14ac:dyDescent="0.2">
      <c r="H490" s="598"/>
    </row>
    <row r="491" spans="8:8" x14ac:dyDescent="0.2">
      <c r="H491" s="598"/>
    </row>
    <row r="492" spans="8:8" x14ac:dyDescent="0.2">
      <c r="H492" s="598"/>
    </row>
    <row r="493" spans="8:8" x14ac:dyDescent="0.2">
      <c r="H493" s="598"/>
    </row>
    <row r="494" spans="8:8" x14ac:dyDescent="0.2">
      <c r="H494" s="598"/>
    </row>
    <row r="495" spans="8:8" x14ac:dyDescent="0.2">
      <c r="H495" s="598"/>
    </row>
    <row r="496" spans="8:8" x14ac:dyDescent="0.2">
      <c r="H496" s="598"/>
    </row>
    <row r="497" spans="8:8" x14ac:dyDescent="0.2">
      <c r="H497" s="598"/>
    </row>
    <row r="498" spans="8:8" x14ac:dyDescent="0.2">
      <c r="H498" s="598"/>
    </row>
    <row r="499" spans="8:8" x14ac:dyDescent="0.2">
      <c r="H499" s="598"/>
    </row>
    <row r="500" spans="8:8" x14ac:dyDescent="0.2">
      <c r="H500" s="598"/>
    </row>
    <row r="501" spans="8:8" x14ac:dyDescent="0.2">
      <c r="H501" s="598"/>
    </row>
    <row r="502" spans="8:8" x14ac:dyDescent="0.2">
      <c r="H502" s="598"/>
    </row>
    <row r="503" spans="8:8" x14ac:dyDescent="0.2">
      <c r="H503" s="598"/>
    </row>
    <row r="504" spans="8:8" x14ac:dyDescent="0.2">
      <c r="H504" s="598"/>
    </row>
    <row r="505" spans="8:8" x14ac:dyDescent="0.2">
      <c r="H505" s="598"/>
    </row>
    <row r="506" spans="8:8" x14ac:dyDescent="0.2">
      <c r="H506" s="598"/>
    </row>
    <row r="507" spans="8:8" x14ac:dyDescent="0.2">
      <c r="H507" s="598"/>
    </row>
    <row r="508" spans="8:8" x14ac:dyDescent="0.2">
      <c r="H508" s="598"/>
    </row>
    <row r="509" spans="8:8" x14ac:dyDescent="0.2">
      <c r="H509" s="598"/>
    </row>
    <row r="510" spans="8:8" x14ac:dyDescent="0.2">
      <c r="H510" s="598"/>
    </row>
    <row r="511" spans="8:8" x14ac:dyDescent="0.2">
      <c r="H511" s="598"/>
    </row>
    <row r="512" spans="8:8" x14ac:dyDescent="0.2">
      <c r="H512" s="598"/>
    </row>
    <row r="513" spans="8:8" x14ac:dyDescent="0.2">
      <c r="H513" s="598"/>
    </row>
    <row r="514" spans="8:8" x14ac:dyDescent="0.2">
      <c r="H514" s="598"/>
    </row>
    <row r="515" spans="8:8" x14ac:dyDescent="0.2">
      <c r="H515" s="598"/>
    </row>
    <row r="516" spans="8:8" x14ac:dyDescent="0.2">
      <c r="H516" s="598"/>
    </row>
    <row r="517" spans="8:8" x14ac:dyDescent="0.2">
      <c r="H517" s="598"/>
    </row>
    <row r="518" spans="8:8" x14ac:dyDescent="0.2">
      <c r="H518" s="598"/>
    </row>
    <row r="519" spans="8:8" x14ac:dyDescent="0.2">
      <c r="H519" s="598"/>
    </row>
    <row r="520" spans="8:8" x14ac:dyDescent="0.2">
      <c r="H520" s="598"/>
    </row>
    <row r="521" spans="8:8" x14ac:dyDescent="0.2">
      <c r="H521" s="598"/>
    </row>
    <row r="522" spans="8:8" x14ac:dyDescent="0.2">
      <c r="H522" s="598"/>
    </row>
    <row r="523" spans="8:8" x14ac:dyDescent="0.2">
      <c r="H523" s="598"/>
    </row>
    <row r="524" spans="8:8" x14ac:dyDescent="0.2">
      <c r="H524" s="598"/>
    </row>
    <row r="525" spans="8:8" x14ac:dyDescent="0.2">
      <c r="H525" s="598"/>
    </row>
    <row r="526" spans="8:8" x14ac:dyDescent="0.2">
      <c r="H526" s="598"/>
    </row>
    <row r="527" spans="8:8" x14ac:dyDescent="0.2">
      <c r="H527" s="598"/>
    </row>
    <row r="528" spans="8:8" x14ac:dyDescent="0.2">
      <c r="H528" s="598"/>
    </row>
    <row r="529" spans="8:8" x14ac:dyDescent="0.2">
      <c r="H529" s="598"/>
    </row>
    <row r="530" spans="8:8" x14ac:dyDescent="0.2">
      <c r="H530" s="598"/>
    </row>
    <row r="531" spans="8:8" x14ac:dyDescent="0.2">
      <c r="H531" s="598"/>
    </row>
    <row r="532" spans="8:8" x14ac:dyDescent="0.2">
      <c r="H532" s="598"/>
    </row>
    <row r="533" spans="8:8" x14ac:dyDescent="0.2">
      <c r="H533" s="598"/>
    </row>
    <row r="534" spans="8:8" x14ac:dyDescent="0.2">
      <c r="H534" s="598"/>
    </row>
    <row r="535" spans="8:8" x14ac:dyDescent="0.2">
      <c r="H535" s="598"/>
    </row>
    <row r="536" spans="8:8" x14ac:dyDescent="0.2">
      <c r="H536" s="598"/>
    </row>
    <row r="537" spans="8:8" x14ac:dyDescent="0.2">
      <c r="H537" s="598"/>
    </row>
    <row r="538" spans="8:8" x14ac:dyDescent="0.2">
      <c r="H538" s="598"/>
    </row>
    <row r="539" spans="8:8" x14ac:dyDescent="0.2">
      <c r="H539" s="598"/>
    </row>
    <row r="540" spans="8:8" x14ac:dyDescent="0.2">
      <c r="H540" s="598"/>
    </row>
    <row r="541" spans="8:8" x14ac:dyDescent="0.2">
      <c r="H541" s="598"/>
    </row>
    <row r="542" spans="8:8" x14ac:dyDescent="0.2">
      <c r="H542" s="598"/>
    </row>
    <row r="543" spans="8:8" x14ac:dyDescent="0.2">
      <c r="H543" s="598"/>
    </row>
    <row r="544" spans="8:8" x14ac:dyDescent="0.2">
      <c r="H544" s="598"/>
    </row>
    <row r="545" spans="8:8" x14ac:dyDescent="0.2">
      <c r="H545" s="598"/>
    </row>
    <row r="546" spans="8:8" x14ac:dyDescent="0.2">
      <c r="H546" s="598"/>
    </row>
    <row r="547" spans="8:8" x14ac:dyDescent="0.2">
      <c r="H547" s="598"/>
    </row>
    <row r="548" spans="8:8" x14ac:dyDescent="0.2">
      <c r="H548" s="598"/>
    </row>
    <row r="549" spans="8:8" x14ac:dyDescent="0.2">
      <c r="H549" s="598"/>
    </row>
    <row r="550" spans="8:8" x14ac:dyDescent="0.2">
      <c r="H550" s="598"/>
    </row>
    <row r="551" spans="8:8" x14ac:dyDescent="0.2">
      <c r="H551" s="598"/>
    </row>
    <row r="552" spans="8:8" x14ac:dyDescent="0.2">
      <c r="H552" s="598"/>
    </row>
    <row r="553" spans="8:8" x14ac:dyDescent="0.2">
      <c r="H553" s="598"/>
    </row>
    <row r="554" spans="8:8" x14ac:dyDescent="0.2">
      <c r="H554" s="598"/>
    </row>
    <row r="555" spans="8:8" x14ac:dyDescent="0.2">
      <c r="H555" s="598"/>
    </row>
    <row r="556" spans="8:8" x14ac:dyDescent="0.2">
      <c r="H556" s="598"/>
    </row>
    <row r="557" spans="8:8" x14ac:dyDescent="0.2">
      <c r="H557" s="598"/>
    </row>
    <row r="558" spans="8:8" x14ac:dyDescent="0.2">
      <c r="H558" s="598"/>
    </row>
    <row r="559" spans="8:8" x14ac:dyDescent="0.2">
      <c r="H559" s="598"/>
    </row>
    <row r="560" spans="8:8" x14ac:dyDescent="0.2">
      <c r="H560" s="598"/>
    </row>
    <row r="561" spans="8:8" x14ac:dyDescent="0.2">
      <c r="H561" s="598"/>
    </row>
    <row r="562" spans="8:8" x14ac:dyDescent="0.2">
      <c r="H562" s="598"/>
    </row>
    <row r="563" spans="8:8" x14ac:dyDescent="0.2">
      <c r="H563" s="598"/>
    </row>
    <row r="564" spans="8:8" x14ac:dyDescent="0.2">
      <c r="H564" s="598"/>
    </row>
    <row r="565" spans="8:8" x14ac:dyDescent="0.2">
      <c r="H565" s="598"/>
    </row>
    <row r="566" spans="8:8" x14ac:dyDescent="0.2">
      <c r="H566" s="598"/>
    </row>
    <row r="567" spans="8:8" x14ac:dyDescent="0.2">
      <c r="H567" s="598"/>
    </row>
    <row r="568" spans="8:8" x14ac:dyDescent="0.2">
      <c r="H568" s="598"/>
    </row>
    <row r="569" spans="8:8" x14ac:dyDescent="0.2">
      <c r="H569" s="598"/>
    </row>
    <row r="570" spans="8:8" x14ac:dyDescent="0.2">
      <c r="H570" s="598"/>
    </row>
    <row r="571" spans="8:8" x14ac:dyDescent="0.2">
      <c r="H571" s="598"/>
    </row>
    <row r="572" spans="8:8" x14ac:dyDescent="0.2">
      <c r="H572" s="598"/>
    </row>
    <row r="573" spans="8:8" x14ac:dyDescent="0.2">
      <c r="H573" s="598"/>
    </row>
    <row r="574" spans="8:8" x14ac:dyDescent="0.2">
      <c r="H574" s="598"/>
    </row>
    <row r="575" spans="8:8" x14ac:dyDescent="0.2">
      <c r="H575" s="598"/>
    </row>
    <row r="576" spans="8:8" x14ac:dyDescent="0.2">
      <c r="H576" s="598"/>
    </row>
    <row r="577" spans="8:8" x14ac:dyDescent="0.2">
      <c r="H577" s="598"/>
    </row>
    <row r="578" spans="8:8" x14ac:dyDescent="0.2">
      <c r="H578" s="598"/>
    </row>
    <row r="579" spans="8:8" x14ac:dyDescent="0.2">
      <c r="H579" s="598"/>
    </row>
    <row r="580" spans="8:8" x14ac:dyDescent="0.2">
      <c r="H580" s="598"/>
    </row>
    <row r="581" spans="8:8" x14ac:dyDescent="0.2">
      <c r="H581" s="598"/>
    </row>
    <row r="582" spans="8:8" x14ac:dyDescent="0.2">
      <c r="H582" s="598"/>
    </row>
    <row r="583" spans="8:8" x14ac:dyDescent="0.2">
      <c r="H583" s="598"/>
    </row>
    <row r="584" spans="8:8" x14ac:dyDescent="0.2">
      <c r="H584" s="598"/>
    </row>
    <row r="585" spans="8:8" x14ac:dyDescent="0.2">
      <c r="H585" s="598"/>
    </row>
    <row r="586" spans="8:8" x14ac:dyDescent="0.2">
      <c r="H586" s="598"/>
    </row>
    <row r="587" spans="8:8" x14ac:dyDescent="0.2">
      <c r="H587" s="598"/>
    </row>
    <row r="588" spans="8:8" x14ac:dyDescent="0.2">
      <c r="H588" s="598"/>
    </row>
    <row r="589" spans="8:8" x14ac:dyDescent="0.2">
      <c r="H589" s="598"/>
    </row>
    <row r="590" spans="8:8" x14ac:dyDescent="0.2">
      <c r="H590" s="598"/>
    </row>
    <row r="591" spans="8:8" x14ac:dyDescent="0.2">
      <c r="H591" s="598"/>
    </row>
    <row r="592" spans="8:8" x14ac:dyDescent="0.2">
      <c r="H592" s="598"/>
    </row>
    <row r="593" spans="8:8" x14ac:dyDescent="0.2">
      <c r="H593" s="598"/>
    </row>
    <row r="594" spans="8:8" x14ac:dyDescent="0.2">
      <c r="H594" s="598"/>
    </row>
    <row r="595" spans="8:8" x14ac:dyDescent="0.2">
      <c r="H595" s="598"/>
    </row>
    <row r="596" spans="8:8" x14ac:dyDescent="0.2">
      <c r="H596" s="598"/>
    </row>
    <row r="597" spans="8:8" x14ac:dyDescent="0.2">
      <c r="H597" s="598"/>
    </row>
    <row r="598" spans="8:8" x14ac:dyDescent="0.2">
      <c r="H598" s="598"/>
    </row>
    <row r="599" spans="8:8" x14ac:dyDescent="0.2">
      <c r="H599" s="598"/>
    </row>
    <row r="600" spans="8:8" x14ac:dyDescent="0.2">
      <c r="H600" s="598"/>
    </row>
    <row r="601" spans="8:8" x14ac:dyDescent="0.2">
      <c r="H601" s="598"/>
    </row>
    <row r="602" spans="8:8" x14ac:dyDescent="0.2">
      <c r="H602" s="598"/>
    </row>
    <row r="603" spans="8:8" x14ac:dyDescent="0.2">
      <c r="H603" s="598"/>
    </row>
    <row r="604" spans="8:8" x14ac:dyDescent="0.2">
      <c r="H604" s="598"/>
    </row>
    <row r="605" spans="8:8" x14ac:dyDescent="0.2">
      <c r="H605" s="598"/>
    </row>
    <row r="606" spans="8:8" x14ac:dyDescent="0.2">
      <c r="H606" s="598"/>
    </row>
    <row r="607" spans="8:8" x14ac:dyDescent="0.2">
      <c r="H607" s="598"/>
    </row>
    <row r="608" spans="8:8" x14ac:dyDescent="0.2">
      <c r="H608" s="598"/>
    </row>
    <row r="609" spans="8:8" x14ac:dyDescent="0.2">
      <c r="H609" s="598"/>
    </row>
    <row r="610" spans="8:8" x14ac:dyDescent="0.2">
      <c r="H610" s="598"/>
    </row>
    <row r="611" spans="8:8" x14ac:dyDescent="0.2">
      <c r="H611" s="598"/>
    </row>
    <row r="612" spans="8:8" x14ac:dyDescent="0.2">
      <c r="H612" s="598"/>
    </row>
    <row r="613" spans="8:8" x14ac:dyDescent="0.2">
      <c r="H613" s="598"/>
    </row>
    <row r="614" spans="8:8" x14ac:dyDescent="0.2">
      <c r="H614" s="598"/>
    </row>
    <row r="615" spans="8:8" x14ac:dyDescent="0.2">
      <c r="H615" s="598"/>
    </row>
    <row r="616" spans="8:8" x14ac:dyDescent="0.2">
      <c r="H616" s="598"/>
    </row>
    <row r="617" spans="8:8" x14ac:dyDescent="0.2">
      <c r="H617" s="598"/>
    </row>
    <row r="618" spans="8:8" x14ac:dyDescent="0.2">
      <c r="H618" s="598"/>
    </row>
    <row r="619" spans="8:8" x14ac:dyDescent="0.2">
      <c r="H619" s="598"/>
    </row>
    <row r="620" spans="8:8" x14ac:dyDescent="0.2">
      <c r="H620" s="598"/>
    </row>
    <row r="621" spans="8:8" x14ac:dyDescent="0.2">
      <c r="H621" s="598"/>
    </row>
    <row r="622" spans="8:8" x14ac:dyDescent="0.2">
      <c r="H622" s="598"/>
    </row>
    <row r="623" spans="8:8" x14ac:dyDescent="0.2">
      <c r="H623" s="598"/>
    </row>
    <row r="624" spans="8:8" x14ac:dyDescent="0.2">
      <c r="H624" s="598"/>
    </row>
    <row r="625" spans="8:8" x14ac:dyDescent="0.2">
      <c r="H625" s="598"/>
    </row>
    <row r="626" spans="8:8" x14ac:dyDescent="0.2">
      <c r="H626" s="598"/>
    </row>
    <row r="627" spans="8:8" x14ac:dyDescent="0.2">
      <c r="H627" s="598"/>
    </row>
    <row r="628" spans="8:8" x14ac:dyDescent="0.2">
      <c r="H628" s="598"/>
    </row>
    <row r="629" spans="8:8" x14ac:dyDescent="0.2">
      <c r="H629" s="598"/>
    </row>
    <row r="630" spans="8:8" x14ac:dyDescent="0.2">
      <c r="H630" s="598"/>
    </row>
    <row r="631" spans="8:8" x14ac:dyDescent="0.2">
      <c r="H631" s="598"/>
    </row>
    <row r="632" spans="8:8" x14ac:dyDescent="0.2">
      <c r="H632" s="598"/>
    </row>
    <row r="633" spans="8:8" x14ac:dyDescent="0.2">
      <c r="H633" s="598"/>
    </row>
    <row r="634" spans="8:8" x14ac:dyDescent="0.2">
      <c r="H634" s="598"/>
    </row>
    <row r="635" spans="8:8" x14ac:dyDescent="0.2">
      <c r="H635" s="598"/>
    </row>
    <row r="636" spans="8:8" x14ac:dyDescent="0.2">
      <c r="H636" s="598"/>
    </row>
    <row r="637" spans="8:8" x14ac:dyDescent="0.2">
      <c r="H637" s="598"/>
    </row>
    <row r="638" spans="8:8" x14ac:dyDescent="0.2">
      <c r="H638" s="598"/>
    </row>
    <row r="639" spans="8:8" x14ac:dyDescent="0.2">
      <c r="H639" s="598"/>
    </row>
    <row r="640" spans="8:8" x14ac:dyDescent="0.2">
      <c r="H640" s="598"/>
    </row>
    <row r="641" spans="8:8" x14ac:dyDescent="0.2">
      <c r="H641" s="598"/>
    </row>
    <row r="642" spans="8:8" x14ac:dyDescent="0.2">
      <c r="H642" s="598"/>
    </row>
    <row r="643" spans="8:8" x14ac:dyDescent="0.2">
      <c r="H643" s="598"/>
    </row>
    <row r="644" spans="8:8" x14ac:dyDescent="0.2">
      <c r="H644" s="598"/>
    </row>
    <row r="645" spans="8:8" x14ac:dyDescent="0.2">
      <c r="H645" s="598"/>
    </row>
    <row r="646" spans="8:8" x14ac:dyDescent="0.2">
      <c r="H646" s="598"/>
    </row>
    <row r="647" spans="8:8" x14ac:dyDescent="0.2">
      <c r="H647" s="598"/>
    </row>
    <row r="648" spans="8:8" x14ac:dyDescent="0.2">
      <c r="H648" s="598"/>
    </row>
    <row r="649" spans="8:8" x14ac:dyDescent="0.2">
      <c r="H649" s="598"/>
    </row>
    <row r="650" spans="8:8" x14ac:dyDescent="0.2">
      <c r="H650" s="598"/>
    </row>
    <row r="651" spans="8:8" x14ac:dyDescent="0.2">
      <c r="H651" s="598"/>
    </row>
    <row r="652" spans="8:8" x14ac:dyDescent="0.2">
      <c r="H652" s="598"/>
    </row>
    <row r="653" spans="8:8" x14ac:dyDescent="0.2">
      <c r="H653" s="598"/>
    </row>
    <row r="654" spans="8:8" x14ac:dyDescent="0.2">
      <c r="H654" s="598"/>
    </row>
    <row r="655" spans="8:8" x14ac:dyDescent="0.2">
      <c r="H655" s="598"/>
    </row>
    <row r="656" spans="8:8" x14ac:dyDescent="0.2">
      <c r="H656" s="598"/>
    </row>
    <row r="657" spans="8:8" x14ac:dyDescent="0.2">
      <c r="H657" s="598"/>
    </row>
    <row r="658" spans="8:8" x14ac:dyDescent="0.2">
      <c r="H658" s="598"/>
    </row>
    <row r="659" spans="8:8" x14ac:dyDescent="0.2">
      <c r="H659" s="598"/>
    </row>
    <row r="660" spans="8:8" x14ac:dyDescent="0.2">
      <c r="H660" s="598"/>
    </row>
    <row r="661" spans="8:8" x14ac:dyDescent="0.2">
      <c r="H661" s="598"/>
    </row>
    <row r="662" spans="8:8" x14ac:dyDescent="0.2">
      <c r="H662" s="598"/>
    </row>
    <row r="663" spans="8:8" x14ac:dyDescent="0.2">
      <c r="H663" s="598"/>
    </row>
    <row r="664" spans="8:8" x14ac:dyDescent="0.2">
      <c r="H664" s="598"/>
    </row>
    <row r="665" spans="8:8" x14ac:dyDescent="0.2">
      <c r="H665" s="598"/>
    </row>
    <row r="666" spans="8:8" x14ac:dyDescent="0.2">
      <c r="H666" s="598"/>
    </row>
    <row r="667" spans="8:8" x14ac:dyDescent="0.2">
      <c r="H667" s="598"/>
    </row>
    <row r="668" spans="8:8" x14ac:dyDescent="0.2">
      <c r="H668" s="598"/>
    </row>
    <row r="669" spans="8:8" x14ac:dyDescent="0.2">
      <c r="H669" s="598"/>
    </row>
    <row r="670" spans="8:8" x14ac:dyDescent="0.2">
      <c r="H670" s="598"/>
    </row>
    <row r="671" spans="8:8" x14ac:dyDescent="0.2">
      <c r="H671" s="598"/>
    </row>
    <row r="672" spans="8:8" x14ac:dyDescent="0.2">
      <c r="H672" s="598"/>
    </row>
    <row r="673" spans="8:8" x14ac:dyDescent="0.2">
      <c r="H673" s="598"/>
    </row>
    <row r="674" spans="8:8" x14ac:dyDescent="0.2">
      <c r="H674" s="598"/>
    </row>
    <row r="675" spans="8:8" x14ac:dyDescent="0.2">
      <c r="H675" s="598"/>
    </row>
    <row r="676" spans="8:8" x14ac:dyDescent="0.2">
      <c r="H676" s="598"/>
    </row>
    <row r="677" spans="8:8" x14ac:dyDescent="0.2">
      <c r="H677" s="598"/>
    </row>
    <row r="678" spans="8:8" x14ac:dyDescent="0.2">
      <c r="H678" s="598"/>
    </row>
    <row r="679" spans="8:8" x14ac:dyDescent="0.2">
      <c r="H679" s="598"/>
    </row>
    <row r="680" spans="8:8" x14ac:dyDescent="0.2">
      <c r="H680" s="598"/>
    </row>
    <row r="681" spans="8:8" x14ac:dyDescent="0.2">
      <c r="H681" s="598"/>
    </row>
    <row r="682" spans="8:8" x14ac:dyDescent="0.2">
      <c r="H682" s="598"/>
    </row>
    <row r="683" spans="8:8" x14ac:dyDescent="0.2">
      <c r="H683" s="598"/>
    </row>
    <row r="684" spans="8:8" x14ac:dyDescent="0.2">
      <c r="H684" s="598"/>
    </row>
    <row r="685" spans="8:8" x14ac:dyDescent="0.2">
      <c r="H685" s="598"/>
    </row>
    <row r="686" spans="8:8" x14ac:dyDescent="0.2">
      <c r="H686" s="598"/>
    </row>
    <row r="687" spans="8:8" x14ac:dyDescent="0.2">
      <c r="H687" s="598"/>
    </row>
    <row r="688" spans="8:8" x14ac:dyDescent="0.2">
      <c r="H688" s="598"/>
    </row>
    <row r="689" spans="8:8" x14ac:dyDescent="0.2">
      <c r="H689" s="598"/>
    </row>
    <row r="690" spans="8:8" x14ac:dyDescent="0.2">
      <c r="H690" s="598"/>
    </row>
    <row r="691" spans="8:8" x14ac:dyDescent="0.2">
      <c r="H691" s="598"/>
    </row>
    <row r="692" spans="8:8" x14ac:dyDescent="0.2">
      <c r="H692" s="598"/>
    </row>
    <row r="693" spans="8:8" x14ac:dyDescent="0.2">
      <c r="H693" s="598"/>
    </row>
    <row r="694" spans="8:8" x14ac:dyDescent="0.2">
      <c r="H694" s="598"/>
    </row>
    <row r="695" spans="8:8" x14ac:dyDescent="0.2">
      <c r="H695" s="598"/>
    </row>
    <row r="696" spans="8:8" x14ac:dyDescent="0.2">
      <c r="H696" s="598"/>
    </row>
    <row r="697" spans="8:8" x14ac:dyDescent="0.2">
      <c r="H697" s="598"/>
    </row>
    <row r="698" spans="8:8" x14ac:dyDescent="0.2">
      <c r="H698" s="598"/>
    </row>
    <row r="699" spans="8:8" x14ac:dyDescent="0.2">
      <c r="H699" s="598"/>
    </row>
    <row r="700" spans="8:8" x14ac:dyDescent="0.2">
      <c r="H700" s="598"/>
    </row>
    <row r="701" spans="8:8" x14ac:dyDescent="0.2">
      <c r="H701" s="598"/>
    </row>
  </sheetData>
  <printOptions horizontalCentered="1"/>
  <pageMargins left="0" right="0" top="0.39370078740157483" bottom="0.39370078740157483" header="0" footer="0"/>
  <pageSetup paperSize="9" scale="67" fitToHeight="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8" sqref="R38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5"/>
  <sheetViews>
    <sheetView tabSelected="1" workbookViewId="0">
      <selection activeCell="G12" sqref="G12"/>
    </sheetView>
  </sheetViews>
  <sheetFormatPr defaultRowHeight="14.25" customHeight="1" x14ac:dyDescent="0.2"/>
  <cols>
    <col min="1" max="1" width="9.140625" style="79" customWidth="1"/>
    <col min="2" max="2" width="76.140625" style="79" customWidth="1"/>
    <col min="3" max="7" width="13.140625" style="79" customWidth="1"/>
    <col min="8" max="8" width="14.7109375" style="79" customWidth="1"/>
    <col min="9" max="9" width="19.85546875" style="79" customWidth="1"/>
    <col min="10" max="16384" width="9.140625" style="79"/>
  </cols>
  <sheetData>
    <row r="3" spans="1:10" ht="14.25" customHeight="1" x14ac:dyDescent="0.2">
      <c r="A3" s="79" t="s">
        <v>93</v>
      </c>
    </row>
    <row r="4" spans="1:10" ht="14.25" customHeight="1" x14ac:dyDescent="0.2">
      <c r="H4" s="80" t="s">
        <v>3</v>
      </c>
    </row>
    <row r="5" spans="1:10" ht="42.75" customHeight="1" x14ac:dyDescent="0.2">
      <c r="A5" s="81" t="s">
        <v>57</v>
      </c>
      <c r="B5" s="82" t="s">
        <v>1</v>
      </c>
      <c r="C5" s="72" t="s">
        <v>71</v>
      </c>
      <c r="D5" s="72" t="s">
        <v>72</v>
      </c>
      <c r="E5" s="72" t="s">
        <v>148</v>
      </c>
      <c r="F5" s="72" t="s">
        <v>156</v>
      </c>
      <c r="G5" s="72" t="s">
        <v>157</v>
      </c>
      <c r="H5" s="72" t="s">
        <v>158</v>
      </c>
    </row>
    <row r="6" spans="1:10" ht="18.75" customHeight="1" x14ac:dyDescent="0.2">
      <c r="A6" s="83"/>
      <c r="B6" s="84" t="s">
        <v>84</v>
      </c>
      <c r="C6" s="85">
        <f t="shared" ref="C6" si="0">+C9+C10+C11+C12+C13+C14+C15+C16+C17+C18+C19+C20</f>
        <v>567421</v>
      </c>
      <c r="D6" s="85">
        <f>+D9+D10+D11+D12+D13+D14+D15+D16+D17+D18+D19+D20</f>
        <v>568933</v>
      </c>
      <c r="E6" s="85">
        <f>+E9+E10+E11+E12+E13+E14+E15+E16+E17+E18+E19+E20</f>
        <v>568752</v>
      </c>
      <c r="F6" s="85">
        <f>+F9+F10+F11+F12+F13+F14+F15+F16+F17+F18+F19+F20</f>
        <v>584892</v>
      </c>
      <c r="G6" s="85">
        <f>+G9+G10+G11+G12+G13+G14+G15+G16+G17+G18+G19+G20</f>
        <v>590497</v>
      </c>
      <c r="H6" s="85">
        <f>SUM(C6:G6)</f>
        <v>2880495</v>
      </c>
      <c r="I6" s="86"/>
    </row>
    <row r="7" spans="1:10" ht="18.75" customHeight="1" x14ac:dyDescent="0.2">
      <c r="A7" s="87"/>
      <c r="B7" s="84" t="s">
        <v>85</v>
      </c>
      <c r="C7" s="85">
        <f>+C9+C10+C11+C14+C15+C16+C18+C19+C20</f>
        <v>537438</v>
      </c>
      <c r="D7" s="85">
        <f>+D9+D10+D11+D14+D15+D16+D18+D19+D20</f>
        <v>550710</v>
      </c>
      <c r="E7" s="85">
        <f>+E9+E10+E11+E14+E15+E16+E18+E19+E20</f>
        <v>548736</v>
      </c>
      <c r="F7" s="85">
        <f>+F9+F10+F11+F14+F15+F16+F18+F19+F20</f>
        <v>567558</v>
      </c>
      <c r="G7" s="85">
        <f>+G9+G10+G11+G14+G15+G16+G18+G19+G20</f>
        <v>572031</v>
      </c>
      <c r="H7" s="85">
        <f>SUM(C7:G7)</f>
        <v>2776473</v>
      </c>
      <c r="I7" s="86"/>
      <c r="J7" s="88"/>
    </row>
    <row r="8" spans="1:10" ht="18.75" customHeight="1" x14ac:dyDescent="0.25">
      <c r="A8" s="87"/>
      <c r="B8" s="89" t="s">
        <v>70</v>
      </c>
      <c r="C8" s="90">
        <f t="shared" ref="C8" si="1">+C9+C10+C11+C12+C13+C14+C18</f>
        <v>547507</v>
      </c>
      <c r="D8" s="90">
        <f>+D9+D10+D11+D12+D13+D14+D18</f>
        <v>547353</v>
      </c>
      <c r="E8" s="90">
        <f>+E9+E10+E11+E12+E13+E14+E18</f>
        <v>548108</v>
      </c>
      <c r="F8" s="90">
        <f>+F9+F10+F11+F12+F13+F14+F18</f>
        <v>566381</v>
      </c>
      <c r="G8" s="90">
        <f>+G9+G10+G11+G12+G13+G14+G18</f>
        <v>571359</v>
      </c>
      <c r="H8" s="90">
        <f t="shared" ref="H8:H20" si="2">SUM(C8:G8)</f>
        <v>2780708</v>
      </c>
      <c r="I8" s="86"/>
    </row>
    <row r="9" spans="1:10" ht="18.75" customHeight="1" x14ac:dyDescent="0.2">
      <c r="A9" s="82" t="s">
        <v>58</v>
      </c>
      <c r="B9" s="91" t="s">
        <v>59</v>
      </c>
      <c r="C9" s="85">
        <v>491262</v>
      </c>
      <c r="D9" s="85">
        <v>501028</v>
      </c>
      <c r="E9" s="85">
        <v>499423</v>
      </c>
      <c r="F9" s="85">
        <v>520971</v>
      </c>
      <c r="G9" s="85">
        <v>523156</v>
      </c>
      <c r="H9" s="85">
        <f t="shared" si="2"/>
        <v>2535840</v>
      </c>
      <c r="I9" s="86"/>
      <c r="J9" s="88"/>
    </row>
    <row r="10" spans="1:10" ht="18.75" customHeight="1" x14ac:dyDescent="0.2">
      <c r="A10" s="82" t="s">
        <v>60</v>
      </c>
      <c r="B10" s="91" t="s">
        <v>61</v>
      </c>
      <c r="C10" s="85">
        <v>25968</v>
      </c>
      <c r="D10" s="85">
        <v>28100</v>
      </c>
      <c r="E10" s="85">
        <v>28392</v>
      </c>
      <c r="F10" s="85">
        <v>28021</v>
      </c>
      <c r="G10" s="85">
        <v>28935</v>
      </c>
      <c r="H10" s="85">
        <f t="shared" si="2"/>
        <v>139416</v>
      </c>
      <c r="I10" s="92"/>
      <c r="J10" s="88"/>
    </row>
    <row r="11" spans="1:10" ht="18.75" customHeight="1" x14ac:dyDescent="0.2">
      <c r="A11" s="82" t="s">
        <v>62</v>
      </c>
      <c r="B11" s="91" t="s">
        <v>63</v>
      </c>
      <c r="C11" s="85">
        <v>894</v>
      </c>
      <c r="D11" s="85">
        <v>920</v>
      </c>
      <c r="E11" s="85">
        <v>914</v>
      </c>
      <c r="F11" s="85">
        <v>906</v>
      </c>
      <c r="G11" s="85">
        <v>940</v>
      </c>
      <c r="H11" s="85">
        <f t="shared" si="2"/>
        <v>4574</v>
      </c>
      <c r="I11" s="92"/>
      <c r="J11" s="88"/>
    </row>
    <row r="12" spans="1:10" ht="18.75" customHeight="1" x14ac:dyDescent="0.2">
      <c r="A12" s="82" t="s">
        <v>73</v>
      </c>
      <c r="B12" s="91" t="s">
        <v>83</v>
      </c>
      <c r="C12" s="85">
        <v>1224</v>
      </c>
      <c r="D12" s="85">
        <v>1360</v>
      </c>
      <c r="E12" s="85">
        <v>1289</v>
      </c>
      <c r="F12" s="85">
        <v>1207</v>
      </c>
      <c r="G12" s="85">
        <v>1551</v>
      </c>
      <c r="H12" s="85">
        <f t="shared" si="2"/>
        <v>6631</v>
      </c>
      <c r="I12" s="92"/>
      <c r="J12" s="88"/>
    </row>
    <row r="13" spans="1:10" ht="18.75" customHeight="1" x14ac:dyDescent="0.2">
      <c r="A13" s="82" t="s">
        <v>74</v>
      </c>
      <c r="B13" s="91" t="s">
        <v>64</v>
      </c>
      <c r="C13" s="85">
        <v>27897</v>
      </c>
      <c r="D13" s="85">
        <v>14951</v>
      </c>
      <c r="E13" s="85">
        <v>17743</v>
      </c>
      <c r="F13" s="85">
        <v>14785</v>
      </c>
      <c r="G13" s="85">
        <v>16118</v>
      </c>
      <c r="H13" s="85">
        <f t="shared" si="2"/>
        <v>91494</v>
      </c>
      <c r="I13" s="92"/>
      <c r="J13" s="88"/>
    </row>
    <row r="14" spans="1:10" ht="18.75" customHeight="1" x14ac:dyDescent="0.2">
      <c r="A14" s="82" t="s">
        <v>75</v>
      </c>
      <c r="B14" s="91" t="s">
        <v>65</v>
      </c>
      <c r="C14" s="85">
        <v>157</v>
      </c>
      <c r="D14" s="85">
        <v>910</v>
      </c>
      <c r="E14" s="85">
        <v>252</v>
      </c>
      <c r="F14" s="85">
        <v>409</v>
      </c>
      <c r="G14" s="85">
        <v>566</v>
      </c>
      <c r="H14" s="85">
        <f t="shared" si="2"/>
        <v>2294</v>
      </c>
      <c r="I14" s="92"/>
      <c r="J14" s="88"/>
    </row>
    <row r="15" spans="1:10" ht="18.75" customHeight="1" x14ac:dyDescent="0.2">
      <c r="A15" s="82" t="s">
        <v>76</v>
      </c>
      <c r="B15" s="91" t="s">
        <v>66</v>
      </c>
      <c r="C15" s="85">
        <v>18794</v>
      </c>
      <c r="D15" s="85">
        <v>19422</v>
      </c>
      <c r="E15" s="85">
        <v>19422</v>
      </c>
      <c r="F15" s="85">
        <v>16922</v>
      </c>
      <c r="G15" s="85">
        <v>18097</v>
      </c>
      <c r="H15" s="85">
        <f t="shared" si="2"/>
        <v>92657</v>
      </c>
      <c r="I15" s="92"/>
      <c r="J15" s="88"/>
    </row>
    <row r="16" spans="1:10" ht="30" customHeight="1" x14ac:dyDescent="0.2">
      <c r="A16" s="82" t="s">
        <v>77</v>
      </c>
      <c r="B16" s="93" t="s">
        <v>67</v>
      </c>
      <c r="C16" s="85">
        <v>254</v>
      </c>
      <c r="D16" s="85">
        <v>243</v>
      </c>
      <c r="E16" s="85">
        <v>234</v>
      </c>
      <c r="F16" s="85">
        <v>242</v>
      </c>
      <c r="G16" s="85">
        <v>241</v>
      </c>
      <c r="H16" s="85">
        <f t="shared" si="2"/>
        <v>1214</v>
      </c>
      <c r="I16" s="92"/>
      <c r="J16" s="88"/>
    </row>
    <row r="17" spans="1:10" ht="18.75" customHeight="1" x14ac:dyDescent="0.2">
      <c r="A17" s="82" t="s">
        <v>78</v>
      </c>
      <c r="B17" s="91" t="s">
        <v>86</v>
      </c>
      <c r="C17" s="85">
        <v>862</v>
      </c>
      <c r="D17" s="85">
        <v>1912</v>
      </c>
      <c r="E17" s="85">
        <v>984</v>
      </c>
      <c r="F17" s="85">
        <v>1342</v>
      </c>
      <c r="G17" s="85">
        <v>797</v>
      </c>
      <c r="H17" s="85">
        <f t="shared" si="2"/>
        <v>5897</v>
      </c>
      <c r="I17" s="92"/>
      <c r="J17" s="88"/>
    </row>
    <row r="18" spans="1:10" ht="18.75" customHeight="1" x14ac:dyDescent="0.2">
      <c r="A18" s="82" t="s">
        <v>79</v>
      </c>
      <c r="B18" s="91" t="s">
        <v>68</v>
      </c>
      <c r="C18" s="85">
        <v>105</v>
      </c>
      <c r="D18" s="85">
        <f>81+3</f>
        <v>84</v>
      </c>
      <c r="E18" s="85">
        <v>95</v>
      </c>
      <c r="F18" s="85">
        <f>81+1</f>
        <v>82</v>
      </c>
      <c r="G18" s="85">
        <f>91+2</f>
        <v>93</v>
      </c>
      <c r="H18" s="85">
        <f t="shared" si="2"/>
        <v>459</v>
      </c>
      <c r="I18" s="92"/>
      <c r="J18" s="88"/>
    </row>
    <row r="19" spans="1:10" ht="18.75" customHeight="1" x14ac:dyDescent="0.2">
      <c r="A19" s="82" t="s">
        <v>80</v>
      </c>
      <c r="B19" s="91" t="s">
        <v>69</v>
      </c>
      <c r="C19" s="85">
        <v>4</v>
      </c>
      <c r="D19" s="85">
        <v>3</v>
      </c>
      <c r="E19" s="85">
        <v>4</v>
      </c>
      <c r="F19" s="85">
        <v>4</v>
      </c>
      <c r="G19" s="85">
        <v>3</v>
      </c>
      <c r="H19" s="85">
        <f t="shared" si="2"/>
        <v>18</v>
      </c>
      <c r="I19" s="92"/>
      <c r="J19" s="88"/>
    </row>
    <row r="20" spans="1:10" ht="18.75" customHeight="1" x14ac:dyDescent="0.2">
      <c r="A20" s="82" t="s">
        <v>81</v>
      </c>
      <c r="B20" s="91" t="s">
        <v>82</v>
      </c>
      <c r="C20" s="94">
        <v>0</v>
      </c>
      <c r="D20" s="94">
        <v>0</v>
      </c>
      <c r="E20" s="94">
        <v>0</v>
      </c>
      <c r="F20" s="94">
        <v>1</v>
      </c>
      <c r="G20" s="94">
        <v>0</v>
      </c>
      <c r="H20" s="85">
        <f t="shared" si="2"/>
        <v>1</v>
      </c>
      <c r="I20" s="86"/>
    </row>
    <row r="21" spans="1:10" ht="20.25" customHeight="1" x14ac:dyDescent="0.2">
      <c r="C21" s="88"/>
      <c r="D21" s="88"/>
      <c r="E21" s="88"/>
      <c r="F21" s="88"/>
      <c r="G21" s="88"/>
      <c r="H21" s="88"/>
      <c r="I21" s="86"/>
    </row>
    <row r="22" spans="1:10" ht="14.25" customHeight="1" x14ac:dyDescent="0.2">
      <c r="B22" s="95"/>
      <c r="C22" s="88"/>
      <c r="D22" s="88"/>
      <c r="E22" s="88"/>
      <c r="F22" s="88"/>
      <c r="G22" s="88"/>
      <c r="H22" s="88"/>
      <c r="I22" s="86"/>
    </row>
    <row r="23" spans="1:10" ht="14.25" customHeight="1" x14ac:dyDescent="0.2">
      <c r="B23" s="95"/>
      <c r="D23" s="88"/>
      <c r="E23" s="88"/>
      <c r="F23" s="88"/>
      <c r="G23" s="88"/>
      <c r="H23" s="88"/>
      <c r="I23" s="86"/>
    </row>
    <row r="24" spans="1:10" ht="14.25" customHeight="1" x14ac:dyDescent="0.2">
      <c r="C24" s="88"/>
      <c r="D24" s="88"/>
      <c r="E24" s="88"/>
      <c r="F24" s="88"/>
      <c r="G24" s="88"/>
      <c r="H24" s="88"/>
    </row>
    <row r="25" spans="1:10" ht="14.25" customHeight="1" x14ac:dyDescent="0.2">
      <c r="C25" s="88"/>
      <c r="D25" s="88"/>
      <c r="E25" s="88"/>
      <c r="F25" s="88"/>
      <c r="G25" s="88"/>
      <c r="H25" s="88"/>
    </row>
    <row r="26" spans="1:10" ht="14.25" customHeight="1" x14ac:dyDescent="0.2">
      <c r="C26" s="88"/>
      <c r="H26" s="88"/>
    </row>
    <row r="27" spans="1:10" ht="14.25" customHeight="1" x14ac:dyDescent="0.2">
      <c r="C27" s="88"/>
      <c r="D27" s="88"/>
      <c r="E27" s="88"/>
      <c r="F27" s="88"/>
      <c r="G27" s="88"/>
      <c r="H27" s="88"/>
    </row>
    <row r="28" spans="1:10" ht="14.25" customHeight="1" x14ac:dyDescent="0.2">
      <c r="C28" s="88"/>
      <c r="D28" s="88"/>
      <c r="E28" s="88"/>
      <c r="F28" s="88"/>
      <c r="G28" s="88"/>
      <c r="H28" s="88"/>
    </row>
    <row r="29" spans="1:10" ht="14.25" customHeight="1" x14ac:dyDescent="0.2">
      <c r="C29" s="88"/>
      <c r="D29" s="88"/>
      <c r="E29" s="88"/>
      <c r="F29" s="88"/>
      <c r="G29" s="88"/>
      <c r="H29" s="88"/>
    </row>
    <row r="30" spans="1:10" ht="14.25" customHeight="1" x14ac:dyDescent="0.2">
      <c r="H30" s="88"/>
    </row>
    <row r="31" spans="1:10" ht="14.25" customHeight="1" x14ac:dyDescent="0.2">
      <c r="H31" s="88"/>
    </row>
    <row r="32" spans="1:10" ht="14.25" customHeight="1" x14ac:dyDescent="0.2">
      <c r="H32" s="88"/>
    </row>
    <row r="33" spans="8:8" ht="14.25" customHeight="1" x14ac:dyDescent="0.2">
      <c r="H33" s="88"/>
    </row>
    <row r="34" spans="8:8" ht="14.25" customHeight="1" x14ac:dyDescent="0.2">
      <c r="H34" s="88"/>
    </row>
    <row r="35" spans="8:8" ht="14.25" customHeight="1" x14ac:dyDescent="0.2">
      <c r="H35" s="88"/>
    </row>
  </sheetData>
  <phoneticPr fontId="27" type="noConversion"/>
  <printOptions horizontalCentered="1"/>
  <pageMargins left="0.51181102362204722" right="0.59055118110236227" top="0.43307086614173229" bottom="0.51181102362204722" header="0.51181102362204722" footer="0.51181102362204722"/>
  <pageSetup paperSize="9" scale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2:L28"/>
  <sheetViews>
    <sheetView zoomScale="70" zoomScaleNormal="70" workbookViewId="0">
      <selection activeCell="D46" sqref="D45:D46"/>
    </sheetView>
  </sheetViews>
  <sheetFormatPr defaultRowHeight="14.25" x14ac:dyDescent="0.2"/>
  <cols>
    <col min="1" max="1" width="25.140625" style="605" customWidth="1"/>
    <col min="2" max="2" width="20.28515625" style="605" customWidth="1"/>
    <col min="3" max="7" width="15.85546875" style="605" customWidth="1"/>
    <col min="8" max="8" width="16.7109375" style="605" customWidth="1"/>
    <col min="9" max="11" width="15.85546875" style="605" customWidth="1"/>
    <col min="12" max="12" width="16.85546875" style="605" customWidth="1"/>
    <col min="13" max="156" width="9.140625" style="605"/>
    <col min="157" max="157" width="8.140625" style="605" customWidth="1"/>
    <col min="158" max="158" width="25.140625" style="605" customWidth="1"/>
    <col min="159" max="168" width="15.85546875" style="605" customWidth="1"/>
    <col min="169" max="169" width="16.85546875" style="605" customWidth="1"/>
    <col min="170" max="170" width="14.5703125" style="605" bestFit="1" customWidth="1"/>
    <col min="171" max="176" width="9.140625" style="605"/>
    <col min="177" max="177" width="9.28515625" style="605" bestFit="1" customWidth="1"/>
    <col min="178" max="178" width="11.140625" style="605" bestFit="1" customWidth="1"/>
    <col min="179" max="412" width="9.140625" style="605"/>
    <col min="413" max="413" width="8.140625" style="605" customWidth="1"/>
    <col min="414" max="414" width="25.140625" style="605" customWidth="1"/>
    <col min="415" max="424" width="15.85546875" style="605" customWidth="1"/>
    <col min="425" max="425" width="16.85546875" style="605" customWidth="1"/>
    <col min="426" max="426" width="14.5703125" style="605" bestFit="1" customWidth="1"/>
    <col min="427" max="432" width="9.140625" style="605"/>
    <col min="433" max="433" width="9.28515625" style="605" bestFit="1" customWidth="1"/>
    <col min="434" max="434" width="11.140625" style="605" bestFit="1" customWidth="1"/>
    <col min="435" max="668" width="9.140625" style="605"/>
    <col min="669" max="669" width="8.140625" style="605" customWidth="1"/>
    <col min="670" max="670" width="25.140625" style="605" customWidth="1"/>
    <col min="671" max="680" width="15.85546875" style="605" customWidth="1"/>
    <col min="681" max="681" width="16.85546875" style="605" customWidth="1"/>
    <col min="682" max="682" width="14.5703125" style="605" bestFit="1" customWidth="1"/>
    <col min="683" max="688" width="9.140625" style="605"/>
    <col min="689" max="689" width="9.28515625" style="605" bestFit="1" customWidth="1"/>
    <col min="690" max="690" width="11.140625" style="605" bestFit="1" customWidth="1"/>
    <col min="691" max="924" width="9.140625" style="605"/>
    <col min="925" max="925" width="8.140625" style="605" customWidth="1"/>
    <col min="926" max="926" width="25.140625" style="605" customWidth="1"/>
    <col min="927" max="936" width="15.85546875" style="605" customWidth="1"/>
    <col min="937" max="937" width="16.85546875" style="605" customWidth="1"/>
    <col min="938" max="938" width="14.5703125" style="605" bestFit="1" customWidth="1"/>
    <col min="939" max="944" width="9.140625" style="605"/>
    <col min="945" max="945" width="9.28515625" style="605" bestFit="1" customWidth="1"/>
    <col min="946" max="946" width="11.140625" style="605" bestFit="1" customWidth="1"/>
    <col min="947" max="1180" width="9.140625" style="605"/>
    <col min="1181" max="1181" width="8.140625" style="605" customWidth="1"/>
    <col min="1182" max="1182" width="25.140625" style="605" customWidth="1"/>
    <col min="1183" max="1192" width="15.85546875" style="605" customWidth="1"/>
    <col min="1193" max="1193" width="16.85546875" style="605" customWidth="1"/>
    <col min="1194" max="1194" width="14.5703125" style="605" bestFit="1" customWidth="1"/>
    <col min="1195" max="1200" width="9.140625" style="605"/>
    <col min="1201" max="1201" width="9.28515625" style="605" bestFit="1" customWidth="1"/>
    <col min="1202" max="1202" width="11.140625" style="605" bestFit="1" customWidth="1"/>
    <col min="1203" max="1436" width="9.140625" style="605"/>
    <col min="1437" max="1437" width="8.140625" style="605" customWidth="1"/>
    <col min="1438" max="1438" width="25.140625" style="605" customWidth="1"/>
    <col min="1439" max="1448" width="15.85546875" style="605" customWidth="1"/>
    <col min="1449" max="1449" width="16.85546875" style="605" customWidth="1"/>
    <col min="1450" max="1450" width="14.5703125" style="605" bestFit="1" customWidth="1"/>
    <col min="1451" max="1456" width="9.140625" style="605"/>
    <col min="1457" max="1457" width="9.28515625" style="605" bestFit="1" customWidth="1"/>
    <col min="1458" max="1458" width="11.140625" style="605" bestFit="1" customWidth="1"/>
    <col min="1459" max="1692" width="9.140625" style="605"/>
    <col min="1693" max="1693" width="8.140625" style="605" customWidth="1"/>
    <col min="1694" max="1694" width="25.140625" style="605" customWidth="1"/>
    <col min="1695" max="1704" width="15.85546875" style="605" customWidth="1"/>
    <col min="1705" max="1705" width="16.85546875" style="605" customWidth="1"/>
    <col min="1706" max="1706" width="14.5703125" style="605" bestFit="1" customWidth="1"/>
    <col min="1707" max="1712" width="9.140625" style="605"/>
    <col min="1713" max="1713" width="9.28515625" style="605" bestFit="1" customWidth="1"/>
    <col min="1714" max="1714" width="11.140625" style="605" bestFit="1" customWidth="1"/>
    <col min="1715" max="1948" width="9.140625" style="605"/>
    <col min="1949" max="1949" width="8.140625" style="605" customWidth="1"/>
    <col min="1950" max="1950" width="25.140625" style="605" customWidth="1"/>
    <col min="1951" max="1960" width="15.85546875" style="605" customWidth="1"/>
    <col min="1961" max="1961" width="16.85546875" style="605" customWidth="1"/>
    <col min="1962" max="1962" width="14.5703125" style="605" bestFit="1" customWidth="1"/>
    <col min="1963" max="1968" width="9.140625" style="605"/>
    <col min="1969" max="1969" width="9.28515625" style="605" bestFit="1" customWidth="1"/>
    <col min="1970" max="1970" width="11.140625" style="605" bestFit="1" customWidth="1"/>
    <col min="1971" max="2204" width="9.140625" style="605"/>
    <col min="2205" max="2205" width="8.140625" style="605" customWidth="1"/>
    <col min="2206" max="2206" width="25.140625" style="605" customWidth="1"/>
    <col min="2207" max="2216" width="15.85546875" style="605" customWidth="1"/>
    <col min="2217" max="2217" width="16.85546875" style="605" customWidth="1"/>
    <col min="2218" max="2218" width="14.5703125" style="605" bestFit="1" customWidth="1"/>
    <col min="2219" max="2224" width="9.140625" style="605"/>
    <col min="2225" max="2225" width="9.28515625" style="605" bestFit="1" customWidth="1"/>
    <col min="2226" max="2226" width="11.140625" style="605" bestFit="1" customWidth="1"/>
    <col min="2227" max="2460" width="9.140625" style="605"/>
    <col min="2461" max="2461" width="8.140625" style="605" customWidth="1"/>
    <col min="2462" max="2462" width="25.140625" style="605" customWidth="1"/>
    <col min="2463" max="2472" width="15.85546875" style="605" customWidth="1"/>
    <col min="2473" max="2473" width="16.85546875" style="605" customWidth="1"/>
    <col min="2474" max="2474" width="14.5703125" style="605" bestFit="1" customWidth="1"/>
    <col min="2475" max="2480" width="9.140625" style="605"/>
    <col min="2481" max="2481" width="9.28515625" style="605" bestFit="1" customWidth="1"/>
    <col min="2482" max="2482" width="11.140625" style="605" bestFit="1" customWidth="1"/>
    <col min="2483" max="2716" width="9.140625" style="605"/>
    <col min="2717" max="2717" width="8.140625" style="605" customWidth="1"/>
    <col min="2718" max="2718" width="25.140625" style="605" customWidth="1"/>
    <col min="2719" max="2728" width="15.85546875" style="605" customWidth="1"/>
    <col min="2729" max="2729" width="16.85546875" style="605" customWidth="1"/>
    <col min="2730" max="2730" width="14.5703125" style="605" bestFit="1" customWidth="1"/>
    <col min="2731" max="2736" width="9.140625" style="605"/>
    <col min="2737" max="2737" width="9.28515625" style="605" bestFit="1" customWidth="1"/>
    <col min="2738" max="2738" width="11.140625" style="605" bestFit="1" customWidth="1"/>
    <col min="2739" max="2972" width="9.140625" style="605"/>
    <col min="2973" max="2973" width="8.140625" style="605" customWidth="1"/>
    <col min="2974" max="2974" width="25.140625" style="605" customWidth="1"/>
    <col min="2975" max="2984" width="15.85546875" style="605" customWidth="1"/>
    <col min="2985" max="2985" width="16.85546875" style="605" customWidth="1"/>
    <col min="2986" max="2986" width="14.5703125" style="605" bestFit="1" customWidth="1"/>
    <col min="2987" max="2992" width="9.140625" style="605"/>
    <col min="2993" max="2993" width="9.28515625" style="605" bestFit="1" customWidth="1"/>
    <col min="2994" max="2994" width="11.140625" style="605" bestFit="1" customWidth="1"/>
    <col min="2995" max="3228" width="9.140625" style="605"/>
    <col min="3229" max="3229" width="8.140625" style="605" customWidth="1"/>
    <col min="3230" max="3230" width="25.140625" style="605" customWidth="1"/>
    <col min="3231" max="3240" width="15.85546875" style="605" customWidth="1"/>
    <col min="3241" max="3241" width="16.85546875" style="605" customWidth="1"/>
    <col min="3242" max="3242" width="14.5703125" style="605" bestFit="1" customWidth="1"/>
    <col min="3243" max="3248" width="9.140625" style="605"/>
    <col min="3249" max="3249" width="9.28515625" style="605" bestFit="1" customWidth="1"/>
    <col min="3250" max="3250" width="11.140625" style="605" bestFit="1" customWidth="1"/>
    <col min="3251" max="3484" width="9.140625" style="605"/>
    <col min="3485" max="3485" width="8.140625" style="605" customWidth="1"/>
    <col min="3486" max="3486" width="25.140625" style="605" customWidth="1"/>
    <col min="3487" max="3496" width="15.85546875" style="605" customWidth="1"/>
    <col min="3497" max="3497" width="16.85546875" style="605" customWidth="1"/>
    <col min="3498" max="3498" width="14.5703125" style="605" bestFit="1" customWidth="1"/>
    <col min="3499" max="3504" width="9.140625" style="605"/>
    <col min="3505" max="3505" width="9.28515625" style="605" bestFit="1" customWidth="1"/>
    <col min="3506" max="3506" width="11.140625" style="605" bestFit="1" customWidth="1"/>
    <col min="3507" max="3740" width="9.140625" style="605"/>
    <col min="3741" max="3741" width="8.140625" style="605" customWidth="1"/>
    <col min="3742" max="3742" width="25.140625" style="605" customWidth="1"/>
    <col min="3743" max="3752" width="15.85546875" style="605" customWidth="1"/>
    <col min="3753" max="3753" width="16.85546875" style="605" customWidth="1"/>
    <col min="3754" max="3754" width="14.5703125" style="605" bestFit="1" customWidth="1"/>
    <col min="3755" max="3760" width="9.140625" style="605"/>
    <col min="3761" max="3761" width="9.28515625" style="605" bestFit="1" customWidth="1"/>
    <col min="3762" max="3762" width="11.140625" style="605" bestFit="1" customWidth="1"/>
    <col min="3763" max="3996" width="9.140625" style="605"/>
    <col min="3997" max="3997" width="8.140625" style="605" customWidth="1"/>
    <col min="3998" max="3998" width="25.140625" style="605" customWidth="1"/>
    <col min="3999" max="4008" width="15.85546875" style="605" customWidth="1"/>
    <col min="4009" max="4009" width="16.85546875" style="605" customWidth="1"/>
    <col min="4010" max="4010" width="14.5703125" style="605" bestFit="1" customWidth="1"/>
    <col min="4011" max="4016" width="9.140625" style="605"/>
    <col min="4017" max="4017" width="9.28515625" style="605" bestFit="1" customWidth="1"/>
    <col min="4018" max="4018" width="11.140625" style="605" bestFit="1" customWidth="1"/>
    <col min="4019" max="4252" width="9.140625" style="605"/>
    <col min="4253" max="4253" width="8.140625" style="605" customWidth="1"/>
    <col min="4254" max="4254" width="25.140625" style="605" customWidth="1"/>
    <col min="4255" max="4264" width="15.85546875" style="605" customWidth="1"/>
    <col min="4265" max="4265" width="16.85546875" style="605" customWidth="1"/>
    <col min="4266" max="4266" width="14.5703125" style="605" bestFit="1" customWidth="1"/>
    <col min="4267" max="4272" width="9.140625" style="605"/>
    <col min="4273" max="4273" width="9.28515625" style="605" bestFit="1" customWidth="1"/>
    <col min="4274" max="4274" width="11.140625" style="605" bestFit="1" customWidth="1"/>
    <col min="4275" max="4508" width="9.140625" style="605"/>
    <col min="4509" max="4509" width="8.140625" style="605" customWidth="1"/>
    <col min="4510" max="4510" width="25.140625" style="605" customWidth="1"/>
    <col min="4511" max="4520" width="15.85546875" style="605" customWidth="1"/>
    <col min="4521" max="4521" width="16.85546875" style="605" customWidth="1"/>
    <col min="4522" max="4522" width="14.5703125" style="605" bestFit="1" customWidth="1"/>
    <col min="4523" max="4528" width="9.140625" style="605"/>
    <col min="4529" max="4529" width="9.28515625" style="605" bestFit="1" customWidth="1"/>
    <col min="4530" max="4530" width="11.140625" style="605" bestFit="1" customWidth="1"/>
    <col min="4531" max="4764" width="9.140625" style="605"/>
    <col min="4765" max="4765" width="8.140625" style="605" customWidth="1"/>
    <col min="4766" max="4766" width="25.140625" style="605" customWidth="1"/>
    <col min="4767" max="4776" width="15.85546875" style="605" customWidth="1"/>
    <col min="4777" max="4777" width="16.85546875" style="605" customWidth="1"/>
    <col min="4778" max="4778" width="14.5703125" style="605" bestFit="1" customWidth="1"/>
    <col min="4779" max="4784" width="9.140625" style="605"/>
    <col min="4785" max="4785" width="9.28515625" style="605" bestFit="1" customWidth="1"/>
    <col min="4786" max="4786" width="11.140625" style="605" bestFit="1" customWidth="1"/>
    <col min="4787" max="5020" width="9.140625" style="605"/>
    <col min="5021" max="5021" width="8.140625" style="605" customWidth="1"/>
    <col min="5022" max="5022" width="25.140625" style="605" customWidth="1"/>
    <col min="5023" max="5032" width="15.85546875" style="605" customWidth="1"/>
    <col min="5033" max="5033" width="16.85546875" style="605" customWidth="1"/>
    <col min="5034" max="5034" width="14.5703125" style="605" bestFit="1" customWidth="1"/>
    <col min="5035" max="5040" width="9.140625" style="605"/>
    <col min="5041" max="5041" width="9.28515625" style="605" bestFit="1" customWidth="1"/>
    <col min="5042" max="5042" width="11.140625" style="605" bestFit="1" customWidth="1"/>
    <col min="5043" max="5276" width="9.140625" style="605"/>
    <col min="5277" max="5277" width="8.140625" style="605" customWidth="1"/>
    <col min="5278" max="5278" width="25.140625" style="605" customWidth="1"/>
    <col min="5279" max="5288" width="15.85546875" style="605" customWidth="1"/>
    <col min="5289" max="5289" width="16.85546875" style="605" customWidth="1"/>
    <col min="5290" max="5290" width="14.5703125" style="605" bestFit="1" customWidth="1"/>
    <col min="5291" max="5296" width="9.140625" style="605"/>
    <col min="5297" max="5297" width="9.28515625" style="605" bestFit="1" customWidth="1"/>
    <col min="5298" max="5298" width="11.140625" style="605" bestFit="1" customWidth="1"/>
    <col min="5299" max="5532" width="9.140625" style="605"/>
    <col min="5533" max="5533" width="8.140625" style="605" customWidth="1"/>
    <col min="5534" max="5534" width="25.140625" style="605" customWidth="1"/>
    <col min="5535" max="5544" width="15.85546875" style="605" customWidth="1"/>
    <col min="5545" max="5545" width="16.85546875" style="605" customWidth="1"/>
    <col min="5546" max="5546" width="14.5703125" style="605" bestFit="1" customWidth="1"/>
    <col min="5547" max="5552" width="9.140625" style="605"/>
    <col min="5553" max="5553" width="9.28515625" style="605" bestFit="1" customWidth="1"/>
    <col min="5554" max="5554" width="11.140625" style="605" bestFit="1" customWidth="1"/>
    <col min="5555" max="5788" width="9.140625" style="605"/>
    <col min="5789" max="5789" width="8.140625" style="605" customWidth="1"/>
    <col min="5790" max="5790" width="25.140625" style="605" customWidth="1"/>
    <col min="5791" max="5800" width="15.85546875" style="605" customWidth="1"/>
    <col min="5801" max="5801" width="16.85546875" style="605" customWidth="1"/>
    <col min="5802" max="5802" width="14.5703125" style="605" bestFit="1" customWidth="1"/>
    <col min="5803" max="5808" width="9.140625" style="605"/>
    <col min="5809" max="5809" width="9.28515625" style="605" bestFit="1" customWidth="1"/>
    <col min="5810" max="5810" width="11.140625" style="605" bestFit="1" customWidth="1"/>
    <col min="5811" max="6044" width="9.140625" style="605"/>
    <col min="6045" max="6045" width="8.140625" style="605" customWidth="1"/>
    <col min="6046" max="6046" width="25.140625" style="605" customWidth="1"/>
    <col min="6047" max="6056" width="15.85546875" style="605" customWidth="1"/>
    <col min="6057" max="6057" width="16.85546875" style="605" customWidth="1"/>
    <col min="6058" max="6058" width="14.5703125" style="605" bestFit="1" customWidth="1"/>
    <col min="6059" max="6064" width="9.140625" style="605"/>
    <col min="6065" max="6065" width="9.28515625" style="605" bestFit="1" customWidth="1"/>
    <col min="6066" max="6066" width="11.140625" style="605" bestFit="1" customWidth="1"/>
    <col min="6067" max="6300" width="9.140625" style="605"/>
    <col min="6301" max="6301" width="8.140625" style="605" customWidth="1"/>
    <col min="6302" max="6302" width="25.140625" style="605" customWidth="1"/>
    <col min="6303" max="6312" width="15.85546875" style="605" customWidth="1"/>
    <col min="6313" max="6313" width="16.85546875" style="605" customWidth="1"/>
    <col min="6314" max="6314" width="14.5703125" style="605" bestFit="1" customWidth="1"/>
    <col min="6315" max="6320" width="9.140625" style="605"/>
    <col min="6321" max="6321" width="9.28515625" style="605" bestFit="1" customWidth="1"/>
    <col min="6322" max="6322" width="11.140625" style="605" bestFit="1" customWidth="1"/>
    <col min="6323" max="6556" width="9.140625" style="605"/>
    <col min="6557" max="6557" width="8.140625" style="605" customWidth="1"/>
    <col min="6558" max="6558" width="25.140625" style="605" customWidth="1"/>
    <col min="6559" max="6568" width="15.85546875" style="605" customWidth="1"/>
    <col min="6569" max="6569" width="16.85546875" style="605" customWidth="1"/>
    <col min="6570" max="6570" width="14.5703125" style="605" bestFit="1" customWidth="1"/>
    <col min="6571" max="6576" width="9.140625" style="605"/>
    <col min="6577" max="6577" width="9.28515625" style="605" bestFit="1" customWidth="1"/>
    <col min="6578" max="6578" width="11.140625" style="605" bestFit="1" customWidth="1"/>
    <col min="6579" max="6812" width="9.140625" style="605"/>
    <col min="6813" max="6813" width="8.140625" style="605" customWidth="1"/>
    <col min="6814" max="6814" width="25.140625" style="605" customWidth="1"/>
    <col min="6815" max="6824" width="15.85546875" style="605" customWidth="1"/>
    <col min="6825" max="6825" width="16.85546875" style="605" customWidth="1"/>
    <col min="6826" max="6826" width="14.5703125" style="605" bestFit="1" customWidth="1"/>
    <col min="6827" max="6832" width="9.140625" style="605"/>
    <col min="6833" max="6833" width="9.28515625" style="605" bestFit="1" customWidth="1"/>
    <col min="6834" max="6834" width="11.140625" style="605" bestFit="1" customWidth="1"/>
    <col min="6835" max="7068" width="9.140625" style="605"/>
    <col min="7069" max="7069" width="8.140625" style="605" customWidth="1"/>
    <col min="7070" max="7070" width="25.140625" style="605" customWidth="1"/>
    <col min="7071" max="7080" width="15.85546875" style="605" customWidth="1"/>
    <col min="7081" max="7081" width="16.85546875" style="605" customWidth="1"/>
    <col min="7082" max="7082" width="14.5703125" style="605" bestFit="1" customWidth="1"/>
    <col min="7083" max="7088" width="9.140625" style="605"/>
    <col min="7089" max="7089" width="9.28515625" style="605" bestFit="1" customWidth="1"/>
    <col min="7090" max="7090" width="11.140625" style="605" bestFit="1" customWidth="1"/>
    <col min="7091" max="7324" width="9.140625" style="605"/>
    <col min="7325" max="7325" width="8.140625" style="605" customWidth="1"/>
    <col min="7326" max="7326" width="25.140625" style="605" customWidth="1"/>
    <col min="7327" max="7336" width="15.85546875" style="605" customWidth="1"/>
    <col min="7337" max="7337" width="16.85546875" style="605" customWidth="1"/>
    <col min="7338" max="7338" width="14.5703125" style="605" bestFit="1" customWidth="1"/>
    <col min="7339" max="7344" width="9.140625" style="605"/>
    <col min="7345" max="7345" width="9.28515625" style="605" bestFit="1" customWidth="1"/>
    <col min="7346" max="7346" width="11.140625" style="605" bestFit="1" customWidth="1"/>
    <col min="7347" max="7580" width="9.140625" style="605"/>
    <col min="7581" max="7581" width="8.140625" style="605" customWidth="1"/>
    <col min="7582" max="7582" width="25.140625" style="605" customWidth="1"/>
    <col min="7583" max="7592" width="15.85546875" style="605" customWidth="1"/>
    <col min="7593" max="7593" width="16.85546875" style="605" customWidth="1"/>
    <col min="7594" max="7594" width="14.5703125" style="605" bestFit="1" customWidth="1"/>
    <col min="7595" max="7600" width="9.140625" style="605"/>
    <col min="7601" max="7601" width="9.28515625" style="605" bestFit="1" customWidth="1"/>
    <col min="7602" max="7602" width="11.140625" style="605" bestFit="1" customWidth="1"/>
    <col min="7603" max="7836" width="9.140625" style="605"/>
    <col min="7837" max="7837" width="8.140625" style="605" customWidth="1"/>
    <col min="7838" max="7838" width="25.140625" style="605" customWidth="1"/>
    <col min="7839" max="7848" width="15.85546875" style="605" customWidth="1"/>
    <col min="7849" max="7849" width="16.85546875" style="605" customWidth="1"/>
    <col min="7850" max="7850" width="14.5703125" style="605" bestFit="1" customWidth="1"/>
    <col min="7851" max="7856" width="9.140625" style="605"/>
    <col min="7857" max="7857" width="9.28515625" style="605" bestFit="1" customWidth="1"/>
    <col min="7858" max="7858" width="11.140625" style="605" bestFit="1" customWidth="1"/>
    <col min="7859" max="8092" width="9.140625" style="605"/>
    <col min="8093" max="8093" width="8.140625" style="605" customWidth="1"/>
    <col min="8094" max="8094" width="25.140625" style="605" customWidth="1"/>
    <col min="8095" max="8104" width="15.85546875" style="605" customWidth="1"/>
    <col min="8105" max="8105" width="16.85546875" style="605" customWidth="1"/>
    <col min="8106" max="8106" width="14.5703125" style="605" bestFit="1" customWidth="1"/>
    <col min="8107" max="8112" width="9.140625" style="605"/>
    <col min="8113" max="8113" width="9.28515625" style="605" bestFit="1" customWidth="1"/>
    <col min="8114" max="8114" width="11.140625" style="605" bestFit="1" customWidth="1"/>
    <col min="8115" max="8348" width="9.140625" style="605"/>
    <col min="8349" max="8349" width="8.140625" style="605" customWidth="1"/>
    <col min="8350" max="8350" width="25.140625" style="605" customWidth="1"/>
    <col min="8351" max="8360" width="15.85546875" style="605" customWidth="1"/>
    <col min="8361" max="8361" width="16.85546875" style="605" customWidth="1"/>
    <col min="8362" max="8362" width="14.5703125" style="605" bestFit="1" customWidth="1"/>
    <col min="8363" max="8368" width="9.140625" style="605"/>
    <col min="8369" max="8369" width="9.28515625" style="605" bestFit="1" customWidth="1"/>
    <col min="8370" max="8370" width="11.140625" style="605" bestFit="1" customWidth="1"/>
    <col min="8371" max="8604" width="9.140625" style="605"/>
    <col min="8605" max="8605" width="8.140625" style="605" customWidth="1"/>
    <col min="8606" max="8606" width="25.140625" style="605" customWidth="1"/>
    <col min="8607" max="8616" width="15.85546875" style="605" customWidth="1"/>
    <col min="8617" max="8617" width="16.85546875" style="605" customWidth="1"/>
    <col min="8618" max="8618" width="14.5703125" style="605" bestFit="1" customWidth="1"/>
    <col min="8619" max="8624" width="9.140625" style="605"/>
    <col min="8625" max="8625" width="9.28515625" style="605" bestFit="1" customWidth="1"/>
    <col min="8626" max="8626" width="11.140625" style="605" bestFit="1" customWidth="1"/>
    <col min="8627" max="8860" width="9.140625" style="605"/>
    <col min="8861" max="8861" width="8.140625" style="605" customWidth="1"/>
    <col min="8862" max="8862" width="25.140625" style="605" customWidth="1"/>
    <col min="8863" max="8872" width="15.85546875" style="605" customWidth="1"/>
    <col min="8873" max="8873" width="16.85546875" style="605" customWidth="1"/>
    <col min="8874" max="8874" width="14.5703125" style="605" bestFit="1" customWidth="1"/>
    <col min="8875" max="8880" width="9.140625" style="605"/>
    <col min="8881" max="8881" width="9.28515625" style="605" bestFit="1" customWidth="1"/>
    <col min="8882" max="8882" width="11.140625" style="605" bestFit="1" customWidth="1"/>
    <col min="8883" max="9116" width="9.140625" style="605"/>
    <col min="9117" max="9117" width="8.140625" style="605" customWidth="1"/>
    <col min="9118" max="9118" width="25.140625" style="605" customWidth="1"/>
    <col min="9119" max="9128" width="15.85546875" style="605" customWidth="1"/>
    <col min="9129" max="9129" width="16.85546875" style="605" customWidth="1"/>
    <col min="9130" max="9130" width="14.5703125" style="605" bestFit="1" customWidth="1"/>
    <col min="9131" max="9136" width="9.140625" style="605"/>
    <col min="9137" max="9137" width="9.28515625" style="605" bestFit="1" customWidth="1"/>
    <col min="9138" max="9138" width="11.140625" style="605" bestFit="1" customWidth="1"/>
    <col min="9139" max="9372" width="9.140625" style="605"/>
    <col min="9373" max="9373" width="8.140625" style="605" customWidth="1"/>
    <col min="9374" max="9374" width="25.140625" style="605" customWidth="1"/>
    <col min="9375" max="9384" width="15.85546875" style="605" customWidth="1"/>
    <col min="9385" max="9385" width="16.85546875" style="605" customWidth="1"/>
    <col min="9386" max="9386" width="14.5703125" style="605" bestFit="1" customWidth="1"/>
    <col min="9387" max="9392" width="9.140625" style="605"/>
    <col min="9393" max="9393" width="9.28515625" style="605" bestFit="1" customWidth="1"/>
    <col min="9394" max="9394" width="11.140625" style="605" bestFit="1" customWidth="1"/>
    <col min="9395" max="9628" width="9.140625" style="605"/>
    <col min="9629" max="9629" width="8.140625" style="605" customWidth="1"/>
    <col min="9630" max="9630" width="25.140625" style="605" customWidth="1"/>
    <col min="9631" max="9640" width="15.85546875" style="605" customWidth="1"/>
    <col min="9641" max="9641" width="16.85546875" style="605" customWidth="1"/>
    <col min="9642" max="9642" width="14.5703125" style="605" bestFit="1" customWidth="1"/>
    <col min="9643" max="9648" width="9.140625" style="605"/>
    <col min="9649" max="9649" width="9.28515625" style="605" bestFit="1" customWidth="1"/>
    <col min="9650" max="9650" width="11.140625" style="605" bestFit="1" customWidth="1"/>
    <col min="9651" max="9884" width="9.140625" style="605"/>
    <col min="9885" max="9885" width="8.140625" style="605" customWidth="1"/>
    <col min="9886" max="9886" width="25.140625" style="605" customWidth="1"/>
    <col min="9887" max="9896" width="15.85546875" style="605" customWidth="1"/>
    <col min="9897" max="9897" width="16.85546875" style="605" customWidth="1"/>
    <col min="9898" max="9898" width="14.5703125" style="605" bestFit="1" customWidth="1"/>
    <col min="9899" max="9904" width="9.140625" style="605"/>
    <col min="9905" max="9905" width="9.28515625" style="605" bestFit="1" customWidth="1"/>
    <col min="9906" max="9906" width="11.140625" style="605" bestFit="1" customWidth="1"/>
    <col min="9907" max="10140" width="9.140625" style="605"/>
    <col min="10141" max="10141" width="8.140625" style="605" customWidth="1"/>
    <col min="10142" max="10142" width="25.140625" style="605" customWidth="1"/>
    <col min="10143" max="10152" width="15.85546875" style="605" customWidth="1"/>
    <col min="10153" max="10153" width="16.85546875" style="605" customWidth="1"/>
    <col min="10154" max="10154" width="14.5703125" style="605" bestFit="1" customWidth="1"/>
    <col min="10155" max="10160" width="9.140625" style="605"/>
    <col min="10161" max="10161" width="9.28515625" style="605" bestFit="1" customWidth="1"/>
    <col min="10162" max="10162" width="11.140625" style="605" bestFit="1" customWidth="1"/>
    <col min="10163" max="10396" width="9.140625" style="605"/>
    <col min="10397" max="10397" width="8.140625" style="605" customWidth="1"/>
    <col min="10398" max="10398" width="25.140625" style="605" customWidth="1"/>
    <col min="10399" max="10408" width="15.85546875" style="605" customWidth="1"/>
    <col min="10409" max="10409" width="16.85546875" style="605" customWidth="1"/>
    <col min="10410" max="10410" width="14.5703125" style="605" bestFit="1" customWidth="1"/>
    <col min="10411" max="10416" width="9.140625" style="605"/>
    <col min="10417" max="10417" width="9.28515625" style="605" bestFit="1" customWidth="1"/>
    <col min="10418" max="10418" width="11.140625" style="605" bestFit="1" customWidth="1"/>
    <col min="10419" max="10652" width="9.140625" style="605"/>
    <col min="10653" max="10653" width="8.140625" style="605" customWidth="1"/>
    <col min="10654" max="10654" width="25.140625" style="605" customWidth="1"/>
    <col min="10655" max="10664" width="15.85546875" style="605" customWidth="1"/>
    <col min="10665" max="10665" width="16.85546875" style="605" customWidth="1"/>
    <col min="10666" max="10666" width="14.5703125" style="605" bestFit="1" customWidth="1"/>
    <col min="10667" max="10672" width="9.140625" style="605"/>
    <col min="10673" max="10673" width="9.28515625" style="605" bestFit="1" customWidth="1"/>
    <col min="10674" max="10674" width="11.140625" style="605" bestFit="1" customWidth="1"/>
    <col min="10675" max="10908" width="9.140625" style="605"/>
    <col min="10909" max="10909" width="8.140625" style="605" customWidth="1"/>
    <col min="10910" max="10910" width="25.140625" style="605" customWidth="1"/>
    <col min="10911" max="10920" width="15.85546875" style="605" customWidth="1"/>
    <col min="10921" max="10921" width="16.85546875" style="605" customWidth="1"/>
    <col min="10922" max="10922" width="14.5703125" style="605" bestFit="1" customWidth="1"/>
    <col min="10923" max="10928" width="9.140625" style="605"/>
    <col min="10929" max="10929" width="9.28515625" style="605" bestFit="1" customWidth="1"/>
    <col min="10930" max="10930" width="11.140625" style="605" bestFit="1" customWidth="1"/>
    <col min="10931" max="11164" width="9.140625" style="605"/>
    <col min="11165" max="11165" width="8.140625" style="605" customWidth="1"/>
    <col min="11166" max="11166" width="25.140625" style="605" customWidth="1"/>
    <col min="11167" max="11176" width="15.85546875" style="605" customWidth="1"/>
    <col min="11177" max="11177" width="16.85546875" style="605" customWidth="1"/>
    <col min="11178" max="11178" width="14.5703125" style="605" bestFit="1" customWidth="1"/>
    <col min="11179" max="11184" width="9.140625" style="605"/>
    <col min="11185" max="11185" width="9.28515625" style="605" bestFit="1" customWidth="1"/>
    <col min="11186" max="11186" width="11.140625" style="605" bestFit="1" customWidth="1"/>
    <col min="11187" max="11420" width="9.140625" style="605"/>
    <col min="11421" max="11421" width="8.140625" style="605" customWidth="1"/>
    <col min="11422" max="11422" width="25.140625" style="605" customWidth="1"/>
    <col min="11423" max="11432" width="15.85546875" style="605" customWidth="1"/>
    <col min="11433" max="11433" width="16.85546875" style="605" customWidth="1"/>
    <col min="11434" max="11434" width="14.5703125" style="605" bestFit="1" customWidth="1"/>
    <col min="11435" max="11440" width="9.140625" style="605"/>
    <col min="11441" max="11441" width="9.28515625" style="605" bestFit="1" customWidth="1"/>
    <col min="11442" max="11442" width="11.140625" style="605" bestFit="1" customWidth="1"/>
    <col min="11443" max="11676" width="9.140625" style="605"/>
    <col min="11677" max="11677" width="8.140625" style="605" customWidth="1"/>
    <col min="11678" max="11678" width="25.140625" style="605" customWidth="1"/>
    <col min="11679" max="11688" width="15.85546875" style="605" customWidth="1"/>
    <col min="11689" max="11689" width="16.85546875" style="605" customWidth="1"/>
    <col min="11690" max="11690" width="14.5703125" style="605" bestFit="1" customWidth="1"/>
    <col min="11691" max="11696" width="9.140625" style="605"/>
    <col min="11697" max="11697" width="9.28515625" style="605" bestFit="1" customWidth="1"/>
    <col min="11698" max="11698" width="11.140625" style="605" bestFit="1" customWidth="1"/>
    <col min="11699" max="11932" width="9.140625" style="605"/>
    <col min="11933" max="11933" width="8.140625" style="605" customWidth="1"/>
    <col min="11934" max="11934" width="25.140625" style="605" customWidth="1"/>
    <col min="11935" max="11944" width="15.85546875" style="605" customWidth="1"/>
    <col min="11945" max="11945" width="16.85546875" style="605" customWidth="1"/>
    <col min="11946" max="11946" width="14.5703125" style="605" bestFit="1" customWidth="1"/>
    <col min="11947" max="11952" width="9.140625" style="605"/>
    <col min="11953" max="11953" width="9.28515625" style="605" bestFit="1" customWidth="1"/>
    <col min="11954" max="11954" width="11.140625" style="605" bestFit="1" customWidth="1"/>
    <col min="11955" max="12188" width="9.140625" style="605"/>
    <col min="12189" max="12189" width="8.140625" style="605" customWidth="1"/>
    <col min="12190" max="12190" width="25.140625" style="605" customWidth="1"/>
    <col min="12191" max="12200" width="15.85546875" style="605" customWidth="1"/>
    <col min="12201" max="12201" width="16.85546875" style="605" customWidth="1"/>
    <col min="12202" max="12202" width="14.5703125" style="605" bestFit="1" customWidth="1"/>
    <col min="12203" max="12208" width="9.140625" style="605"/>
    <col min="12209" max="12209" width="9.28515625" style="605" bestFit="1" customWidth="1"/>
    <col min="12210" max="12210" width="11.140625" style="605" bestFit="1" customWidth="1"/>
    <col min="12211" max="12444" width="9.140625" style="605"/>
    <col min="12445" max="12445" width="8.140625" style="605" customWidth="1"/>
    <col min="12446" max="12446" width="25.140625" style="605" customWidth="1"/>
    <col min="12447" max="12456" width="15.85546875" style="605" customWidth="1"/>
    <col min="12457" max="12457" width="16.85546875" style="605" customWidth="1"/>
    <col min="12458" max="12458" width="14.5703125" style="605" bestFit="1" customWidth="1"/>
    <col min="12459" max="12464" width="9.140625" style="605"/>
    <col min="12465" max="12465" width="9.28515625" style="605" bestFit="1" customWidth="1"/>
    <col min="12466" max="12466" width="11.140625" style="605" bestFit="1" customWidth="1"/>
    <col min="12467" max="12700" width="9.140625" style="605"/>
    <col min="12701" max="12701" width="8.140625" style="605" customWidth="1"/>
    <col min="12702" max="12702" width="25.140625" style="605" customWidth="1"/>
    <col min="12703" max="12712" width="15.85546875" style="605" customWidth="1"/>
    <col min="12713" max="12713" width="16.85546875" style="605" customWidth="1"/>
    <col min="12714" max="12714" width="14.5703125" style="605" bestFit="1" customWidth="1"/>
    <col min="12715" max="12720" width="9.140625" style="605"/>
    <col min="12721" max="12721" width="9.28515625" style="605" bestFit="1" customWidth="1"/>
    <col min="12722" max="12722" width="11.140625" style="605" bestFit="1" customWidth="1"/>
    <col min="12723" max="12956" width="9.140625" style="605"/>
    <col min="12957" max="12957" width="8.140625" style="605" customWidth="1"/>
    <col min="12958" max="12958" width="25.140625" style="605" customWidth="1"/>
    <col min="12959" max="12968" width="15.85546875" style="605" customWidth="1"/>
    <col min="12969" max="12969" width="16.85546875" style="605" customWidth="1"/>
    <col min="12970" max="12970" width="14.5703125" style="605" bestFit="1" customWidth="1"/>
    <col min="12971" max="12976" width="9.140625" style="605"/>
    <col min="12977" max="12977" width="9.28515625" style="605" bestFit="1" customWidth="1"/>
    <col min="12978" max="12978" width="11.140625" style="605" bestFit="1" customWidth="1"/>
    <col min="12979" max="13212" width="9.140625" style="605"/>
    <col min="13213" max="13213" width="8.140625" style="605" customWidth="1"/>
    <col min="13214" max="13214" width="25.140625" style="605" customWidth="1"/>
    <col min="13215" max="13224" width="15.85546875" style="605" customWidth="1"/>
    <col min="13225" max="13225" width="16.85546875" style="605" customWidth="1"/>
    <col min="13226" max="13226" width="14.5703125" style="605" bestFit="1" customWidth="1"/>
    <col min="13227" max="13232" width="9.140625" style="605"/>
    <col min="13233" max="13233" width="9.28515625" style="605" bestFit="1" customWidth="1"/>
    <col min="13234" max="13234" width="11.140625" style="605" bestFit="1" customWidth="1"/>
    <col min="13235" max="13468" width="9.140625" style="605"/>
    <col min="13469" max="13469" width="8.140625" style="605" customWidth="1"/>
    <col min="13470" max="13470" width="25.140625" style="605" customWidth="1"/>
    <col min="13471" max="13480" width="15.85546875" style="605" customWidth="1"/>
    <col min="13481" max="13481" width="16.85546875" style="605" customWidth="1"/>
    <col min="13482" max="13482" width="14.5703125" style="605" bestFit="1" customWidth="1"/>
    <col min="13483" max="13488" width="9.140625" style="605"/>
    <col min="13489" max="13489" width="9.28515625" style="605" bestFit="1" customWidth="1"/>
    <col min="13490" max="13490" width="11.140625" style="605" bestFit="1" customWidth="1"/>
    <col min="13491" max="13724" width="9.140625" style="605"/>
    <col min="13725" max="13725" width="8.140625" style="605" customWidth="1"/>
    <col min="13726" max="13726" width="25.140625" style="605" customWidth="1"/>
    <col min="13727" max="13736" width="15.85546875" style="605" customWidth="1"/>
    <col min="13737" max="13737" width="16.85546875" style="605" customWidth="1"/>
    <col min="13738" max="13738" width="14.5703125" style="605" bestFit="1" customWidth="1"/>
    <col min="13739" max="13744" width="9.140625" style="605"/>
    <col min="13745" max="13745" width="9.28515625" style="605" bestFit="1" customWidth="1"/>
    <col min="13746" max="13746" width="11.140625" style="605" bestFit="1" customWidth="1"/>
    <col min="13747" max="13980" width="9.140625" style="605"/>
    <col min="13981" max="13981" width="8.140625" style="605" customWidth="1"/>
    <col min="13982" max="13982" width="25.140625" style="605" customWidth="1"/>
    <col min="13983" max="13992" width="15.85546875" style="605" customWidth="1"/>
    <col min="13993" max="13993" width="16.85546875" style="605" customWidth="1"/>
    <col min="13994" max="13994" width="14.5703125" style="605" bestFit="1" customWidth="1"/>
    <col min="13995" max="14000" width="9.140625" style="605"/>
    <col min="14001" max="14001" width="9.28515625" style="605" bestFit="1" customWidth="1"/>
    <col min="14002" max="14002" width="11.140625" style="605" bestFit="1" customWidth="1"/>
    <col min="14003" max="14236" width="9.140625" style="605"/>
    <col min="14237" max="14237" width="8.140625" style="605" customWidth="1"/>
    <col min="14238" max="14238" width="25.140625" style="605" customWidth="1"/>
    <col min="14239" max="14248" width="15.85546875" style="605" customWidth="1"/>
    <col min="14249" max="14249" width="16.85546875" style="605" customWidth="1"/>
    <col min="14250" max="14250" width="14.5703125" style="605" bestFit="1" customWidth="1"/>
    <col min="14251" max="14256" width="9.140625" style="605"/>
    <col min="14257" max="14257" width="9.28515625" style="605" bestFit="1" customWidth="1"/>
    <col min="14258" max="14258" width="11.140625" style="605" bestFit="1" customWidth="1"/>
    <col min="14259" max="14492" width="9.140625" style="605"/>
    <col min="14493" max="14493" width="8.140625" style="605" customWidth="1"/>
    <col min="14494" max="14494" width="25.140625" style="605" customWidth="1"/>
    <col min="14495" max="14504" width="15.85546875" style="605" customWidth="1"/>
    <col min="14505" max="14505" width="16.85546875" style="605" customWidth="1"/>
    <col min="14506" max="14506" width="14.5703125" style="605" bestFit="1" customWidth="1"/>
    <col min="14507" max="14512" width="9.140625" style="605"/>
    <col min="14513" max="14513" width="9.28515625" style="605" bestFit="1" customWidth="1"/>
    <col min="14514" max="14514" width="11.140625" style="605" bestFit="1" customWidth="1"/>
    <col min="14515" max="14748" width="9.140625" style="605"/>
    <col min="14749" max="14749" width="8.140625" style="605" customWidth="1"/>
    <col min="14750" max="14750" width="25.140625" style="605" customWidth="1"/>
    <col min="14751" max="14760" width="15.85546875" style="605" customWidth="1"/>
    <col min="14761" max="14761" width="16.85546875" style="605" customWidth="1"/>
    <col min="14762" max="14762" width="14.5703125" style="605" bestFit="1" customWidth="1"/>
    <col min="14763" max="14768" width="9.140625" style="605"/>
    <col min="14769" max="14769" width="9.28515625" style="605" bestFit="1" customWidth="1"/>
    <col min="14770" max="14770" width="11.140625" style="605" bestFit="1" customWidth="1"/>
    <col min="14771" max="15004" width="9.140625" style="605"/>
    <col min="15005" max="15005" width="8.140625" style="605" customWidth="1"/>
    <col min="15006" max="15006" width="25.140625" style="605" customWidth="1"/>
    <col min="15007" max="15016" width="15.85546875" style="605" customWidth="1"/>
    <col min="15017" max="15017" width="16.85546875" style="605" customWidth="1"/>
    <col min="15018" max="15018" width="14.5703125" style="605" bestFit="1" customWidth="1"/>
    <col min="15019" max="15024" width="9.140625" style="605"/>
    <col min="15025" max="15025" width="9.28515625" style="605" bestFit="1" customWidth="1"/>
    <col min="15026" max="15026" width="11.140625" style="605" bestFit="1" customWidth="1"/>
    <col min="15027" max="15260" width="9.140625" style="605"/>
    <col min="15261" max="15261" width="8.140625" style="605" customWidth="1"/>
    <col min="15262" max="15262" width="25.140625" style="605" customWidth="1"/>
    <col min="15263" max="15272" width="15.85546875" style="605" customWidth="1"/>
    <col min="15273" max="15273" width="16.85546875" style="605" customWidth="1"/>
    <col min="15274" max="15274" width="14.5703125" style="605" bestFit="1" customWidth="1"/>
    <col min="15275" max="15280" width="9.140625" style="605"/>
    <col min="15281" max="15281" width="9.28515625" style="605" bestFit="1" customWidth="1"/>
    <col min="15282" max="15282" width="11.140625" style="605" bestFit="1" customWidth="1"/>
    <col min="15283" max="15516" width="9.140625" style="605"/>
    <col min="15517" max="15517" width="8.140625" style="605" customWidth="1"/>
    <col min="15518" max="15518" width="25.140625" style="605" customWidth="1"/>
    <col min="15519" max="15528" width="15.85546875" style="605" customWidth="1"/>
    <col min="15529" max="15529" width="16.85546875" style="605" customWidth="1"/>
    <col min="15530" max="15530" width="14.5703125" style="605" bestFit="1" customWidth="1"/>
    <col min="15531" max="15536" width="9.140625" style="605"/>
    <col min="15537" max="15537" width="9.28515625" style="605" bestFit="1" customWidth="1"/>
    <col min="15538" max="15538" width="11.140625" style="605" bestFit="1" customWidth="1"/>
    <col min="15539" max="15772" width="9.140625" style="605"/>
    <col min="15773" max="15773" width="8.140625" style="605" customWidth="1"/>
    <col min="15774" max="15774" width="25.140625" style="605" customWidth="1"/>
    <col min="15775" max="15784" width="15.85546875" style="605" customWidth="1"/>
    <col min="15785" max="15785" width="16.85546875" style="605" customWidth="1"/>
    <col min="15786" max="15786" width="14.5703125" style="605" bestFit="1" customWidth="1"/>
    <col min="15787" max="15792" width="9.140625" style="605"/>
    <col min="15793" max="15793" width="9.28515625" style="605" bestFit="1" customWidth="1"/>
    <col min="15794" max="15794" width="11.140625" style="605" bestFit="1" customWidth="1"/>
    <col min="15795" max="16028" width="9.140625" style="605"/>
    <col min="16029" max="16029" width="8.140625" style="605" customWidth="1"/>
    <col min="16030" max="16030" width="25.140625" style="605" customWidth="1"/>
    <col min="16031" max="16040" width="15.85546875" style="605" customWidth="1"/>
    <col min="16041" max="16041" width="16.85546875" style="605" customWidth="1"/>
    <col min="16042" max="16042" width="14.5703125" style="605" bestFit="1" customWidth="1"/>
    <col min="16043" max="16048" width="9.140625" style="605"/>
    <col min="16049" max="16049" width="9.28515625" style="605" bestFit="1" customWidth="1"/>
    <col min="16050" max="16050" width="11.140625" style="605" bestFit="1" customWidth="1"/>
    <col min="16051" max="16384" width="9.140625" style="605"/>
  </cols>
  <sheetData>
    <row r="2" spans="1:12" ht="21.75" customHeight="1" x14ac:dyDescent="0.2">
      <c r="A2" s="601" t="s">
        <v>653</v>
      </c>
      <c r="B2" s="602"/>
      <c r="C2" s="602"/>
      <c r="D2" s="602"/>
      <c r="E2" s="602"/>
      <c r="F2" s="602"/>
      <c r="G2" s="602"/>
      <c r="H2" s="603"/>
      <c r="I2" s="603"/>
      <c r="J2" s="604"/>
      <c r="K2" s="603"/>
    </row>
    <row r="3" spans="1:12" x14ac:dyDescent="0.2">
      <c r="A3" s="603"/>
      <c r="B3" s="603"/>
      <c r="C3" s="603"/>
      <c r="D3" s="603"/>
      <c r="E3" s="603"/>
      <c r="F3" s="603"/>
      <c r="G3" s="603"/>
      <c r="H3" s="603"/>
      <c r="I3" s="603"/>
      <c r="J3" s="604"/>
      <c r="K3" s="603"/>
    </row>
    <row r="4" spans="1:12" x14ac:dyDescent="0.2">
      <c r="A4" s="603"/>
      <c r="B4" s="603"/>
      <c r="C4" s="603"/>
      <c r="D4" s="603"/>
      <c r="E4" s="603"/>
      <c r="F4" s="606"/>
      <c r="G4" s="603"/>
      <c r="H4" s="603"/>
      <c r="I4" s="603"/>
      <c r="J4" s="603"/>
      <c r="K4" s="603"/>
    </row>
    <row r="5" spans="1:12" ht="14.25" customHeight="1" x14ac:dyDescent="0.2">
      <c r="A5" s="685" t="s">
        <v>654</v>
      </c>
      <c r="B5" s="686" t="s">
        <v>655</v>
      </c>
      <c r="C5" s="686" t="s">
        <v>656</v>
      </c>
      <c r="D5" s="686"/>
      <c r="E5" s="686"/>
      <c r="F5" s="686"/>
      <c r="G5" s="686"/>
      <c r="H5" s="603"/>
      <c r="I5" s="603"/>
      <c r="J5" s="603"/>
      <c r="K5" s="603"/>
    </row>
    <row r="6" spans="1:12" x14ac:dyDescent="0.2">
      <c r="A6" s="685"/>
      <c r="B6" s="686"/>
      <c r="C6" s="685" t="s">
        <v>657</v>
      </c>
      <c r="D6" s="685"/>
      <c r="E6" s="685" t="s">
        <v>658</v>
      </c>
      <c r="F6" s="685"/>
      <c r="G6" s="685"/>
      <c r="H6" s="603"/>
      <c r="I6" s="603"/>
      <c r="J6" s="603"/>
      <c r="K6" s="603"/>
    </row>
    <row r="7" spans="1:12" ht="63.75" customHeight="1" x14ac:dyDescent="0.2">
      <c r="A7" s="685"/>
      <c r="B7" s="686"/>
      <c r="C7" s="687" t="s">
        <v>659</v>
      </c>
      <c r="D7" s="687" t="s">
        <v>660</v>
      </c>
      <c r="E7" s="688" t="s">
        <v>661</v>
      </c>
      <c r="F7" s="688" t="s">
        <v>662</v>
      </c>
      <c r="G7" s="687" t="s">
        <v>663</v>
      </c>
      <c r="H7" s="603"/>
      <c r="I7" s="603"/>
      <c r="J7" s="603"/>
      <c r="K7" s="603"/>
    </row>
    <row r="8" spans="1:12" ht="23.1" customHeight="1" x14ac:dyDescent="0.2">
      <c r="A8" s="689" t="s">
        <v>664</v>
      </c>
      <c r="B8" s="690">
        <v>667147.8540899998</v>
      </c>
      <c r="C8" s="690">
        <v>44054.673310000006</v>
      </c>
      <c r="D8" s="690">
        <v>623093.18078000005</v>
      </c>
      <c r="E8" s="690">
        <v>434790.06177000009</v>
      </c>
      <c r="F8" s="690">
        <v>173690.79632999998</v>
      </c>
      <c r="G8" s="690">
        <v>14612.322679999999</v>
      </c>
      <c r="H8" s="607"/>
      <c r="I8" s="604"/>
      <c r="J8" s="604"/>
      <c r="K8" s="604"/>
      <c r="L8" s="604"/>
    </row>
    <row r="9" spans="1:12" ht="23.1" customHeight="1" x14ac:dyDescent="0.2">
      <c r="A9" s="689" t="s">
        <v>665</v>
      </c>
      <c r="B9" s="690">
        <v>725513.39976000017</v>
      </c>
      <c r="C9" s="690">
        <v>58678.139940000001</v>
      </c>
      <c r="D9" s="690">
        <v>666835.2598199998</v>
      </c>
      <c r="E9" s="690">
        <v>457600.58115999989</v>
      </c>
      <c r="F9" s="690">
        <v>191854.35837000006</v>
      </c>
      <c r="G9" s="690">
        <v>17380.32029</v>
      </c>
      <c r="H9" s="607"/>
      <c r="I9" s="604"/>
      <c r="J9" s="604"/>
      <c r="K9" s="604"/>
      <c r="L9" s="604"/>
    </row>
    <row r="10" spans="1:12" ht="23.1" customHeight="1" x14ac:dyDescent="0.2">
      <c r="A10" s="689" t="s">
        <v>666</v>
      </c>
      <c r="B10" s="690">
        <v>702697.80602999975</v>
      </c>
      <c r="C10" s="690">
        <v>60001.50668000002</v>
      </c>
      <c r="D10" s="690">
        <v>642696.29934999975</v>
      </c>
      <c r="E10" s="690">
        <v>464237.74211999989</v>
      </c>
      <c r="F10" s="690">
        <v>158092.82765999998</v>
      </c>
      <c r="G10" s="690">
        <v>20365</v>
      </c>
      <c r="H10" s="607"/>
      <c r="I10" s="607"/>
      <c r="J10" s="604"/>
      <c r="K10" s="604"/>
      <c r="L10" s="604"/>
    </row>
    <row r="11" spans="1:12" ht="23.1" customHeight="1" x14ac:dyDescent="0.2">
      <c r="A11" s="689" t="s">
        <v>667</v>
      </c>
      <c r="B11" s="690">
        <v>759450.32606999995</v>
      </c>
      <c r="C11" s="690">
        <v>107654.07147000002</v>
      </c>
      <c r="D11" s="690">
        <v>651796.25459999999</v>
      </c>
      <c r="E11" s="690">
        <v>472141.77099999983</v>
      </c>
      <c r="F11" s="690">
        <v>159265.25993999999</v>
      </c>
      <c r="G11" s="690">
        <v>20389.223659999996</v>
      </c>
      <c r="H11" s="607"/>
      <c r="I11" s="607"/>
      <c r="J11" s="604"/>
      <c r="K11" s="604"/>
      <c r="L11" s="604"/>
    </row>
    <row r="12" spans="1:12" ht="23.1" customHeight="1" x14ac:dyDescent="0.2">
      <c r="A12" s="689" t="s">
        <v>668</v>
      </c>
      <c r="B12" s="690">
        <v>743867.39113999985</v>
      </c>
      <c r="C12" s="690">
        <v>88014.60759</v>
      </c>
      <c r="D12" s="690">
        <f>SUM(E12:G12)</f>
        <v>655852.20871000004</v>
      </c>
      <c r="E12" s="690">
        <v>475749</v>
      </c>
      <c r="F12" s="690">
        <v>159646.027</v>
      </c>
      <c r="G12" s="690">
        <v>20457.181710000001</v>
      </c>
      <c r="H12" s="607"/>
      <c r="I12" s="607"/>
      <c r="J12" s="604"/>
      <c r="K12" s="604"/>
      <c r="L12" s="604"/>
    </row>
    <row r="13" spans="1:12" ht="23.1" customHeight="1" x14ac:dyDescent="0.2">
      <c r="A13" s="689" t="s">
        <v>669</v>
      </c>
      <c r="B13" s="690">
        <v>750510.42794000008</v>
      </c>
      <c r="C13" s="690">
        <v>88786.305219999995</v>
      </c>
      <c r="D13" s="690">
        <v>661724.12271999998</v>
      </c>
      <c r="E13" s="690">
        <v>480702.5499300001</v>
      </c>
      <c r="F13" s="690">
        <v>160366.03169999999</v>
      </c>
      <c r="G13" s="690">
        <v>20655</v>
      </c>
      <c r="H13" s="607"/>
      <c r="I13" s="607"/>
      <c r="J13" s="604"/>
      <c r="K13" s="604"/>
      <c r="L13" s="604"/>
    </row>
    <row r="14" spans="1:12" ht="23.1" customHeight="1" x14ac:dyDescent="0.2">
      <c r="A14" s="689" t="s">
        <v>670</v>
      </c>
      <c r="B14" s="690">
        <v>763377.86130999995</v>
      </c>
      <c r="C14" s="690">
        <v>96521.389060000001</v>
      </c>
      <c r="D14" s="690">
        <v>666856.47225000011</v>
      </c>
      <c r="E14" s="690">
        <v>484233.38153000007</v>
      </c>
      <c r="F14" s="690">
        <v>161422.92992</v>
      </c>
      <c r="G14" s="690">
        <v>21200.160799999998</v>
      </c>
      <c r="H14" s="607"/>
      <c r="I14" s="607"/>
      <c r="J14" s="604"/>
      <c r="K14" s="604"/>
      <c r="L14" s="604"/>
    </row>
    <row r="15" spans="1:12" ht="23.1" customHeight="1" x14ac:dyDescent="0.2">
      <c r="A15" s="689" t="s">
        <v>671</v>
      </c>
      <c r="B15" s="690">
        <v>769039.9402699999</v>
      </c>
      <c r="C15" s="690">
        <v>98187.173720000021</v>
      </c>
      <c r="D15" s="690">
        <v>670852.76655000006</v>
      </c>
      <c r="E15" s="690">
        <v>485635.35114000004</v>
      </c>
      <c r="F15" s="690">
        <v>163553.96879999997</v>
      </c>
      <c r="G15" s="690">
        <v>21664</v>
      </c>
      <c r="H15" s="607"/>
      <c r="I15" s="607"/>
      <c r="J15" s="604"/>
      <c r="K15" s="604"/>
      <c r="L15" s="604"/>
    </row>
    <row r="16" spans="1:12" ht="23.25" customHeight="1" x14ac:dyDescent="0.2">
      <c r="A16" s="608" t="s">
        <v>672</v>
      </c>
      <c r="B16" s="609"/>
      <c r="C16" s="609"/>
      <c r="D16" s="609"/>
      <c r="E16" s="609"/>
      <c r="F16" s="609"/>
      <c r="G16" s="610"/>
      <c r="H16" s="611"/>
      <c r="I16" s="612"/>
      <c r="J16" s="603"/>
      <c r="K16" s="603"/>
    </row>
    <row r="17" spans="1:11" ht="15" customHeight="1" x14ac:dyDescent="0.2">
      <c r="A17" s="603"/>
      <c r="B17" s="603"/>
      <c r="C17" s="603"/>
      <c r="D17" s="603"/>
      <c r="E17" s="613"/>
      <c r="F17" s="613"/>
      <c r="G17" s="614"/>
      <c r="H17" s="613"/>
      <c r="I17" s="603"/>
      <c r="J17" s="603"/>
      <c r="K17" s="603"/>
    </row>
    <row r="18" spans="1:11" ht="23.25" customHeight="1" x14ac:dyDescent="0.2">
      <c r="A18" s="615" t="s">
        <v>673</v>
      </c>
      <c r="B18" s="616"/>
      <c r="C18" s="616"/>
      <c r="D18" s="616"/>
      <c r="E18" s="616"/>
      <c r="F18" s="616"/>
      <c r="G18" s="616"/>
      <c r="H18" s="617"/>
      <c r="I18" s="617"/>
      <c r="J18" s="617"/>
      <c r="K18" s="617"/>
    </row>
    <row r="19" spans="1:11" ht="18" customHeight="1" x14ac:dyDescent="0.2">
      <c r="A19" s="616"/>
      <c r="B19" s="616"/>
      <c r="C19" s="616"/>
      <c r="D19" s="616"/>
      <c r="E19" s="616"/>
      <c r="F19" s="616"/>
      <c r="G19" s="616"/>
      <c r="H19" s="691"/>
      <c r="I19" s="691"/>
      <c r="J19" s="691"/>
      <c r="K19" s="691"/>
    </row>
    <row r="20" spans="1:11" ht="38.25" customHeight="1" x14ac:dyDescent="0.2">
      <c r="A20" s="692" t="s">
        <v>674</v>
      </c>
      <c r="B20" s="692" t="s">
        <v>675</v>
      </c>
      <c r="C20" s="692" t="s">
        <v>676</v>
      </c>
      <c r="D20" s="692" t="s">
        <v>677</v>
      </c>
      <c r="E20" s="692" t="s">
        <v>678</v>
      </c>
      <c r="F20" s="692" t="s">
        <v>679</v>
      </c>
      <c r="G20" s="692" t="s">
        <v>680</v>
      </c>
      <c r="H20" s="692" t="s">
        <v>681</v>
      </c>
      <c r="I20" s="692" t="s">
        <v>682</v>
      </c>
      <c r="J20" s="692" t="s">
        <v>683</v>
      </c>
      <c r="K20" s="692" t="s">
        <v>684</v>
      </c>
    </row>
    <row r="21" spans="1:11" ht="23.1" customHeight="1" x14ac:dyDescent="0.2">
      <c r="A21" s="689" t="s">
        <v>685</v>
      </c>
      <c r="B21" s="693">
        <v>667147.85408999992</v>
      </c>
      <c r="C21" s="693">
        <v>62205.766679999993</v>
      </c>
      <c r="D21" s="693">
        <v>339027.20921000006</v>
      </c>
      <c r="E21" s="693">
        <v>108293.74187999996</v>
      </c>
      <c r="F21" s="693">
        <v>9646.8987799999995</v>
      </c>
      <c r="G21" s="693">
        <v>10096.23213</v>
      </c>
      <c r="H21" s="693">
        <v>53621.493409999995</v>
      </c>
      <c r="I21" s="693">
        <v>68435.507569999987</v>
      </c>
      <c r="J21" s="693">
        <v>12756.09215</v>
      </c>
      <c r="K21" s="693">
        <v>3064.9122800000005</v>
      </c>
    </row>
    <row r="22" spans="1:11" ht="23.1" customHeight="1" x14ac:dyDescent="0.2">
      <c r="A22" s="689" t="s">
        <v>686</v>
      </c>
      <c r="B22" s="693">
        <v>725513.39976000006</v>
      </c>
      <c r="C22" s="693">
        <v>66848.825679999994</v>
      </c>
      <c r="D22" s="693">
        <v>370808.50283000013</v>
      </c>
      <c r="E22" s="693">
        <v>118278.21408000002</v>
      </c>
      <c r="F22" s="693">
        <v>10897.575419999999</v>
      </c>
      <c r="G22" s="693">
        <v>11443.781039999998</v>
      </c>
      <c r="H22" s="693">
        <v>51880.985370000017</v>
      </c>
      <c r="I22" s="693">
        <v>81763.640640000012</v>
      </c>
      <c r="J22" s="693">
        <v>12504.308219999995</v>
      </c>
      <c r="K22" s="693">
        <v>1087.56648</v>
      </c>
    </row>
    <row r="23" spans="1:11" ht="23.1" customHeight="1" x14ac:dyDescent="0.2">
      <c r="A23" s="689" t="s">
        <v>687</v>
      </c>
      <c r="B23" s="622">
        <v>702697.80602999998</v>
      </c>
      <c r="C23" s="622">
        <v>62451.434040000029</v>
      </c>
      <c r="D23" s="622">
        <v>361086.04979999998</v>
      </c>
      <c r="E23" s="622">
        <v>114628.95593000003</v>
      </c>
      <c r="F23" s="622">
        <v>11067.45801</v>
      </c>
      <c r="G23" s="622">
        <v>13595.173419999994</v>
      </c>
      <c r="H23" s="622">
        <v>48342.139450000002</v>
      </c>
      <c r="I23" s="622">
        <v>90646.228510000001</v>
      </c>
      <c r="J23" s="622">
        <v>803.83843999999999</v>
      </c>
      <c r="K23" s="622">
        <v>76.528430000000029</v>
      </c>
    </row>
    <row r="24" spans="1:11" ht="23.1" customHeight="1" x14ac:dyDescent="0.2">
      <c r="A24" s="689" t="s">
        <v>688</v>
      </c>
      <c r="B24" s="622">
        <v>759450.32606999995</v>
      </c>
      <c r="C24" s="622">
        <v>68015.230509999994</v>
      </c>
      <c r="D24" s="622">
        <v>391561.67191000003</v>
      </c>
      <c r="E24" s="622">
        <v>124386.96852000002</v>
      </c>
      <c r="F24" s="622">
        <v>11919.450720000001</v>
      </c>
      <c r="G24" s="622">
        <v>14027.474380000003</v>
      </c>
      <c r="H24" s="622">
        <v>50066.266130000004</v>
      </c>
      <c r="I24" s="622">
        <v>98593.073469999988</v>
      </c>
      <c r="J24" s="622">
        <v>803.66199999999992</v>
      </c>
      <c r="K24" s="622">
        <v>76.528430000000029</v>
      </c>
    </row>
    <row r="25" spans="1:11" ht="24.75" customHeight="1" x14ac:dyDescent="0.2">
      <c r="A25" s="689" t="s">
        <v>689</v>
      </c>
      <c r="B25" s="622">
        <v>743867.39113999973</v>
      </c>
      <c r="C25" s="622">
        <v>66220.700779999985</v>
      </c>
      <c r="D25" s="622">
        <v>383208.64145</v>
      </c>
      <c r="E25" s="622">
        <v>121756.96961999997</v>
      </c>
      <c r="F25" s="622">
        <v>11924.7587</v>
      </c>
      <c r="G25" s="622">
        <v>14090.393840000002</v>
      </c>
      <c r="H25" s="622">
        <v>49308.083760000001</v>
      </c>
      <c r="I25" s="622">
        <v>96478.259649999978</v>
      </c>
      <c r="J25" s="622">
        <v>803.05490999999995</v>
      </c>
      <c r="K25" s="622">
        <v>76.528430000000029</v>
      </c>
    </row>
    <row r="26" spans="1:11" ht="20.25" customHeight="1" x14ac:dyDescent="0.2">
      <c r="A26" s="689" t="s">
        <v>690</v>
      </c>
      <c r="B26" s="622">
        <v>750510.42794000008</v>
      </c>
      <c r="C26" s="622">
        <v>66959.729659999983</v>
      </c>
      <c r="D26" s="622">
        <v>386729.47290000011</v>
      </c>
      <c r="E26" s="622">
        <v>122884.86040000001</v>
      </c>
      <c r="F26" s="622">
        <v>12108.860349999999</v>
      </c>
      <c r="G26" s="622">
        <v>14114.914089999995</v>
      </c>
      <c r="H26" s="622">
        <v>49283.027910000004</v>
      </c>
      <c r="I26" s="622">
        <v>97550.02006999997</v>
      </c>
      <c r="J26" s="622">
        <v>803.01413000000002</v>
      </c>
      <c r="K26" s="622">
        <v>76</v>
      </c>
    </row>
    <row r="27" spans="1:11" ht="21.75" customHeight="1" x14ac:dyDescent="0.2">
      <c r="A27" s="689" t="s">
        <v>691</v>
      </c>
      <c r="B27" s="622">
        <v>763377.86130999972</v>
      </c>
      <c r="C27" s="622">
        <v>68133.970360000021</v>
      </c>
      <c r="D27" s="622">
        <v>394225.32595999993</v>
      </c>
      <c r="E27" s="622">
        <v>125277.10221999997</v>
      </c>
      <c r="F27" s="622">
        <v>12297.617090000002</v>
      </c>
      <c r="G27" s="622">
        <v>14512.217920000001</v>
      </c>
      <c r="H27" s="622">
        <v>48699.919049999997</v>
      </c>
      <c r="I27" s="622">
        <v>99352.207989999981</v>
      </c>
      <c r="J27" s="622">
        <v>802.97228999999993</v>
      </c>
      <c r="K27" s="622">
        <v>76.528430000000029</v>
      </c>
    </row>
    <row r="28" spans="1:11" ht="24" customHeight="1" x14ac:dyDescent="0.2">
      <c r="A28" s="689" t="s">
        <v>692</v>
      </c>
      <c r="B28" s="622">
        <v>769039.94027000002</v>
      </c>
      <c r="C28" s="622">
        <v>68720.980540000004</v>
      </c>
      <c r="D28" s="622">
        <v>397233.51192000014</v>
      </c>
      <c r="E28" s="622">
        <v>126201.87603999994</v>
      </c>
      <c r="F28" s="622">
        <v>12354.744489999995</v>
      </c>
      <c r="G28" s="622">
        <v>14811.665000000006</v>
      </c>
      <c r="H28" s="622">
        <v>48843.779840000017</v>
      </c>
      <c r="I28" s="622">
        <v>100135.38132000003</v>
      </c>
      <c r="J28" s="622">
        <v>661.47269999999992</v>
      </c>
      <c r="K28" s="622">
        <v>76.528420000000025</v>
      </c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1"/>
  <sheetViews>
    <sheetView showGridLines="0" workbookViewId="0">
      <selection activeCell="D46" sqref="D45:D46"/>
    </sheetView>
  </sheetViews>
  <sheetFormatPr defaultRowHeight="12.75" x14ac:dyDescent="0.2"/>
  <cols>
    <col min="1" max="1" width="9.140625" style="618"/>
    <col min="2" max="2" width="9.28515625" style="618" customWidth="1"/>
    <col min="3" max="3" width="9.85546875" style="618" customWidth="1"/>
    <col min="4" max="257" width="9.140625" style="618"/>
    <col min="258" max="258" width="9.28515625" style="618" customWidth="1"/>
    <col min="259" max="259" width="9.85546875" style="618" customWidth="1"/>
    <col min="260" max="513" width="9.140625" style="618"/>
    <col min="514" max="514" width="9.28515625" style="618" customWidth="1"/>
    <col min="515" max="515" width="9.85546875" style="618" customWidth="1"/>
    <col min="516" max="769" width="9.140625" style="618"/>
    <col min="770" max="770" width="9.28515625" style="618" customWidth="1"/>
    <col min="771" max="771" width="9.85546875" style="618" customWidth="1"/>
    <col min="772" max="1025" width="9.140625" style="618"/>
    <col min="1026" max="1026" width="9.28515625" style="618" customWidth="1"/>
    <col min="1027" max="1027" width="9.85546875" style="618" customWidth="1"/>
    <col min="1028" max="1281" width="9.140625" style="618"/>
    <col min="1282" max="1282" width="9.28515625" style="618" customWidth="1"/>
    <col min="1283" max="1283" width="9.85546875" style="618" customWidth="1"/>
    <col min="1284" max="1537" width="9.140625" style="618"/>
    <col min="1538" max="1538" width="9.28515625" style="618" customWidth="1"/>
    <col min="1539" max="1539" width="9.85546875" style="618" customWidth="1"/>
    <col min="1540" max="1793" width="9.140625" style="618"/>
    <col min="1794" max="1794" width="9.28515625" style="618" customWidth="1"/>
    <col min="1795" max="1795" width="9.85546875" style="618" customWidth="1"/>
    <col min="1796" max="2049" width="9.140625" style="618"/>
    <col min="2050" max="2050" width="9.28515625" style="618" customWidth="1"/>
    <col min="2051" max="2051" width="9.85546875" style="618" customWidth="1"/>
    <col min="2052" max="2305" width="9.140625" style="618"/>
    <col min="2306" max="2306" width="9.28515625" style="618" customWidth="1"/>
    <col min="2307" max="2307" width="9.85546875" style="618" customWidth="1"/>
    <col min="2308" max="2561" width="9.140625" style="618"/>
    <col min="2562" max="2562" width="9.28515625" style="618" customWidth="1"/>
    <col min="2563" max="2563" width="9.85546875" style="618" customWidth="1"/>
    <col min="2564" max="2817" width="9.140625" style="618"/>
    <col min="2818" max="2818" width="9.28515625" style="618" customWidth="1"/>
    <col min="2819" max="2819" width="9.85546875" style="618" customWidth="1"/>
    <col min="2820" max="3073" width="9.140625" style="618"/>
    <col min="3074" max="3074" width="9.28515625" style="618" customWidth="1"/>
    <col min="3075" max="3075" width="9.85546875" style="618" customWidth="1"/>
    <col min="3076" max="3329" width="9.140625" style="618"/>
    <col min="3330" max="3330" width="9.28515625" style="618" customWidth="1"/>
    <col min="3331" max="3331" width="9.85546875" style="618" customWidth="1"/>
    <col min="3332" max="3585" width="9.140625" style="618"/>
    <col min="3586" max="3586" width="9.28515625" style="618" customWidth="1"/>
    <col min="3587" max="3587" width="9.85546875" style="618" customWidth="1"/>
    <col min="3588" max="3841" width="9.140625" style="618"/>
    <col min="3842" max="3842" width="9.28515625" style="618" customWidth="1"/>
    <col min="3843" max="3843" width="9.85546875" style="618" customWidth="1"/>
    <col min="3844" max="4097" width="9.140625" style="618"/>
    <col min="4098" max="4098" width="9.28515625" style="618" customWidth="1"/>
    <col min="4099" max="4099" width="9.85546875" style="618" customWidth="1"/>
    <col min="4100" max="4353" width="9.140625" style="618"/>
    <col min="4354" max="4354" width="9.28515625" style="618" customWidth="1"/>
    <col min="4355" max="4355" width="9.85546875" style="618" customWidth="1"/>
    <col min="4356" max="4609" width="9.140625" style="618"/>
    <col min="4610" max="4610" width="9.28515625" style="618" customWidth="1"/>
    <col min="4611" max="4611" width="9.85546875" style="618" customWidth="1"/>
    <col min="4612" max="4865" width="9.140625" style="618"/>
    <col min="4866" max="4866" width="9.28515625" style="618" customWidth="1"/>
    <col min="4867" max="4867" width="9.85546875" style="618" customWidth="1"/>
    <col min="4868" max="5121" width="9.140625" style="618"/>
    <col min="5122" max="5122" width="9.28515625" style="618" customWidth="1"/>
    <col min="5123" max="5123" width="9.85546875" style="618" customWidth="1"/>
    <col min="5124" max="5377" width="9.140625" style="618"/>
    <col min="5378" max="5378" width="9.28515625" style="618" customWidth="1"/>
    <col min="5379" max="5379" width="9.85546875" style="618" customWidth="1"/>
    <col min="5380" max="5633" width="9.140625" style="618"/>
    <col min="5634" max="5634" width="9.28515625" style="618" customWidth="1"/>
    <col min="5635" max="5635" width="9.85546875" style="618" customWidth="1"/>
    <col min="5636" max="5889" width="9.140625" style="618"/>
    <col min="5890" max="5890" width="9.28515625" style="618" customWidth="1"/>
    <col min="5891" max="5891" width="9.85546875" style="618" customWidth="1"/>
    <col min="5892" max="6145" width="9.140625" style="618"/>
    <col min="6146" max="6146" width="9.28515625" style="618" customWidth="1"/>
    <col min="6147" max="6147" width="9.85546875" style="618" customWidth="1"/>
    <col min="6148" max="6401" width="9.140625" style="618"/>
    <col min="6402" max="6402" width="9.28515625" style="618" customWidth="1"/>
    <col min="6403" max="6403" width="9.85546875" style="618" customWidth="1"/>
    <col min="6404" max="6657" width="9.140625" style="618"/>
    <col min="6658" max="6658" width="9.28515625" style="618" customWidth="1"/>
    <col min="6659" max="6659" width="9.85546875" style="618" customWidth="1"/>
    <col min="6660" max="6913" width="9.140625" style="618"/>
    <col min="6914" max="6914" width="9.28515625" style="618" customWidth="1"/>
    <col min="6915" max="6915" width="9.85546875" style="618" customWidth="1"/>
    <col min="6916" max="7169" width="9.140625" style="618"/>
    <col min="7170" max="7170" width="9.28515625" style="618" customWidth="1"/>
    <col min="7171" max="7171" width="9.85546875" style="618" customWidth="1"/>
    <col min="7172" max="7425" width="9.140625" style="618"/>
    <col min="7426" max="7426" width="9.28515625" style="618" customWidth="1"/>
    <col min="7427" max="7427" width="9.85546875" style="618" customWidth="1"/>
    <col min="7428" max="7681" width="9.140625" style="618"/>
    <col min="7682" max="7682" width="9.28515625" style="618" customWidth="1"/>
    <col min="7683" max="7683" width="9.85546875" style="618" customWidth="1"/>
    <col min="7684" max="7937" width="9.140625" style="618"/>
    <col min="7938" max="7938" width="9.28515625" style="618" customWidth="1"/>
    <col min="7939" max="7939" width="9.85546875" style="618" customWidth="1"/>
    <col min="7940" max="8193" width="9.140625" style="618"/>
    <col min="8194" max="8194" width="9.28515625" style="618" customWidth="1"/>
    <col min="8195" max="8195" width="9.85546875" style="618" customWidth="1"/>
    <col min="8196" max="8449" width="9.140625" style="618"/>
    <col min="8450" max="8450" width="9.28515625" style="618" customWidth="1"/>
    <col min="8451" max="8451" width="9.85546875" style="618" customWidth="1"/>
    <col min="8452" max="8705" width="9.140625" style="618"/>
    <col min="8706" max="8706" width="9.28515625" style="618" customWidth="1"/>
    <col min="8707" max="8707" width="9.85546875" style="618" customWidth="1"/>
    <col min="8708" max="8961" width="9.140625" style="618"/>
    <col min="8962" max="8962" width="9.28515625" style="618" customWidth="1"/>
    <col min="8963" max="8963" width="9.85546875" style="618" customWidth="1"/>
    <col min="8964" max="9217" width="9.140625" style="618"/>
    <col min="9218" max="9218" width="9.28515625" style="618" customWidth="1"/>
    <col min="9219" max="9219" width="9.85546875" style="618" customWidth="1"/>
    <col min="9220" max="9473" width="9.140625" style="618"/>
    <col min="9474" max="9474" width="9.28515625" style="618" customWidth="1"/>
    <col min="9475" max="9475" width="9.85546875" style="618" customWidth="1"/>
    <col min="9476" max="9729" width="9.140625" style="618"/>
    <col min="9730" max="9730" width="9.28515625" style="618" customWidth="1"/>
    <col min="9731" max="9731" width="9.85546875" style="618" customWidth="1"/>
    <col min="9732" max="9985" width="9.140625" style="618"/>
    <col min="9986" max="9986" width="9.28515625" style="618" customWidth="1"/>
    <col min="9987" max="9987" width="9.85546875" style="618" customWidth="1"/>
    <col min="9988" max="10241" width="9.140625" style="618"/>
    <col min="10242" max="10242" width="9.28515625" style="618" customWidth="1"/>
    <col min="10243" max="10243" width="9.85546875" style="618" customWidth="1"/>
    <col min="10244" max="10497" width="9.140625" style="618"/>
    <col min="10498" max="10498" width="9.28515625" style="618" customWidth="1"/>
    <col min="10499" max="10499" width="9.85546875" style="618" customWidth="1"/>
    <col min="10500" max="10753" width="9.140625" style="618"/>
    <col min="10754" max="10754" width="9.28515625" style="618" customWidth="1"/>
    <col min="10755" max="10755" width="9.85546875" style="618" customWidth="1"/>
    <col min="10756" max="11009" width="9.140625" style="618"/>
    <col min="11010" max="11010" width="9.28515625" style="618" customWidth="1"/>
    <col min="11011" max="11011" width="9.85546875" style="618" customWidth="1"/>
    <col min="11012" max="11265" width="9.140625" style="618"/>
    <col min="11266" max="11266" width="9.28515625" style="618" customWidth="1"/>
    <col min="11267" max="11267" width="9.85546875" style="618" customWidth="1"/>
    <col min="11268" max="11521" width="9.140625" style="618"/>
    <col min="11522" max="11522" width="9.28515625" style="618" customWidth="1"/>
    <col min="11523" max="11523" width="9.85546875" style="618" customWidth="1"/>
    <col min="11524" max="11777" width="9.140625" style="618"/>
    <col min="11778" max="11778" width="9.28515625" style="618" customWidth="1"/>
    <col min="11779" max="11779" width="9.85546875" style="618" customWidth="1"/>
    <col min="11780" max="12033" width="9.140625" style="618"/>
    <col min="12034" max="12034" width="9.28515625" style="618" customWidth="1"/>
    <col min="12035" max="12035" width="9.85546875" style="618" customWidth="1"/>
    <col min="12036" max="12289" width="9.140625" style="618"/>
    <col min="12290" max="12290" width="9.28515625" style="618" customWidth="1"/>
    <col min="12291" max="12291" width="9.85546875" style="618" customWidth="1"/>
    <col min="12292" max="12545" width="9.140625" style="618"/>
    <col min="12546" max="12546" width="9.28515625" style="618" customWidth="1"/>
    <col min="12547" max="12547" width="9.85546875" style="618" customWidth="1"/>
    <col min="12548" max="12801" width="9.140625" style="618"/>
    <col min="12802" max="12802" width="9.28515625" style="618" customWidth="1"/>
    <col min="12803" max="12803" width="9.85546875" style="618" customWidth="1"/>
    <col min="12804" max="13057" width="9.140625" style="618"/>
    <col min="13058" max="13058" width="9.28515625" style="618" customWidth="1"/>
    <col min="13059" max="13059" width="9.85546875" style="618" customWidth="1"/>
    <col min="13060" max="13313" width="9.140625" style="618"/>
    <col min="13314" max="13314" width="9.28515625" style="618" customWidth="1"/>
    <col min="13315" max="13315" width="9.85546875" style="618" customWidth="1"/>
    <col min="13316" max="13569" width="9.140625" style="618"/>
    <col min="13570" max="13570" width="9.28515625" style="618" customWidth="1"/>
    <col min="13571" max="13571" width="9.85546875" style="618" customWidth="1"/>
    <col min="13572" max="13825" width="9.140625" style="618"/>
    <col min="13826" max="13826" width="9.28515625" style="618" customWidth="1"/>
    <col min="13827" max="13827" width="9.85546875" style="618" customWidth="1"/>
    <col min="13828" max="14081" width="9.140625" style="618"/>
    <col min="14082" max="14082" width="9.28515625" style="618" customWidth="1"/>
    <col min="14083" max="14083" width="9.85546875" style="618" customWidth="1"/>
    <col min="14084" max="14337" width="9.140625" style="618"/>
    <col min="14338" max="14338" width="9.28515625" style="618" customWidth="1"/>
    <col min="14339" max="14339" width="9.85546875" style="618" customWidth="1"/>
    <col min="14340" max="14593" width="9.140625" style="618"/>
    <col min="14594" max="14594" width="9.28515625" style="618" customWidth="1"/>
    <col min="14595" max="14595" width="9.85546875" style="618" customWidth="1"/>
    <col min="14596" max="14849" width="9.140625" style="618"/>
    <col min="14850" max="14850" width="9.28515625" style="618" customWidth="1"/>
    <col min="14851" max="14851" width="9.85546875" style="618" customWidth="1"/>
    <col min="14852" max="15105" width="9.140625" style="618"/>
    <col min="15106" max="15106" width="9.28515625" style="618" customWidth="1"/>
    <col min="15107" max="15107" width="9.85546875" style="618" customWidth="1"/>
    <col min="15108" max="15361" width="9.140625" style="618"/>
    <col min="15362" max="15362" width="9.28515625" style="618" customWidth="1"/>
    <col min="15363" max="15363" width="9.85546875" style="618" customWidth="1"/>
    <col min="15364" max="15617" width="9.140625" style="618"/>
    <col min="15618" max="15618" width="9.28515625" style="618" customWidth="1"/>
    <col min="15619" max="15619" width="9.85546875" style="618" customWidth="1"/>
    <col min="15620" max="15873" width="9.140625" style="618"/>
    <col min="15874" max="15874" width="9.28515625" style="618" customWidth="1"/>
    <col min="15875" max="15875" width="9.85546875" style="618" customWidth="1"/>
    <col min="15876" max="16129" width="9.140625" style="618"/>
    <col min="16130" max="16130" width="9.28515625" style="618" customWidth="1"/>
    <col min="16131" max="16131" width="9.85546875" style="618" customWidth="1"/>
    <col min="16132" max="16384" width="9.140625" style="618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2:E45"/>
  <sheetViews>
    <sheetView zoomScaleNormal="100" workbookViewId="0">
      <selection activeCell="D46" sqref="D45:D46"/>
    </sheetView>
  </sheetViews>
  <sheetFormatPr defaultRowHeight="12.75" x14ac:dyDescent="0.2"/>
  <cols>
    <col min="1" max="1" width="18.7109375" style="619" bestFit="1" customWidth="1"/>
    <col min="2" max="2" width="13.7109375" style="619" customWidth="1"/>
    <col min="3" max="3" width="15.42578125" style="619" customWidth="1"/>
    <col min="4" max="4" width="13.28515625" style="619" customWidth="1"/>
    <col min="5" max="5" width="16.42578125" style="619" customWidth="1"/>
    <col min="6" max="235" width="9.140625" style="619"/>
    <col min="236" max="236" width="18.7109375" style="619" bestFit="1" customWidth="1"/>
    <col min="237" max="237" width="13.7109375" style="619" customWidth="1"/>
    <col min="238" max="238" width="15.42578125" style="619" customWidth="1"/>
    <col min="239" max="239" width="13.28515625" style="619" customWidth="1"/>
    <col min="240" max="240" width="16.42578125" style="619" customWidth="1"/>
    <col min="241" max="242" width="9.140625" style="619"/>
    <col min="243" max="243" width="15.7109375" style="619" bestFit="1" customWidth="1"/>
    <col min="244" max="245" width="18.28515625" style="619" bestFit="1" customWidth="1"/>
    <col min="246" max="247" width="9.140625" style="619"/>
    <col min="248" max="248" width="15.7109375" style="619" bestFit="1" customWidth="1"/>
    <col min="249" max="249" width="9.140625" style="619"/>
    <col min="250" max="250" width="15.7109375" style="619" bestFit="1" customWidth="1"/>
    <col min="251" max="256" width="9.140625" style="619"/>
    <col min="257" max="257" width="15.7109375" style="619" bestFit="1" customWidth="1"/>
    <col min="258" max="491" width="9.140625" style="619"/>
    <col min="492" max="492" width="18.7109375" style="619" bestFit="1" customWidth="1"/>
    <col min="493" max="493" width="13.7109375" style="619" customWidth="1"/>
    <col min="494" max="494" width="15.42578125" style="619" customWidth="1"/>
    <col min="495" max="495" width="13.28515625" style="619" customWidth="1"/>
    <col min="496" max="496" width="16.42578125" style="619" customWidth="1"/>
    <col min="497" max="498" width="9.140625" style="619"/>
    <col min="499" max="499" width="15.7109375" style="619" bestFit="1" customWidth="1"/>
    <col min="500" max="501" width="18.28515625" style="619" bestFit="1" customWidth="1"/>
    <col min="502" max="503" width="9.140625" style="619"/>
    <col min="504" max="504" width="15.7109375" style="619" bestFit="1" customWidth="1"/>
    <col min="505" max="505" width="9.140625" style="619"/>
    <col min="506" max="506" width="15.7109375" style="619" bestFit="1" customWidth="1"/>
    <col min="507" max="512" width="9.140625" style="619"/>
    <col min="513" max="513" width="15.7109375" style="619" bestFit="1" customWidth="1"/>
    <col min="514" max="747" width="9.140625" style="619"/>
    <col min="748" max="748" width="18.7109375" style="619" bestFit="1" customWidth="1"/>
    <col min="749" max="749" width="13.7109375" style="619" customWidth="1"/>
    <col min="750" max="750" width="15.42578125" style="619" customWidth="1"/>
    <col min="751" max="751" width="13.28515625" style="619" customWidth="1"/>
    <col min="752" max="752" width="16.42578125" style="619" customWidth="1"/>
    <col min="753" max="754" width="9.140625" style="619"/>
    <col min="755" max="755" width="15.7109375" style="619" bestFit="1" customWidth="1"/>
    <col min="756" max="757" width="18.28515625" style="619" bestFit="1" customWidth="1"/>
    <col min="758" max="759" width="9.140625" style="619"/>
    <col min="760" max="760" width="15.7109375" style="619" bestFit="1" customWidth="1"/>
    <col min="761" max="761" width="9.140625" style="619"/>
    <col min="762" max="762" width="15.7109375" style="619" bestFit="1" customWidth="1"/>
    <col min="763" max="768" width="9.140625" style="619"/>
    <col min="769" max="769" width="15.7109375" style="619" bestFit="1" customWidth="1"/>
    <col min="770" max="1003" width="9.140625" style="619"/>
    <col min="1004" max="1004" width="18.7109375" style="619" bestFit="1" customWidth="1"/>
    <col min="1005" max="1005" width="13.7109375" style="619" customWidth="1"/>
    <col min="1006" max="1006" width="15.42578125" style="619" customWidth="1"/>
    <col min="1007" max="1007" width="13.28515625" style="619" customWidth="1"/>
    <col min="1008" max="1008" width="16.42578125" style="619" customWidth="1"/>
    <col min="1009" max="1010" width="9.140625" style="619"/>
    <col min="1011" max="1011" width="15.7109375" style="619" bestFit="1" customWidth="1"/>
    <col min="1012" max="1013" width="18.28515625" style="619" bestFit="1" customWidth="1"/>
    <col min="1014" max="1015" width="9.140625" style="619"/>
    <col min="1016" max="1016" width="15.7109375" style="619" bestFit="1" customWidth="1"/>
    <col min="1017" max="1017" width="9.140625" style="619"/>
    <col min="1018" max="1018" width="15.7109375" style="619" bestFit="1" customWidth="1"/>
    <col min="1019" max="1024" width="9.140625" style="619"/>
    <col min="1025" max="1025" width="15.7109375" style="619" bestFit="1" customWidth="1"/>
    <col min="1026" max="1259" width="9.140625" style="619"/>
    <col min="1260" max="1260" width="18.7109375" style="619" bestFit="1" customWidth="1"/>
    <col min="1261" max="1261" width="13.7109375" style="619" customWidth="1"/>
    <col min="1262" max="1262" width="15.42578125" style="619" customWidth="1"/>
    <col min="1263" max="1263" width="13.28515625" style="619" customWidth="1"/>
    <col min="1264" max="1264" width="16.42578125" style="619" customWidth="1"/>
    <col min="1265" max="1266" width="9.140625" style="619"/>
    <col min="1267" max="1267" width="15.7109375" style="619" bestFit="1" customWidth="1"/>
    <col min="1268" max="1269" width="18.28515625" style="619" bestFit="1" customWidth="1"/>
    <col min="1270" max="1271" width="9.140625" style="619"/>
    <col min="1272" max="1272" width="15.7109375" style="619" bestFit="1" customWidth="1"/>
    <col min="1273" max="1273" width="9.140625" style="619"/>
    <col min="1274" max="1274" width="15.7109375" style="619" bestFit="1" customWidth="1"/>
    <col min="1275" max="1280" width="9.140625" style="619"/>
    <col min="1281" max="1281" width="15.7109375" style="619" bestFit="1" customWidth="1"/>
    <col min="1282" max="1515" width="9.140625" style="619"/>
    <col min="1516" max="1516" width="18.7109375" style="619" bestFit="1" customWidth="1"/>
    <col min="1517" max="1517" width="13.7109375" style="619" customWidth="1"/>
    <col min="1518" max="1518" width="15.42578125" style="619" customWidth="1"/>
    <col min="1519" max="1519" width="13.28515625" style="619" customWidth="1"/>
    <col min="1520" max="1520" width="16.42578125" style="619" customWidth="1"/>
    <col min="1521" max="1522" width="9.140625" style="619"/>
    <col min="1523" max="1523" width="15.7109375" style="619" bestFit="1" customWidth="1"/>
    <col min="1524" max="1525" width="18.28515625" style="619" bestFit="1" customWidth="1"/>
    <col min="1526" max="1527" width="9.140625" style="619"/>
    <col min="1528" max="1528" width="15.7109375" style="619" bestFit="1" customWidth="1"/>
    <col min="1529" max="1529" width="9.140625" style="619"/>
    <col min="1530" max="1530" width="15.7109375" style="619" bestFit="1" customWidth="1"/>
    <col min="1531" max="1536" width="9.140625" style="619"/>
    <col min="1537" max="1537" width="15.7109375" style="619" bestFit="1" customWidth="1"/>
    <col min="1538" max="1771" width="9.140625" style="619"/>
    <col min="1772" max="1772" width="18.7109375" style="619" bestFit="1" customWidth="1"/>
    <col min="1773" max="1773" width="13.7109375" style="619" customWidth="1"/>
    <col min="1774" max="1774" width="15.42578125" style="619" customWidth="1"/>
    <col min="1775" max="1775" width="13.28515625" style="619" customWidth="1"/>
    <col min="1776" max="1776" width="16.42578125" style="619" customWidth="1"/>
    <col min="1777" max="1778" width="9.140625" style="619"/>
    <col min="1779" max="1779" width="15.7109375" style="619" bestFit="1" customWidth="1"/>
    <col min="1780" max="1781" width="18.28515625" style="619" bestFit="1" customWidth="1"/>
    <col min="1782" max="1783" width="9.140625" style="619"/>
    <col min="1784" max="1784" width="15.7109375" style="619" bestFit="1" customWidth="1"/>
    <col min="1785" max="1785" width="9.140625" style="619"/>
    <col min="1786" max="1786" width="15.7109375" style="619" bestFit="1" customWidth="1"/>
    <col min="1787" max="1792" width="9.140625" style="619"/>
    <col min="1793" max="1793" width="15.7109375" style="619" bestFit="1" customWidth="1"/>
    <col min="1794" max="2027" width="9.140625" style="619"/>
    <col min="2028" max="2028" width="18.7109375" style="619" bestFit="1" customWidth="1"/>
    <col min="2029" max="2029" width="13.7109375" style="619" customWidth="1"/>
    <col min="2030" max="2030" width="15.42578125" style="619" customWidth="1"/>
    <col min="2031" max="2031" width="13.28515625" style="619" customWidth="1"/>
    <col min="2032" max="2032" width="16.42578125" style="619" customWidth="1"/>
    <col min="2033" max="2034" width="9.140625" style="619"/>
    <col min="2035" max="2035" width="15.7109375" style="619" bestFit="1" customWidth="1"/>
    <col min="2036" max="2037" width="18.28515625" style="619" bestFit="1" customWidth="1"/>
    <col min="2038" max="2039" width="9.140625" style="619"/>
    <col min="2040" max="2040" width="15.7109375" style="619" bestFit="1" customWidth="1"/>
    <col min="2041" max="2041" width="9.140625" style="619"/>
    <col min="2042" max="2042" width="15.7109375" style="619" bestFit="1" customWidth="1"/>
    <col min="2043" max="2048" width="9.140625" style="619"/>
    <col min="2049" max="2049" width="15.7109375" style="619" bestFit="1" customWidth="1"/>
    <col min="2050" max="2283" width="9.140625" style="619"/>
    <col min="2284" max="2284" width="18.7109375" style="619" bestFit="1" customWidth="1"/>
    <col min="2285" max="2285" width="13.7109375" style="619" customWidth="1"/>
    <col min="2286" max="2286" width="15.42578125" style="619" customWidth="1"/>
    <col min="2287" max="2287" width="13.28515625" style="619" customWidth="1"/>
    <col min="2288" max="2288" width="16.42578125" style="619" customWidth="1"/>
    <col min="2289" max="2290" width="9.140625" style="619"/>
    <col min="2291" max="2291" width="15.7109375" style="619" bestFit="1" customWidth="1"/>
    <col min="2292" max="2293" width="18.28515625" style="619" bestFit="1" customWidth="1"/>
    <col min="2294" max="2295" width="9.140625" style="619"/>
    <col min="2296" max="2296" width="15.7109375" style="619" bestFit="1" customWidth="1"/>
    <col min="2297" max="2297" width="9.140625" style="619"/>
    <col min="2298" max="2298" width="15.7109375" style="619" bestFit="1" customWidth="1"/>
    <col min="2299" max="2304" width="9.140625" style="619"/>
    <col min="2305" max="2305" width="15.7109375" style="619" bestFit="1" customWidth="1"/>
    <col min="2306" max="2539" width="9.140625" style="619"/>
    <col min="2540" max="2540" width="18.7109375" style="619" bestFit="1" customWidth="1"/>
    <col min="2541" max="2541" width="13.7109375" style="619" customWidth="1"/>
    <col min="2542" max="2542" width="15.42578125" style="619" customWidth="1"/>
    <col min="2543" max="2543" width="13.28515625" style="619" customWidth="1"/>
    <col min="2544" max="2544" width="16.42578125" style="619" customWidth="1"/>
    <col min="2545" max="2546" width="9.140625" style="619"/>
    <col min="2547" max="2547" width="15.7109375" style="619" bestFit="1" customWidth="1"/>
    <col min="2548" max="2549" width="18.28515625" style="619" bestFit="1" customWidth="1"/>
    <col min="2550" max="2551" width="9.140625" style="619"/>
    <col min="2552" max="2552" width="15.7109375" style="619" bestFit="1" customWidth="1"/>
    <col min="2553" max="2553" width="9.140625" style="619"/>
    <col min="2554" max="2554" width="15.7109375" style="619" bestFit="1" customWidth="1"/>
    <col min="2555" max="2560" width="9.140625" style="619"/>
    <col min="2561" max="2561" width="15.7109375" style="619" bestFit="1" customWidth="1"/>
    <col min="2562" max="2795" width="9.140625" style="619"/>
    <col min="2796" max="2796" width="18.7109375" style="619" bestFit="1" customWidth="1"/>
    <col min="2797" max="2797" width="13.7109375" style="619" customWidth="1"/>
    <col min="2798" max="2798" width="15.42578125" style="619" customWidth="1"/>
    <col min="2799" max="2799" width="13.28515625" style="619" customWidth="1"/>
    <col min="2800" max="2800" width="16.42578125" style="619" customWidth="1"/>
    <col min="2801" max="2802" width="9.140625" style="619"/>
    <col min="2803" max="2803" width="15.7109375" style="619" bestFit="1" customWidth="1"/>
    <col min="2804" max="2805" width="18.28515625" style="619" bestFit="1" customWidth="1"/>
    <col min="2806" max="2807" width="9.140625" style="619"/>
    <col min="2808" max="2808" width="15.7109375" style="619" bestFit="1" customWidth="1"/>
    <col min="2809" max="2809" width="9.140625" style="619"/>
    <col min="2810" max="2810" width="15.7109375" style="619" bestFit="1" customWidth="1"/>
    <col min="2811" max="2816" width="9.140625" style="619"/>
    <col min="2817" max="2817" width="15.7109375" style="619" bestFit="1" customWidth="1"/>
    <col min="2818" max="3051" width="9.140625" style="619"/>
    <col min="3052" max="3052" width="18.7109375" style="619" bestFit="1" customWidth="1"/>
    <col min="3053" max="3053" width="13.7109375" style="619" customWidth="1"/>
    <col min="3054" max="3054" width="15.42578125" style="619" customWidth="1"/>
    <col min="3055" max="3055" width="13.28515625" style="619" customWidth="1"/>
    <col min="3056" max="3056" width="16.42578125" style="619" customWidth="1"/>
    <col min="3057" max="3058" width="9.140625" style="619"/>
    <col min="3059" max="3059" width="15.7109375" style="619" bestFit="1" customWidth="1"/>
    <col min="3060" max="3061" width="18.28515625" style="619" bestFit="1" customWidth="1"/>
    <col min="3062" max="3063" width="9.140625" style="619"/>
    <col min="3064" max="3064" width="15.7109375" style="619" bestFit="1" customWidth="1"/>
    <col min="3065" max="3065" width="9.140625" style="619"/>
    <col min="3066" max="3066" width="15.7109375" style="619" bestFit="1" customWidth="1"/>
    <col min="3067" max="3072" width="9.140625" style="619"/>
    <col min="3073" max="3073" width="15.7109375" style="619" bestFit="1" customWidth="1"/>
    <col min="3074" max="3307" width="9.140625" style="619"/>
    <col min="3308" max="3308" width="18.7109375" style="619" bestFit="1" customWidth="1"/>
    <col min="3309" max="3309" width="13.7109375" style="619" customWidth="1"/>
    <col min="3310" max="3310" width="15.42578125" style="619" customWidth="1"/>
    <col min="3311" max="3311" width="13.28515625" style="619" customWidth="1"/>
    <col min="3312" max="3312" width="16.42578125" style="619" customWidth="1"/>
    <col min="3313" max="3314" width="9.140625" style="619"/>
    <col min="3315" max="3315" width="15.7109375" style="619" bestFit="1" customWidth="1"/>
    <col min="3316" max="3317" width="18.28515625" style="619" bestFit="1" customWidth="1"/>
    <col min="3318" max="3319" width="9.140625" style="619"/>
    <col min="3320" max="3320" width="15.7109375" style="619" bestFit="1" customWidth="1"/>
    <col min="3321" max="3321" width="9.140625" style="619"/>
    <col min="3322" max="3322" width="15.7109375" style="619" bestFit="1" customWidth="1"/>
    <col min="3323" max="3328" width="9.140625" style="619"/>
    <col min="3329" max="3329" width="15.7109375" style="619" bestFit="1" customWidth="1"/>
    <col min="3330" max="3563" width="9.140625" style="619"/>
    <col min="3564" max="3564" width="18.7109375" style="619" bestFit="1" customWidth="1"/>
    <col min="3565" max="3565" width="13.7109375" style="619" customWidth="1"/>
    <col min="3566" max="3566" width="15.42578125" style="619" customWidth="1"/>
    <col min="3567" max="3567" width="13.28515625" style="619" customWidth="1"/>
    <col min="3568" max="3568" width="16.42578125" style="619" customWidth="1"/>
    <col min="3569" max="3570" width="9.140625" style="619"/>
    <col min="3571" max="3571" width="15.7109375" style="619" bestFit="1" customWidth="1"/>
    <col min="3572" max="3573" width="18.28515625" style="619" bestFit="1" customWidth="1"/>
    <col min="3574" max="3575" width="9.140625" style="619"/>
    <col min="3576" max="3576" width="15.7109375" style="619" bestFit="1" customWidth="1"/>
    <col min="3577" max="3577" width="9.140625" style="619"/>
    <col min="3578" max="3578" width="15.7109375" style="619" bestFit="1" customWidth="1"/>
    <col min="3579" max="3584" width="9.140625" style="619"/>
    <col min="3585" max="3585" width="15.7109375" style="619" bestFit="1" customWidth="1"/>
    <col min="3586" max="3819" width="9.140625" style="619"/>
    <col min="3820" max="3820" width="18.7109375" style="619" bestFit="1" customWidth="1"/>
    <col min="3821" max="3821" width="13.7109375" style="619" customWidth="1"/>
    <col min="3822" max="3822" width="15.42578125" style="619" customWidth="1"/>
    <col min="3823" max="3823" width="13.28515625" style="619" customWidth="1"/>
    <col min="3824" max="3824" width="16.42578125" style="619" customWidth="1"/>
    <col min="3825" max="3826" width="9.140625" style="619"/>
    <col min="3827" max="3827" width="15.7109375" style="619" bestFit="1" customWidth="1"/>
    <col min="3828" max="3829" width="18.28515625" style="619" bestFit="1" customWidth="1"/>
    <col min="3830" max="3831" width="9.140625" style="619"/>
    <col min="3832" max="3832" width="15.7109375" style="619" bestFit="1" customWidth="1"/>
    <col min="3833" max="3833" width="9.140625" style="619"/>
    <col min="3834" max="3834" width="15.7109375" style="619" bestFit="1" customWidth="1"/>
    <col min="3835" max="3840" width="9.140625" style="619"/>
    <col min="3841" max="3841" width="15.7109375" style="619" bestFit="1" customWidth="1"/>
    <col min="3842" max="4075" width="9.140625" style="619"/>
    <col min="4076" max="4076" width="18.7109375" style="619" bestFit="1" customWidth="1"/>
    <col min="4077" max="4077" width="13.7109375" style="619" customWidth="1"/>
    <col min="4078" max="4078" width="15.42578125" style="619" customWidth="1"/>
    <col min="4079" max="4079" width="13.28515625" style="619" customWidth="1"/>
    <col min="4080" max="4080" width="16.42578125" style="619" customWidth="1"/>
    <col min="4081" max="4082" width="9.140625" style="619"/>
    <col min="4083" max="4083" width="15.7109375" style="619" bestFit="1" customWidth="1"/>
    <col min="4084" max="4085" width="18.28515625" style="619" bestFit="1" customWidth="1"/>
    <col min="4086" max="4087" width="9.140625" style="619"/>
    <col min="4088" max="4088" width="15.7109375" style="619" bestFit="1" customWidth="1"/>
    <col min="4089" max="4089" width="9.140625" style="619"/>
    <col min="4090" max="4090" width="15.7109375" style="619" bestFit="1" customWidth="1"/>
    <col min="4091" max="4096" width="9.140625" style="619"/>
    <col min="4097" max="4097" width="15.7109375" style="619" bestFit="1" customWidth="1"/>
    <col min="4098" max="4331" width="9.140625" style="619"/>
    <col min="4332" max="4332" width="18.7109375" style="619" bestFit="1" customWidth="1"/>
    <col min="4333" max="4333" width="13.7109375" style="619" customWidth="1"/>
    <col min="4334" max="4334" width="15.42578125" style="619" customWidth="1"/>
    <col min="4335" max="4335" width="13.28515625" style="619" customWidth="1"/>
    <col min="4336" max="4336" width="16.42578125" style="619" customWidth="1"/>
    <col min="4337" max="4338" width="9.140625" style="619"/>
    <col min="4339" max="4339" width="15.7109375" style="619" bestFit="1" customWidth="1"/>
    <col min="4340" max="4341" width="18.28515625" style="619" bestFit="1" customWidth="1"/>
    <col min="4342" max="4343" width="9.140625" style="619"/>
    <col min="4344" max="4344" width="15.7109375" style="619" bestFit="1" customWidth="1"/>
    <col min="4345" max="4345" width="9.140625" style="619"/>
    <col min="4346" max="4346" width="15.7109375" style="619" bestFit="1" customWidth="1"/>
    <col min="4347" max="4352" width="9.140625" style="619"/>
    <col min="4353" max="4353" width="15.7109375" style="619" bestFit="1" customWidth="1"/>
    <col min="4354" max="4587" width="9.140625" style="619"/>
    <col min="4588" max="4588" width="18.7109375" style="619" bestFit="1" customWidth="1"/>
    <col min="4589" max="4589" width="13.7109375" style="619" customWidth="1"/>
    <col min="4590" max="4590" width="15.42578125" style="619" customWidth="1"/>
    <col min="4591" max="4591" width="13.28515625" style="619" customWidth="1"/>
    <col min="4592" max="4592" width="16.42578125" style="619" customWidth="1"/>
    <col min="4593" max="4594" width="9.140625" style="619"/>
    <col min="4595" max="4595" width="15.7109375" style="619" bestFit="1" customWidth="1"/>
    <col min="4596" max="4597" width="18.28515625" style="619" bestFit="1" customWidth="1"/>
    <col min="4598" max="4599" width="9.140625" style="619"/>
    <col min="4600" max="4600" width="15.7109375" style="619" bestFit="1" customWidth="1"/>
    <col min="4601" max="4601" width="9.140625" style="619"/>
    <col min="4602" max="4602" width="15.7109375" style="619" bestFit="1" customWidth="1"/>
    <col min="4603" max="4608" width="9.140625" style="619"/>
    <col min="4609" max="4609" width="15.7109375" style="619" bestFit="1" customWidth="1"/>
    <col min="4610" max="4843" width="9.140625" style="619"/>
    <col min="4844" max="4844" width="18.7109375" style="619" bestFit="1" customWidth="1"/>
    <col min="4845" max="4845" width="13.7109375" style="619" customWidth="1"/>
    <col min="4846" max="4846" width="15.42578125" style="619" customWidth="1"/>
    <col min="4847" max="4847" width="13.28515625" style="619" customWidth="1"/>
    <col min="4848" max="4848" width="16.42578125" style="619" customWidth="1"/>
    <col min="4849" max="4850" width="9.140625" style="619"/>
    <col min="4851" max="4851" width="15.7109375" style="619" bestFit="1" customWidth="1"/>
    <col min="4852" max="4853" width="18.28515625" style="619" bestFit="1" customWidth="1"/>
    <col min="4854" max="4855" width="9.140625" style="619"/>
    <col min="4856" max="4856" width="15.7109375" style="619" bestFit="1" customWidth="1"/>
    <col min="4857" max="4857" width="9.140625" style="619"/>
    <col min="4858" max="4858" width="15.7109375" style="619" bestFit="1" customWidth="1"/>
    <col min="4859" max="4864" width="9.140625" style="619"/>
    <col min="4865" max="4865" width="15.7109375" style="619" bestFit="1" customWidth="1"/>
    <col min="4866" max="5099" width="9.140625" style="619"/>
    <col min="5100" max="5100" width="18.7109375" style="619" bestFit="1" customWidth="1"/>
    <col min="5101" max="5101" width="13.7109375" style="619" customWidth="1"/>
    <col min="5102" max="5102" width="15.42578125" style="619" customWidth="1"/>
    <col min="5103" max="5103" width="13.28515625" style="619" customWidth="1"/>
    <col min="5104" max="5104" width="16.42578125" style="619" customWidth="1"/>
    <col min="5105" max="5106" width="9.140625" style="619"/>
    <col min="5107" max="5107" width="15.7109375" style="619" bestFit="1" customWidth="1"/>
    <col min="5108" max="5109" width="18.28515625" style="619" bestFit="1" customWidth="1"/>
    <col min="5110" max="5111" width="9.140625" style="619"/>
    <col min="5112" max="5112" width="15.7109375" style="619" bestFit="1" customWidth="1"/>
    <col min="5113" max="5113" width="9.140625" style="619"/>
    <col min="5114" max="5114" width="15.7109375" style="619" bestFit="1" customWidth="1"/>
    <col min="5115" max="5120" width="9.140625" style="619"/>
    <col min="5121" max="5121" width="15.7109375" style="619" bestFit="1" customWidth="1"/>
    <col min="5122" max="5355" width="9.140625" style="619"/>
    <col min="5356" max="5356" width="18.7109375" style="619" bestFit="1" customWidth="1"/>
    <col min="5357" max="5357" width="13.7109375" style="619" customWidth="1"/>
    <col min="5358" max="5358" width="15.42578125" style="619" customWidth="1"/>
    <col min="5359" max="5359" width="13.28515625" style="619" customWidth="1"/>
    <col min="5360" max="5360" width="16.42578125" style="619" customWidth="1"/>
    <col min="5361" max="5362" width="9.140625" style="619"/>
    <col min="5363" max="5363" width="15.7109375" style="619" bestFit="1" customWidth="1"/>
    <col min="5364" max="5365" width="18.28515625" style="619" bestFit="1" customWidth="1"/>
    <col min="5366" max="5367" width="9.140625" style="619"/>
    <col min="5368" max="5368" width="15.7109375" style="619" bestFit="1" customWidth="1"/>
    <col min="5369" max="5369" width="9.140625" style="619"/>
    <col min="5370" max="5370" width="15.7109375" style="619" bestFit="1" customWidth="1"/>
    <col min="5371" max="5376" width="9.140625" style="619"/>
    <col min="5377" max="5377" width="15.7109375" style="619" bestFit="1" customWidth="1"/>
    <col min="5378" max="5611" width="9.140625" style="619"/>
    <col min="5612" max="5612" width="18.7109375" style="619" bestFit="1" customWidth="1"/>
    <col min="5613" max="5613" width="13.7109375" style="619" customWidth="1"/>
    <col min="5614" max="5614" width="15.42578125" style="619" customWidth="1"/>
    <col min="5615" max="5615" width="13.28515625" style="619" customWidth="1"/>
    <col min="5616" max="5616" width="16.42578125" style="619" customWidth="1"/>
    <col min="5617" max="5618" width="9.140625" style="619"/>
    <col min="5619" max="5619" width="15.7109375" style="619" bestFit="1" customWidth="1"/>
    <col min="5620" max="5621" width="18.28515625" style="619" bestFit="1" customWidth="1"/>
    <col min="5622" max="5623" width="9.140625" style="619"/>
    <col min="5624" max="5624" width="15.7109375" style="619" bestFit="1" customWidth="1"/>
    <col min="5625" max="5625" width="9.140625" style="619"/>
    <col min="5626" max="5626" width="15.7109375" style="619" bestFit="1" customWidth="1"/>
    <col min="5627" max="5632" width="9.140625" style="619"/>
    <col min="5633" max="5633" width="15.7109375" style="619" bestFit="1" customWidth="1"/>
    <col min="5634" max="5867" width="9.140625" style="619"/>
    <col min="5868" max="5868" width="18.7109375" style="619" bestFit="1" customWidth="1"/>
    <col min="5869" max="5869" width="13.7109375" style="619" customWidth="1"/>
    <col min="5870" max="5870" width="15.42578125" style="619" customWidth="1"/>
    <col min="5871" max="5871" width="13.28515625" style="619" customWidth="1"/>
    <col min="5872" max="5872" width="16.42578125" style="619" customWidth="1"/>
    <col min="5873" max="5874" width="9.140625" style="619"/>
    <col min="5875" max="5875" width="15.7109375" style="619" bestFit="1" customWidth="1"/>
    <col min="5876" max="5877" width="18.28515625" style="619" bestFit="1" customWidth="1"/>
    <col min="5878" max="5879" width="9.140625" style="619"/>
    <col min="5880" max="5880" width="15.7109375" style="619" bestFit="1" customWidth="1"/>
    <col min="5881" max="5881" width="9.140625" style="619"/>
    <col min="5882" max="5882" width="15.7109375" style="619" bestFit="1" customWidth="1"/>
    <col min="5883" max="5888" width="9.140625" style="619"/>
    <col min="5889" max="5889" width="15.7109375" style="619" bestFit="1" customWidth="1"/>
    <col min="5890" max="6123" width="9.140625" style="619"/>
    <col min="6124" max="6124" width="18.7109375" style="619" bestFit="1" customWidth="1"/>
    <col min="6125" max="6125" width="13.7109375" style="619" customWidth="1"/>
    <col min="6126" max="6126" width="15.42578125" style="619" customWidth="1"/>
    <col min="6127" max="6127" width="13.28515625" style="619" customWidth="1"/>
    <col min="6128" max="6128" width="16.42578125" style="619" customWidth="1"/>
    <col min="6129" max="6130" width="9.140625" style="619"/>
    <col min="6131" max="6131" width="15.7109375" style="619" bestFit="1" customWidth="1"/>
    <col min="6132" max="6133" width="18.28515625" style="619" bestFit="1" customWidth="1"/>
    <col min="6134" max="6135" width="9.140625" style="619"/>
    <col min="6136" max="6136" width="15.7109375" style="619" bestFit="1" customWidth="1"/>
    <col min="6137" max="6137" width="9.140625" style="619"/>
    <col min="6138" max="6138" width="15.7109375" style="619" bestFit="1" customWidth="1"/>
    <col min="6139" max="6144" width="9.140625" style="619"/>
    <col min="6145" max="6145" width="15.7109375" style="619" bestFit="1" customWidth="1"/>
    <col min="6146" max="6379" width="9.140625" style="619"/>
    <col min="6380" max="6380" width="18.7109375" style="619" bestFit="1" customWidth="1"/>
    <col min="6381" max="6381" width="13.7109375" style="619" customWidth="1"/>
    <col min="6382" max="6382" width="15.42578125" style="619" customWidth="1"/>
    <col min="6383" max="6383" width="13.28515625" style="619" customWidth="1"/>
    <col min="6384" max="6384" width="16.42578125" style="619" customWidth="1"/>
    <col min="6385" max="6386" width="9.140625" style="619"/>
    <col min="6387" max="6387" width="15.7109375" style="619" bestFit="1" customWidth="1"/>
    <col min="6388" max="6389" width="18.28515625" style="619" bestFit="1" customWidth="1"/>
    <col min="6390" max="6391" width="9.140625" style="619"/>
    <col min="6392" max="6392" width="15.7109375" style="619" bestFit="1" customWidth="1"/>
    <col min="6393" max="6393" width="9.140625" style="619"/>
    <col min="6394" max="6394" width="15.7109375" style="619" bestFit="1" customWidth="1"/>
    <col min="6395" max="6400" width="9.140625" style="619"/>
    <col min="6401" max="6401" width="15.7109375" style="619" bestFit="1" customWidth="1"/>
    <col min="6402" max="6635" width="9.140625" style="619"/>
    <col min="6636" max="6636" width="18.7109375" style="619" bestFit="1" customWidth="1"/>
    <col min="6637" max="6637" width="13.7109375" style="619" customWidth="1"/>
    <col min="6638" max="6638" width="15.42578125" style="619" customWidth="1"/>
    <col min="6639" max="6639" width="13.28515625" style="619" customWidth="1"/>
    <col min="6640" max="6640" width="16.42578125" style="619" customWidth="1"/>
    <col min="6641" max="6642" width="9.140625" style="619"/>
    <col min="6643" max="6643" width="15.7109375" style="619" bestFit="1" customWidth="1"/>
    <col min="6644" max="6645" width="18.28515625" style="619" bestFit="1" customWidth="1"/>
    <col min="6646" max="6647" width="9.140625" style="619"/>
    <col min="6648" max="6648" width="15.7109375" style="619" bestFit="1" customWidth="1"/>
    <col min="6649" max="6649" width="9.140625" style="619"/>
    <col min="6650" max="6650" width="15.7109375" style="619" bestFit="1" customWidth="1"/>
    <col min="6651" max="6656" width="9.140625" style="619"/>
    <col min="6657" max="6657" width="15.7109375" style="619" bestFit="1" customWidth="1"/>
    <col min="6658" max="6891" width="9.140625" style="619"/>
    <col min="6892" max="6892" width="18.7109375" style="619" bestFit="1" customWidth="1"/>
    <col min="6893" max="6893" width="13.7109375" style="619" customWidth="1"/>
    <col min="6894" max="6894" width="15.42578125" style="619" customWidth="1"/>
    <col min="6895" max="6895" width="13.28515625" style="619" customWidth="1"/>
    <col min="6896" max="6896" width="16.42578125" style="619" customWidth="1"/>
    <col min="6897" max="6898" width="9.140625" style="619"/>
    <col min="6899" max="6899" width="15.7109375" style="619" bestFit="1" customWidth="1"/>
    <col min="6900" max="6901" width="18.28515625" style="619" bestFit="1" customWidth="1"/>
    <col min="6902" max="6903" width="9.140625" style="619"/>
    <col min="6904" max="6904" width="15.7109375" style="619" bestFit="1" customWidth="1"/>
    <col min="6905" max="6905" width="9.140625" style="619"/>
    <col min="6906" max="6906" width="15.7109375" style="619" bestFit="1" customWidth="1"/>
    <col min="6907" max="6912" width="9.140625" style="619"/>
    <col min="6913" max="6913" width="15.7109375" style="619" bestFit="1" customWidth="1"/>
    <col min="6914" max="7147" width="9.140625" style="619"/>
    <col min="7148" max="7148" width="18.7109375" style="619" bestFit="1" customWidth="1"/>
    <col min="7149" max="7149" width="13.7109375" style="619" customWidth="1"/>
    <col min="7150" max="7150" width="15.42578125" style="619" customWidth="1"/>
    <col min="7151" max="7151" width="13.28515625" style="619" customWidth="1"/>
    <col min="7152" max="7152" width="16.42578125" style="619" customWidth="1"/>
    <col min="7153" max="7154" width="9.140625" style="619"/>
    <col min="7155" max="7155" width="15.7109375" style="619" bestFit="1" customWidth="1"/>
    <col min="7156" max="7157" width="18.28515625" style="619" bestFit="1" customWidth="1"/>
    <col min="7158" max="7159" width="9.140625" style="619"/>
    <col min="7160" max="7160" width="15.7109375" style="619" bestFit="1" customWidth="1"/>
    <col min="7161" max="7161" width="9.140625" style="619"/>
    <col min="7162" max="7162" width="15.7109375" style="619" bestFit="1" customWidth="1"/>
    <col min="7163" max="7168" width="9.140625" style="619"/>
    <col min="7169" max="7169" width="15.7109375" style="619" bestFit="1" customWidth="1"/>
    <col min="7170" max="7403" width="9.140625" style="619"/>
    <col min="7404" max="7404" width="18.7109375" style="619" bestFit="1" customWidth="1"/>
    <col min="7405" max="7405" width="13.7109375" style="619" customWidth="1"/>
    <col min="7406" max="7406" width="15.42578125" style="619" customWidth="1"/>
    <col min="7407" max="7407" width="13.28515625" style="619" customWidth="1"/>
    <col min="7408" max="7408" width="16.42578125" style="619" customWidth="1"/>
    <col min="7409" max="7410" width="9.140625" style="619"/>
    <col min="7411" max="7411" width="15.7109375" style="619" bestFit="1" customWidth="1"/>
    <col min="7412" max="7413" width="18.28515625" style="619" bestFit="1" customWidth="1"/>
    <col min="7414" max="7415" width="9.140625" style="619"/>
    <col min="7416" max="7416" width="15.7109375" style="619" bestFit="1" customWidth="1"/>
    <col min="7417" max="7417" width="9.140625" style="619"/>
    <col min="7418" max="7418" width="15.7109375" style="619" bestFit="1" customWidth="1"/>
    <col min="7419" max="7424" width="9.140625" style="619"/>
    <col min="7425" max="7425" width="15.7109375" style="619" bestFit="1" customWidth="1"/>
    <col min="7426" max="7659" width="9.140625" style="619"/>
    <col min="7660" max="7660" width="18.7109375" style="619" bestFit="1" customWidth="1"/>
    <col min="7661" max="7661" width="13.7109375" style="619" customWidth="1"/>
    <col min="7662" max="7662" width="15.42578125" style="619" customWidth="1"/>
    <col min="7663" max="7663" width="13.28515625" style="619" customWidth="1"/>
    <col min="7664" max="7664" width="16.42578125" style="619" customWidth="1"/>
    <col min="7665" max="7666" width="9.140625" style="619"/>
    <col min="7667" max="7667" width="15.7109375" style="619" bestFit="1" customWidth="1"/>
    <col min="7668" max="7669" width="18.28515625" style="619" bestFit="1" customWidth="1"/>
    <col min="7670" max="7671" width="9.140625" style="619"/>
    <col min="7672" max="7672" width="15.7109375" style="619" bestFit="1" customWidth="1"/>
    <col min="7673" max="7673" width="9.140625" style="619"/>
    <col min="7674" max="7674" width="15.7109375" style="619" bestFit="1" customWidth="1"/>
    <col min="7675" max="7680" width="9.140625" style="619"/>
    <col min="7681" max="7681" width="15.7109375" style="619" bestFit="1" customWidth="1"/>
    <col min="7682" max="7915" width="9.140625" style="619"/>
    <col min="7916" max="7916" width="18.7109375" style="619" bestFit="1" customWidth="1"/>
    <col min="7917" max="7917" width="13.7109375" style="619" customWidth="1"/>
    <col min="7918" max="7918" width="15.42578125" style="619" customWidth="1"/>
    <col min="7919" max="7919" width="13.28515625" style="619" customWidth="1"/>
    <col min="7920" max="7920" width="16.42578125" style="619" customWidth="1"/>
    <col min="7921" max="7922" width="9.140625" style="619"/>
    <col min="7923" max="7923" width="15.7109375" style="619" bestFit="1" customWidth="1"/>
    <col min="7924" max="7925" width="18.28515625" style="619" bestFit="1" customWidth="1"/>
    <col min="7926" max="7927" width="9.140625" style="619"/>
    <col min="7928" max="7928" width="15.7109375" style="619" bestFit="1" customWidth="1"/>
    <col min="7929" max="7929" width="9.140625" style="619"/>
    <col min="7930" max="7930" width="15.7109375" style="619" bestFit="1" customWidth="1"/>
    <col min="7931" max="7936" width="9.140625" style="619"/>
    <col min="7937" max="7937" width="15.7109375" style="619" bestFit="1" customWidth="1"/>
    <col min="7938" max="8171" width="9.140625" style="619"/>
    <col min="8172" max="8172" width="18.7109375" style="619" bestFit="1" customWidth="1"/>
    <col min="8173" max="8173" width="13.7109375" style="619" customWidth="1"/>
    <col min="8174" max="8174" width="15.42578125" style="619" customWidth="1"/>
    <col min="8175" max="8175" width="13.28515625" style="619" customWidth="1"/>
    <col min="8176" max="8176" width="16.42578125" style="619" customWidth="1"/>
    <col min="8177" max="8178" width="9.140625" style="619"/>
    <col min="8179" max="8179" width="15.7109375" style="619" bestFit="1" customWidth="1"/>
    <col min="8180" max="8181" width="18.28515625" style="619" bestFit="1" customWidth="1"/>
    <col min="8182" max="8183" width="9.140625" style="619"/>
    <col min="8184" max="8184" width="15.7109375" style="619" bestFit="1" customWidth="1"/>
    <col min="8185" max="8185" width="9.140625" style="619"/>
    <col min="8186" max="8186" width="15.7109375" style="619" bestFit="1" customWidth="1"/>
    <col min="8187" max="8192" width="9.140625" style="619"/>
    <col min="8193" max="8193" width="15.7109375" style="619" bestFit="1" customWidth="1"/>
    <col min="8194" max="8427" width="9.140625" style="619"/>
    <col min="8428" max="8428" width="18.7109375" style="619" bestFit="1" customWidth="1"/>
    <col min="8429" max="8429" width="13.7109375" style="619" customWidth="1"/>
    <col min="8430" max="8430" width="15.42578125" style="619" customWidth="1"/>
    <col min="8431" max="8431" width="13.28515625" style="619" customWidth="1"/>
    <col min="8432" max="8432" width="16.42578125" style="619" customWidth="1"/>
    <col min="8433" max="8434" width="9.140625" style="619"/>
    <col min="8435" max="8435" width="15.7109375" style="619" bestFit="1" customWidth="1"/>
    <col min="8436" max="8437" width="18.28515625" style="619" bestFit="1" customWidth="1"/>
    <col min="8438" max="8439" width="9.140625" style="619"/>
    <col min="8440" max="8440" width="15.7109375" style="619" bestFit="1" customWidth="1"/>
    <col min="8441" max="8441" width="9.140625" style="619"/>
    <col min="8442" max="8442" width="15.7109375" style="619" bestFit="1" customWidth="1"/>
    <col min="8443" max="8448" width="9.140625" style="619"/>
    <col min="8449" max="8449" width="15.7109375" style="619" bestFit="1" customWidth="1"/>
    <col min="8450" max="8683" width="9.140625" style="619"/>
    <col min="8684" max="8684" width="18.7109375" style="619" bestFit="1" customWidth="1"/>
    <col min="8685" max="8685" width="13.7109375" style="619" customWidth="1"/>
    <col min="8686" max="8686" width="15.42578125" style="619" customWidth="1"/>
    <col min="8687" max="8687" width="13.28515625" style="619" customWidth="1"/>
    <col min="8688" max="8688" width="16.42578125" style="619" customWidth="1"/>
    <col min="8689" max="8690" width="9.140625" style="619"/>
    <col min="8691" max="8691" width="15.7109375" style="619" bestFit="1" customWidth="1"/>
    <col min="8692" max="8693" width="18.28515625" style="619" bestFit="1" customWidth="1"/>
    <col min="8694" max="8695" width="9.140625" style="619"/>
    <col min="8696" max="8696" width="15.7109375" style="619" bestFit="1" customWidth="1"/>
    <col min="8697" max="8697" width="9.140625" style="619"/>
    <col min="8698" max="8698" width="15.7109375" style="619" bestFit="1" customWidth="1"/>
    <col min="8699" max="8704" width="9.140625" style="619"/>
    <col min="8705" max="8705" width="15.7109375" style="619" bestFit="1" customWidth="1"/>
    <col min="8706" max="8939" width="9.140625" style="619"/>
    <col min="8940" max="8940" width="18.7109375" style="619" bestFit="1" customWidth="1"/>
    <col min="8941" max="8941" width="13.7109375" style="619" customWidth="1"/>
    <col min="8942" max="8942" width="15.42578125" style="619" customWidth="1"/>
    <col min="8943" max="8943" width="13.28515625" style="619" customWidth="1"/>
    <col min="8944" max="8944" width="16.42578125" style="619" customWidth="1"/>
    <col min="8945" max="8946" width="9.140625" style="619"/>
    <col min="8947" max="8947" width="15.7109375" style="619" bestFit="1" customWidth="1"/>
    <col min="8948" max="8949" width="18.28515625" style="619" bestFit="1" customWidth="1"/>
    <col min="8950" max="8951" width="9.140625" style="619"/>
    <col min="8952" max="8952" width="15.7109375" style="619" bestFit="1" customWidth="1"/>
    <col min="8953" max="8953" width="9.140625" style="619"/>
    <col min="8954" max="8954" width="15.7109375" style="619" bestFit="1" customWidth="1"/>
    <col min="8955" max="8960" width="9.140625" style="619"/>
    <col min="8961" max="8961" width="15.7109375" style="619" bestFit="1" customWidth="1"/>
    <col min="8962" max="9195" width="9.140625" style="619"/>
    <col min="9196" max="9196" width="18.7109375" style="619" bestFit="1" customWidth="1"/>
    <col min="9197" max="9197" width="13.7109375" style="619" customWidth="1"/>
    <col min="9198" max="9198" width="15.42578125" style="619" customWidth="1"/>
    <col min="9199" max="9199" width="13.28515625" style="619" customWidth="1"/>
    <col min="9200" max="9200" width="16.42578125" style="619" customWidth="1"/>
    <col min="9201" max="9202" width="9.140625" style="619"/>
    <col min="9203" max="9203" width="15.7109375" style="619" bestFit="1" customWidth="1"/>
    <col min="9204" max="9205" width="18.28515625" style="619" bestFit="1" customWidth="1"/>
    <col min="9206" max="9207" width="9.140625" style="619"/>
    <col min="9208" max="9208" width="15.7109375" style="619" bestFit="1" customWidth="1"/>
    <col min="9209" max="9209" width="9.140625" style="619"/>
    <col min="9210" max="9210" width="15.7109375" style="619" bestFit="1" customWidth="1"/>
    <col min="9211" max="9216" width="9.140625" style="619"/>
    <col min="9217" max="9217" width="15.7109375" style="619" bestFit="1" customWidth="1"/>
    <col min="9218" max="9451" width="9.140625" style="619"/>
    <col min="9452" max="9452" width="18.7109375" style="619" bestFit="1" customWidth="1"/>
    <col min="9453" max="9453" width="13.7109375" style="619" customWidth="1"/>
    <col min="9454" max="9454" width="15.42578125" style="619" customWidth="1"/>
    <col min="9455" max="9455" width="13.28515625" style="619" customWidth="1"/>
    <col min="9456" max="9456" width="16.42578125" style="619" customWidth="1"/>
    <col min="9457" max="9458" width="9.140625" style="619"/>
    <col min="9459" max="9459" width="15.7109375" style="619" bestFit="1" customWidth="1"/>
    <col min="9460" max="9461" width="18.28515625" style="619" bestFit="1" customWidth="1"/>
    <col min="9462" max="9463" width="9.140625" style="619"/>
    <col min="9464" max="9464" width="15.7109375" style="619" bestFit="1" customWidth="1"/>
    <col min="9465" max="9465" width="9.140625" style="619"/>
    <col min="9466" max="9466" width="15.7109375" style="619" bestFit="1" customWidth="1"/>
    <col min="9467" max="9472" width="9.140625" style="619"/>
    <col min="9473" max="9473" width="15.7109375" style="619" bestFit="1" customWidth="1"/>
    <col min="9474" max="9707" width="9.140625" style="619"/>
    <col min="9708" max="9708" width="18.7109375" style="619" bestFit="1" customWidth="1"/>
    <col min="9709" max="9709" width="13.7109375" style="619" customWidth="1"/>
    <col min="9710" max="9710" width="15.42578125" style="619" customWidth="1"/>
    <col min="9711" max="9711" width="13.28515625" style="619" customWidth="1"/>
    <col min="9712" max="9712" width="16.42578125" style="619" customWidth="1"/>
    <col min="9713" max="9714" width="9.140625" style="619"/>
    <col min="9715" max="9715" width="15.7109375" style="619" bestFit="1" customWidth="1"/>
    <col min="9716" max="9717" width="18.28515625" style="619" bestFit="1" customWidth="1"/>
    <col min="9718" max="9719" width="9.140625" style="619"/>
    <col min="9720" max="9720" width="15.7109375" style="619" bestFit="1" customWidth="1"/>
    <col min="9721" max="9721" width="9.140625" style="619"/>
    <col min="9722" max="9722" width="15.7109375" style="619" bestFit="1" customWidth="1"/>
    <col min="9723" max="9728" width="9.140625" style="619"/>
    <col min="9729" max="9729" width="15.7109375" style="619" bestFit="1" customWidth="1"/>
    <col min="9730" max="9963" width="9.140625" style="619"/>
    <col min="9964" max="9964" width="18.7109375" style="619" bestFit="1" customWidth="1"/>
    <col min="9965" max="9965" width="13.7109375" style="619" customWidth="1"/>
    <col min="9966" max="9966" width="15.42578125" style="619" customWidth="1"/>
    <col min="9967" max="9967" width="13.28515625" style="619" customWidth="1"/>
    <col min="9968" max="9968" width="16.42578125" style="619" customWidth="1"/>
    <col min="9969" max="9970" width="9.140625" style="619"/>
    <col min="9971" max="9971" width="15.7109375" style="619" bestFit="1" customWidth="1"/>
    <col min="9972" max="9973" width="18.28515625" style="619" bestFit="1" customWidth="1"/>
    <col min="9974" max="9975" width="9.140625" style="619"/>
    <col min="9976" max="9976" width="15.7109375" style="619" bestFit="1" customWidth="1"/>
    <col min="9977" max="9977" width="9.140625" style="619"/>
    <col min="9978" max="9978" width="15.7109375" style="619" bestFit="1" customWidth="1"/>
    <col min="9979" max="9984" width="9.140625" style="619"/>
    <col min="9985" max="9985" width="15.7109375" style="619" bestFit="1" customWidth="1"/>
    <col min="9986" max="10219" width="9.140625" style="619"/>
    <col min="10220" max="10220" width="18.7109375" style="619" bestFit="1" customWidth="1"/>
    <col min="10221" max="10221" width="13.7109375" style="619" customWidth="1"/>
    <col min="10222" max="10222" width="15.42578125" style="619" customWidth="1"/>
    <col min="10223" max="10223" width="13.28515625" style="619" customWidth="1"/>
    <col min="10224" max="10224" width="16.42578125" style="619" customWidth="1"/>
    <col min="10225" max="10226" width="9.140625" style="619"/>
    <col min="10227" max="10227" width="15.7109375" style="619" bestFit="1" customWidth="1"/>
    <col min="10228" max="10229" width="18.28515625" style="619" bestFit="1" customWidth="1"/>
    <col min="10230" max="10231" width="9.140625" style="619"/>
    <col min="10232" max="10232" width="15.7109375" style="619" bestFit="1" customWidth="1"/>
    <col min="10233" max="10233" width="9.140625" style="619"/>
    <col min="10234" max="10234" width="15.7109375" style="619" bestFit="1" customWidth="1"/>
    <col min="10235" max="10240" width="9.140625" style="619"/>
    <col min="10241" max="10241" width="15.7109375" style="619" bestFit="1" customWidth="1"/>
    <col min="10242" max="10475" width="9.140625" style="619"/>
    <col min="10476" max="10476" width="18.7109375" style="619" bestFit="1" customWidth="1"/>
    <col min="10477" max="10477" width="13.7109375" style="619" customWidth="1"/>
    <col min="10478" max="10478" width="15.42578125" style="619" customWidth="1"/>
    <col min="10479" max="10479" width="13.28515625" style="619" customWidth="1"/>
    <col min="10480" max="10480" width="16.42578125" style="619" customWidth="1"/>
    <col min="10481" max="10482" width="9.140625" style="619"/>
    <col min="10483" max="10483" width="15.7109375" style="619" bestFit="1" customWidth="1"/>
    <col min="10484" max="10485" width="18.28515625" style="619" bestFit="1" customWidth="1"/>
    <col min="10486" max="10487" width="9.140625" style="619"/>
    <col min="10488" max="10488" width="15.7109375" style="619" bestFit="1" customWidth="1"/>
    <col min="10489" max="10489" width="9.140625" style="619"/>
    <col min="10490" max="10490" width="15.7109375" style="619" bestFit="1" customWidth="1"/>
    <col min="10491" max="10496" width="9.140625" style="619"/>
    <col min="10497" max="10497" width="15.7109375" style="619" bestFit="1" customWidth="1"/>
    <col min="10498" max="10731" width="9.140625" style="619"/>
    <col min="10732" max="10732" width="18.7109375" style="619" bestFit="1" customWidth="1"/>
    <col min="10733" max="10733" width="13.7109375" style="619" customWidth="1"/>
    <col min="10734" max="10734" width="15.42578125" style="619" customWidth="1"/>
    <col min="10735" max="10735" width="13.28515625" style="619" customWidth="1"/>
    <col min="10736" max="10736" width="16.42578125" style="619" customWidth="1"/>
    <col min="10737" max="10738" width="9.140625" style="619"/>
    <col min="10739" max="10739" width="15.7109375" style="619" bestFit="1" customWidth="1"/>
    <col min="10740" max="10741" width="18.28515625" style="619" bestFit="1" customWidth="1"/>
    <col min="10742" max="10743" width="9.140625" style="619"/>
    <col min="10744" max="10744" width="15.7109375" style="619" bestFit="1" customWidth="1"/>
    <col min="10745" max="10745" width="9.140625" style="619"/>
    <col min="10746" max="10746" width="15.7109375" style="619" bestFit="1" customWidth="1"/>
    <col min="10747" max="10752" width="9.140625" style="619"/>
    <col min="10753" max="10753" width="15.7109375" style="619" bestFit="1" customWidth="1"/>
    <col min="10754" max="10987" width="9.140625" style="619"/>
    <col min="10988" max="10988" width="18.7109375" style="619" bestFit="1" customWidth="1"/>
    <col min="10989" max="10989" width="13.7109375" style="619" customWidth="1"/>
    <col min="10990" max="10990" width="15.42578125" style="619" customWidth="1"/>
    <col min="10991" max="10991" width="13.28515625" style="619" customWidth="1"/>
    <col min="10992" max="10992" width="16.42578125" style="619" customWidth="1"/>
    <col min="10993" max="10994" width="9.140625" style="619"/>
    <col min="10995" max="10995" width="15.7109375" style="619" bestFit="1" customWidth="1"/>
    <col min="10996" max="10997" width="18.28515625" style="619" bestFit="1" customWidth="1"/>
    <col min="10998" max="10999" width="9.140625" style="619"/>
    <col min="11000" max="11000" width="15.7109375" style="619" bestFit="1" customWidth="1"/>
    <col min="11001" max="11001" width="9.140625" style="619"/>
    <col min="11002" max="11002" width="15.7109375" style="619" bestFit="1" customWidth="1"/>
    <col min="11003" max="11008" width="9.140625" style="619"/>
    <col min="11009" max="11009" width="15.7109375" style="619" bestFit="1" customWidth="1"/>
    <col min="11010" max="11243" width="9.140625" style="619"/>
    <col min="11244" max="11244" width="18.7109375" style="619" bestFit="1" customWidth="1"/>
    <col min="11245" max="11245" width="13.7109375" style="619" customWidth="1"/>
    <col min="11246" max="11246" width="15.42578125" style="619" customWidth="1"/>
    <col min="11247" max="11247" width="13.28515625" style="619" customWidth="1"/>
    <col min="11248" max="11248" width="16.42578125" style="619" customWidth="1"/>
    <col min="11249" max="11250" width="9.140625" style="619"/>
    <col min="11251" max="11251" width="15.7109375" style="619" bestFit="1" customWidth="1"/>
    <col min="11252" max="11253" width="18.28515625" style="619" bestFit="1" customWidth="1"/>
    <col min="11254" max="11255" width="9.140625" style="619"/>
    <col min="11256" max="11256" width="15.7109375" style="619" bestFit="1" customWidth="1"/>
    <col min="11257" max="11257" width="9.140625" style="619"/>
    <col min="11258" max="11258" width="15.7109375" style="619" bestFit="1" customWidth="1"/>
    <col min="11259" max="11264" width="9.140625" style="619"/>
    <col min="11265" max="11265" width="15.7109375" style="619" bestFit="1" customWidth="1"/>
    <col min="11266" max="11499" width="9.140625" style="619"/>
    <col min="11500" max="11500" width="18.7109375" style="619" bestFit="1" customWidth="1"/>
    <col min="11501" max="11501" width="13.7109375" style="619" customWidth="1"/>
    <col min="11502" max="11502" width="15.42578125" style="619" customWidth="1"/>
    <col min="11503" max="11503" width="13.28515625" style="619" customWidth="1"/>
    <col min="11504" max="11504" width="16.42578125" style="619" customWidth="1"/>
    <col min="11505" max="11506" width="9.140625" style="619"/>
    <col min="11507" max="11507" width="15.7109375" style="619" bestFit="1" customWidth="1"/>
    <col min="11508" max="11509" width="18.28515625" style="619" bestFit="1" customWidth="1"/>
    <col min="11510" max="11511" width="9.140625" style="619"/>
    <col min="11512" max="11512" width="15.7109375" style="619" bestFit="1" customWidth="1"/>
    <col min="11513" max="11513" width="9.140625" style="619"/>
    <col min="11514" max="11514" width="15.7109375" style="619" bestFit="1" customWidth="1"/>
    <col min="11515" max="11520" width="9.140625" style="619"/>
    <col min="11521" max="11521" width="15.7109375" style="619" bestFit="1" customWidth="1"/>
    <col min="11522" max="11755" width="9.140625" style="619"/>
    <col min="11756" max="11756" width="18.7109375" style="619" bestFit="1" customWidth="1"/>
    <col min="11757" max="11757" width="13.7109375" style="619" customWidth="1"/>
    <col min="11758" max="11758" width="15.42578125" style="619" customWidth="1"/>
    <col min="11759" max="11759" width="13.28515625" style="619" customWidth="1"/>
    <col min="11760" max="11760" width="16.42578125" style="619" customWidth="1"/>
    <col min="11761" max="11762" width="9.140625" style="619"/>
    <col min="11763" max="11763" width="15.7109375" style="619" bestFit="1" customWidth="1"/>
    <col min="11764" max="11765" width="18.28515625" style="619" bestFit="1" customWidth="1"/>
    <col min="11766" max="11767" width="9.140625" style="619"/>
    <col min="11768" max="11768" width="15.7109375" style="619" bestFit="1" customWidth="1"/>
    <col min="11769" max="11769" width="9.140625" style="619"/>
    <col min="11770" max="11770" width="15.7109375" style="619" bestFit="1" customWidth="1"/>
    <col min="11771" max="11776" width="9.140625" style="619"/>
    <col min="11777" max="11777" width="15.7109375" style="619" bestFit="1" customWidth="1"/>
    <col min="11778" max="12011" width="9.140625" style="619"/>
    <col min="12012" max="12012" width="18.7109375" style="619" bestFit="1" customWidth="1"/>
    <col min="12013" max="12013" width="13.7109375" style="619" customWidth="1"/>
    <col min="12014" max="12014" width="15.42578125" style="619" customWidth="1"/>
    <col min="12015" max="12015" width="13.28515625" style="619" customWidth="1"/>
    <col min="12016" max="12016" width="16.42578125" style="619" customWidth="1"/>
    <col min="12017" max="12018" width="9.140625" style="619"/>
    <col min="12019" max="12019" width="15.7109375" style="619" bestFit="1" customWidth="1"/>
    <col min="12020" max="12021" width="18.28515625" style="619" bestFit="1" customWidth="1"/>
    <col min="12022" max="12023" width="9.140625" style="619"/>
    <col min="12024" max="12024" width="15.7109375" style="619" bestFit="1" customWidth="1"/>
    <col min="12025" max="12025" width="9.140625" style="619"/>
    <col min="12026" max="12026" width="15.7109375" style="619" bestFit="1" customWidth="1"/>
    <col min="12027" max="12032" width="9.140625" style="619"/>
    <col min="12033" max="12033" width="15.7109375" style="619" bestFit="1" customWidth="1"/>
    <col min="12034" max="12267" width="9.140625" style="619"/>
    <col min="12268" max="12268" width="18.7109375" style="619" bestFit="1" customWidth="1"/>
    <col min="12269" max="12269" width="13.7109375" style="619" customWidth="1"/>
    <col min="12270" max="12270" width="15.42578125" style="619" customWidth="1"/>
    <col min="12271" max="12271" width="13.28515625" style="619" customWidth="1"/>
    <col min="12272" max="12272" width="16.42578125" style="619" customWidth="1"/>
    <col min="12273" max="12274" width="9.140625" style="619"/>
    <col min="12275" max="12275" width="15.7109375" style="619" bestFit="1" customWidth="1"/>
    <col min="12276" max="12277" width="18.28515625" style="619" bestFit="1" customWidth="1"/>
    <col min="12278" max="12279" width="9.140625" style="619"/>
    <col min="12280" max="12280" width="15.7109375" style="619" bestFit="1" customWidth="1"/>
    <col min="12281" max="12281" width="9.140625" style="619"/>
    <col min="12282" max="12282" width="15.7109375" style="619" bestFit="1" customWidth="1"/>
    <col min="12283" max="12288" width="9.140625" style="619"/>
    <col min="12289" max="12289" width="15.7109375" style="619" bestFit="1" customWidth="1"/>
    <col min="12290" max="12523" width="9.140625" style="619"/>
    <col min="12524" max="12524" width="18.7109375" style="619" bestFit="1" customWidth="1"/>
    <col min="12525" max="12525" width="13.7109375" style="619" customWidth="1"/>
    <col min="12526" max="12526" width="15.42578125" style="619" customWidth="1"/>
    <col min="12527" max="12527" width="13.28515625" style="619" customWidth="1"/>
    <col min="12528" max="12528" width="16.42578125" style="619" customWidth="1"/>
    <col min="12529" max="12530" width="9.140625" style="619"/>
    <col min="12531" max="12531" width="15.7109375" style="619" bestFit="1" customWidth="1"/>
    <col min="12532" max="12533" width="18.28515625" style="619" bestFit="1" customWidth="1"/>
    <col min="12534" max="12535" width="9.140625" style="619"/>
    <col min="12536" max="12536" width="15.7109375" style="619" bestFit="1" customWidth="1"/>
    <col min="12537" max="12537" width="9.140625" style="619"/>
    <col min="12538" max="12538" width="15.7109375" style="619" bestFit="1" customWidth="1"/>
    <col min="12539" max="12544" width="9.140625" style="619"/>
    <col min="12545" max="12545" width="15.7109375" style="619" bestFit="1" customWidth="1"/>
    <col min="12546" max="12779" width="9.140625" style="619"/>
    <col min="12780" max="12780" width="18.7109375" style="619" bestFit="1" customWidth="1"/>
    <col min="12781" max="12781" width="13.7109375" style="619" customWidth="1"/>
    <col min="12782" max="12782" width="15.42578125" style="619" customWidth="1"/>
    <col min="12783" max="12783" width="13.28515625" style="619" customWidth="1"/>
    <col min="12784" max="12784" width="16.42578125" style="619" customWidth="1"/>
    <col min="12785" max="12786" width="9.140625" style="619"/>
    <col min="12787" max="12787" width="15.7109375" style="619" bestFit="1" customWidth="1"/>
    <col min="12788" max="12789" width="18.28515625" style="619" bestFit="1" customWidth="1"/>
    <col min="12790" max="12791" width="9.140625" style="619"/>
    <col min="12792" max="12792" width="15.7109375" style="619" bestFit="1" customWidth="1"/>
    <col min="12793" max="12793" width="9.140625" style="619"/>
    <col min="12794" max="12794" width="15.7109375" style="619" bestFit="1" customWidth="1"/>
    <col min="12795" max="12800" width="9.140625" style="619"/>
    <col min="12801" max="12801" width="15.7109375" style="619" bestFit="1" customWidth="1"/>
    <col min="12802" max="13035" width="9.140625" style="619"/>
    <col min="13036" max="13036" width="18.7109375" style="619" bestFit="1" customWidth="1"/>
    <col min="13037" max="13037" width="13.7109375" style="619" customWidth="1"/>
    <col min="13038" max="13038" width="15.42578125" style="619" customWidth="1"/>
    <col min="13039" max="13039" width="13.28515625" style="619" customWidth="1"/>
    <col min="13040" max="13040" width="16.42578125" style="619" customWidth="1"/>
    <col min="13041" max="13042" width="9.140625" style="619"/>
    <col min="13043" max="13043" width="15.7109375" style="619" bestFit="1" customWidth="1"/>
    <col min="13044" max="13045" width="18.28515625" style="619" bestFit="1" customWidth="1"/>
    <col min="13046" max="13047" width="9.140625" style="619"/>
    <col min="13048" max="13048" width="15.7109375" style="619" bestFit="1" customWidth="1"/>
    <col min="13049" max="13049" width="9.140625" style="619"/>
    <col min="13050" max="13050" width="15.7109375" style="619" bestFit="1" customWidth="1"/>
    <col min="13051" max="13056" width="9.140625" style="619"/>
    <col min="13057" max="13057" width="15.7109375" style="619" bestFit="1" customWidth="1"/>
    <col min="13058" max="13291" width="9.140625" style="619"/>
    <col min="13292" max="13292" width="18.7109375" style="619" bestFit="1" customWidth="1"/>
    <col min="13293" max="13293" width="13.7109375" style="619" customWidth="1"/>
    <col min="13294" max="13294" width="15.42578125" style="619" customWidth="1"/>
    <col min="13295" max="13295" width="13.28515625" style="619" customWidth="1"/>
    <col min="13296" max="13296" width="16.42578125" style="619" customWidth="1"/>
    <col min="13297" max="13298" width="9.140625" style="619"/>
    <col min="13299" max="13299" width="15.7109375" style="619" bestFit="1" customWidth="1"/>
    <col min="13300" max="13301" width="18.28515625" style="619" bestFit="1" customWidth="1"/>
    <col min="13302" max="13303" width="9.140625" style="619"/>
    <col min="13304" max="13304" width="15.7109375" style="619" bestFit="1" customWidth="1"/>
    <col min="13305" max="13305" width="9.140625" style="619"/>
    <col min="13306" max="13306" width="15.7109375" style="619" bestFit="1" customWidth="1"/>
    <col min="13307" max="13312" width="9.140625" style="619"/>
    <col min="13313" max="13313" width="15.7109375" style="619" bestFit="1" customWidth="1"/>
    <col min="13314" max="13547" width="9.140625" style="619"/>
    <col min="13548" max="13548" width="18.7109375" style="619" bestFit="1" customWidth="1"/>
    <col min="13549" max="13549" width="13.7109375" style="619" customWidth="1"/>
    <col min="13550" max="13550" width="15.42578125" style="619" customWidth="1"/>
    <col min="13551" max="13551" width="13.28515625" style="619" customWidth="1"/>
    <col min="13552" max="13552" width="16.42578125" style="619" customWidth="1"/>
    <col min="13553" max="13554" width="9.140625" style="619"/>
    <col min="13555" max="13555" width="15.7109375" style="619" bestFit="1" customWidth="1"/>
    <col min="13556" max="13557" width="18.28515625" style="619" bestFit="1" customWidth="1"/>
    <col min="13558" max="13559" width="9.140625" style="619"/>
    <col min="13560" max="13560" width="15.7109375" style="619" bestFit="1" customWidth="1"/>
    <col min="13561" max="13561" width="9.140625" style="619"/>
    <col min="13562" max="13562" width="15.7109375" style="619" bestFit="1" customWidth="1"/>
    <col min="13563" max="13568" width="9.140625" style="619"/>
    <col min="13569" max="13569" width="15.7109375" style="619" bestFit="1" customWidth="1"/>
    <col min="13570" max="13803" width="9.140625" style="619"/>
    <col min="13804" max="13804" width="18.7109375" style="619" bestFit="1" customWidth="1"/>
    <col min="13805" max="13805" width="13.7109375" style="619" customWidth="1"/>
    <col min="13806" max="13806" width="15.42578125" style="619" customWidth="1"/>
    <col min="13807" max="13807" width="13.28515625" style="619" customWidth="1"/>
    <col min="13808" max="13808" width="16.42578125" style="619" customWidth="1"/>
    <col min="13809" max="13810" width="9.140625" style="619"/>
    <col min="13811" max="13811" width="15.7109375" style="619" bestFit="1" customWidth="1"/>
    <col min="13812" max="13813" width="18.28515625" style="619" bestFit="1" customWidth="1"/>
    <col min="13814" max="13815" width="9.140625" style="619"/>
    <col min="13816" max="13816" width="15.7109375" style="619" bestFit="1" customWidth="1"/>
    <col min="13817" max="13817" width="9.140625" style="619"/>
    <col min="13818" max="13818" width="15.7109375" style="619" bestFit="1" customWidth="1"/>
    <col min="13819" max="13824" width="9.140625" style="619"/>
    <col min="13825" max="13825" width="15.7109375" style="619" bestFit="1" customWidth="1"/>
    <col min="13826" max="14059" width="9.140625" style="619"/>
    <col min="14060" max="14060" width="18.7109375" style="619" bestFit="1" customWidth="1"/>
    <col min="14061" max="14061" width="13.7109375" style="619" customWidth="1"/>
    <col min="14062" max="14062" width="15.42578125" style="619" customWidth="1"/>
    <col min="14063" max="14063" width="13.28515625" style="619" customWidth="1"/>
    <col min="14064" max="14064" width="16.42578125" style="619" customWidth="1"/>
    <col min="14065" max="14066" width="9.140625" style="619"/>
    <col min="14067" max="14067" width="15.7109375" style="619" bestFit="1" customWidth="1"/>
    <col min="14068" max="14069" width="18.28515625" style="619" bestFit="1" customWidth="1"/>
    <col min="14070" max="14071" width="9.140625" style="619"/>
    <col min="14072" max="14072" width="15.7109375" style="619" bestFit="1" customWidth="1"/>
    <col min="14073" max="14073" width="9.140625" style="619"/>
    <col min="14074" max="14074" width="15.7109375" style="619" bestFit="1" customWidth="1"/>
    <col min="14075" max="14080" width="9.140625" style="619"/>
    <col min="14081" max="14081" width="15.7109375" style="619" bestFit="1" customWidth="1"/>
    <col min="14082" max="14315" width="9.140625" style="619"/>
    <col min="14316" max="14316" width="18.7109375" style="619" bestFit="1" customWidth="1"/>
    <col min="14317" max="14317" width="13.7109375" style="619" customWidth="1"/>
    <col min="14318" max="14318" width="15.42578125" style="619" customWidth="1"/>
    <col min="14319" max="14319" width="13.28515625" style="619" customWidth="1"/>
    <col min="14320" max="14320" width="16.42578125" style="619" customWidth="1"/>
    <col min="14321" max="14322" width="9.140625" style="619"/>
    <col min="14323" max="14323" width="15.7109375" style="619" bestFit="1" customWidth="1"/>
    <col min="14324" max="14325" width="18.28515625" style="619" bestFit="1" customWidth="1"/>
    <col min="14326" max="14327" width="9.140625" style="619"/>
    <col min="14328" max="14328" width="15.7109375" style="619" bestFit="1" customWidth="1"/>
    <col min="14329" max="14329" width="9.140625" style="619"/>
    <col min="14330" max="14330" width="15.7109375" style="619" bestFit="1" customWidth="1"/>
    <col min="14331" max="14336" width="9.140625" style="619"/>
    <col min="14337" max="14337" width="15.7109375" style="619" bestFit="1" customWidth="1"/>
    <col min="14338" max="14571" width="9.140625" style="619"/>
    <col min="14572" max="14572" width="18.7109375" style="619" bestFit="1" customWidth="1"/>
    <col min="14573" max="14573" width="13.7109375" style="619" customWidth="1"/>
    <col min="14574" max="14574" width="15.42578125" style="619" customWidth="1"/>
    <col min="14575" max="14575" width="13.28515625" style="619" customWidth="1"/>
    <col min="14576" max="14576" width="16.42578125" style="619" customWidth="1"/>
    <col min="14577" max="14578" width="9.140625" style="619"/>
    <col min="14579" max="14579" width="15.7109375" style="619" bestFit="1" customWidth="1"/>
    <col min="14580" max="14581" width="18.28515625" style="619" bestFit="1" customWidth="1"/>
    <col min="14582" max="14583" width="9.140625" style="619"/>
    <col min="14584" max="14584" width="15.7109375" style="619" bestFit="1" customWidth="1"/>
    <col min="14585" max="14585" width="9.140625" style="619"/>
    <col min="14586" max="14586" width="15.7109375" style="619" bestFit="1" customWidth="1"/>
    <col min="14587" max="14592" width="9.140625" style="619"/>
    <col min="14593" max="14593" width="15.7109375" style="619" bestFit="1" customWidth="1"/>
    <col min="14594" max="14827" width="9.140625" style="619"/>
    <col min="14828" max="14828" width="18.7109375" style="619" bestFit="1" customWidth="1"/>
    <col min="14829" max="14829" width="13.7109375" style="619" customWidth="1"/>
    <col min="14830" max="14830" width="15.42578125" style="619" customWidth="1"/>
    <col min="14831" max="14831" width="13.28515625" style="619" customWidth="1"/>
    <col min="14832" max="14832" width="16.42578125" style="619" customWidth="1"/>
    <col min="14833" max="14834" width="9.140625" style="619"/>
    <col min="14835" max="14835" width="15.7109375" style="619" bestFit="1" customWidth="1"/>
    <col min="14836" max="14837" width="18.28515625" style="619" bestFit="1" customWidth="1"/>
    <col min="14838" max="14839" width="9.140625" style="619"/>
    <col min="14840" max="14840" width="15.7109375" style="619" bestFit="1" customWidth="1"/>
    <col min="14841" max="14841" width="9.140625" style="619"/>
    <col min="14842" max="14842" width="15.7109375" style="619" bestFit="1" customWidth="1"/>
    <col min="14843" max="14848" width="9.140625" style="619"/>
    <col min="14849" max="14849" width="15.7109375" style="619" bestFit="1" customWidth="1"/>
    <col min="14850" max="15083" width="9.140625" style="619"/>
    <col min="15084" max="15084" width="18.7109375" style="619" bestFit="1" customWidth="1"/>
    <col min="15085" max="15085" width="13.7109375" style="619" customWidth="1"/>
    <col min="15086" max="15086" width="15.42578125" style="619" customWidth="1"/>
    <col min="15087" max="15087" width="13.28515625" style="619" customWidth="1"/>
    <col min="15088" max="15088" width="16.42578125" style="619" customWidth="1"/>
    <col min="15089" max="15090" width="9.140625" style="619"/>
    <col min="15091" max="15091" width="15.7109375" style="619" bestFit="1" customWidth="1"/>
    <col min="15092" max="15093" width="18.28515625" style="619" bestFit="1" customWidth="1"/>
    <col min="15094" max="15095" width="9.140625" style="619"/>
    <col min="15096" max="15096" width="15.7109375" style="619" bestFit="1" customWidth="1"/>
    <col min="15097" max="15097" width="9.140625" style="619"/>
    <col min="15098" max="15098" width="15.7109375" style="619" bestFit="1" customWidth="1"/>
    <col min="15099" max="15104" width="9.140625" style="619"/>
    <col min="15105" max="15105" width="15.7109375" style="619" bestFit="1" customWidth="1"/>
    <col min="15106" max="15339" width="9.140625" style="619"/>
    <col min="15340" max="15340" width="18.7109375" style="619" bestFit="1" customWidth="1"/>
    <col min="15341" max="15341" width="13.7109375" style="619" customWidth="1"/>
    <col min="15342" max="15342" width="15.42578125" style="619" customWidth="1"/>
    <col min="15343" max="15343" width="13.28515625" style="619" customWidth="1"/>
    <col min="15344" max="15344" width="16.42578125" style="619" customWidth="1"/>
    <col min="15345" max="15346" width="9.140625" style="619"/>
    <col min="15347" max="15347" width="15.7109375" style="619" bestFit="1" customWidth="1"/>
    <col min="15348" max="15349" width="18.28515625" style="619" bestFit="1" customWidth="1"/>
    <col min="15350" max="15351" width="9.140625" style="619"/>
    <col min="15352" max="15352" width="15.7109375" style="619" bestFit="1" customWidth="1"/>
    <col min="15353" max="15353" width="9.140625" style="619"/>
    <col min="15354" max="15354" width="15.7109375" style="619" bestFit="1" customWidth="1"/>
    <col min="15355" max="15360" width="9.140625" style="619"/>
    <col min="15361" max="15361" width="15.7109375" style="619" bestFit="1" customWidth="1"/>
    <col min="15362" max="15595" width="9.140625" style="619"/>
    <col min="15596" max="15596" width="18.7109375" style="619" bestFit="1" customWidth="1"/>
    <col min="15597" max="15597" width="13.7109375" style="619" customWidth="1"/>
    <col min="15598" max="15598" width="15.42578125" style="619" customWidth="1"/>
    <col min="15599" max="15599" width="13.28515625" style="619" customWidth="1"/>
    <col min="15600" max="15600" width="16.42578125" style="619" customWidth="1"/>
    <col min="15601" max="15602" width="9.140625" style="619"/>
    <col min="15603" max="15603" width="15.7109375" style="619" bestFit="1" customWidth="1"/>
    <col min="15604" max="15605" width="18.28515625" style="619" bestFit="1" customWidth="1"/>
    <col min="15606" max="15607" width="9.140625" style="619"/>
    <col min="15608" max="15608" width="15.7109375" style="619" bestFit="1" customWidth="1"/>
    <col min="15609" max="15609" width="9.140625" style="619"/>
    <col min="15610" max="15610" width="15.7109375" style="619" bestFit="1" customWidth="1"/>
    <col min="15611" max="15616" width="9.140625" style="619"/>
    <col min="15617" max="15617" width="15.7109375" style="619" bestFit="1" customWidth="1"/>
    <col min="15618" max="15851" width="9.140625" style="619"/>
    <col min="15852" max="15852" width="18.7109375" style="619" bestFit="1" customWidth="1"/>
    <col min="15853" max="15853" width="13.7109375" style="619" customWidth="1"/>
    <col min="15854" max="15854" width="15.42578125" style="619" customWidth="1"/>
    <col min="15855" max="15855" width="13.28515625" style="619" customWidth="1"/>
    <col min="15856" max="15856" width="16.42578125" style="619" customWidth="1"/>
    <col min="15857" max="15858" width="9.140625" style="619"/>
    <col min="15859" max="15859" width="15.7109375" style="619" bestFit="1" customWidth="1"/>
    <col min="15860" max="15861" width="18.28515625" style="619" bestFit="1" customWidth="1"/>
    <col min="15862" max="15863" width="9.140625" style="619"/>
    <col min="15864" max="15864" width="15.7109375" style="619" bestFit="1" customWidth="1"/>
    <col min="15865" max="15865" width="9.140625" style="619"/>
    <col min="15866" max="15866" width="15.7109375" style="619" bestFit="1" customWidth="1"/>
    <col min="15867" max="15872" width="9.140625" style="619"/>
    <col min="15873" max="15873" width="15.7109375" style="619" bestFit="1" customWidth="1"/>
    <col min="15874" max="16107" width="9.140625" style="619"/>
    <col min="16108" max="16108" width="18.7109375" style="619" bestFit="1" customWidth="1"/>
    <col min="16109" max="16109" width="13.7109375" style="619" customWidth="1"/>
    <col min="16110" max="16110" width="15.42578125" style="619" customWidth="1"/>
    <col min="16111" max="16111" width="13.28515625" style="619" customWidth="1"/>
    <col min="16112" max="16112" width="16.42578125" style="619" customWidth="1"/>
    <col min="16113" max="16114" width="9.140625" style="619"/>
    <col min="16115" max="16115" width="15.7109375" style="619" bestFit="1" customWidth="1"/>
    <col min="16116" max="16117" width="18.28515625" style="619" bestFit="1" customWidth="1"/>
    <col min="16118" max="16119" width="9.140625" style="619"/>
    <col min="16120" max="16120" width="15.7109375" style="619" bestFit="1" customWidth="1"/>
    <col min="16121" max="16121" width="9.140625" style="619"/>
    <col min="16122" max="16122" width="15.7109375" style="619" bestFit="1" customWidth="1"/>
    <col min="16123" max="16128" width="9.140625" style="619"/>
    <col min="16129" max="16129" width="15.7109375" style="619" bestFit="1" customWidth="1"/>
    <col min="16130" max="16384" width="9.140625" style="619"/>
  </cols>
  <sheetData>
    <row r="2" spans="1:5" ht="42.75" customHeight="1" x14ac:dyDescent="0.2"/>
    <row r="3" spans="1:5" ht="12.75" customHeight="1" x14ac:dyDescent="0.2">
      <c r="A3" s="694" t="s">
        <v>693</v>
      </c>
      <c r="B3" s="704" t="s">
        <v>694</v>
      </c>
      <c r="C3" s="705"/>
      <c r="D3" s="705"/>
      <c r="E3" s="705"/>
    </row>
    <row r="4" spans="1:5" ht="63.75" x14ac:dyDescent="0.2">
      <c r="A4" s="694"/>
      <c r="B4" s="620" t="s">
        <v>695</v>
      </c>
      <c r="C4" s="620" t="s">
        <v>696</v>
      </c>
      <c r="D4" s="620" t="s">
        <v>697</v>
      </c>
      <c r="E4" s="620" t="s">
        <v>698</v>
      </c>
    </row>
    <row r="5" spans="1:5" x14ac:dyDescent="0.2">
      <c r="A5" s="695" t="s">
        <v>699</v>
      </c>
      <c r="B5" s="621">
        <v>183007.40878000006</v>
      </c>
      <c r="C5" s="622">
        <v>230023.93265000006</v>
      </c>
      <c r="D5" s="623">
        <f t="shared" ref="D5:D42" si="0">C5-B5</f>
        <v>47016.523870000005</v>
      </c>
      <c r="E5" s="696">
        <v>0.25691049440801761</v>
      </c>
    </row>
    <row r="6" spans="1:5" x14ac:dyDescent="0.2">
      <c r="A6" s="695" t="s">
        <v>700</v>
      </c>
      <c r="B6" s="621">
        <v>24544.417279999998</v>
      </c>
      <c r="C6" s="622">
        <v>28488.340809999998</v>
      </c>
      <c r="D6" s="623">
        <f t="shared" si="0"/>
        <v>3943.92353</v>
      </c>
      <c r="E6" s="696">
        <v>0.16068515642511105</v>
      </c>
    </row>
    <row r="7" spans="1:5" x14ac:dyDescent="0.2">
      <c r="A7" s="695" t="s">
        <v>701</v>
      </c>
      <c r="B7" s="621">
        <v>16017.641899999999</v>
      </c>
      <c r="C7" s="622">
        <v>18393.646929999995</v>
      </c>
      <c r="D7" s="623">
        <f t="shared" si="0"/>
        <v>2376.0050299999966</v>
      </c>
      <c r="E7" s="696">
        <v>0.14833675548708558</v>
      </c>
    </row>
    <row r="8" spans="1:5" x14ac:dyDescent="0.2">
      <c r="A8" s="695" t="s">
        <v>702</v>
      </c>
      <c r="B8" s="621">
        <v>16389.533779999998</v>
      </c>
      <c r="C8" s="622">
        <v>18456.94211</v>
      </c>
      <c r="D8" s="623">
        <f t="shared" si="0"/>
        <v>2067.408330000002</v>
      </c>
      <c r="E8" s="696">
        <v>0.12614198535182508</v>
      </c>
    </row>
    <row r="9" spans="1:5" x14ac:dyDescent="0.2">
      <c r="A9" s="695" t="s">
        <v>703</v>
      </c>
      <c r="B9" s="621">
        <v>5861.1284999999998</v>
      </c>
      <c r="C9" s="622">
        <v>6539.4981900000002</v>
      </c>
      <c r="D9" s="623">
        <f t="shared" si="0"/>
        <v>678.36969000000045</v>
      </c>
      <c r="E9" s="696">
        <v>0.11574045680793388</v>
      </c>
    </row>
    <row r="10" spans="1:5" x14ac:dyDescent="0.2">
      <c r="A10" s="695" t="s">
        <v>704</v>
      </c>
      <c r="B10" s="621">
        <v>20868.661889999996</v>
      </c>
      <c r="C10" s="622">
        <v>22972.814599999994</v>
      </c>
      <c r="D10" s="623">
        <f t="shared" si="0"/>
        <v>2104.1527099999985</v>
      </c>
      <c r="E10" s="696">
        <v>0.10082834831917431</v>
      </c>
    </row>
    <row r="11" spans="1:5" x14ac:dyDescent="0.2">
      <c r="A11" s="695" t="s">
        <v>705</v>
      </c>
      <c r="B11" s="621">
        <v>9927.665210000001</v>
      </c>
      <c r="C11" s="622">
        <v>10887.803509999998</v>
      </c>
      <c r="D11" s="623">
        <f t="shared" si="0"/>
        <v>960.13829999999689</v>
      </c>
      <c r="E11" s="696">
        <v>9.6713404379598078E-2</v>
      </c>
    </row>
    <row r="12" spans="1:5" x14ac:dyDescent="0.2">
      <c r="A12" s="695" t="s">
        <v>706</v>
      </c>
      <c r="B12" s="621">
        <v>7264.6083200000012</v>
      </c>
      <c r="C12" s="622">
        <v>7936.5070000000014</v>
      </c>
      <c r="D12" s="623">
        <f t="shared" si="0"/>
        <v>671.89868000000024</v>
      </c>
      <c r="E12" s="696">
        <v>9.2489319506767309E-2</v>
      </c>
    </row>
    <row r="13" spans="1:5" x14ac:dyDescent="0.2">
      <c r="A13" s="695" t="s">
        <v>707</v>
      </c>
      <c r="B13" s="621">
        <v>33944.379890000004</v>
      </c>
      <c r="C13" s="622">
        <v>36827.845289999997</v>
      </c>
      <c r="D13" s="623">
        <f t="shared" si="0"/>
        <v>2883.4653999999937</v>
      </c>
      <c r="E13" s="696">
        <v>8.4946769077653972E-2</v>
      </c>
    </row>
    <row r="14" spans="1:5" x14ac:dyDescent="0.2">
      <c r="A14" s="695" t="s">
        <v>708</v>
      </c>
      <c r="B14" s="621">
        <v>8731.4961800000001</v>
      </c>
      <c r="C14" s="622">
        <v>9434.3685999999998</v>
      </c>
      <c r="D14" s="623">
        <f t="shared" si="0"/>
        <v>702.87241999999969</v>
      </c>
      <c r="E14" s="696">
        <v>8.0498508561450244E-2</v>
      </c>
    </row>
    <row r="15" spans="1:5" x14ac:dyDescent="0.2">
      <c r="A15" s="695" t="s">
        <v>709</v>
      </c>
      <c r="B15" s="621">
        <v>16067.709439999999</v>
      </c>
      <c r="C15" s="622">
        <v>17348.655609999998</v>
      </c>
      <c r="D15" s="623">
        <f t="shared" si="0"/>
        <v>1280.9461699999993</v>
      </c>
      <c r="E15" s="696">
        <v>7.9721765867331928E-2</v>
      </c>
    </row>
    <row r="16" spans="1:5" x14ac:dyDescent="0.2">
      <c r="A16" s="695" t="s">
        <v>710</v>
      </c>
      <c r="B16" s="621">
        <v>6763.1456400000015</v>
      </c>
      <c r="C16" s="622">
        <v>7295.9150200000004</v>
      </c>
      <c r="D16" s="623">
        <f t="shared" si="0"/>
        <v>532.76937999999882</v>
      </c>
      <c r="E16" s="696">
        <v>7.8775381805913369E-2</v>
      </c>
    </row>
    <row r="17" spans="1:5" x14ac:dyDescent="0.2">
      <c r="A17" s="695" t="s">
        <v>711</v>
      </c>
      <c r="B17" s="621">
        <v>37307.182430000008</v>
      </c>
      <c r="C17" s="622">
        <v>40021.464810000005</v>
      </c>
      <c r="D17" s="623">
        <f t="shared" si="0"/>
        <v>2714.2823799999969</v>
      </c>
      <c r="E17" s="696">
        <v>7.2754955030250423E-2</v>
      </c>
    </row>
    <row r="18" spans="1:5" x14ac:dyDescent="0.2">
      <c r="A18" s="695" t="s">
        <v>712</v>
      </c>
      <c r="B18" s="621">
        <v>27788.245370000004</v>
      </c>
      <c r="C18" s="622">
        <v>29278.515890000002</v>
      </c>
      <c r="D18" s="623">
        <f t="shared" si="0"/>
        <v>1490.2705199999982</v>
      </c>
      <c r="E18" s="696">
        <v>5.3629529326413738E-2</v>
      </c>
    </row>
    <row r="19" spans="1:5" x14ac:dyDescent="0.2">
      <c r="A19" s="695" t="s">
        <v>713</v>
      </c>
      <c r="B19" s="621">
        <v>9195.4608399999979</v>
      </c>
      <c r="C19" s="622">
        <v>9536.6723500000007</v>
      </c>
      <c r="D19" s="623">
        <f t="shared" si="0"/>
        <v>341.21151000000282</v>
      </c>
      <c r="E19" s="696">
        <v>3.7106515479435442E-2</v>
      </c>
    </row>
    <row r="20" spans="1:5" x14ac:dyDescent="0.2">
      <c r="A20" s="695" t="s">
        <v>714</v>
      </c>
      <c r="B20" s="621">
        <v>22590.934619999993</v>
      </c>
      <c r="C20" s="622">
        <v>23391.351170000002</v>
      </c>
      <c r="D20" s="623">
        <f t="shared" si="0"/>
        <v>800.41655000000901</v>
      </c>
      <c r="E20" s="696">
        <v>3.5430873643067073E-2</v>
      </c>
    </row>
    <row r="21" spans="1:5" x14ac:dyDescent="0.2">
      <c r="A21" s="695" t="s">
        <v>715</v>
      </c>
      <c r="B21" s="621">
        <v>5626.5642500000004</v>
      </c>
      <c r="C21" s="622">
        <v>5759.3913000000011</v>
      </c>
      <c r="D21" s="623">
        <f t="shared" si="0"/>
        <v>132.82705000000078</v>
      </c>
      <c r="E21" s="696">
        <v>2.3607132896420913E-2</v>
      </c>
    </row>
    <row r="22" spans="1:5" x14ac:dyDescent="0.2">
      <c r="A22" s="695" t="s">
        <v>716</v>
      </c>
      <c r="B22" s="621">
        <v>21770.181539999998</v>
      </c>
      <c r="C22" s="622">
        <v>22241.165650000003</v>
      </c>
      <c r="D22" s="623">
        <f t="shared" si="0"/>
        <v>470.98411000000488</v>
      </c>
      <c r="E22" s="696">
        <v>2.1634367592876069E-2</v>
      </c>
    </row>
    <row r="23" spans="1:5" x14ac:dyDescent="0.2">
      <c r="A23" s="695" t="s">
        <v>717</v>
      </c>
      <c r="B23" s="621">
        <v>20704.102049999998</v>
      </c>
      <c r="C23" s="622">
        <v>21115.542529999992</v>
      </c>
      <c r="D23" s="623">
        <f t="shared" si="0"/>
        <v>411.44047999999384</v>
      </c>
      <c r="E23" s="696">
        <v>1.9872413640851239E-2</v>
      </c>
    </row>
    <row r="24" spans="1:5" x14ac:dyDescent="0.2">
      <c r="A24" s="695" t="s">
        <v>718</v>
      </c>
      <c r="B24" s="621">
        <v>9262.6426499999998</v>
      </c>
      <c r="C24" s="622">
        <v>9441.5864899999979</v>
      </c>
      <c r="D24" s="623">
        <f t="shared" si="0"/>
        <v>178.94383999999809</v>
      </c>
      <c r="E24" s="696">
        <v>1.9318875483121278E-2</v>
      </c>
    </row>
    <row r="25" spans="1:5" x14ac:dyDescent="0.2">
      <c r="A25" s="695" t="s">
        <v>719</v>
      </c>
      <c r="B25" s="621">
        <v>4094.9290299999993</v>
      </c>
      <c r="C25" s="622">
        <v>4145.4498799999992</v>
      </c>
      <c r="D25" s="623">
        <f t="shared" si="0"/>
        <v>50.520849999999882</v>
      </c>
      <c r="E25" s="696">
        <v>1.2337417725649891E-2</v>
      </c>
    </row>
    <row r="26" spans="1:5" x14ac:dyDescent="0.2">
      <c r="A26" s="695" t="s">
        <v>720</v>
      </c>
      <c r="B26" s="621">
        <v>3307.1744799999997</v>
      </c>
      <c r="C26" s="622">
        <v>3327.4858800000002</v>
      </c>
      <c r="D26" s="623">
        <f t="shared" si="0"/>
        <v>20.311400000000503</v>
      </c>
      <c r="E26" s="696">
        <v>6.1416172998529639E-3</v>
      </c>
    </row>
    <row r="27" spans="1:5" x14ac:dyDescent="0.2">
      <c r="A27" s="695" t="s">
        <v>721</v>
      </c>
      <c r="B27" s="621">
        <v>10164.113669999997</v>
      </c>
      <c r="C27" s="622">
        <v>10192.244000000002</v>
      </c>
      <c r="D27" s="623">
        <f t="shared" si="0"/>
        <v>28.130330000005415</v>
      </c>
      <c r="E27" s="696">
        <v>2.7676126923918964E-3</v>
      </c>
    </row>
    <row r="28" spans="1:5" x14ac:dyDescent="0.2">
      <c r="A28" s="695" t="s">
        <v>722</v>
      </c>
      <c r="B28" s="621">
        <v>35819.797369999993</v>
      </c>
      <c r="C28" s="622">
        <v>35905.42729</v>
      </c>
      <c r="D28" s="623">
        <f t="shared" si="0"/>
        <v>85.629920000006678</v>
      </c>
      <c r="E28" s="696">
        <v>2.3905752206103692E-3</v>
      </c>
    </row>
    <row r="29" spans="1:5" x14ac:dyDescent="0.2">
      <c r="A29" s="695" t="s">
        <v>723</v>
      </c>
      <c r="B29" s="621">
        <v>5873.2407999999996</v>
      </c>
      <c r="C29" s="622">
        <v>5873.3056200000001</v>
      </c>
      <c r="D29" s="623">
        <f t="shared" si="0"/>
        <v>6.4820000000509026E-2</v>
      </c>
      <c r="E29" s="696">
        <v>1.1036496239125171E-5</v>
      </c>
    </row>
    <row r="30" spans="1:5" x14ac:dyDescent="0.2">
      <c r="A30" s="695" t="s">
        <v>724</v>
      </c>
      <c r="B30" s="621">
        <v>20885.208879999998</v>
      </c>
      <c r="C30" s="622">
        <v>20864.843920000003</v>
      </c>
      <c r="D30" s="623">
        <f t="shared" si="0"/>
        <v>-20.364959999995335</v>
      </c>
      <c r="E30" s="697">
        <v>-9.7509008011398279E-4</v>
      </c>
    </row>
    <row r="31" spans="1:5" x14ac:dyDescent="0.2">
      <c r="A31" s="695" t="s">
        <v>725</v>
      </c>
      <c r="B31" s="621">
        <v>12217.348299999998</v>
      </c>
      <c r="C31" s="622">
        <v>12149.741850000002</v>
      </c>
      <c r="D31" s="623">
        <f t="shared" si="0"/>
        <v>-67.606449999995675</v>
      </c>
      <c r="E31" s="697">
        <v>-5.533643499383234E-3</v>
      </c>
    </row>
    <row r="32" spans="1:5" x14ac:dyDescent="0.2">
      <c r="A32" s="695" t="s">
        <v>726</v>
      </c>
      <c r="B32" s="621">
        <v>5456.5644199999997</v>
      </c>
      <c r="C32" s="622">
        <v>5394.9864200000002</v>
      </c>
      <c r="D32" s="623">
        <f t="shared" si="0"/>
        <v>-61.57799999999952</v>
      </c>
      <c r="E32" s="697">
        <v>-1.1285122883237131E-2</v>
      </c>
    </row>
    <row r="33" spans="1:5" x14ac:dyDescent="0.2">
      <c r="A33" s="695" t="s">
        <v>727</v>
      </c>
      <c r="B33" s="621">
        <v>6775.8949599999996</v>
      </c>
      <c r="C33" s="622">
        <v>6663.2304700000004</v>
      </c>
      <c r="D33" s="623">
        <f t="shared" si="0"/>
        <v>-112.6644899999992</v>
      </c>
      <c r="E33" s="697">
        <v>-1.662724860185838E-2</v>
      </c>
    </row>
    <row r="34" spans="1:5" x14ac:dyDescent="0.2">
      <c r="A34" s="695" t="s">
        <v>728</v>
      </c>
      <c r="B34" s="621">
        <v>13423.446029999999</v>
      </c>
      <c r="C34" s="622">
        <v>12975.652900000003</v>
      </c>
      <c r="D34" s="623">
        <f t="shared" si="0"/>
        <v>-447.79312999999638</v>
      </c>
      <c r="E34" s="697">
        <v>-3.3359029343078217E-2</v>
      </c>
    </row>
    <row r="35" spans="1:5" x14ac:dyDescent="0.2">
      <c r="A35" s="695" t="s">
        <v>729</v>
      </c>
      <c r="B35" s="621">
        <v>3124.40931</v>
      </c>
      <c r="C35" s="622">
        <v>2920.4898899999998</v>
      </c>
      <c r="D35" s="623">
        <f t="shared" si="0"/>
        <v>-203.91942000000017</v>
      </c>
      <c r="E35" s="697">
        <v>-6.5266551135709006E-2</v>
      </c>
    </row>
    <row r="36" spans="1:5" x14ac:dyDescent="0.2">
      <c r="A36" s="695" t="s">
        <v>730</v>
      </c>
      <c r="B36" s="621">
        <v>10592.021540000002</v>
      </c>
      <c r="C36" s="622">
        <v>9874.5637099999985</v>
      </c>
      <c r="D36" s="623">
        <f t="shared" si="0"/>
        <v>-717.45783000000301</v>
      </c>
      <c r="E36" s="697">
        <v>-6.7735684570747523E-2</v>
      </c>
    </row>
    <row r="37" spans="1:5" x14ac:dyDescent="0.2">
      <c r="A37" s="695" t="s">
        <v>731</v>
      </c>
      <c r="B37" s="621">
        <v>12561.955190000001</v>
      </c>
      <c r="C37" s="622">
        <v>11434.928560000002</v>
      </c>
      <c r="D37" s="623">
        <f t="shared" si="0"/>
        <v>-1127.0266299999985</v>
      </c>
      <c r="E37" s="697">
        <v>-8.9717453450014917E-2</v>
      </c>
    </row>
    <row r="38" spans="1:5" x14ac:dyDescent="0.2">
      <c r="A38" s="695" t="s">
        <v>732</v>
      </c>
      <c r="B38" s="621">
        <v>16823.83165</v>
      </c>
      <c r="C38" s="622">
        <v>14553.637729999997</v>
      </c>
      <c r="D38" s="623">
        <f t="shared" si="0"/>
        <v>-2270.1939200000033</v>
      </c>
      <c r="E38" s="697">
        <v>-0.13493917243281517</v>
      </c>
    </row>
    <row r="39" spans="1:5" x14ac:dyDescent="0.2">
      <c r="A39" s="695" t="s">
        <v>733</v>
      </c>
      <c r="B39" s="621">
        <v>12101.270130000001</v>
      </c>
      <c r="C39" s="622">
        <v>10465.76059</v>
      </c>
      <c r="D39" s="623">
        <f t="shared" si="0"/>
        <v>-1635.5095400000009</v>
      </c>
      <c r="E39" s="697">
        <v>-0.13515189087015289</v>
      </c>
    </row>
    <row r="40" spans="1:5" x14ac:dyDescent="0.2">
      <c r="A40" s="695" t="s">
        <v>734</v>
      </c>
      <c r="B40" s="621">
        <v>2480.9993200000008</v>
      </c>
      <c r="C40" s="622">
        <v>2101.7552699999997</v>
      </c>
      <c r="D40" s="623">
        <f t="shared" si="0"/>
        <v>-379.24405000000115</v>
      </c>
      <c r="E40" s="697">
        <v>-0.15285939296428386</v>
      </c>
    </row>
    <row r="41" spans="1:5" ht="13.5" thickBot="1" x14ac:dyDescent="0.25">
      <c r="A41" s="698" t="s">
        <v>735</v>
      </c>
      <c r="B41" s="624">
        <f>SUM(B5:B40)</f>
        <v>679335.31563999981</v>
      </c>
      <c r="C41" s="624">
        <f>SUM(C5:C40)</f>
        <v>744235.46448999981</v>
      </c>
      <c r="D41" s="624">
        <f t="shared" si="0"/>
        <v>64900.148849999998</v>
      </c>
      <c r="E41" s="699">
        <v>9.5534778416249466E-2</v>
      </c>
    </row>
    <row r="42" spans="1:5" ht="14.25" thickTop="1" thickBot="1" x14ac:dyDescent="0.25">
      <c r="A42" s="700" t="s">
        <v>736</v>
      </c>
      <c r="B42" s="621">
        <v>21429.000100000001</v>
      </c>
      <c r="C42" s="622">
        <v>24804.475780000004</v>
      </c>
      <c r="D42" s="624">
        <f t="shared" si="0"/>
        <v>3375.4756800000032</v>
      </c>
      <c r="E42" s="699">
        <v>0.1575190472839656</v>
      </c>
    </row>
    <row r="43" spans="1:5" ht="13.5" thickTop="1" x14ac:dyDescent="0.2">
      <c r="A43" s="701" t="s">
        <v>737</v>
      </c>
      <c r="B43" s="702">
        <f>SUM(B41:B42)</f>
        <v>700764.31573999976</v>
      </c>
      <c r="C43" s="702">
        <f>SUM(C41:C42)</f>
        <v>769039.94026999979</v>
      </c>
      <c r="D43" s="702">
        <f>SUM(D41:D42)</f>
        <v>68275.624530000001</v>
      </c>
      <c r="E43" s="703">
        <v>9.7430224394205789E-2</v>
      </c>
    </row>
    <row r="45" spans="1:5" ht="12.75" customHeight="1" x14ac:dyDescent="0.2"/>
  </sheetData>
  <mergeCells count="2">
    <mergeCell ref="A3:A4"/>
    <mergeCell ref="B3:E3"/>
  </mergeCells>
  <conditionalFormatting sqref="D41">
    <cfRule type="cellIs" dxfId="4" priority="1" stopIfTrue="1" operator="lessThan">
      <formula>0</formula>
    </cfRule>
  </conditionalFormatting>
  <conditionalFormatting sqref="D42">
    <cfRule type="cellIs" dxfId="3" priority="2" stopIfTrue="1" operator="lessThan">
      <formula>0</formula>
    </cfRule>
  </conditionalFormatting>
  <conditionalFormatting sqref="D5:D40">
    <cfRule type="cellIs" dxfId="2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5:H21"/>
  <sheetViews>
    <sheetView zoomScale="80" zoomScaleNormal="80" workbookViewId="0">
      <selection activeCell="D46" sqref="D45:D46"/>
    </sheetView>
  </sheetViews>
  <sheetFormatPr defaultRowHeight="14.25" x14ac:dyDescent="0.2"/>
  <cols>
    <col min="1" max="1" width="16.140625" style="625" customWidth="1"/>
    <col min="2" max="2" width="16.7109375" style="625" bestFit="1" customWidth="1"/>
    <col min="3" max="3" width="26.85546875" style="625" customWidth="1"/>
    <col min="4" max="4" width="20" style="625" customWidth="1"/>
    <col min="5" max="5" width="13.5703125" style="625" customWidth="1"/>
    <col min="6" max="6" width="14.28515625" style="625" customWidth="1"/>
    <col min="7" max="7" width="14.28515625" style="625" bestFit="1" customWidth="1"/>
    <col min="8" max="8" width="15.5703125" style="625" bestFit="1" customWidth="1"/>
    <col min="9" max="9" width="16.28515625" style="625" customWidth="1"/>
    <col min="10" max="10" width="15.42578125" style="625" customWidth="1"/>
    <col min="11" max="11" width="12.42578125" style="625" bestFit="1" customWidth="1"/>
    <col min="12" max="250" width="9.140625" style="625"/>
    <col min="251" max="252" width="18" style="625" customWidth="1"/>
    <col min="253" max="253" width="22.28515625" style="625" customWidth="1"/>
    <col min="254" max="254" width="20.140625" style="625" customWidth="1"/>
    <col min="255" max="255" width="17.28515625" style="625" customWidth="1"/>
    <col min="256" max="256" width="9.140625" style="625"/>
    <col min="257" max="257" width="13.85546875" style="625" bestFit="1" customWidth="1"/>
    <col min="258" max="258" width="16.7109375" style="625" bestFit="1" customWidth="1"/>
    <col min="259" max="259" width="12.7109375" style="625" bestFit="1" customWidth="1"/>
    <col min="260" max="506" width="9.140625" style="625"/>
    <col min="507" max="508" width="18" style="625" customWidth="1"/>
    <col min="509" max="509" width="22.28515625" style="625" customWidth="1"/>
    <col min="510" max="510" width="20.140625" style="625" customWidth="1"/>
    <col min="511" max="511" width="17.28515625" style="625" customWidth="1"/>
    <col min="512" max="512" width="9.140625" style="625"/>
    <col min="513" max="513" width="13.85546875" style="625" bestFit="1" customWidth="1"/>
    <col min="514" max="514" width="16.7109375" style="625" bestFit="1" customWidth="1"/>
    <col min="515" max="515" width="12.7109375" style="625" bestFit="1" customWidth="1"/>
    <col min="516" max="762" width="9.140625" style="625"/>
    <col min="763" max="764" width="18" style="625" customWidth="1"/>
    <col min="765" max="765" width="22.28515625" style="625" customWidth="1"/>
    <col min="766" max="766" width="20.140625" style="625" customWidth="1"/>
    <col min="767" max="767" width="17.28515625" style="625" customWidth="1"/>
    <col min="768" max="768" width="9.140625" style="625"/>
    <col min="769" max="769" width="13.85546875" style="625" bestFit="1" customWidth="1"/>
    <col min="770" max="770" width="16.7109375" style="625" bestFit="1" customWidth="1"/>
    <col min="771" max="771" width="12.7109375" style="625" bestFit="1" customWidth="1"/>
    <col min="772" max="1018" width="9.140625" style="625"/>
    <col min="1019" max="1020" width="18" style="625" customWidth="1"/>
    <col min="1021" max="1021" width="22.28515625" style="625" customWidth="1"/>
    <col min="1022" max="1022" width="20.140625" style="625" customWidth="1"/>
    <col min="1023" max="1023" width="17.28515625" style="625" customWidth="1"/>
    <col min="1024" max="1024" width="9.140625" style="625"/>
    <col min="1025" max="1025" width="13.85546875" style="625" bestFit="1" customWidth="1"/>
    <col min="1026" max="1026" width="16.7109375" style="625" bestFit="1" customWidth="1"/>
    <col min="1027" max="1027" width="12.7109375" style="625" bestFit="1" customWidth="1"/>
    <col min="1028" max="1274" width="9.140625" style="625"/>
    <col min="1275" max="1276" width="18" style="625" customWidth="1"/>
    <col min="1277" max="1277" width="22.28515625" style="625" customWidth="1"/>
    <col min="1278" max="1278" width="20.140625" style="625" customWidth="1"/>
    <col min="1279" max="1279" width="17.28515625" style="625" customWidth="1"/>
    <col min="1280" max="1280" width="9.140625" style="625"/>
    <col min="1281" max="1281" width="13.85546875" style="625" bestFit="1" customWidth="1"/>
    <col min="1282" max="1282" width="16.7109375" style="625" bestFit="1" customWidth="1"/>
    <col min="1283" max="1283" width="12.7109375" style="625" bestFit="1" customWidth="1"/>
    <col min="1284" max="1530" width="9.140625" style="625"/>
    <col min="1531" max="1532" width="18" style="625" customWidth="1"/>
    <col min="1533" max="1533" width="22.28515625" style="625" customWidth="1"/>
    <col min="1534" max="1534" width="20.140625" style="625" customWidth="1"/>
    <col min="1535" max="1535" width="17.28515625" style="625" customWidth="1"/>
    <col min="1536" max="1536" width="9.140625" style="625"/>
    <col min="1537" max="1537" width="13.85546875" style="625" bestFit="1" customWidth="1"/>
    <col min="1538" max="1538" width="16.7109375" style="625" bestFit="1" customWidth="1"/>
    <col min="1539" max="1539" width="12.7109375" style="625" bestFit="1" customWidth="1"/>
    <col min="1540" max="1786" width="9.140625" style="625"/>
    <col min="1787" max="1788" width="18" style="625" customWidth="1"/>
    <col min="1789" max="1789" width="22.28515625" style="625" customWidth="1"/>
    <col min="1790" max="1790" width="20.140625" style="625" customWidth="1"/>
    <col min="1791" max="1791" width="17.28515625" style="625" customWidth="1"/>
    <col min="1792" max="1792" width="9.140625" style="625"/>
    <col min="1793" max="1793" width="13.85546875" style="625" bestFit="1" customWidth="1"/>
    <col min="1794" max="1794" width="16.7109375" style="625" bestFit="1" customWidth="1"/>
    <col min="1795" max="1795" width="12.7109375" style="625" bestFit="1" customWidth="1"/>
    <col min="1796" max="2042" width="9.140625" style="625"/>
    <col min="2043" max="2044" width="18" style="625" customWidth="1"/>
    <col min="2045" max="2045" width="22.28515625" style="625" customWidth="1"/>
    <col min="2046" max="2046" width="20.140625" style="625" customWidth="1"/>
    <col min="2047" max="2047" width="17.28515625" style="625" customWidth="1"/>
    <col min="2048" max="2048" width="9.140625" style="625"/>
    <col min="2049" max="2049" width="13.85546875" style="625" bestFit="1" customWidth="1"/>
    <col min="2050" max="2050" width="16.7109375" style="625" bestFit="1" customWidth="1"/>
    <col min="2051" max="2051" width="12.7109375" style="625" bestFit="1" customWidth="1"/>
    <col min="2052" max="2298" width="9.140625" style="625"/>
    <col min="2299" max="2300" width="18" style="625" customWidth="1"/>
    <col min="2301" max="2301" width="22.28515625" style="625" customWidth="1"/>
    <col min="2302" max="2302" width="20.140625" style="625" customWidth="1"/>
    <col min="2303" max="2303" width="17.28515625" style="625" customWidth="1"/>
    <col min="2304" max="2304" width="9.140625" style="625"/>
    <col min="2305" max="2305" width="13.85546875" style="625" bestFit="1" customWidth="1"/>
    <col min="2306" max="2306" width="16.7109375" style="625" bestFit="1" customWidth="1"/>
    <col min="2307" max="2307" width="12.7109375" style="625" bestFit="1" customWidth="1"/>
    <col min="2308" max="2554" width="9.140625" style="625"/>
    <col min="2555" max="2556" width="18" style="625" customWidth="1"/>
    <col min="2557" max="2557" width="22.28515625" style="625" customWidth="1"/>
    <col min="2558" max="2558" width="20.140625" style="625" customWidth="1"/>
    <col min="2559" max="2559" width="17.28515625" style="625" customWidth="1"/>
    <col min="2560" max="2560" width="9.140625" style="625"/>
    <col min="2561" max="2561" width="13.85546875" style="625" bestFit="1" customWidth="1"/>
    <col min="2562" max="2562" width="16.7109375" style="625" bestFit="1" customWidth="1"/>
    <col min="2563" max="2563" width="12.7109375" style="625" bestFit="1" customWidth="1"/>
    <col min="2564" max="2810" width="9.140625" style="625"/>
    <col min="2811" max="2812" width="18" style="625" customWidth="1"/>
    <col min="2813" max="2813" width="22.28515625" style="625" customWidth="1"/>
    <col min="2814" max="2814" width="20.140625" style="625" customWidth="1"/>
    <col min="2815" max="2815" width="17.28515625" style="625" customWidth="1"/>
    <col min="2816" max="2816" width="9.140625" style="625"/>
    <col min="2817" max="2817" width="13.85546875" style="625" bestFit="1" customWidth="1"/>
    <col min="2818" max="2818" width="16.7109375" style="625" bestFit="1" customWidth="1"/>
    <col min="2819" max="2819" width="12.7109375" style="625" bestFit="1" customWidth="1"/>
    <col min="2820" max="3066" width="9.140625" style="625"/>
    <col min="3067" max="3068" width="18" style="625" customWidth="1"/>
    <col min="3069" max="3069" width="22.28515625" style="625" customWidth="1"/>
    <col min="3070" max="3070" width="20.140625" style="625" customWidth="1"/>
    <col min="3071" max="3071" width="17.28515625" style="625" customWidth="1"/>
    <col min="3072" max="3072" width="9.140625" style="625"/>
    <col min="3073" max="3073" width="13.85546875" style="625" bestFit="1" customWidth="1"/>
    <col min="3074" max="3074" width="16.7109375" style="625" bestFit="1" customWidth="1"/>
    <col min="3075" max="3075" width="12.7109375" style="625" bestFit="1" customWidth="1"/>
    <col min="3076" max="3322" width="9.140625" style="625"/>
    <col min="3323" max="3324" width="18" style="625" customWidth="1"/>
    <col min="3325" max="3325" width="22.28515625" style="625" customWidth="1"/>
    <col min="3326" max="3326" width="20.140625" style="625" customWidth="1"/>
    <col min="3327" max="3327" width="17.28515625" style="625" customWidth="1"/>
    <col min="3328" max="3328" width="9.140625" style="625"/>
    <col min="3329" max="3329" width="13.85546875" style="625" bestFit="1" customWidth="1"/>
    <col min="3330" max="3330" width="16.7109375" style="625" bestFit="1" customWidth="1"/>
    <col min="3331" max="3331" width="12.7109375" style="625" bestFit="1" customWidth="1"/>
    <col min="3332" max="3578" width="9.140625" style="625"/>
    <col min="3579" max="3580" width="18" style="625" customWidth="1"/>
    <col min="3581" max="3581" width="22.28515625" style="625" customWidth="1"/>
    <col min="3582" max="3582" width="20.140625" style="625" customWidth="1"/>
    <col min="3583" max="3583" width="17.28515625" style="625" customWidth="1"/>
    <col min="3584" max="3584" width="9.140625" style="625"/>
    <col min="3585" max="3585" width="13.85546875" style="625" bestFit="1" customWidth="1"/>
    <col min="3586" max="3586" width="16.7109375" style="625" bestFit="1" customWidth="1"/>
    <col min="3587" max="3587" width="12.7109375" style="625" bestFit="1" customWidth="1"/>
    <col min="3588" max="3834" width="9.140625" style="625"/>
    <col min="3835" max="3836" width="18" style="625" customWidth="1"/>
    <col min="3837" max="3837" width="22.28515625" style="625" customWidth="1"/>
    <col min="3838" max="3838" width="20.140625" style="625" customWidth="1"/>
    <col min="3839" max="3839" width="17.28515625" style="625" customWidth="1"/>
    <col min="3840" max="3840" width="9.140625" style="625"/>
    <col min="3841" max="3841" width="13.85546875" style="625" bestFit="1" customWidth="1"/>
    <col min="3842" max="3842" width="16.7109375" style="625" bestFit="1" customWidth="1"/>
    <col min="3843" max="3843" width="12.7109375" style="625" bestFit="1" customWidth="1"/>
    <col min="3844" max="4090" width="9.140625" style="625"/>
    <col min="4091" max="4092" width="18" style="625" customWidth="1"/>
    <col min="4093" max="4093" width="22.28515625" style="625" customWidth="1"/>
    <col min="4094" max="4094" width="20.140625" style="625" customWidth="1"/>
    <col min="4095" max="4095" width="17.28515625" style="625" customWidth="1"/>
    <col min="4096" max="4096" width="9.140625" style="625"/>
    <col min="4097" max="4097" width="13.85546875" style="625" bestFit="1" customWidth="1"/>
    <col min="4098" max="4098" width="16.7109375" style="625" bestFit="1" customWidth="1"/>
    <col min="4099" max="4099" width="12.7109375" style="625" bestFit="1" customWidth="1"/>
    <col min="4100" max="4346" width="9.140625" style="625"/>
    <col min="4347" max="4348" width="18" style="625" customWidth="1"/>
    <col min="4349" max="4349" width="22.28515625" style="625" customWidth="1"/>
    <col min="4350" max="4350" width="20.140625" style="625" customWidth="1"/>
    <col min="4351" max="4351" width="17.28515625" style="625" customWidth="1"/>
    <col min="4352" max="4352" width="9.140625" style="625"/>
    <col min="4353" max="4353" width="13.85546875" style="625" bestFit="1" customWidth="1"/>
    <col min="4354" max="4354" width="16.7109375" style="625" bestFit="1" customWidth="1"/>
    <col min="4355" max="4355" width="12.7109375" style="625" bestFit="1" customWidth="1"/>
    <col min="4356" max="4602" width="9.140625" style="625"/>
    <col min="4603" max="4604" width="18" style="625" customWidth="1"/>
    <col min="4605" max="4605" width="22.28515625" style="625" customWidth="1"/>
    <col min="4606" max="4606" width="20.140625" style="625" customWidth="1"/>
    <col min="4607" max="4607" width="17.28515625" style="625" customWidth="1"/>
    <col min="4608" max="4608" width="9.140625" style="625"/>
    <col min="4609" max="4609" width="13.85546875" style="625" bestFit="1" customWidth="1"/>
    <col min="4610" max="4610" width="16.7109375" style="625" bestFit="1" customWidth="1"/>
    <col min="4611" max="4611" width="12.7109375" style="625" bestFit="1" customWidth="1"/>
    <col min="4612" max="4858" width="9.140625" style="625"/>
    <col min="4859" max="4860" width="18" style="625" customWidth="1"/>
    <col min="4861" max="4861" width="22.28515625" style="625" customWidth="1"/>
    <col min="4862" max="4862" width="20.140625" style="625" customWidth="1"/>
    <col min="4863" max="4863" width="17.28515625" style="625" customWidth="1"/>
    <col min="4864" max="4864" width="9.140625" style="625"/>
    <col min="4865" max="4865" width="13.85546875" style="625" bestFit="1" customWidth="1"/>
    <col min="4866" max="4866" width="16.7109375" style="625" bestFit="1" customWidth="1"/>
    <col min="4867" max="4867" width="12.7109375" style="625" bestFit="1" customWidth="1"/>
    <col min="4868" max="5114" width="9.140625" style="625"/>
    <col min="5115" max="5116" width="18" style="625" customWidth="1"/>
    <col min="5117" max="5117" width="22.28515625" style="625" customWidth="1"/>
    <col min="5118" max="5118" width="20.140625" style="625" customWidth="1"/>
    <col min="5119" max="5119" width="17.28515625" style="625" customWidth="1"/>
    <col min="5120" max="5120" width="9.140625" style="625"/>
    <col min="5121" max="5121" width="13.85546875" style="625" bestFit="1" customWidth="1"/>
    <col min="5122" max="5122" width="16.7109375" style="625" bestFit="1" customWidth="1"/>
    <col min="5123" max="5123" width="12.7109375" style="625" bestFit="1" customWidth="1"/>
    <col min="5124" max="5370" width="9.140625" style="625"/>
    <col min="5371" max="5372" width="18" style="625" customWidth="1"/>
    <col min="5373" max="5373" width="22.28515625" style="625" customWidth="1"/>
    <col min="5374" max="5374" width="20.140625" style="625" customWidth="1"/>
    <col min="5375" max="5375" width="17.28515625" style="625" customWidth="1"/>
    <col min="5376" max="5376" width="9.140625" style="625"/>
    <col min="5377" max="5377" width="13.85546875" style="625" bestFit="1" customWidth="1"/>
    <col min="5378" max="5378" width="16.7109375" style="625" bestFit="1" customWidth="1"/>
    <col min="5379" max="5379" width="12.7109375" style="625" bestFit="1" customWidth="1"/>
    <col min="5380" max="5626" width="9.140625" style="625"/>
    <col min="5627" max="5628" width="18" style="625" customWidth="1"/>
    <col min="5629" max="5629" width="22.28515625" style="625" customWidth="1"/>
    <col min="5630" max="5630" width="20.140625" style="625" customWidth="1"/>
    <col min="5631" max="5631" width="17.28515625" style="625" customWidth="1"/>
    <col min="5632" max="5632" width="9.140625" style="625"/>
    <col min="5633" max="5633" width="13.85546875" style="625" bestFit="1" customWidth="1"/>
    <col min="5634" max="5634" width="16.7109375" style="625" bestFit="1" customWidth="1"/>
    <col min="5635" max="5635" width="12.7109375" style="625" bestFit="1" customWidth="1"/>
    <col min="5636" max="5882" width="9.140625" style="625"/>
    <col min="5883" max="5884" width="18" style="625" customWidth="1"/>
    <col min="5885" max="5885" width="22.28515625" style="625" customWidth="1"/>
    <col min="5886" max="5886" width="20.140625" style="625" customWidth="1"/>
    <col min="5887" max="5887" width="17.28515625" style="625" customWidth="1"/>
    <col min="5888" max="5888" width="9.140625" style="625"/>
    <col min="5889" max="5889" width="13.85546875" style="625" bestFit="1" customWidth="1"/>
    <col min="5890" max="5890" width="16.7109375" style="625" bestFit="1" customWidth="1"/>
    <col min="5891" max="5891" width="12.7109375" style="625" bestFit="1" customWidth="1"/>
    <col min="5892" max="6138" width="9.140625" style="625"/>
    <col min="6139" max="6140" width="18" style="625" customWidth="1"/>
    <col min="6141" max="6141" width="22.28515625" style="625" customWidth="1"/>
    <col min="6142" max="6142" width="20.140625" style="625" customWidth="1"/>
    <col min="6143" max="6143" width="17.28515625" style="625" customWidth="1"/>
    <col min="6144" max="6144" width="9.140625" style="625"/>
    <col min="6145" max="6145" width="13.85546875" style="625" bestFit="1" customWidth="1"/>
    <col min="6146" max="6146" width="16.7109375" style="625" bestFit="1" customWidth="1"/>
    <col min="6147" max="6147" width="12.7109375" style="625" bestFit="1" customWidth="1"/>
    <col min="6148" max="6394" width="9.140625" style="625"/>
    <col min="6395" max="6396" width="18" style="625" customWidth="1"/>
    <col min="6397" max="6397" width="22.28515625" style="625" customWidth="1"/>
    <col min="6398" max="6398" width="20.140625" style="625" customWidth="1"/>
    <col min="6399" max="6399" width="17.28515625" style="625" customWidth="1"/>
    <col min="6400" max="6400" width="9.140625" style="625"/>
    <col min="6401" max="6401" width="13.85546875" style="625" bestFit="1" customWidth="1"/>
    <col min="6402" max="6402" width="16.7109375" style="625" bestFit="1" customWidth="1"/>
    <col min="6403" max="6403" width="12.7109375" style="625" bestFit="1" customWidth="1"/>
    <col min="6404" max="6650" width="9.140625" style="625"/>
    <col min="6651" max="6652" width="18" style="625" customWidth="1"/>
    <col min="6653" max="6653" width="22.28515625" style="625" customWidth="1"/>
    <col min="6654" max="6654" width="20.140625" style="625" customWidth="1"/>
    <col min="6655" max="6655" width="17.28515625" style="625" customWidth="1"/>
    <col min="6656" max="6656" width="9.140625" style="625"/>
    <col min="6657" max="6657" width="13.85546875" style="625" bestFit="1" customWidth="1"/>
    <col min="6658" max="6658" width="16.7109375" style="625" bestFit="1" customWidth="1"/>
    <col min="6659" max="6659" width="12.7109375" style="625" bestFit="1" customWidth="1"/>
    <col min="6660" max="6906" width="9.140625" style="625"/>
    <col min="6907" max="6908" width="18" style="625" customWidth="1"/>
    <col min="6909" max="6909" width="22.28515625" style="625" customWidth="1"/>
    <col min="6910" max="6910" width="20.140625" style="625" customWidth="1"/>
    <col min="6911" max="6911" width="17.28515625" style="625" customWidth="1"/>
    <col min="6912" max="6912" width="9.140625" style="625"/>
    <col min="6913" max="6913" width="13.85546875" style="625" bestFit="1" customWidth="1"/>
    <col min="6914" max="6914" width="16.7109375" style="625" bestFit="1" customWidth="1"/>
    <col min="6915" max="6915" width="12.7109375" style="625" bestFit="1" customWidth="1"/>
    <col min="6916" max="7162" width="9.140625" style="625"/>
    <col min="7163" max="7164" width="18" style="625" customWidth="1"/>
    <col min="7165" max="7165" width="22.28515625" style="625" customWidth="1"/>
    <col min="7166" max="7166" width="20.140625" style="625" customWidth="1"/>
    <col min="7167" max="7167" width="17.28515625" style="625" customWidth="1"/>
    <col min="7168" max="7168" width="9.140625" style="625"/>
    <col min="7169" max="7169" width="13.85546875" style="625" bestFit="1" customWidth="1"/>
    <col min="7170" max="7170" width="16.7109375" style="625" bestFit="1" customWidth="1"/>
    <col min="7171" max="7171" width="12.7109375" style="625" bestFit="1" customWidth="1"/>
    <col min="7172" max="7418" width="9.140625" style="625"/>
    <col min="7419" max="7420" width="18" style="625" customWidth="1"/>
    <col min="7421" max="7421" width="22.28515625" style="625" customWidth="1"/>
    <col min="7422" max="7422" width="20.140625" style="625" customWidth="1"/>
    <col min="7423" max="7423" width="17.28515625" style="625" customWidth="1"/>
    <col min="7424" max="7424" width="9.140625" style="625"/>
    <col min="7425" max="7425" width="13.85546875" style="625" bestFit="1" customWidth="1"/>
    <col min="7426" max="7426" width="16.7109375" style="625" bestFit="1" customWidth="1"/>
    <col min="7427" max="7427" width="12.7109375" style="625" bestFit="1" customWidth="1"/>
    <col min="7428" max="7674" width="9.140625" style="625"/>
    <col min="7675" max="7676" width="18" style="625" customWidth="1"/>
    <col min="7677" max="7677" width="22.28515625" style="625" customWidth="1"/>
    <col min="7678" max="7678" width="20.140625" style="625" customWidth="1"/>
    <col min="7679" max="7679" width="17.28515625" style="625" customWidth="1"/>
    <col min="7680" max="7680" width="9.140625" style="625"/>
    <col min="7681" max="7681" width="13.85546875" style="625" bestFit="1" customWidth="1"/>
    <col min="7682" max="7682" width="16.7109375" style="625" bestFit="1" customWidth="1"/>
    <col min="7683" max="7683" width="12.7109375" style="625" bestFit="1" customWidth="1"/>
    <col min="7684" max="7930" width="9.140625" style="625"/>
    <col min="7931" max="7932" width="18" style="625" customWidth="1"/>
    <col min="7933" max="7933" width="22.28515625" style="625" customWidth="1"/>
    <col min="7934" max="7934" width="20.140625" style="625" customWidth="1"/>
    <col min="7935" max="7935" width="17.28515625" style="625" customWidth="1"/>
    <col min="7936" max="7936" width="9.140625" style="625"/>
    <col min="7937" max="7937" width="13.85546875" style="625" bestFit="1" customWidth="1"/>
    <col min="7938" max="7938" width="16.7109375" style="625" bestFit="1" customWidth="1"/>
    <col min="7939" max="7939" width="12.7109375" style="625" bestFit="1" customWidth="1"/>
    <col min="7940" max="8186" width="9.140625" style="625"/>
    <col min="8187" max="8188" width="18" style="625" customWidth="1"/>
    <col min="8189" max="8189" width="22.28515625" style="625" customWidth="1"/>
    <col min="8190" max="8190" width="20.140625" style="625" customWidth="1"/>
    <col min="8191" max="8191" width="17.28515625" style="625" customWidth="1"/>
    <col min="8192" max="8192" width="9.140625" style="625"/>
    <col min="8193" max="8193" width="13.85546875" style="625" bestFit="1" customWidth="1"/>
    <col min="8194" max="8194" width="16.7109375" style="625" bestFit="1" customWidth="1"/>
    <col min="8195" max="8195" width="12.7109375" style="625" bestFit="1" customWidth="1"/>
    <col min="8196" max="8442" width="9.140625" style="625"/>
    <col min="8443" max="8444" width="18" style="625" customWidth="1"/>
    <col min="8445" max="8445" width="22.28515625" style="625" customWidth="1"/>
    <col min="8446" max="8446" width="20.140625" style="625" customWidth="1"/>
    <col min="8447" max="8447" width="17.28515625" style="625" customWidth="1"/>
    <col min="8448" max="8448" width="9.140625" style="625"/>
    <col min="8449" max="8449" width="13.85546875" style="625" bestFit="1" customWidth="1"/>
    <col min="8450" max="8450" width="16.7109375" style="625" bestFit="1" customWidth="1"/>
    <col min="8451" max="8451" width="12.7109375" style="625" bestFit="1" customWidth="1"/>
    <col min="8452" max="8698" width="9.140625" style="625"/>
    <col min="8699" max="8700" width="18" style="625" customWidth="1"/>
    <col min="8701" max="8701" width="22.28515625" style="625" customWidth="1"/>
    <col min="8702" max="8702" width="20.140625" style="625" customWidth="1"/>
    <col min="8703" max="8703" width="17.28515625" style="625" customWidth="1"/>
    <col min="8704" max="8704" width="9.140625" style="625"/>
    <col min="8705" max="8705" width="13.85546875" style="625" bestFit="1" customWidth="1"/>
    <col min="8706" max="8706" width="16.7109375" style="625" bestFit="1" customWidth="1"/>
    <col min="8707" max="8707" width="12.7109375" style="625" bestFit="1" customWidth="1"/>
    <col min="8708" max="8954" width="9.140625" style="625"/>
    <col min="8955" max="8956" width="18" style="625" customWidth="1"/>
    <col min="8957" max="8957" width="22.28515625" style="625" customWidth="1"/>
    <col min="8958" max="8958" width="20.140625" style="625" customWidth="1"/>
    <col min="8959" max="8959" width="17.28515625" style="625" customWidth="1"/>
    <col min="8960" max="8960" width="9.140625" style="625"/>
    <col min="8961" max="8961" width="13.85546875" style="625" bestFit="1" customWidth="1"/>
    <col min="8962" max="8962" width="16.7109375" style="625" bestFit="1" customWidth="1"/>
    <col min="8963" max="8963" width="12.7109375" style="625" bestFit="1" customWidth="1"/>
    <col min="8964" max="9210" width="9.140625" style="625"/>
    <col min="9211" max="9212" width="18" style="625" customWidth="1"/>
    <col min="9213" max="9213" width="22.28515625" style="625" customWidth="1"/>
    <col min="9214" max="9214" width="20.140625" style="625" customWidth="1"/>
    <col min="9215" max="9215" width="17.28515625" style="625" customWidth="1"/>
    <col min="9216" max="9216" width="9.140625" style="625"/>
    <col min="9217" max="9217" width="13.85546875" style="625" bestFit="1" customWidth="1"/>
    <col min="9218" max="9218" width="16.7109375" style="625" bestFit="1" customWidth="1"/>
    <col min="9219" max="9219" width="12.7109375" style="625" bestFit="1" customWidth="1"/>
    <col min="9220" max="9466" width="9.140625" style="625"/>
    <col min="9467" max="9468" width="18" style="625" customWidth="1"/>
    <col min="9469" max="9469" width="22.28515625" style="625" customWidth="1"/>
    <col min="9470" max="9470" width="20.140625" style="625" customWidth="1"/>
    <col min="9471" max="9471" width="17.28515625" style="625" customWidth="1"/>
    <col min="9472" max="9472" width="9.140625" style="625"/>
    <col min="9473" max="9473" width="13.85546875" style="625" bestFit="1" customWidth="1"/>
    <col min="9474" max="9474" width="16.7109375" style="625" bestFit="1" customWidth="1"/>
    <col min="9475" max="9475" width="12.7109375" style="625" bestFit="1" customWidth="1"/>
    <col min="9476" max="9722" width="9.140625" style="625"/>
    <col min="9723" max="9724" width="18" style="625" customWidth="1"/>
    <col min="9725" max="9725" width="22.28515625" style="625" customWidth="1"/>
    <col min="9726" max="9726" width="20.140625" style="625" customWidth="1"/>
    <col min="9727" max="9727" width="17.28515625" style="625" customWidth="1"/>
    <col min="9728" max="9728" width="9.140625" style="625"/>
    <col min="9729" max="9729" width="13.85546875" style="625" bestFit="1" customWidth="1"/>
    <col min="9730" max="9730" width="16.7109375" style="625" bestFit="1" customWidth="1"/>
    <col min="9731" max="9731" width="12.7109375" style="625" bestFit="1" customWidth="1"/>
    <col min="9732" max="9978" width="9.140625" style="625"/>
    <col min="9979" max="9980" width="18" style="625" customWidth="1"/>
    <col min="9981" max="9981" width="22.28515625" style="625" customWidth="1"/>
    <col min="9982" max="9982" width="20.140625" style="625" customWidth="1"/>
    <col min="9983" max="9983" width="17.28515625" style="625" customWidth="1"/>
    <col min="9984" max="9984" width="9.140625" style="625"/>
    <col min="9985" max="9985" width="13.85546875" style="625" bestFit="1" customWidth="1"/>
    <col min="9986" max="9986" width="16.7109375" style="625" bestFit="1" customWidth="1"/>
    <col min="9987" max="9987" width="12.7109375" style="625" bestFit="1" customWidth="1"/>
    <col min="9988" max="10234" width="9.140625" style="625"/>
    <col min="10235" max="10236" width="18" style="625" customWidth="1"/>
    <col min="10237" max="10237" width="22.28515625" style="625" customWidth="1"/>
    <col min="10238" max="10238" width="20.140625" style="625" customWidth="1"/>
    <col min="10239" max="10239" width="17.28515625" style="625" customWidth="1"/>
    <col min="10240" max="10240" width="9.140625" style="625"/>
    <col min="10241" max="10241" width="13.85546875" style="625" bestFit="1" customWidth="1"/>
    <col min="10242" max="10242" width="16.7109375" style="625" bestFit="1" customWidth="1"/>
    <col min="10243" max="10243" width="12.7109375" style="625" bestFit="1" customWidth="1"/>
    <col min="10244" max="10490" width="9.140625" style="625"/>
    <col min="10491" max="10492" width="18" style="625" customWidth="1"/>
    <col min="10493" max="10493" width="22.28515625" style="625" customWidth="1"/>
    <col min="10494" max="10494" width="20.140625" style="625" customWidth="1"/>
    <col min="10495" max="10495" width="17.28515625" style="625" customWidth="1"/>
    <col min="10496" max="10496" width="9.140625" style="625"/>
    <col min="10497" max="10497" width="13.85546875" style="625" bestFit="1" customWidth="1"/>
    <col min="10498" max="10498" width="16.7109375" style="625" bestFit="1" customWidth="1"/>
    <col min="10499" max="10499" width="12.7109375" style="625" bestFit="1" customWidth="1"/>
    <col min="10500" max="10746" width="9.140625" style="625"/>
    <col min="10747" max="10748" width="18" style="625" customWidth="1"/>
    <col min="10749" max="10749" width="22.28515625" style="625" customWidth="1"/>
    <col min="10750" max="10750" width="20.140625" style="625" customWidth="1"/>
    <col min="10751" max="10751" width="17.28515625" style="625" customWidth="1"/>
    <col min="10752" max="10752" width="9.140625" style="625"/>
    <col min="10753" max="10753" width="13.85546875" style="625" bestFit="1" customWidth="1"/>
    <col min="10754" max="10754" width="16.7109375" style="625" bestFit="1" customWidth="1"/>
    <col min="10755" max="10755" width="12.7109375" style="625" bestFit="1" customWidth="1"/>
    <col min="10756" max="11002" width="9.140625" style="625"/>
    <col min="11003" max="11004" width="18" style="625" customWidth="1"/>
    <col min="11005" max="11005" width="22.28515625" style="625" customWidth="1"/>
    <col min="11006" max="11006" width="20.140625" style="625" customWidth="1"/>
    <col min="11007" max="11007" width="17.28515625" style="625" customWidth="1"/>
    <col min="11008" max="11008" width="9.140625" style="625"/>
    <col min="11009" max="11009" width="13.85546875" style="625" bestFit="1" customWidth="1"/>
    <col min="11010" max="11010" width="16.7109375" style="625" bestFit="1" customWidth="1"/>
    <col min="11011" max="11011" width="12.7109375" style="625" bestFit="1" customWidth="1"/>
    <col min="11012" max="11258" width="9.140625" style="625"/>
    <col min="11259" max="11260" width="18" style="625" customWidth="1"/>
    <col min="11261" max="11261" width="22.28515625" style="625" customWidth="1"/>
    <col min="11262" max="11262" width="20.140625" style="625" customWidth="1"/>
    <col min="11263" max="11263" width="17.28515625" style="625" customWidth="1"/>
    <col min="11264" max="11264" width="9.140625" style="625"/>
    <col min="11265" max="11265" width="13.85546875" style="625" bestFit="1" customWidth="1"/>
    <col min="11266" max="11266" width="16.7109375" style="625" bestFit="1" customWidth="1"/>
    <col min="11267" max="11267" width="12.7109375" style="625" bestFit="1" customWidth="1"/>
    <col min="11268" max="11514" width="9.140625" style="625"/>
    <col min="11515" max="11516" width="18" style="625" customWidth="1"/>
    <col min="11517" max="11517" width="22.28515625" style="625" customWidth="1"/>
    <col min="11518" max="11518" width="20.140625" style="625" customWidth="1"/>
    <col min="11519" max="11519" width="17.28515625" style="625" customWidth="1"/>
    <col min="11520" max="11520" width="9.140625" style="625"/>
    <col min="11521" max="11521" width="13.85546875" style="625" bestFit="1" customWidth="1"/>
    <col min="11522" max="11522" width="16.7109375" style="625" bestFit="1" customWidth="1"/>
    <col min="11523" max="11523" width="12.7109375" style="625" bestFit="1" customWidth="1"/>
    <col min="11524" max="11770" width="9.140625" style="625"/>
    <col min="11771" max="11772" width="18" style="625" customWidth="1"/>
    <col min="11773" max="11773" width="22.28515625" style="625" customWidth="1"/>
    <col min="11774" max="11774" width="20.140625" style="625" customWidth="1"/>
    <col min="11775" max="11775" width="17.28515625" style="625" customWidth="1"/>
    <col min="11776" max="11776" width="9.140625" style="625"/>
    <col min="11777" max="11777" width="13.85546875" style="625" bestFit="1" customWidth="1"/>
    <col min="11778" max="11778" width="16.7109375" style="625" bestFit="1" customWidth="1"/>
    <col min="11779" max="11779" width="12.7109375" style="625" bestFit="1" customWidth="1"/>
    <col min="11780" max="12026" width="9.140625" style="625"/>
    <col min="12027" max="12028" width="18" style="625" customWidth="1"/>
    <col min="12029" max="12029" width="22.28515625" style="625" customWidth="1"/>
    <col min="12030" max="12030" width="20.140625" style="625" customWidth="1"/>
    <col min="12031" max="12031" width="17.28515625" style="625" customWidth="1"/>
    <col min="12032" max="12032" width="9.140625" style="625"/>
    <col min="12033" max="12033" width="13.85546875" style="625" bestFit="1" customWidth="1"/>
    <col min="12034" max="12034" width="16.7109375" style="625" bestFit="1" customWidth="1"/>
    <col min="12035" max="12035" width="12.7109375" style="625" bestFit="1" customWidth="1"/>
    <col min="12036" max="12282" width="9.140625" style="625"/>
    <col min="12283" max="12284" width="18" style="625" customWidth="1"/>
    <col min="12285" max="12285" width="22.28515625" style="625" customWidth="1"/>
    <col min="12286" max="12286" width="20.140625" style="625" customWidth="1"/>
    <col min="12287" max="12287" width="17.28515625" style="625" customWidth="1"/>
    <col min="12288" max="12288" width="9.140625" style="625"/>
    <col min="12289" max="12289" width="13.85546875" style="625" bestFit="1" customWidth="1"/>
    <col min="12290" max="12290" width="16.7109375" style="625" bestFit="1" customWidth="1"/>
    <col min="12291" max="12291" width="12.7109375" style="625" bestFit="1" customWidth="1"/>
    <col min="12292" max="12538" width="9.140625" style="625"/>
    <col min="12539" max="12540" width="18" style="625" customWidth="1"/>
    <col min="12541" max="12541" width="22.28515625" style="625" customWidth="1"/>
    <col min="12542" max="12542" width="20.140625" style="625" customWidth="1"/>
    <col min="12543" max="12543" width="17.28515625" style="625" customWidth="1"/>
    <col min="12544" max="12544" width="9.140625" style="625"/>
    <col min="12545" max="12545" width="13.85546875" style="625" bestFit="1" customWidth="1"/>
    <col min="12546" max="12546" width="16.7109375" style="625" bestFit="1" customWidth="1"/>
    <col min="12547" max="12547" width="12.7109375" style="625" bestFit="1" customWidth="1"/>
    <col min="12548" max="12794" width="9.140625" style="625"/>
    <col min="12795" max="12796" width="18" style="625" customWidth="1"/>
    <col min="12797" max="12797" width="22.28515625" style="625" customWidth="1"/>
    <col min="12798" max="12798" width="20.140625" style="625" customWidth="1"/>
    <col min="12799" max="12799" width="17.28515625" style="625" customWidth="1"/>
    <col min="12800" max="12800" width="9.140625" style="625"/>
    <col min="12801" max="12801" width="13.85546875" style="625" bestFit="1" customWidth="1"/>
    <col min="12802" max="12802" width="16.7109375" style="625" bestFit="1" customWidth="1"/>
    <col min="12803" max="12803" width="12.7109375" style="625" bestFit="1" customWidth="1"/>
    <col min="12804" max="13050" width="9.140625" style="625"/>
    <col min="13051" max="13052" width="18" style="625" customWidth="1"/>
    <col min="13053" max="13053" width="22.28515625" style="625" customWidth="1"/>
    <col min="13054" max="13054" width="20.140625" style="625" customWidth="1"/>
    <col min="13055" max="13055" width="17.28515625" style="625" customWidth="1"/>
    <col min="13056" max="13056" width="9.140625" style="625"/>
    <col min="13057" max="13057" width="13.85546875" style="625" bestFit="1" customWidth="1"/>
    <col min="13058" max="13058" width="16.7109375" style="625" bestFit="1" customWidth="1"/>
    <col min="13059" max="13059" width="12.7109375" style="625" bestFit="1" customWidth="1"/>
    <col min="13060" max="13306" width="9.140625" style="625"/>
    <col min="13307" max="13308" width="18" style="625" customWidth="1"/>
    <col min="13309" max="13309" width="22.28515625" style="625" customWidth="1"/>
    <col min="13310" max="13310" width="20.140625" style="625" customWidth="1"/>
    <col min="13311" max="13311" width="17.28515625" style="625" customWidth="1"/>
    <col min="13312" max="13312" width="9.140625" style="625"/>
    <col min="13313" max="13313" width="13.85546875" style="625" bestFit="1" customWidth="1"/>
    <col min="13314" max="13314" width="16.7109375" style="625" bestFit="1" customWidth="1"/>
    <col min="13315" max="13315" width="12.7109375" style="625" bestFit="1" customWidth="1"/>
    <col min="13316" max="13562" width="9.140625" style="625"/>
    <col min="13563" max="13564" width="18" style="625" customWidth="1"/>
    <col min="13565" max="13565" width="22.28515625" style="625" customWidth="1"/>
    <col min="13566" max="13566" width="20.140625" style="625" customWidth="1"/>
    <col min="13567" max="13567" width="17.28515625" style="625" customWidth="1"/>
    <col min="13568" max="13568" width="9.140625" style="625"/>
    <col min="13569" max="13569" width="13.85546875" style="625" bestFit="1" customWidth="1"/>
    <col min="13570" max="13570" width="16.7109375" style="625" bestFit="1" customWidth="1"/>
    <col min="13571" max="13571" width="12.7109375" style="625" bestFit="1" customWidth="1"/>
    <col min="13572" max="13818" width="9.140625" style="625"/>
    <col min="13819" max="13820" width="18" style="625" customWidth="1"/>
    <col min="13821" max="13821" width="22.28515625" style="625" customWidth="1"/>
    <col min="13822" max="13822" width="20.140625" style="625" customWidth="1"/>
    <col min="13823" max="13823" width="17.28515625" style="625" customWidth="1"/>
    <col min="13824" max="13824" width="9.140625" style="625"/>
    <col min="13825" max="13825" width="13.85546875" style="625" bestFit="1" customWidth="1"/>
    <col min="13826" max="13826" width="16.7109375" style="625" bestFit="1" customWidth="1"/>
    <col min="13827" max="13827" width="12.7109375" style="625" bestFit="1" customWidth="1"/>
    <col min="13828" max="14074" width="9.140625" style="625"/>
    <col min="14075" max="14076" width="18" style="625" customWidth="1"/>
    <col min="14077" max="14077" width="22.28515625" style="625" customWidth="1"/>
    <col min="14078" max="14078" width="20.140625" style="625" customWidth="1"/>
    <col min="14079" max="14079" width="17.28515625" style="625" customWidth="1"/>
    <col min="14080" max="14080" width="9.140625" style="625"/>
    <col min="14081" max="14081" width="13.85546875" style="625" bestFit="1" customWidth="1"/>
    <col min="14082" max="14082" width="16.7109375" style="625" bestFit="1" customWidth="1"/>
    <col min="14083" max="14083" width="12.7109375" style="625" bestFit="1" customWidth="1"/>
    <col min="14084" max="14330" width="9.140625" style="625"/>
    <col min="14331" max="14332" width="18" style="625" customWidth="1"/>
    <col min="14333" max="14333" width="22.28515625" style="625" customWidth="1"/>
    <col min="14334" max="14334" width="20.140625" style="625" customWidth="1"/>
    <col min="14335" max="14335" width="17.28515625" style="625" customWidth="1"/>
    <col min="14336" max="14336" width="9.140625" style="625"/>
    <col min="14337" max="14337" width="13.85546875" style="625" bestFit="1" customWidth="1"/>
    <col min="14338" max="14338" width="16.7109375" style="625" bestFit="1" customWidth="1"/>
    <col min="14339" max="14339" width="12.7109375" style="625" bestFit="1" customWidth="1"/>
    <col min="14340" max="14586" width="9.140625" style="625"/>
    <col min="14587" max="14588" width="18" style="625" customWidth="1"/>
    <col min="14589" max="14589" width="22.28515625" style="625" customWidth="1"/>
    <col min="14590" max="14590" width="20.140625" style="625" customWidth="1"/>
    <col min="14591" max="14591" width="17.28515625" style="625" customWidth="1"/>
    <col min="14592" max="14592" width="9.140625" style="625"/>
    <col min="14593" max="14593" width="13.85546875" style="625" bestFit="1" customWidth="1"/>
    <col min="14594" max="14594" width="16.7109375" style="625" bestFit="1" customWidth="1"/>
    <col min="14595" max="14595" width="12.7109375" style="625" bestFit="1" customWidth="1"/>
    <col min="14596" max="14842" width="9.140625" style="625"/>
    <col min="14843" max="14844" width="18" style="625" customWidth="1"/>
    <col min="14845" max="14845" width="22.28515625" style="625" customWidth="1"/>
    <col min="14846" max="14846" width="20.140625" style="625" customWidth="1"/>
    <col min="14847" max="14847" width="17.28515625" style="625" customWidth="1"/>
    <col min="14848" max="14848" width="9.140625" style="625"/>
    <col min="14849" max="14849" width="13.85546875" style="625" bestFit="1" customWidth="1"/>
    <col min="14850" max="14850" width="16.7109375" style="625" bestFit="1" customWidth="1"/>
    <col min="14851" max="14851" width="12.7109375" style="625" bestFit="1" customWidth="1"/>
    <col min="14852" max="15098" width="9.140625" style="625"/>
    <col min="15099" max="15100" width="18" style="625" customWidth="1"/>
    <col min="15101" max="15101" width="22.28515625" style="625" customWidth="1"/>
    <col min="15102" max="15102" width="20.140625" style="625" customWidth="1"/>
    <col min="15103" max="15103" width="17.28515625" style="625" customWidth="1"/>
    <col min="15104" max="15104" width="9.140625" style="625"/>
    <col min="15105" max="15105" width="13.85546875" style="625" bestFit="1" customWidth="1"/>
    <col min="15106" max="15106" width="16.7109375" style="625" bestFit="1" customWidth="1"/>
    <col min="15107" max="15107" width="12.7109375" style="625" bestFit="1" customWidth="1"/>
    <col min="15108" max="15354" width="9.140625" style="625"/>
    <col min="15355" max="15356" width="18" style="625" customWidth="1"/>
    <col min="15357" max="15357" width="22.28515625" style="625" customWidth="1"/>
    <col min="15358" max="15358" width="20.140625" style="625" customWidth="1"/>
    <col min="15359" max="15359" width="17.28515625" style="625" customWidth="1"/>
    <col min="15360" max="15360" width="9.140625" style="625"/>
    <col min="15361" max="15361" width="13.85546875" style="625" bestFit="1" customWidth="1"/>
    <col min="15362" max="15362" width="16.7109375" style="625" bestFit="1" customWidth="1"/>
    <col min="15363" max="15363" width="12.7109375" style="625" bestFit="1" customWidth="1"/>
    <col min="15364" max="15610" width="9.140625" style="625"/>
    <col min="15611" max="15612" width="18" style="625" customWidth="1"/>
    <col min="15613" max="15613" width="22.28515625" style="625" customWidth="1"/>
    <col min="15614" max="15614" width="20.140625" style="625" customWidth="1"/>
    <col min="15615" max="15615" width="17.28515625" style="625" customWidth="1"/>
    <col min="15616" max="15616" width="9.140625" style="625"/>
    <col min="15617" max="15617" width="13.85546875" style="625" bestFit="1" customWidth="1"/>
    <col min="15618" max="15618" width="16.7109375" style="625" bestFit="1" customWidth="1"/>
    <col min="15619" max="15619" width="12.7109375" style="625" bestFit="1" customWidth="1"/>
    <col min="15620" max="15866" width="9.140625" style="625"/>
    <col min="15867" max="15868" width="18" style="625" customWidth="1"/>
    <col min="15869" max="15869" width="22.28515625" style="625" customWidth="1"/>
    <col min="15870" max="15870" width="20.140625" style="625" customWidth="1"/>
    <col min="15871" max="15871" width="17.28515625" style="625" customWidth="1"/>
    <col min="15872" max="15872" width="9.140625" style="625"/>
    <col min="15873" max="15873" width="13.85546875" style="625" bestFit="1" customWidth="1"/>
    <col min="15874" max="15874" width="16.7109375" style="625" bestFit="1" customWidth="1"/>
    <col min="15875" max="15875" width="12.7109375" style="625" bestFit="1" customWidth="1"/>
    <col min="15876" max="16122" width="9.140625" style="625"/>
    <col min="16123" max="16124" width="18" style="625" customWidth="1"/>
    <col min="16125" max="16125" width="22.28515625" style="625" customWidth="1"/>
    <col min="16126" max="16126" width="20.140625" style="625" customWidth="1"/>
    <col min="16127" max="16127" width="17.28515625" style="625" customWidth="1"/>
    <col min="16128" max="16128" width="9.140625" style="625"/>
    <col min="16129" max="16129" width="13.85546875" style="625" bestFit="1" customWidth="1"/>
    <col min="16130" max="16130" width="16.7109375" style="625" bestFit="1" customWidth="1"/>
    <col min="16131" max="16131" width="12.7109375" style="625" bestFit="1" customWidth="1"/>
    <col min="16132" max="16384" width="9.140625" style="625"/>
  </cols>
  <sheetData>
    <row r="5" spans="1:8" ht="30.75" customHeight="1" x14ac:dyDescent="0.2">
      <c r="A5" s="706" t="s">
        <v>738</v>
      </c>
      <c r="B5" s="706"/>
      <c r="C5" s="706"/>
      <c r="D5" s="706"/>
      <c r="E5" s="626"/>
    </row>
    <row r="6" spans="1:8" ht="51.75" customHeight="1" x14ac:dyDescent="0.2">
      <c r="A6" s="707"/>
      <c r="B6" s="627" t="s">
        <v>739</v>
      </c>
      <c r="C6" s="627" t="s">
        <v>740</v>
      </c>
      <c r="D6" s="627" t="s">
        <v>741</v>
      </c>
      <c r="E6" s="628"/>
    </row>
    <row r="7" spans="1:8" ht="23.25" customHeight="1" x14ac:dyDescent="0.2">
      <c r="A7" s="708">
        <v>42400</v>
      </c>
      <c r="B7" s="629">
        <v>2919</v>
      </c>
      <c r="C7" s="630">
        <v>4266.852870999991</v>
      </c>
      <c r="D7" s="630">
        <v>245.5972099999999</v>
      </c>
      <c r="E7" s="604"/>
      <c r="F7" s="604"/>
      <c r="G7" s="604"/>
      <c r="H7" s="604"/>
    </row>
    <row r="8" spans="1:8" ht="23.25" customHeight="1" x14ac:dyDescent="0.2">
      <c r="A8" s="708">
        <v>42429</v>
      </c>
      <c r="B8" s="629">
        <v>5346</v>
      </c>
      <c r="C8" s="630">
        <v>7697.7687109999952</v>
      </c>
      <c r="D8" s="630">
        <v>1080.6809200000002</v>
      </c>
      <c r="E8" s="604"/>
      <c r="F8" s="604"/>
      <c r="G8" s="604"/>
    </row>
    <row r="9" spans="1:8" ht="22.5" customHeight="1" x14ac:dyDescent="0.2">
      <c r="A9" s="708">
        <v>42460</v>
      </c>
      <c r="B9" s="629">
        <v>9448</v>
      </c>
      <c r="C9" s="630">
        <v>12076.815103241826</v>
      </c>
      <c r="D9" s="630">
        <v>1994.6206600000003</v>
      </c>
      <c r="E9" s="604"/>
      <c r="F9" s="604"/>
      <c r="G9" s="604"/>
    </row>
    <row r="10" spans="1:8" ht="22.5" customHeight="1" x14ac:dyDescent="0.2">
      <c r="A10" s="708">
        <v>42490</v>
      </c>
      <c r="B10" s="629">
        <v>15332</v>
      </c>
      <c r="C10" s="630">
        <v>17145.063233241734</v>
      </c>
      <c r="D10" s="630">
        <v>2931.8143700000005</v>
      </c>
      <c r="E10" s="604"/>
      <c r="F10" s="604"/>
      <c r="G10" s="604"/>
    </row>
    <row r="11" spans="1:8" ht="25.5" customHeight="1" x14ac:dyDescent="0.2">
      <c r="A11" s="708">
        <v>42521</v>
      </c>
      <c r="B11" s="629">
        <v>19698</v>
      </c>
      <c r="C11" s="630">
        <v>21308.956637241714</v>
      </c>
      <c r="D11" s="630">
        <v>4287.0696200000011</v>
      </c>
    </row>
    <row r="12" spans="1:8" ht="24" customHeight="1" x14ac:dyDescent="0.2">
      <c r="C12" s="631"/>
    </row>
    <row r="13" spans="1:8" ht="23.25" customHeight="1" x14ac:dyDescent="0.2"/>
    <row r="14" spans="1:8" ht="25.5" customHeight="1" x14ac:dyDescent="0.2"/>
    <row r="15" spans="1:8" ht="26.25" customHeight="1" x14ac:dyDescent="0.2"/>
    <row r="16" spans="1:8" ht="23.25" customHeight="1" x14ac:dyDescent="0.2"/>
    <row r="17" spans="3:4" ht="24.75" customHeight="1" x14ac:dyDescent="0.2"/>
    <row r="18" spans="3:4" ht="26.25" customHeight="1" x14ac:dyDescent="0.2"/>
    <row r="19" spans="3:4" ht="21.75" customHeight="1" x14ac:dyDescent="0.2"/>
    <row r="20" spans="3:4" x14ac:dyDescent="0.2">
      <c r="C20" s="631"/>
      <c r="D20" s="631"/>
    </row>
    <row r="21" spans="3:4" x14ac:dyDescent="0.2">
      <c r="C21" s="631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3:S23"/>
  <sheetViews>
    <sheetView zoomScale="90" zoomScaleNormal="90" workbookViewId="0">
      <selection activeCell="D46" sqref="D45:D46"/>
    </sheetView>
  </sheetViews>
  <sheetFormatPr defaultRowHeight="14.25" x14ac:dyDescent="0.2"/>
  <cols>
    <col min="1" max="1" width="34.28515625" style="625" customWidth="1"/>
    <col min="2" max="2" width="22.85546875" style="625" customWidth="1"/>
    <col min="3" max="3" width="20.7109375" style="625" customWidth="1"/>
    <col min="4" max="4" width="13" style="625" customWidth="1"/>
    <col min="5" max="11" width="12" style="625" customWidth="1"/>
    <col min="12" max="12" width="12.5703125" style="625" customWidth="1"/>
    <col min="13" max="17" width="12.7109375" style="625" customWidth="1"/>
    <col min="18" max="18" width="25" style="625" customWidth="1"/>
    <col min="19" max="19" width="12.28515625" style="625" customWidth="1"/>
    <col min="20" max="264" width="9.140625" style="625"/>
    <col min="265" max="265" width="34.28515625" style="625" customWidth="1"/>
    <col min="266" max="266" width="28.7109375" style="625" customWidth="1"/>
    <col min="267" max="272" width="10.28515625" style="625" customWidth="1"/>
    <col min="273" max="273" width="11.7109375" style="625" customWidth="1"/>
    <col min="274" max="274" width="25" style="625" customWidth="1"/>
    <col min="275" max="275" width="12.28515625" style="625" customWidth="1"/>
    <col min="276" max="520" width="9.140625" style="625"/>
    <col min="521" max="521" width="34.28515625" style="625" customWidth="1"/>
    <col min="522" max="522" width="28.7109375" style="625" customWidth="1"/>
    <col min="523" max="528" width="10.28515625" style="625" customWidth="1"/>
    <col min="529" max="529" width="11.7109375" style="625" customWidth="1"/>
    <col min="530" max="530" width="25" style="625" customWidth="1"/>
    <col min="531" max="531" width="12.28515625" style="625" customWidth="1"/>
    <col min="532" max="776" width="9.140625" style="625"/>
    <col min="777" max="777" width="34.28515625" style="625" customWidth="1"/>
    <col min="778" max="778" width="28.7109375" style="625" customWidth="1"/>
    <col min="779" max="784" width="10.28515625" style="625" customWidth="1"/>
    <col min="785" max="785" width="11.7109375" style="625" customWidth="1"/>
    <col min="786" max="786" width="25" style="625" customWidth="1"/>
    <col min="787" max="787" width="12.28515625" style="625" customWidth="1"/>
    <col min="788" max="1032" width="9.140625" style="625"/>
    <col min="1033" max="1033" width="34.28515625" style="625" customWidth="1"/>
    <col min="1034" max="1034" width="28.7109375" style="625" customWidth="1"/>
    <col min="1035" max="1040" width="10.28515625" style="625" customWidth="1"/>
    <col min="1041" max="1041" width="11.7109375" style="625" customWidth="1"/>
    <col min="1042" max="1042" width="25" style="625" customWidth="1"/>
    <col min="1043" max="1043" width="12.28515625" style="625" customWidth="1"/>
    <col min="1044" max="1288" width="9.140625" style="625"/>
    <col min="1289" max="1289" width="34.28515625" style="625" customWidth="1"/>
    <col min="1290" max="1290" width="28.7109375" style="625" customWidth="1"/>
    <col min="1291" max="1296" width="10.28515625" style="625" customWidth="1"/>
    <col min="1297" max="1297" width="11.7109375" style="625" customWidth="1"/>
    <col min="1298" max="1298" width="25" style="625" customWidth="1"/>
    <col min="1299" max="1299" width="12.28515625" style="625" customWidth="1"/>
    <col min="1300" max="1544" width="9.140625" style="625"/>
    <col min="1545" max="1545" width="34.28515625" style="625" customWidth="1"/>
    <col min="1546" max="1546" width="28.7109375" style="625" customWidth="1"/>
    <col min="1547" max="1552" width="10.28515625" style="625" customWidth="1"/>
    <col min="1553" max="1553" width="11.7109375" style="625" customWidth="1"/>
    <col min="1554" max="1554" width="25" style="625" customWidth="1"/>
    <col min="1555" max="1555" width="12.28515625" style="625" customWidth="1"/>
    <col min="1556" max="1800" width="9.140625" style="625"/>
    <col min="1801" max="1801" width="34.28515625" style="625" customWidth="1"/>
    <col min="1802" max="1802" width="28.7109375" style="625" customWidth="1"/>
    <col min="1803" max="1808" width="10.28515625" style="625" customWidth="1"/>
    <col min="1809" max="1809" width="11.7109375" style="625" customWidth="1"/>
    <col min="1810" max="1810" width="25" style="625" customWidth="1"/>
    <col min="1811" max="1811" width="12.28515625" style="625" customWidth="1"/>
    <col min="1812" max="2056" width="9.140625" style="625"/>
    <col min="2057" max="2057" width="34.28515625" style="625" customWidth="1"/>
    <col min="2058" max="2058" width="28.7109375" style="625" customWidth="1"/>
    <col min="2059" max="2064" width="10.28515625" style="625" customWidth="1"/>
    <col min="2065" max="2065" width="11.7109375" style="625" customWidth="1"/>
    <col min="2066" max="2066" width="25" style="625" customWidth="1"/>
    <col min="2067" max="2067" width="12.28515625" style="625" customWidth="1"/>
    <col min="2068" max="2312" width="9.140625" style="625"/>
    <col min="2313" max="2313" width="34.28515625" style="625" customWidth="1"/>
    <col min="2314" max="2314" width="28.7109375" style="625" customWidth="1"/>
    <col min="2315" max="2320" width="10.28515625" style="625" customWidth="1"/>
    <col min="2321" max="2321" width="11.7109375" style="625" customWidth="1"/>
    <col min="2322" max="2322" width="25" style="625" customWidth="1"/>
    <col min="2323" max="2323" width="12.28515625" style="625" customWidth="1"/>
    <col min="2324" max="2568" width="9.140625" style="625"/>
    <col min="2569" max="2569" width="34.28515625" style="625" customWidth="1"/>
    <col min="2570" max="2570" width="28.7109375" style="625" customWidth="1"/>
    <col min="2571" max="2576" width="10.28515625" style="625" customWidth="1"/>
    <col min="2577" max="2577" width="11.7109375" style="625" customWidth="1"/>
    <col min="2578" max="2578" width="25" style="625" customWidth="1"/>
    <col min="2579" max="2579" width="12.28515625" style="625" customWidth="1"/>
    <col min="2580" max="2824" width="9.140625" style="625"/>
    <col min="2825" max="2825" width="34.28515625" style="625" customWidth="1"/>
    <col min="2826" max="2826" width="28.7109375" style="625" customWidth="1"/>
    <col min="2827" max="2832" width="10.28515625" style="625" customWidth="1"/>
    <col min="2833" max="2833" width="11.7109375" style="625" customWidth="1"/>
    <col min="2834" max="2834" width="25" style="625" customWidth="1"/>
    <col min="2835" max="2835" width="12.28515625" style="625" customWidth="1"/>
    <col min="2836" max="3080" width="9.140625" style="625"/>
    <col min="3081" max="3081" width="34.28515625" style="625" customWidth="1"/>
    <col min="3082" max="3082" width="28.7109375" style="625" customWidth="1"/>
    <col min="3083" max="3088" width="10.28515625" style="625" customWidth="1"/>
    <col min="3089" max="3089" width="11.7109375" style="625" customWidth="1"/>
    <col min="3090" max="3090" width="25" style="625" customWidth="1"/>
    <col min="3091" max="3091" width="12.28515625" style="625" customWidth="1"/>
    <col min="3092" max="3336" width="9.140625" style="625"/>
    <col min="3337" max="3337" width="34.28515625" style="625" customWidth="1"/>
    <col min="3338" max="3338" width="28.7109375" style="625" customWidth="1"/>
    <col min="3339" max="3344" width="10.28515625" style="625" customWidth="1"/>
    <col min="3345" max="3345" width="11.7109375" style="625" customWidth="1"/>
    <col min="3346" max="3346" width="25" style="625" customWidth="1"/>
    <col min="3347" max="3347" width="12.28515625" style="625" customWidth="1"/>
    <col min="3348" max="3592" width="9.140625" style="625"/>
    <col min="3593" max="3593" width="34.28515625" style="625" customWidth="1"/>
    <col min="3594" max="3594" width="28.7109375" style="625" customWidth="1"/>
    <col min="3595" max="3600" width="10.28515625" style="625" customWidth="1"/>
    <col min="3601" max="3601" width="11.7109375" style="625" customWidth="1"/>
    <col min="3602" max="3602" width="25" style="625" customWidth="1"/>
    <col min="3603" max="3603" width="12.28515625" style="625" customWidth="1"/>
    <col min="3604" max="3848" width="9.140625" style="625"/>
    <col min="3849" max="3849" width="34.28515625" style="625" customWidth="1"/>
    <col min="3850" max="3850" width="28.7109375" style="625" customWidth="1"/>
    <col min="3851" max="3856" width="10.28515625" style="625" customWidth="1"/>
    <col min="3857" max="3857" width="11.7109375" style="625" customWidth="1"/>
    <col min="3858" max="3858" width="25" style="625" customWidth="1"/>
    <col min="3859" max="3859" width="12.28515625" style="625" customWidth="1"/>
    <col min="3860" max="4104" width="9.140625" style="625"/>
    <col min="4105" max="4105" width="34.28515625" style="625" customWidth="1"/>
    <col min="4106" max="4106" width="28.7109375" style="625" customWidth="1"/>
    <col min="4107" max="4112" width="10.28515625" style="625" customWidth="1"/>
    <col min="4113" max="4113" width="11.7109375" style="625" customWidth="1"/>
    <col min="4114" max="4114" width="25" style="625" customWidth="1"/>
    <col min="4115" max="4115" width="12.28515625" style="625" customWidth="1"/>
    <col min="4116" max="4360" width="9.140625" style="625"/>
    <col min="4361" max="4361" width="34.28515625" style="625" customWidth="1"/>
    <col min="4362" max="4362" width="28.7109375" style="625" customWidth="1"/>
    <col min="4363" max="4368" width="10.28515625" style="625" customWidth="1"/>
    <col min="4369" max="4369" width="11.7109375" style="625" customWidth="1"/>
    <col min="4370" max="4370" width="25" style="625" customWidth="1"/>
    <col min="4371" max="4371" width="12.28515625" style="625" customWidth="1"/>
    <col min="4372" max="4616" width="9.140625" style="625"/>
    <col min="4617" max="4617" width="34.28515625" style="625" customWidth="1"/>
    <col min="4618" max="4618" width="28.7109375" style="625" customWidth="1"/>
    <col min="4619" max="4624" width="10.28515625" style="625" customWidth="1"/>
    <col min="4625" max="4625" width="11.7109375" style="625" customWidth="1"/>
    <col min="4626" max="4626" width="25" style="625" customWidth="1"/>
    <col min="4627" max="4627" width="12.28515625" style="625" customWidth="1"/>
    <col min="4628" max="4872" width="9.140625" style="625"/>
    <col min="4873" max="4873" width="34.28515625" style="625" customWidth="1"/>
    <col min="4874" max="4874" width="28.7109375" style="625" customWidth="1"/>
    <col min="4875" max="4880" width="10.28515625" style="625" customWidth="1"/>
    <col min="4881" max="4881" width="11.7109375" style="625" customWidth="1"/>
    <col min="4882" max="4882" width="25" style="625" customWidth="1"/>
    <col min="4883" max="4883" width="12.28515625" style="625" customWidth="1"/>
    <col min="4884" max="5128" width="9.140625" style="625"/>
    <col min="5129" max="5129" width="34.28515625" style="625" customWidth="1"/>
    <col min="5130" max="5130" width="28.7109375" style="625" customWidth="1"/>
    <col min="5131" max="5136" width="10.28515625" style="625" customWidth="1"/>
    <col min="5137" max="5137" width="11.7109375" style="625" customWidth="1"/>
    <col min="5138" max="5138" width="25" style="625" customWidth="1"/>
    <col min="5139" max="5139" width="12.28515625" style="625" customWidth="1"/>
    <col min="5140" max="5384" width="9.140625" style="625"/>
    <col min="5385" max="5385" width="34.28515625" style="625" customWidth="1"/>
    <col min="5386" max="5386" width="28.7109375" style="625" customWidth="1"/>
    <col min="5387" max="5392" width="10.28515625" style="625" customWidth="1"/>
    <col min="5393" max="5393" width="11.7109375" style="625" customWidth="1"/>
    <col min="5394" max="5394" width="25" style="625" customWidth="1"/>
    <col min="5395" max="5395" width="12.28515625" style="625" customWidth="1"/>
    <col min="5396" max="5640" width="9.140625" style="625"/>
    <col min="5641" max="5641" width="34.28515625" style="625" customWidth="1"/>
    <col min="5642" max="5642" width="28.7109375" style="625" customWidth="1"/>
    <col min="5643" max="5648" width="10.28515625" style="625" customWidth="1"/>
    <col min="5649" max="5649" width="11.7109375" style="625" customWidth="1"/>
    <col min="5650" max="5650" width="25" style="625" customWidth="1"/>
    <col min="5651" max="5651" width="12.28515625" style="625" customWidth="1"/>
    <col min="5652" max="5896" width="9.140625" style="625"/>
    <col min="5897" max="5897" width="34.28515625" style="625" customWidth="1"/>
    <col min="5898" max="5898" width="28.7109375" style="625" customWidth="1"/>
    <col min="5899" max="5904" width="10.28515625" style="625" customWidth="1"/>
    <col min="5905" max="5905" width="11.7109375" style="625" customWidth="1"/>
    <col min="5906" max="5906" width="25" style="625" customWidth="1"/>
    <col min="5907" max="5907" width="12.28515625" style="625" customWidth="1"/>
    <col min="5908" max="6152" width="9.140625" style="625"/>
    <col min="6153" max="6153" width="34.28515625" style="625" customWidth="1"/>
    <col min="6154" max="6154" width="28.7109375" style="625" customWidth="1"/>
    <col min="6155" max="6160" width="10.28515625" style="625" customWidth="1"/>
    <col min="6161" max="6161" width="11.7109375" style="625" customWidth="1"/>
    <col min="6162" max="6162" width="25" style="625" customWidth="1"/>
    <col min="6163" max="6163" width="12.28515625" style="625" customWidth="1"/>
    <col min="6164" max="6408" width="9.140625" style="625"/>
    <col min="6409" max="6409" width="34.28515625" style="625" customWidth="1"/>
    <col min="6410" max="6410" width="28.7109375" style="625" customWidth="1"/>
    <col min="6411" max="6416" width="10.28515625" style="625" customWidth="1"/>
    <col min="6417" max="6417" width="11.7109375" style="625" customWidth="1"/>
    <col min="6418" max="6418" width="25" style="625" customWidth="1"/>
    <col min="6419" max="6419" width="12.28515625" style="625" customWidth="1"/>
    <col min="6420" max="6664" width="9.140625" style="625"/>
    <col min="6665" max="6665" width="34.28515625" style="625" customWidth="1"/>
    <col min="6666" max="6666" width="28.7109375" style="625" customWidth="1"/>
    <col min="6667" max="6672" width="10.28515625" style="625" customWidth="1"/>
    <col min="6673" max="6673" width="11.7109375" style="625" customWidth="1"/>
    <col min="6674" max="6674" width="25" style="625" customWidth="1"/>
    <col min="6675" max="6675" width="12.28515625" style="625" customWidth="1"/>
    <col min="6676" max="6920" width="9.140625" style="625"/>
    <col min="6921" max="6921" width="34.28515625" style="625" customWidth="1"/>
    <col min="6922" max="6922" width="28.7109375" style="625" customWidth="1"/>
    <col min="6923" max="6928" width="10.28515625" style="625" customWidth="1"/>
    <col min="6929" max="6929" width="11.7109375" style="625" customWidth="1"/>
    <col min="6930" max="6930" width="25" style="625" customWidth="1"/>
    <col min="6931" max="6931" width="12.28515625" style="625" customWidth="1"/>
    <col min="6932" max="7176" width="9.140625" style="625"/>
    <col min="7177" max="7177" width="34.28515625" style="625" customWidth="1"/>
    <col min="7178" max="7178" width="28.7109375" style="625" customWidth="1"/>
    <col min="7179" max="7184" width="10.28515625" style="625" customWidth="1"/>
    <col min="7185" max="7185" width="11.7109375" style="625" customWidth="1"/>
    <col min="7186" max="7186" width="25" style="625" customWidth="1"/>
    <col min="7187" max="7187" width="12.28515625" style="625" customWidth="1"/>
    <col min="7188" max="7432" width="9.140625" style="625"/>
    <col min="7433" max="7433" width="34.28515625" style="625" customWidth="1"/>
    <col min="7434" max="7434" width="28.7109375" style="625" customWidth="1"/>
    <col min="7435" max="7440" width="10.28515625" style="625" customWidth="1"/>
    <col min="7441" max="7441" width="11.7109375" style="625" customWidth="1"/>
    <col min="7442" max="7442" width="25" style="625" customWidth="1"/>
    <col min="7443" max="7443" width="12.28515625" style="625" customWidth="1"/>
    <col min="7444" max="7688" width="9.140625" style="625"/>
    <col min="7689" max="7689" width="34.28515625" style="625" customWidth="1"/>
    <col min="7690" max="7690" width="28.7109375" style="625" customWidth="1"/>
    <col min="7691" max="7696" width="10.28515625" style="625" customWidth="1"/>
    <col min="7697" max="7697" width="11.7109375" style="625" customWidth="1"/>
    <col min="7698" max="7698" width="25" style="625" customWidth="1"/>
    <col min="7699" max="7699" width="12.28515625" style="625" customWidth="1"/>
    <col min="7700" max="7944" width="9.140625" style="625"/>
    <col min="7945" max="7945" width="34.28515625" style="625" customWidth="1"/>
    <col min="7946" max="7946" width="28.7109375" style="625" customWidth="1"/>
    <col min="7947" max="7952" width="10.28515625" style="625" customWidth="1"/>
    <col min="7953" max="7953" width="11.7109375" style="625" customWidth="1"/>
    <col min="7954" max="7954" width="25" style="625" customWidth="1"/>
    <col min="7955" max="7955" width="12.28515625" style="625" customWidth="1"/>
    <col min="7956" max="8200" width="9.140625" style="625"/>
    <col min="8201" max="8201" width="34.28515625" style="625" customWidth="1"/>
    <col min="8202" max="8202" width="28.7109375" style="625" customWidth="1"/>
    <col min="8203" max="8208" width="10.28515625" style="625" customWidth="1"/>
    <col min="8209" max="8209" width="11.7109375" style="625" customWidth="1"/>
    <col min="8210" max="8210" width="25" style="625" customWidth="1"/>
    <col min="8211" max="8211" width="12.28515625" style="625" customWidth="1"/>
    <col min="8212" max="8456" width="9.140625" style="625"/>
    <col min="8457" max="8457" width="34.28515625" style="625" customWidth="1"/>
    <col min="8458" max="8458" width="28.7109375" style="625" customWidth="1"/>
    <col min="8459" max="8464" width="10.28515625" style="625" customWidth="1"/>
    <col min="8465" max="8465" width="11.7109375" style="625" customWidth="1"/>
    <col min="8466" max="8466" width="25" style="625" customWidth="1"/>
    <col min="8467" max="8467" width="12.28515625" style="625" customWidth="1"/>
    <col min="8468" max="8712" width="9.140625" style="625"/>
    <col min="8713" max="8713" width="34.28515625" style="625" customWidth="1"/>
    <col min="8714" max="8714" width="28.7109375" style="625" customWidth="1"/>
    <col min="8715" max="8720" width="10.28515625" style="625" customWidth="1"/>
    <col min="8721" max="8721" width="11.7109375" style="625" customWidth="1"/>
    <col min="8722" max="8722" width="25" style="625" customWidth="1"/>
    <col min="8723" max="8723" width="12.28515625" style="625" customWidth="1"/>
    <col min="8724" max="8968" width="9.140625" style="625"/>
    <col min="8969" max="8969" width="34.28515625" style="625" customWidth="1"/>
    <col min="8970" max="8970" width="28.7109375" style="625" customWidth="1"/>
    <col min="8971" max="8976" width="10.28515625" style="625" customWidth="1"/>
    <col min="8977" max="8977" width="11.7109375" style="625" customWidth="1"/>
    <col min="8978" max="8978" width="25" style="625" customWidth="1"/>
    <col min="8979" max="8979" width="12.28515625" style="625" customWidth="1"/>
    <col min="8980" max="9224" width="9.140625" style="625"/>
    <col min="9225" max="9225" width="34.28515625" style="625" customWidth="1"/>
    <col min="9226" max="9226" width="28.7109375" style="625" customWidth="1"/>
    <col min="9227" max="9232" width="10.28515625" style="625" customWidth="1"/>
    <col min="9233" max="9233" width="11.7109375" style="625" customWidth="1"/>
    <col min="9234" max="9234" width="25" style="625" customWidth="1"/>
    <col min="9235" max="9235" width="12.28515625" style="625" customWidth="1"/>
    <col min="9236" max="9480" width="9.140625" style="625"/>
    <col min="9481" max="9481" width="34.28515625" style="625" customWidth="1"/>
    <col min="9482" max="9482" width="28.7109375" style="625" customWidth="1"/>
    <col min="9483" max="9488" width="10.28515625" style="625" customWidth="1"/>
    <col min="9489" max="9489" width="11.7109375" style="625" customWidth="1"/>
    <col min="9490" max="9490" width="25" style="625" customWidth="1"/>
    <col min="9491" max="9491" width="12.28515625" style="625" customWidth="1"/>
    <col min="9492" max="9736" width="9.140625" style="625"/>
    <col min="9737" max="9737" width="34.28515625" style="625" customWidth="1"/>
    <col min="9738" max="9738" width="28.7109375" style="625" customWidth="1"/>
    <col min="9739" max="9744" width="10.28515625" style="625" customWidth="1"/>
    <col min="9745" max="9745" width="11.7109375" style="625" customWidth="1"/>
    <col min="9746" max="9746" width="25" style="625" customWidth="1"/>
    <col min="9747" max="9747" width="12.28515625" style="625" customWidth="1"/>
    <col min="9748" max="9992" width="9.140625" style="625"/>
    <col min="9993" max="9993" width="34.28515625" style="625" customWidth="1"/>
    <col min="9994" max="9994" width="28.7109375" style="625" customWidth="1"/>
    <col min="9995" max="10000" width="10.28515625" style="625" customWidth="1"/>
    <col min="10001" max="10001" width="11.7109375" style="625" customWidth="1"/>
    <col min="10002" max="10002" width="25" style="625" customWidth="1"/>
    <col min="10003" max="10003" width="12.28515625" style="625" customWidth="1"/>
    <col min="10004" max="10248" width="9.140625" style="625"/>
    <col min="10249" max="10249" width="34.28515625" style="625" customWidth="1"/>
    <col min="10250" max="10250" width="28.7109375" style="625" customWidth="1"/>
    <col min="10251" max="10256" width="10.28515625" style="625" customWidth="1"/>
    <col min="10257" max="10257" width="11.7109375" style="625" customWidth="1"/>
    <col min="10258" max="10258" width="25" style="625" customWidth="1"/>
    <col min="10259" max="10259" width="12.28515625" style="625" customWidth="1"/>
    <col min="10260" max="10504" width="9.140625" style="625"/>
    <col min="10505" max="10505" width="34.28515625" style="625" customWidth="1"/>
    <col min="10506" max="10506" width="28.7109375" style="625" customWidth="1"/>
    <col min="10507" max="10512" width="10.28515625" style="625" customWidth="1"/>
    <col min="10513" max="10513" width="11.7109375" style="625" customWidth="1"/>
    <col min="10514" max="10514" width="25" style="625" customWidth="1"/>
    <col min="10515" max="10515" width="12.28515625" style="625" customWidth="1"/>
    <col min="10516" max="10760" width="9.140625" style="625"/>
    <col min="10761" max="10761" width="34.28515625" style="625" customWidth="1"/>
    <col min="10762" max="10762" width="28.7109375" style="625" customWidth="1"/>
    <col min="10763" max="10768" width="10.28515625" style="625" customWidth="1"/>
    <col min="10769" max="10769" width="11.7109375" style="625" customWidth="1"/>
    <col min="10770" max="10770" width="25" style="625" customWidth="1"/>
    <col min="10771" max="10771" width="12.28515625" style="625" customWidth="1"/>
    <col min="10772" max="11016" width="9.140625" style="625"/>
    <col min="11017" max="11017" width="34.28515625" style="625" customWidth="1"/>
    <col min="11018" max="11018" width="28.7109375" style="625" customWidth="1"/>
    <col min="11019" max="11024" width="10.28515625" style="625" customWidth="1"/>
    <col min="11025" max="11025" width="11.7109375" style="625" customWidth="1"/>
    <col min="11026" max="11026" width="25" style="625" customWidth="1"/>
    <col min="11027" max="11027" width="12.28515625" style="625" customWidth="1"/>
    <col min="11028" max="11272" width="9.140625" style="625"/>
    <col min="11273" max="11273" width="34.28515625" style="625" customWidth="1"/>
    <col min="11274" max="11274" width="28.7109375" style="625" customWidth="1"/>
    <col min="11275" max="11280" width="10.28515625" style="625" customWidth="1"/>
    <col min="11281" max="11281" width="11.7109375" style="625" customWidth="1"/>
    <col min="11282" max="11282" width="25" style="625" customWidth="1"/>
    <col min="11283" max="11283" width="12.28515625" style="625" customWidth="1"/>
    <col min="11284" max="11528" width="9.140625" style="625"/>
    <col min="11529" max="11529" width="34.28515625" style="625" customWidth="1"/>
    <col min="11530" max="11530" width="28.7109375" style="625" customWidth="1"/>
    <col min="11531" max="11536" width="10.28515625" style="625" customWidth="1"/>
    <col min="11537" max="11537" width="11.7109375" style="625" customWidth="1"/>
    <col min="11538" max="11538" width="25" style="625" customWidth="1"/>
    <col min="11539" max="11539" width="12.28515625" style="625" customWidth="1"/>
    <col min="11540" max="11784" width="9.140625" style="625"/>
    <col min="11785" max="11785" width="34.28515625" style="625" customWidth="1"/>
    <col min="11786" max="11786" width="28.7109375" style="625" customWidth="1"/>
    <col min="11787" max="11792" width="10.28515625" style="625" customWidth="1"/>
    <col min="11793" max="11793" width="11.7109375" style="625" customWidth="1"/>
    <col min="11794" max="11794" width="25" style="625" customWidth="1"/>
    <col min="11795" max="11795" width="12.28515625" style="625" customWidth="1"/>
    <col min="11796" max="12040" width="9.140625" style="625"/>
    <col min="12041" max="12041" width="34.28515625" style="625" customWidth="1"/>
    <col min="12042" max="12042" width="28.7109375" style="625" customWidth="1"/>
    <col min="12043" max="12048" width="10.28515625" style="625" customWidth="1"/>
    <col min="12049" max="12049" width="11.7109375" style="625" customWidth="1"/>
    <col min="12050" max="12050" width="25" style="625" customWidth="1"/>
    <col min="12051" max="12051" width="12.28515625" style="625" customWidth="1"/>
    <col min="12052" max="12296" width="9.140625" style="625"/>
    <col min="12297" max="12297" width="34.28515625" style="625" customWidth="1"/>
    <col min="12298" max="12298" width="28.7109375" style="625" customWidth="1"/>
    <col min="12299" max="12304" width="10.28515625" style="625" customWidth="1"/>
    <col min="12305" max="12305" width="11.7109375" style="625" customWidth="1"/>
    <col min="12306" max="12306" width="25" style="625" customWidth="1"/>
    <col min="12307" max="12307" width="12.28515625" style="625" customWidth="1"/>
    <col min="12308" max="12552" width="9.140625" style="625"/>
    <col min="12553" max="12553" width="34.28515625" style="625" customWidth="1"/>
    <col min="12554" max="12554" width="28.7109375" style="625" customWidth="1"/>
    <col min="12555" max="12560" width="10.28515625" style="625" customWidth="1"/>
    <col min="12561" max="12561" width="11.7109375" style="625" customWidth="1"/>
    <col min="12562" max="12562" width="25" style="625" customWidth="1"/>
    <col min="12563" max="12563" width="12.28515625" style="625" customWidth="1"/>
    <col min="12564" max="12808" width="9.140625" style="625"/>
    <col min="12809" max="12809" width="34.28515625" style="625" customWidth="1"/>
    <col min="12810" max="12810" width="28.7109375" style="625" customWidth="1"/>
    <col min="12811" max="12816" width="10.28515625" style="625" customWidth="1"/>
    <col min="12817" max="12817" width="11.7109375" style="625" customWidth="1"/>
    <col min="12818" max="12818" width="25" style="625" customWidth="1"/>
    <col min="12819" max="12819" width="12.28515625" style="625" customWidth="1"/>
    <col min="12820" max="13064" width="9.140625" style="625"/>
    <col min="13065" max="13065" width="34.28515625" style="625" customWidth="1"/>
    <col min="13066" max="13066" width="28.7109375" style="625" customWidth="1"/>
    <col min="13067" max="13072" width="10.28515625" style="625" customWidth="1"/>
    <col min="13073" max="13073" width="11.7109375" style="625" customWidth="1"/>
    <col min="13074" max="13074" width="25" style="625" customWidth="1"/>
    <col min="13075" max="13075" width="12.28515625" style="625" customWidth="1"/>
    <col min="13076" max="13320" width="9.140625" style="625"/>
    <col min="13321" max="13321" width="34.28515625" style="625" customWidth="1"/>
    <col min="13322" max="13322" width="28.7109375" style="625" customWidth="1"/>
    <col min="13323" max="13328" width="10.28515625" style="625" customWidth="1"/>
    <col min="13329" max="13329" width="11.7109375" style="625" customWidth="1"/>
    <col min="13330" max="13330" width="25" style="625" customWidth="1"/>
    <col min="13331" max="13331" width="12.28515625" style="625" customWidth="1"/>
    <col min="13332" max="13576" width="9.140625" style="625"/>
    <col min="13577" max="13577" width="34.28515625" style="625" customWidth="1"/>
    <col min="13578" max="13578" width="28.7109375" style="625" customWidth="1"/>
    <col min="13579" max="13584" width="10.28515625" style="625" customWidth="1"/>
    <col min="13585" max="13585" width="11.7109375" style="625" customWidth="1"/>
    <col min="13586" max="13586" width="25" style="625" customWidth="1"/>
    <col min="13587" max="13587" width="12.28515625" style="625" customWidth="1"/>
    <col min="13588" max="13832" width="9.140625" style="625"/>
    <col min="13833" max="13833" width="34.28515625" style="625" customWidth="1"/>
    <col min="13834" max="13834" width="28.7109375" style="625" customWidth="1"/>
    <col min="13835" max="13840" width="10.28515625" style="625" customWidth="1"/>
    <col min="13841" max="13841" width="11.7109375" style="625" customWidth="1"/>
    <col min="13842" max="13842" width="25" style="625" customWidth="1"/>
    <col min="13843" max="13843" width="12.28515625" style="625" customWidth="1"/>
    <col min="13844" max="14088" width="9.140625" style="625"/>
    <col min="14089" max="14089" width="34.28515625" style="625" customWidth="1"/>
    <col min="14090" max="14090" width="28.7109375" style="625" customWidth="1"/>
    <col min="14091" max="14096" width="10.28515625" style="625" customWidth="1"/>
    <col min="14097" max="14097" width="11.7109375" style="625" customWidth="1"/>
    <col min="14098" max="14098" width="25" style="625" customWidth="1"/>
    <col min="14099" max="14099" width="12.28515625" style="625" customWidth="1"/>
    <col min="14100" max="14344" width="9.140625" style="625"/>
    <col min="14345" max="14345" width="34.28515625" style="625" customWidth="1"/>
    <col min="14346" max="14346" width="28.7109375" style="625" customWidth="1"/>
    <col min="14347" max="14352" width="10.28515625" style="625" customWidth="1"/>
    <col min="14353" max="14353" width="11.7109375" style="625" customWidth="1"/>
    <col min="14354" max="14354" width="25" style="625" customWidth="1"/>
    <col min="14355" max="14355" width="12.28515625" style="625" customWidth="1"/>
    <col min="14356" max="14600" width="9.140625" style="625"/>
    <col min="14601" max="14601" width="34.28515625" style="625" customWidth="1"/>
    <col min="14602" max="14602" width="28.7109375" style="625" customWidth="1"/>
    <col min="14603" max="14608" width="10.28515625" style="625" customWidth="1"/>
    <col min="14609" max="14609" width="11.7109375" style="625" customWidth="1"/>
    <col min="14610" max="14610" width="25" style="625" customWidth="1"/>
    <col min="14611" max="14611" width="12.28515625" style="625" customWidth="1"/>
    <col min="14612" max="14856" width="9.140625" style="625"/>
    <col min="14857" max="14857" width="34.28515625" style="625" customWidth="1"/>
    <col min="14858" max="14858" width="28.7109375" style="625" customWidth="1"/>
    <col min="14859" max="14864" width="10.28515625" style="625" customWidth="1"/>
    <col min="14865" max="14865" width="11.7109375" style="625" customWidth="1"/>
    <col min="14866" max="14866" width="25" style="625" customWidth="1"/>
    <col min="14867" max="14867" width="12.28515625" style="625" customWidth="1"/>
    <col min="14868" max="15112" width="9.140625" style="625"/>
    <col min="15113" max="15113" width="34.28515625" style="625" customWidth="1"/>
    <col min="15114" max="15114" width="28.7109375" style="625" customWidth="1"/>
    <col min="15115" max="15120" width="10.28515625" style="625" customWidth="1"/>
    <col min="15121" max="15121" width="11.7109375" style="625" customWidth="1"/>
    <col min="15122" max="15122" width="25" style="625" customWidth="1"/>
    <col min="15123" max="15123" width="12.28515625" style="625" customWidth="1"/>
    <col min="15124" max="15368" width="9.140625" style="625"/>
    <col min="15369" max="15369" width="34.28515625" style="625" customWidth="1"/>
    <col min="15370" max="15370" width="28.7109375" style="625" customWidth="1"/>
    <col min="15371" max="15376" width="10.28515625" style="625" customWidth="1"/>
    <col min="15377" max="15377" width="11.7109375" style="625" customWidth="1"/>
    <col min="15378" max="15378" width="25" style="625" customWidth="1"/>
    <col min="15379" max="15379" width="12.28515625" style="625" customWidth="1"/>
    <col min="15380" max="15624" width="9.140625" style="625"/>
    <col min="15625" max="15625" width="34.28515625" style="625" customWidth="1"/>
    <col min="15626" max="15626" width="28.7109375" style="625" customWidth="1"/>
    <col min="15627" max="15632" width="10.28515625" style="625" customWidth="1"/>
    <col min="15633" max="15633" width="11.7109375" style="625" customWidth="1"/>
    <col min="15634" max="15634" width="25" style="625" customWidth="1"/>
    <col min="15635" max="15635" width="12.28515625" style="625" customWidth="1"/>
    <col min="15636" max="15880" width="9.140625" style="625"/>
    <col min="15881" max="15881" width="34.28515625" style="625" customWidth="1"/>
    <col min="15882" max="15882" width="28.7109375" style="625" customWidth="1"/>
    <col min="15883" max="15888" width="10.28515625" style="625" customWidth="1"/>
    <col min="15889" max="15889" width="11.7109375" style="625" customWidth="1"/>
    <col min="15890" max="15890" width="25" style="625" customWidth="1"/>
    <col min="15891" max="15891" width="12.28515625" style="625" customWidth="1"/>
    <col min="15892" max="16136" width="9.140625" style="625"/>
    <col min="16137" max="16137" width="34.28515625" style="625" customWidth="1"/>
    <col min="16138" max="16138" width="28.7109375" style="625" customWidth="1"/>
    <col min="16139" max="16144" width="10.28515625" style="625" customWidth="1"/>
    <col min="16145" max="16145" width="11.7109375" style="625" customWidth="1"/>
    <col min="16146" max="16146" width="25" style="625" customWidth="1"/>
    <col min="16147" max="16147" width="12.28515625" style="625" customWidth="1"/>
    <col min="16148" max="16384" width="9.140625" style="625"/>
  </cols>
  <sheetData>
    <row r="3" spans="1:19" ht="52.5" customHeight="1" x14ac:dyDescent="0.25">
      <c r="A3" s="632" t="s">
        <v>742</v>
      </c>
      <c r="B3" s="632"/>
      <c r="C3" s="633"/>
      <c r="D3" s="634"/>
      <c r="E3" s="634"/>
      <c r="F3" s="634"/>
      <c r="G3" s="634"/>
      <c r="H3" s="634"/>
      <c r="I3" s="634"/>
      <c r="J3" s="634"/>
      <c r="K3" s="634"/>
      <c r="L3" s="604"/>
      <c r="M3" s="604"/>
      <c r="N3" s="604"/>
      <c r="O3" s="604"/>
      <c r="P3" s="604"/>
      <c r="Q3" s="604"/>
    </row>
    <row r="4" spans="1:19" x14ac:dyDescent="0.2">
      <c r="A4" s="619"/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04"/>
      <c r="M4" s="604"/>
      <c r="N4" s="604"/>
      <c r="O4" s="604"/>
      <c r="P4" s="604"/>
      <c r="Q4" s="604"/>
    </row>
    <row r="5" spans="1:19" ht="24" customHeight="1" x14ac:dyDescent="0.2">
      <c r="A5" s="709" t="s">
        <v>743</v>
      </c>
      <c r="B5" s="709"/>
      <c r="C5" s="709"/>
      <c r="D5" s="635"/>
      <c r="E5" s="635"/>
      <c r="F5" s="635"/>
      <c r="G5" s="635"/>
      <c r="H5" s="635"/>
      <c r="I5" s="635"/>
      <c r="J5" s="635"/>
      <c r="K5" s="635"/>
      <c r="L5" s="604"/>
      <c r="M5" s="604"/>
      <c r="N5" s="604"/>
      <c r="O5" s="604"/>
      <c r="P5" s="604"/>
      <c r="Q5" s="604"/>
    </row>
    <row r="6" spans="1:19" x14ac:dyDescent="0.2">
      <c r="A6" s="709"/>
      <c r="B6" s="709"/>
      <c r="C6" s="709"/>
      <c r="D6" s="635"/>
      <c r="E6" s="635"/>
      <c r="F6" s="635"/>
      <c r="G6" s="635"/>
      <c r="H6" s="635"/>
      <c r="I6" s="635"/>
      <c r="J6" s="635"/>
      <c r="K6" s="635"/>
      <c r="L6" s="604"/>
      <c r="M6" s="604"/>
      <c r="N6" s="604"/>
      <c r="O6" s="604"/>
      <c r="P6" s="604"/>
      <c r="Q6" s="604"/>
    </row>
    <row r="7" spans="1:19" ht="33" customHeight="1" x14ac:dyDescent="0.2">
      <c r="A7" s="709" t="s">
        <v>744</v>
      </c>
      <c r="B7" s="710" t="s">
        <v>745</v>
      </c>
      <c r="C7" s="711">
        <v>96145</v>
      </c>
      <c r="D7" s="635"/>
      <c r="E7" s="635"/>
      <c r="F7" s="635"/>
      <c r="G7" s="635"/>
      <c r="H7" s="635"/>
      <c r="I7" s="635"/>
      <c r="J7" s="635"/>
      <c r="K7" s="635"/>
      <c r="L7" s="604"/>
      <c r="M7" s="604"/>
      <c r="N7" s="604"/>
      <c r="O7" s="604"/>
      <c r="P7" s="604"/>
      <c r="Q7" s="604"/>
    </row>
    <row r="8" spans="1:19" ht="32.25" customHeight="1" x14ac:dyDescent="0.2">
      <c r="A8" s="709"/>
      <c r="B8" s="712" t="s">
        <v>746</v>
      </c>
      <c r="C8" s="711">
        <v>46641.957079999956</v>
      </c>
      <c r="D8" s="635"/>
      <c r="E8" s="635"/>
      <c r="F8" s="635"/>
      <c r="G8" s="635"/>
      <c r="H8" s="635"/>
      <c r="I8" s="635"/>
      <c r="J8" s="635"/>
      <c r="K8" s="635"/>
      <c r="L8" s="604"/>
      <c r="M8" s="604"/>
      <c r="N8" s="604"/>
      <c r="O8" s="604"/>
      <c r="P8" s="604"/>
      <c r="Q8" s="604"/>
      <c r="S8" s="636"/>
    </row>
    <row r="9" spans="1:19" ht="46.5" customHeight="1" x14ac:dyDescent="0.2">
      <c r="A9" s="712" t="s">
        <v>747</v>
      </c>
      <c r="B9" s="710" t="s">
        <v>746</v>
      </c>
      <c r="C9" s="711">
        <v>7709.3455800000002</v>
      </c>
      <c r="D9" s="635"/>
      <c r="E9" s="635"/>
      <c r="F9" s="635"/>
      <c r="G9" s="635"/>
      <c r="H9" s="635"/>
      <c r="I9" s="635"/>
      <c r="J9" s="635"/>
      <c r="K9" s="635"/>
      <c r="L9" s="637"/>
      <c r="M9" s="604"/>
      <c r="N9" s="604"/>
      <c r="O9" s="604"/>
      <c r="P9" s="604"/>
      <c r="Q9" s="604"/>
      <c r="R9" s="638"/>
      <c r="S9" s="638"/>
    </row>
    <row r="10" spans="1:19" x14ac:dyDescent="0.2">
      <c r="A10" s="639" t="s">
        <v>748</v>
      </c>
      <c r="B10" s="639"/>
      <c r="C10" s="640"/>
      <c r="D10" s="640"/>
      <c r="E10" s="640"/>
      <c r="F10" s="640"/>
      <c r="G10" s="640"/>
      <c r="H10" s="640"/>
      <c r="I10" s="640"/>
      <c r="J10" s="640"/>
      <c r="K10" s="640"/>
      <c r="L10" s="641"/>
      <c r="M10" s="604"/>
      <c r="N10" s="604"/>
      <c r="O10" s="604"/>
      <c r="P10" s="604"/>
      <c r="Q10" s="604"/>
      <c r="R10" s="638"/>
      <c r="S10" s="638"/>
    </row>
    <row r="11" spans="1:19" x14ac:dyDescent="0.2">
      <c r="A11" s="640"/>
      <c r="B11" s="640"/>
      <c r="C11" s="640"/>
      <c r="D11" s="640"/>
      <c r="E11" s="640"/>
      <c r="F11" s="640"/>
      <c r="G11" s="640"/>
      <c r="H11" s="640"/>
      <c r="I11" s="640"/>
      <c r="J11" s="640"/>
      <c r="K11" s="640"/>
      <c r="L11" s="641"/>
      <c r="M11" s="604"/>
      <c r="N11" s="604"/>
      <c r="O11" s="604"/>
      <c r="P11" s="604"/>
      <c r="Q11" s="604"/>
      <c r="R11" s="638"/>
      <c r="S11" s="638"/>
    </row>
    <row r="12" spans="1:19" x14ac:dyDescent="0.2">
      <c r="A12" s="640"/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04"/>
      <c r="M12" s="604"/>
      <c r="N12" s="604"/>
      <c r="O12" s="604"/>
      <c r="P12" s="604"/>
      <c r="Q12" s="604"/>
      <c r="R12" s="638"/>
      <c r="S12" s="638"/>
    </row>
    <row r="19" spans="1:15" x14ac:dyDescent="0.2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</row>
    <row r="20" spans="1:15" x14ac:dyDescent="0.2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</row>
    <row r="21" spans="1:15" x14ac:dyDescent="0.2">
      <c r="A21" s="604"/>
      <c r="B21" s="604"/>
      <c r="C21" s="604"/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</row>
    <row r="22" spans="1:15" x14ac:dyDescent="0.2">
      <c r="A22" s="604"/>
      <c r="B22" s="604"/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</row>
    <row r="23" spans="1:15" x14ac:dyDescent="0.2">
      <c r="A23" s="604"/>
      <c r="B23" s="604"/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604"/>
    </row>
  </sheetData>
  <mergeCells count="3">
    <mergeCell ref="A3:C3"/>
    <mergeCell ref="A5:C6"/>
    <mergeCell ref="A7:A8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1:D9"/>
  <sheetViews>
    <sheetView zoomScale="80" zoomScaleNormal="80" workbookViewId="0">
      <selection activeCell="D46" sqref="D45:D46"/>
    </sheetView>
  </sheetViews>
  <sheetFormatPr defaultRowHeight="12.75" x14ac:dyDescent="0.2"/>
  <cols>
    <col min="1" max="1" width="19.140625" style="618" customWidth="1"/>
    <col min="2" max="2" width="17.85546875" style="618" customWidth="1"/>
    <col min="3" max="3" width="21.5703125" style="618" customWidth="1"/>
    <col min="4" max="4" width="17.85546875" style="618" customWidth="1"/>
    <col min="5" max="253" width="9.140625" style="618"/>
    <col min="254" max="254" width="19.140625" style="618" customWidth="1"/>
    <col min="255" max="257" width="17.85546875" style="618" customWidth="1"/>
    <col min="258" max="509" width="9.140625" style="618"/>
    <col min="510" max="510" width="19.140625" style="618" customWidth="1"/>
    <col min="511" max="513" width="17.85546875" style="618" customWidth="1"/>
    <col min="514" max="765" width="9.140625" style="618"/>
    <col min="766" max="766" width="19.140625" style="618" customWidth="1"/>
    <col min="767" max="769" width="17.85546875" style="618" customWidth="1"/>
    <col min="770" max="1021" width="9.140625" style="618"/>
    <col min="1022" max="1022" width="19.140625" style="618" customWidth="1"/>
    <col min="1023" max="1025" width="17.85546875" style="618" customWidth="1"/>
    <col min="1026" max="1277" width="9.140625" style="618"/>
    <col min="1278" max="1278" width="19.140625" style="618" customWidth="1"/>
    <col min="1279" max="1281" width="17.85546875" style="618" customWidth="1"/>
    <col min="1282" max="1533" width="9.140625" style="618"/>
    <col min="1534" max="1534" width="19.140625" style="618" customWidth="1"/>
    <col min="1535" max="1537" width="17.85546875" style="618" customWidth="1"/>
    <col min="1538" max="1789" width="9.140625" style="618"/>
    <col min="1790" max="1790" width="19.140625" style="618" customWidth="1"/>
    <col min="1791" max="1793" width="17.85546875" style="618" customWidth="1"/>
    <col min="1794" max="2045" width="9.140625" style="618"/>
    <col min="2046" max="2046" width="19.140625" style="618" customWidth="1"/>
    <col min="2047" max="2049" width="17.85546875" style="618" customWidth="1"/>
    <col min="2050" max="2301" width="9.140625" style="618"/>
    <col min="2302" max="2302" width="19.140625" style="618" customWidth="1"/>
    <col min="2303" max="2305" width="17.85546875" style="618" customWidth="1"/>
    <col min="2306" max="2557" width="9.140625" style="618"/>
    <col min="2558" max="2558" width="19.140625" style="618" customWidth="1"/>
    <col min="2559" max="2561" width="17.85546875" style="618" customWidth="1"/>
    <col min="2562" max="2813" width="9.140625" style="618"/>
    <col min="2814" max="2814" width="19.140625" style="618" customWidth="1"/>
    <col min="2815" max="2817" width="17.85546875" style="618" customWidth="1"/>
    <col min="2818" max="3069" width="9.140625" style="618"/>
    <col min="3070" max="3070" width="19.140625" style="618" customWidth="1"/>
    <col min="3071" max="3073" width="17.85546875" style="618" customWidth="1"/>
    <col min="3074" max="3325" width="9.140625" style="618"/>
    <col min="3326" max="3326" width="19.140625" style="618" customWidth="1"/>
    <col min="3327" max="3329" width="17.85546875" style="618" customWidth="1"/>
    <col min="3330" max="3581" width="9.140625" style="618"/>
    <col min="3582" max="3582" width="19.140625" style="618" customWidth="1"/>
    <col min="3583" max="3585" width="17.85546875" style="618" customWidth="1"/>
    <col min="3586" max="3837" width="9.140625" style="618"/>
    <col min="3838" max="3838" width="19.140625" style="618" customWidth="1"/>
    <col min="3839" max="3841" width="17.85546875" style="618" customWidth="1"/>
    <col min="3842" max="4093" width="9.140625" style="618"/>
    <col min="4094" max="4094" width="19.140625" style="618" customWidth="1"/>
    <col min="4095" max="4097" width="17.85546875" style="618" customWidth="1"/>
    <col min="4098" max="4349" width="9.140625" style="618"/>
    <col min="4350" max="4350" width="19.140625" style="618" customWidth="1"/>
    <col min="4351" max="4353" width="17.85546875" style="618" customWidth="1"/>
    <col min="4354" max="4605" width="9.140625" style="618"/>
    <col min="4606" max="4606" width="19.140625" style="618" customWidth="1"/>
    <col min="4607" max="4609" width="17.85546875" style="618" customWidth="1"/>
    <col min="4610" max="4861" width="9.140625" style="618"/>
    <col min="4862" max="4862" width="19.140625" style="618" customWidth="1"/>
    <col min="4863" max="4865" width="17.85546875" style="618" customWidth="1"/>
    <col min="4866" max="5117" width="9.140625" style="618"/>
    <col min="5118" max="5118" width="19.140625" style="618" customWidth="1"/>
    <col min="5119" max="5121" width="17.85546875" style="618" customWidth="1"/>
    <col min="5122" max="5373" width="9.140625" style="618"/>
    <col min="5374" max="5374" width="19.140625" style="618" customWidth="1"/>
    <col min="5375" max="5377" width="17.85546875" style="618" customWidth="1"/>
    <col min="5378" max="5629" width="9.140625" style="618"/>
    <col min="5630" max="5630" width="19.140625" style="618" customWidth="1"/>
    <col min="5631" max="5633" width="17.85546875" style="618" customWidth="1"/>
    <col min="5634" max="5885" width="9.140625" style="618"/>
    <col min="5886" max="5886" width="19.140625" style="618" customWidth="1"/>
    <col min="5887" max="5889" width="17.85546875" style="618" customWidth="1"/>
    <col min="5890" max="6141" width="9.140625" style="618"/>
    <col min="6142" max="6142" width="19.140625" style="618" customWidth="1"/>
    <col min="6143" max="6145" width="17.85546875" style="618" customWidth="1"/>
    <col min="6146" max="6397" width="9.140625" style="618"/>
    <col min="6398" max="6398" width="19.140625" style="618" customWidth="1"/>
    <col min="6399" max="6401" width="17.85546875" style="618" customWidth="1"/>
    <col min="6402" max="6653" width="9.140625" style="618"/>
    <col min="6654" max="6654" width="19.140625" style="618" customWidth="1"/>
    <col min="6655" max="6657" width="17.85546875" style="618" customWidth="1"/>
    <col min="6658" max="6909" width="9.140625" style="618"/>
    <col min="6910" max="6910" width="19.140625" style="618" customWidth="1"/>
    <col min="6911" max="6913" width="17.85546875" style="618" customWidth="1"/>
    <col min="6914" max="7165" width="9.140625" style="618"/>
    <col min="7166" max="7166" width="19.140625" style="618" customWidth="1"/>
    <col min="7167" max="7169" width="17.85546875" style="618" customWidth="1"/>
    <col min="7170" max="7421" width="9.140625" style="618"/>
    <col min="7422" max="7422" width="19.140625" style="618" customWidth="1"/>
    <col min="7423" max="7425" width="17.85546875" style="618" customWidth="1"/>
    <col min="7426" max="7677" width="9.140625" style="618"/>
    <col min="7678" max="7678" width="19.140625" style="618" customWidth="1"/>
    <col min="7679" max="7681" width="17.85546875" style="618" customWidth="1"/>
    <col min="7682" max="7933" width="9.140625" style="618"/>
    <col min="7934" max="7934" width="19.140625" style="618" customWidth="1"/>
    <col min="7935" max="7937" width="17.85546875" style="618" customWidth="1"/>
    <col min="7938" max="8189" width="9.140625" style="618"/>
    <col min="8190" max="8190" width="19.140625" style="618" customWidth="1"/>
    <col min="8191" max="8193" width="17.85546875" style="618" customWidth="1"/>
    <col min="8194" max="8445" width="9.140625" style="618"/>
    <col min="8446" max="8446" width="19.140625" style="618" customWidth="1"/>
    <col min="8447" max="8449" width="17.85546875" style="618" customWidth="1"/>
    <col min="8450" max="8701" width="9.140625" style="618"/>
    <col min="8702" max="8702" width="19.140625" style="618" customWidth="1"/>
    <col min="8703" max="8705" width="17.85546875" style="618" customWidth="1"/>
    <col min="8706" max="8957" width="9.140625" style="618"/>
    <col min="8958" max="8958" width="19.140625" style="618" customWidth="1"/>
    <col min="8959" max="8961" width="17.85546875" style="618" customWidth="1"/>
    <col min="8962" max="9213" width="9.140625" style="618"/>
    <col min="9214" max="9214" width="19.140625" style="618" customWidth="1"/>
    <col min="9215" max="9217" width="17.85546875" style="618" customWidth="1"/>
    <col min="9218" max="9469" width="9.140625" style="618"/>
    <col min="9470" max="9470" width="19.140625" style="618" customWidth="1"/>
    <col min="9471" max="9473" width="17.85546875" style="618" customWidth="1"/>
    <col min="9474" max="9725" width="9.140625" style="618"/>
    <col min="9726" max="9726" width="19.140625" style="618" customWidth="1"/>
    <col min="9727" max="9729" width="17.85546875" style="618" customWidth="1"/>
    <col min="9730" max="9981" width="9.140625" style="618"/>
    <col min="9982" max="9982" width="19.140625" style="618" customWidth="1"/>
    <col min="9983" max="9985" width="17.85546875" style="618" customWidth="1"/>
    <col min="9986" max="10237" width="9.140625" style="618"/>
    <col min="10238" max="10238" width="19.140625" style="618" customWidth="1"/>
    <col min="10239" max="10241" width="17.85546875" style="618" customWidth="1"/>
    <col min="10242" max="10493" width="9.140625" style="618"/>
    <col min="10494" max="10494" width="19.140625" style="618" customWidth="1"/>
    <col min="10495" max="10497" width="17.85546875" style="618" customWidth="1"/>
    <col min="10498" max="10749" width="9.140625" style="618"/>
    <col min="10750" max="10750" width="19.140625" style="618" customWidth="1"/>
    <col min="10751" max="10753" width="17.85546875" style="618" customWidth="1"/>
    <col min="10754" max="11005" width="9.140625" style="618"/>
    <col min="11006" max="11006" width="19.140625" style="618" customWidth="1"/>
    <col min="11007" max="11009" width="17.85546875" style="618" customWidth="1"/>
    <col min="11010" max="11261" width="9.140625" style="618"/>
    <col min="11262" max="11262" width="19.140625" style="618" customWidth="1"/>
    <col min="11263" max="11265" width="17.85546875" style="618" customWidth="1"/>
    <col min="11266" max="11517" width="9.140625" style="618"/>
    <col min="11518" max="11518" width="19.140625" style="618" customWidth="1"/>
    <col min="11519" max="11521" width="17.85546875" style="618" customWidth="1"/>
    <col min="11522" max="11773" width="9.140625" style="618"/>
    <col min="11774" max="11774" width="19.140625" style="618" customWidth="1"/>
    <col min="11775" max="11777" width="17.85546875" style="618" customWidth="1"/>
    <col min="11778" max="12029" width="9.140625" style="618"/>
    <col min="12030" max="12030" width="19.140625" style="618" customWidth="1"/>
    <col min="12031" max="12033" width="17.85546875" style="618" customWidth="1"/>
    <col min="12034" max="12285" width="9.140625" style="618"/>
    <col min="12286" max="12286" width="19.140625" style="618" customWidth="1"/>
    <col min="12287" max="12289" width="17.85546875" style="618" customWidth="1"/>
    <col min="12290" max="12541" width="9.140625" style="618"/>
    <col min="12542" max="12542" width="19.140625" style="618" customWidth="1"/>
    <col min="12543" max="12545" width="17.85546875" style="618" customWidth="1"/>
    <col min="12546" max="12797" width="9.140625" style="618"/>
    <col min="12798" max="12798" width="19.140625" style="618" customWidth="1"/>
    <col min="12799" max="12801" width="17.85546875" style="618" customWidth="1"/>
    <col min="12802" max="13053" width="9.140625" style="618"/>
    <col min="13054" max="13054" width="19.140625" style="618" customWidth="1"/>
    <col min="13055" max="13057" width="17.85546875" style="618" customWidth="1"/>
    <col min="13058" max="13309" width="9.140625" style="618"/>
    <col min="13310" max="13310" width="19.140625" style="618" customWidth="1"/>
    <col min="13311" max="13313" width="17.85546875" style="618" customWidth="1"/>
    <col min="13314" max="13565" width="9.140625" style="618"/>
    <col min="13566" max="13566" width="19.140625" style="618" customWidth="1"/>
    <col min="13567" max="13569" width="17.85546875" style="618" customWidth="1"/>
    <col min="13570" max="13821" width="9.140625" style="618"/>
    <col min="13822" max="13822" width="19.140625" style="618" customWidth="1"/>
    <col min="13823" max="13825" width="17.85546875" style="618" customWidth="1"/>
    <col min="13826" max="14077" width="9.140625" style="618"/>
    <col min="14078" max="14078" width="19.140625" style="618" customWidth="1"/>
    <col min="14079" max="14081" width="17.85546875" style="618" customWidth="1"/>
    <col min="14082" max="14333" width="9.140625" style="618"/>
    <col min="14334" max="14334" width="19.140625" style="618" customWidth="1"/>
    <col min="14335" max="14337" width="17.85546875" style="618" customWidth="1"/>
    <col min="14338" max="14589" width="9.140625" style="618"/>
    <col min="14590" max="14590" width="19.140625" style="618" customWidth="1"/>
    <col min="14591" max="14593" width="17.85546875" style="618" customWidth="1"/>
    <col min="14594" max="14845" width="9.140625" style="618"/>
    <col min="14846" max="14846" width="19.140625" style="618" customWidth="1"/>
    <col min="14847" max="14849" width="17.85546875" style="618" customWidth="1"/>
    <col min="14850" max="15101" width="9.140625" style="618"/>
    <col min="15102" max="15102" width="19.140625" style="618" customWidth="1"/>
    <col min="15103" max="15105" width="17.85546875" style="618" customWidth="1"/>
    <col min="15106" max="15357" width="9.140625" style="618"/>
    <col min="15358" max="15358" width="19.140625" style="618" customWidth="1"/>
    <col min="15359" max="15361" width="17.85546875" style="618" customWidth="1"/>
    <col min="15362" max="15613" width="9.140625" style="618"/>
    <col min="15614" max="15614" width="19.140625" style="618" customWidth="1"/>
    <col min="15615" max="15617" width="17.85546875" style="618" customWidth="1"/>
    <col min="15618" max="15869" width="9.140625" style="618"/>
    <col min="15870" max="15870" width="19.140625" style="618" customWidth="1"/>
    <col min="15871" max="15873" width="17.85546875" style="618" customWidth="1"/>
    <col min="15874" max="16125" width="9.140625" style="618"/>
    <col min="16126" max="16126" width="19.140625" style="618" customWidth="1"/>
    <col min="16127" max="16129" width="17.85546875" style="618" customWidth="1"/>
    <col min="16130" max="16384" width="9.140625" style="618"/>
  </cols>
  <sheetData>
    <row r="1" spans="1:4" x14ac:dyDescent="0.2">
      <c r="D1" s="642"/>
    </row>
    <row r="2" spans="1:4" x14ac:dyDescent="0.2">
      <c r="A2" s="643"/>
      <c r="B2" s="643"/>
      <c r="C2" s="643"/>
      <c r="D2" s="643"/>
    </row>
    <row r="3" spans="1:4" ht="39.75" customHeight="1" x14ac:dyDescent="0.2">
      <c r="A3" s="713" t="s">
        <v>749</v>
      </c>
      <c r="B3" s="713"/>
      <c r="C3" s="713"/>
      <c r="D3" s="713"/>
    </row>
    <row r="4" spans="1:4" ht="72" customHeight="1" x14ac:dyDescent="0.2">
      <c r="A4" s="714" t="s">
        <v>750</v>
      </c>
      <c r="B4" s="687" t="s">
        <v>751</v>
      </c>
      <c r="C4" s="687" t="s">
        <v>752</v>
      </c>
      <c r="D4" s="687" t="s">
        <v>753</v>
      </c>
    </row>
    <row r="5" spans="1:4" ht="24" customHeight="1" x14ac:dyDescent="0.2">
      <c r="A5" s="715">
        <v>42400</v>
      </c>
      <c r="B5" s="716">
        <v>54</v>
      </c>
      <c r="C5" s="716">
        <v>133.97991999999999</v>
      </c>
      <c r="D5" s="716">
        <v>2.66689</v>
      </c>
    </row>
    <row r="6" spans="1:4" ht="23.25" customHeight="1" x14ac:dyDescent="0.2">
      <c r="A6" s="715">
        <v>42429</v>
      </c>
      <c r="B6" s="716">
        <v>119</v>
      </c>
      <c r="C6" s="716">
        <v>450.96158999999994</v>
      </c>
      <c r="D6" s="716">
        <v>19.356239999999993</v>
      </c>
    </row>
    <row r="7" spans="1:4" ht="21.75" customHeight="1" x14ac:dyDescent="0.2">
      <c r="A7" s="715">
        <v>42460</v>
      </c>
      <c r="B7" s="716">
        <v>205</v>
      </c>
      <c r="C7" s="716">
        <v>789.6627900000002</v>
      </c>
      <c r="D7" s="716">
        <v>72.347829999999988</v>
      </c>
    </row>
    <row r="8" spans="1:4" ht="27.75" customHeight="1" x14ac:dyDescent="0.2">
      <c r="A8" s="715">
        <v>42490</v>
      </c>
      <c r="B8" s="716">
        <v>274</v>
      </c>
      <c r="C8" s="716">
        <v>1088.98831</v>
      </c>
      <c r="D8" s="716">
        <v>136.79626000000002</v>
      </c>
    </row>
    <row r="9" spans="1:4" ht="24" customHeight="1" x14ac:dyDescent="0.2">
      <c r="A9" s="715">
        <v>42521</v>
      </c>
      <c r="B9" s="716">
        <v>356</v>
      </c>
      <c r="C9" s="716">
        <v>1351.5385800000001</v>
      </c>
      <c r="D9" s="716">
        <v>229.21783000000005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23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5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poboč._4_16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2015 a 2016</vt:lpstr>
      <vt:lpstr>SF</vt:lpstr>
      <vt:lpstr>Objednávky a faktúry</vt:lpstr>
      <vt:lpstr>600</vt:lpstr>
      <vt:lpstr>700</vt:lpstr>
      <vt:lpstr>ústredie 600</vt:lpstr>
      <vt:lpstr>URR</vt:lpstr>
      <vt:lpstr>Hárok2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2016-06-13T14:28:42Z</cp:lastPrinted>
  <dcterms:created xsi:type="dcterms:W3CDTF">2007-11-13T07:23:54Z</dcterms:created>
  <dcterms:modified xsi:type="dcterms:W3CDTF">2016-06-13T14:32:22Z</dcterms:modified>
</cp:coreProperties>
</file>