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6495" windowHeight="3780" activeTab="5"/>
  </bookViews>
  <sheets>
    <sheet name="V ZFNP" sheetId="5" r:id="rId1"/>
    <sheet name="V ZFÚP" sheetId="4" r:id="rId2"/>
    <sheet name="V ZFGP" sheetId="1" r:id="rId3"/>
    <sheet name="V ZFPvN" sheetId="3" r:id="rId4"/>
    <sheet name="600" sheetId="6" r:id="rId5"/>
    <sheet name="Pobočky" sheetId="7" r:id="rId6"/>
    <sheet name="Hárok2" sheetId="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ol1" localSheetId="3">#REF!</definedName>
    <definedName name="_col1" localSheetId="1">#REF!</definedName>
    <definedName name="_col1">#REF!</definedName>
    <definedName name="_col2" localSheetId="3">#REF!</definedName>
    <definedName name="_col2" localSheetId="1">#REF!</definedName>
    <definedName name="_col2">#REF!</definedName>
    <definedName name="_col3" localSheetId="3">#REF!</definedName>
    <definedName name="_col3" localSheetId="1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ZFNP'!$A$8:$G$49</definedName>
    <definedName name="_xlnm._FilterDatabase" localSheetId="3" hidden="1">'V ZFPvN'!$A$8:$G$49</definedName>
    <definedName name="a" localSheetId="3">#REF!</definedName>
    <definedName name="a" localSheetId="1">#REF!</definedName>
    <definedName name="a">#REF!</definedName>
    <definedName name="BudgetTab" localSheetId="0">#REF!</definedName>
    <definedName name="BudgetTab" localSheetId="1">#REF!</definedName>
    <definedName name="BudgetTab">#REF!</definedName>
    <definedName name="Celk_Zisk">[1]Scénář!$E$15</definedName>
    <definedName name="CelkZisk" localSheetId="0">#REF!</definedName>
    <definedName name="CelkZisk" localSheetId="3">#REF!</definedName>
    <definedName name="CelkZisk" localSheetId="1">#REF!</definedName>
    <definedName name="CelkZisk">#REF!</definedName>
    <definedName name="datumK" localSheetId="3">#REF!</definedName>
    <definedName name="datumK" localSheetId="1">#REF!</definedName>
    <definedName name="datumK">#REF!</definedName>
    <definedName name="ehdxjxrf" localSheetId="3">#REF!</definedName>
    <definedName name="ehdxjxrf" localSheetId="1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Pobočky!$2:$15</definedName>
    <definedName name="NZbozi">[3]Test1!$B$89:$D$96</definedName>
    <definedName name="obraz" localSheetId="3">#REF!</definedName>
    <definedName name="obraz" localSheetId="1">#REF!</definedName>
    <definedName name="obraz">#REF!</definedName>
    <definedName name="Opravy" localSheetId="0">#REF!</definedName>
    <definedName name="Opravy" localSheetId="3">#REF!</definedName>
    <definedName name="Opravy" localSheetId="1">#REF!</definedName>
    <definedName name="Opravy">#REF!</definedName>
    <definedName name="Ostatni" localSheetId="3">#REF!</definedName>
    <definedName name="Ostatni" localSheetId="1">#REF!</definedName>
    <definedName name="Ostatni">#REF!</definedName>
    <definedName name="PocetNavstev">#REF!</definedName>
    <definedName name="PrijemNaZakaz">#REF!</definedName>
    <definedName name="produkt">'[2]Budoucí hodnota - zadání'!#REF!</definedName>
    <definedName name="produkt22">'[4]Budoucí hodnota - zadání'!#REF!</definedName>
    <definedName name="PRODUKT3">'[4]Budoucí hodnota - zadání'!#REF!</definedName>
    <definedName name="Reklama" localSheetId="0">#REF!</definedName>
    <definedName name="Reklama" localSheetId="3">#REF!</definedName>
    <definedName name="Reklama" localSheetId="1">#REF!</definedName>
    <definedName name="Reklama">#REF!</definedName>
    <definedName name="Revenue" localSheetId="3">#REF!</definedName>
    <definedName name="Revenue" localSheetId="1">#REF!</definedName>
    <definedName name="Revenue">#REF!</definedName>
    <definedName name="TableArea" localSheetId="3">#REF!</definedName>
    <definedName name="TableArea" localSheetId="1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 localSheetId="3">#REF!</definedName>
    <definedName name="zugskrheiogwe" localSheetId="1">#REF!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L92" i="6" l="1"/>
  <c r="K92" i="6"/>
  <c r="L91" i="6"/>
  <c r="K91" i="6"/>
  <c r="J91" i="6"/>
  <c r="I91" i="6"/>
  <c r="H91" i="6"/>
  <c r="G91" i="6"/>
  <c r="L90" i="6"/>
  <c r="K90" i="6"/>
  <c r="L89" i="6"/>
  <c r="K89" i="6"/>
  <c r="L88" i="6"/>
  <c r="K88" i="6"/>
  <c r="L87" i="6"/>
  <c r="K87" i="6"/>
  <c r="L86" i="6"/>
  <c r="K86" i="6"/>
  <c r="L85" i="6"/>
  <c r="K85" i="6"/>
  <c r="J85" i="6"/>
  <c r="I85" i="6"/>
  <c r="H85" i="6"/>
  <c r="G85" i="6"/>
  <c r="L84" i="6"/>
  <c r="K84" i="6"/>
  <c r="J84" i="6"/>
  <c r="I84" i="6"/>
  <c r="H84" i="6"/>
  <c r="G84" i="6"/>
  <c r="L83" i="6"/>
  <c r="K83" i="6"/>
  <c r="L82" i="6"/>
  <c r="K82" i="6"/>
  <c r="L81" i="6"/>
  <c r="K81" i="6"/>
  <c r="L78" i="6"/>
  <c r="K78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J64" i="6"/>
  <c r="I64" i="6"/>
  <c r="H64" i="6"/>
  <c r="G64" i="6"/>
  <c r="L62" i="6"/>
  <c r="K62" i="6"/>
  <c r="L61" i="6"/>
  <c r="K61" i="6"/>
  <c r="L60" i="6"/>
  <c r="K60" i="6"/>
  <c r="J60" i="6"/>
  <c r="I60" i="6"/>
  <c r="H60" i="6"/>
  <c r="G60" i="6"/>
  <c r="L59" i="6"/>
  <c r="K59" i="6"/>
  <c r="L58" i="6"/>
  <c r="K58" i="6"/>
  <c r="L57" i="6"/>
  <c r="K57" i="6"/>
  <c r="L56" i="6"/>
  <c r="K56" i="6"/>
  <c r="L55" i="6"/>
  <c r="K55" i="6"/>
  <c r="J55" i="6"/>
  <c r="I55" i="6"/>
  <c r="H55" i="6"/>
  <c r="G55" i="6"/>
  <c r="L54" i="6"/>
  <c r="K54" i="6"/>
  <c r="L53" i="6"/>
  <c r="K53" i="6"/>
  <c r="L52" i="6"/>
  <c r="K52" i="6"/>
  <c r="L51" i="6"/>
  <c r="K51" i="6"/>
  <c r="L50" i="6"/>
  <c r="K50" i="6"/>
  <c r="L49" i="6"/>
  <c r="K49" i="6"/>
  <c r="J49" i="6"/>
  <c r="I49" i="6"/>
  <c r="H49" i="6"/>
  <c r="G49" i="6"/>
  <c r="L48" i="6"/>
  <c r="K48" i="6"/>
  <c r="L47" i="6"/>
  <c r="K47" i="6"/>
  <c r="L46" i="6"/>
  <c r="K46" i="6"/>
  <c r="L45" i="6"/>
  <c r="K45" i="6"/>
  <c r="L44" i="6"/>
  <c r="K44" i="6"/>
  <c r="L41" i="6"/>
  <c r="K41" i="6"/>
  <c r="L40" i="6"/>
  <c r="K40" i="6"/>
  <c r="J40" i="6"/>
  <c r="I40" i="6"/>
  <c r="H40" i="6"/>
  <c r="G40" i="6"/>
  <c r="L39" i="6"/>
  <c r="K39" i="6"/>
  <c r="L38" i="6"/>
  <c r="K38" i="6"/>
  <c r="L37" i="6"/>
  <c r="K37" i="6"/>
  <c r="L36" i="6"/>
  <c r="K36" i="6"/>
  <c r="J36" i="6"/>
  <c r="I36" i="6"/>
  <c r="H36" i="6"/>
  <c r="G36" i="6"/>
  <c r="L35" i="6"/>
  <c r="K35" i="6"/>
  <c r="L34" i="6"/>
  <c r="K34" i="6"/>
  <c r="L33" i="6"/>
  <c r="K33" i="6"/>
  <c r="J33" i="6"/>
  <c r="I33" i="6"/>
  <c r="H33" i="6"/>
  <c r="G33" i="6"/>
  <c r="L32" i="6"/>
  <c r="K32" i="6"/>
  <c r="J32" i="6"/>
  <c r="I32" i="6"/>
  <c r="H32" i="6"/>
  <c r="G32" i="6"/>
  <c r="L31" i="6"/>
  <c r="K31" i="6"/>
  <c r="L30" i="6"/>
  <c r="K30" i="6"/>
  <c r="L29" i="6"/>
  <c r="K29" i="6"/>
  <c r="L28" i="6"/>
  <c r="K28" i="6"/>
  <c r="L27" i="6"/>
  <c r="K27" i="6"/>
  <c r="L26" i="6"/>
  <c r="K26" i="6"/>
  <c r="L25" i="6"/>
  <c r="K25" i="6"/>
  <c r="L24" i="6"/>
  <c r="K24" i="6"/>
  <c r="L23" i="6"/>
  <c r="K23" i="6"/>
  <c r="J23" i="6"/>
  <c r="I23" i="6"/>
  <c r="L22" i="6"/>
  <c r="K22" i="6"/>
  <c r="L21" i="6"/>
  <c r="K21" i="6"/>
  <c r="L20" i="6"/>
  <c r="K20" i="6"/>
  <c r="L17" i="6"/>
  <c r="K17" i="6"/>
  <c r="L16" i="6"/>
  <c r="K16" i="6"/>
  <c r="L15" i="6"/>
  <c r="K15" i="6"/>
  <c r="L14" i="6"/>
  <c r="K14" i="6"/>
  <c r="J14" i="6"/>
  <c r="I14" i="6"/>
  <c r="H14" i="6"/>
  <c r="G14" i="6"/>
  <c r="L13" i="6"/>
  <c r="K13" i="6"/>
  <c r="L12" i="6"/>
  <c r="K12" i="6"/>
  <c r="J12" i="6"/>
  <c r="I12" i="6"/>
  <c r="H12" i="6"/>
  <c r="G12" i="6"/>
  <c r="L11" i="6"/>
  <c r="K11" i="6"/>
  <c r="J11" i="6"/>
  <c r="I11" i="6"/>
  <c r="H11" i="6"/>
  <c r="G11" i="6"/>
  <c r="J53" i="3"/>
  <c r="I53" i="3"/>
  <c r="H53" i="3"/>
  <c r="G53" i="3"/>
  <c r="F53" i="3"/>
  <c r="E53" i="3"/>
  <c r="D53" i="3"/>
  <c r="C53" i="3"/>
  <c r="B53" i="3"/>
  <c r="J52" i="3"/>
  <c r="G52" i="3"/>
  <c r="F52" i="3"/>
  <c r="E52" i="3"/>
  <c r="J51" i="3"/>
  <c r="G51" i="3"/>
  <c r="F51" i="3"/>
  <c r="J50" i="3"/>
  <c r="I50" i="3"/>
  <c r="H50" i="3"/>
  <c r="G50" i="3"/>
  <c r="F50" i="3"/>
  <c r="E50" i="3"/>
  <c r="J49" i="3"/>
  <c r="I49" i="3"/>
  <c r="H49" i="3"/>
  <c r="G49" i="3"/>
  <c r="F49" i="3"/>
  <c r="J48" i="3"/>
  <c r="I48" i="3"/>
  <c r="H48" i="3"/>
  <c r="G48" i="3"/>
  <c r="F48" i="3"/>
  <c r="J47" i="3"/>
  <c r="I47" i="3"/>
  <c r="H47" i="3"/>
  <c r="G47" i="3"/>
  <c r="F47" i="3"/>
  <c r="J46" i="3"/>
  <c r="I46" i="3"/>
  <c r="H46" i="3"/>
  <c r="G46" i="3"/>
  <c r="F46" i="3"/>
  <c r="J45" i="3"/>
  <c r="I45" i="3"/>
  <c r="H45" i="3"/>
  <c r="G45" i="3"/>
  <c r="F45" i="3"/>
  <c r="J44" i="3"/>
  <c r="I44" i="3"/>
  <c r="H44" i="3"/>
  <c r="G44" i="3"/>
  <c r="F44" i="3"/>
  <c r="J43" i="3"/>
  <c r="I43" i="3"/>
  <c r="H43" i="3"/>
  <c r="G43" i="3"/>
  <c r="F43" i="3"/>
  <c r="J42" i="3"/>
  <c r="I42" i="3"/>
  <c r="H42" i="3"/>
  <c r="G42" i="3"/>
  <c r="F42" i="3"/>
  <c r="J41" i="3"/>
  <c r="I41" i="3"/>
  <c r="H41" i="3"/>
  <c r="G41" i="3"/>
  <c r="F41" i="3"/>
  <c r="J40" i="3"/>
  <c r="I40" i="3"/>
  <c r="H40" i="3"/>
  <c r="G40" i="3"/>
  <c r="F40" i="3"/>
  <c r="J39" i="3"/>
  <c r="I39" i="3"/>
  <c r="H39" i="3"/>
  <c r="G39" i="3"/>
  <c r="F39" i="3"/>
  <c r="J38" i="3"/>
  <c r="I38" i="3"/>
  <c r="H38" i="3"/>
  <c r="G38" i="3"/>
  <c r="F38" i="3"/>
  <c r="J37" i="3"/>
  <c r="I37" i="3"/>
  <c r="H37" i="3"/>
  <c r="G37" i="3"/>
  <c r="F37" i="3"/>
  <c r="J36" i="3"/>
  <c r="I36" i="3"/>
  <c r="H36" i="3"/>
  <c r="G36" i="3"/>
  <c r="F36" i="3"/>
  <c r="J35" i="3"/>
  <c r="I35" i="3"/>
  <c r="H35" i="3"/>
  <c r="G35" i="3"/>
  <c r="F35" i="3"/>
  <c r="J34" i="3"/>
  <c r="I34" i="3"/>
  <c r="H34" i="3"/>
  <c r="G34" i="3"/>
  <c r="F34" i="3"/>
  <c r="J33" i="3"/>
  <c r="I33" i="3"/>
  <c r="H33" i="3"/>
  <c r="G33" i="3"/>
  <c r="F33" i="3"/>
  <c r="J32" i="3"/>
  <c r="I32" i="3"/>
  <c r="H32" i="3"/>
  <c r="G32" i="3"/>
  <c r="F32" i="3"/>
  <c r="J31" i="3"/>
  <c r="I31" i="3"/>
  <c r="H31" i="3"/>
  <c r="G31" i="3"/>
  <c r="F31" i="3"/>
  <c r="J30" i="3"/>
  <c r="I30" i="3"/>
  <c r="H30" i="3"/>
  <c r="G30" i="3"/>
  <c r="F30" i="3"/>
  <c r="J29" i="3"/>
  <c r="I29" i="3"/>
  <c r="H29" i="3"/>
  <c r="G29" i="3"/>
  <c r="F29" i="3"/>
  <c r="J28" i="3"/>
  <c r="I28" i="3"/>
  <c r="H28" i="3"/>
  <c r="G28" i="3"/>
  <c r="F28" i="3"/>
  <c r="J27" i="3"/>
  <c r="I27" i="3"/>
  <c r="H27" i="3"/>
  <c r="G27" i="3"/>
  <c r="F27" i="3"/>
  <c r="J26" i="3"/>
  <c r="I26" i="3"/>
  <c r="H26" i="3"/>
  <c r="G26" i="3"/>
  <c r="F26" i="3"/>
  <c r="J25" i="3"/>
  <c r="I25" i="3"/>
  <c r="H25" i="3"/>
  <c r="G25" i="3"/>
  <c r="F25" i="3"/>
  <c r="J24" i="3"/>
  <c r="I24" i="3"/>
  <c r="H24" i="3"/>
  <c r="G24" i="3"/>
  <c r="F24" i="3"/>
  <c r="J23" i="3"/>
  <c r="I23" i="3"/>
  <c r="H23" i="3"/>
  <c r="G23" i="3"/>
  <c r="F23" i="3"/>
  <c r="J22" i="3"/>
  <c r="I22" i="3"/>
  <c r="H22" i="3"/>
  <c r="G22" i="3"/>
  <c r="F22" i="3"/>
  <c r="J21" i="3"/>
  <c r="I21" i="3"/>
  <c r="H21" i="3"/>
  <c r="G21" i="3"/>
  <c r="F21" i="3"/>
  <c r="J20" i="3"/>
  <c r="I20" i="3"/>
  <c r="H20" i="3"/>
  <c r="G20" i="3"/>
  <c r="F20" i="3"/>
  <c r="J19" i="3"/>
  <c r="I19" i="3"/>
  <c r="H19" i="3"/>
  <c r="G19" i="3"/>
  <c r="F19" i="3"/>
  <c r="J18" i="3"/>
  <c r="I18" i="3"/>
  <c r="H18" i="3"/>
  <c r="G18" i="3"/>
  <c r="F18" i="3"/>
  <c r="J17" i="3"/>
  <c r="I17" i="3"/>
  <c r="H17" i="3"/>
  <c r="G17" i="3"/>
  <c r="F17" i="3"/>
  <c r="J16" i="3"/>
  <c r="I16" i="3"/>
  <c r="H16" i="3"/>
  <c r="G16" i="3"/>
  <c r="F16" i="3"/>
  <c r="J15" i="3"/>
  <c r="I15" i="3"/>
  <c r="H15" i="3"/>
  <c r="G15" i="3"/>
  <c r="F15" i="3"/>
  <c r="J14" i="3"/>
  <c r="I14" i="3"/>
  <c r="H14" i="3"/>
  <c r="G14" i="3"/>
  <c r="F14" i="3"/>
  <c r="G52" i="1"/>
  <c r="F52" i="1"/>
  <c r="E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J51" i="4"/>
  <c r="I51" i="4"/>
  <c r="H51" i="4"/>
  <c r="G51" i="4"/>
  <c r="F51" i="4"/>
  <c r="E51" i="4"/>
  <c r="C51" i="4"/>
  <c r="B51" i="4"/>
  <c r="J50" i="4"/>
  <c r="G50" i="4"/>
  <c r="F50" i="4"/>
  <c r="J49" i="4"/>
  <c r="I49" i="4"/>
  <c r="H49" i="4"/>
  <c r="G49" i="4"/>
  <c r="F49" i="4"/>
  <c r="J48" i="4"/>
  <c r="I48" i="4"/>
  <c r="H48" i="4"/>
  <c r="G48" i="4"/>
  <c r="F48" i="4"/>
  <c r="J47" i="4"/>
  <c r="I47" i="4"/>
  <c r="H47" i="4"/>
  <c r="G47" i="4"/>
  <c r="F47" i="4"/>
  <c r="E47" i="4"/>
  <c r="J46" i="4"/>
  <c r="I46" i="4"/>
  <c r="H46" i="4"/>
  <c r="G46" i="4"/>
  <c r="F46" i="4"/>
  <c r="J45" i="4"/>
  <c r="I45" i="4"/>
  <c r="H45" i="4"/>
  <c r="G45" i="4"/>
  <c r="F45" i="4"/>
  <c r="J44" i="4"/>
  <c r="I44" i="4"/>
  <c r="H44" i="4"/>
  <c r="G44" i="4"/>
  <c r="F44" i="4"/>
  <c r="J43" i="4"/>
  <c r="I43" i="4"/>
  <c r="H43" i="4"/>
  <c r="G43" i="4"/>
  <c r="F43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9" i="4"/>
  <c r="I39" i="4"/>
  <c r="H39" i="4"/>
  <c r="G39" i="4"/>
  <c r="F39" i="4"/>
  <c r="J38" i="4"/>
  <c r="I38" i="4"/>
  <c r="H38" i="4"/>
  <c r="G38" i="4"/>
  <c r="F38" i="4"/>
  <c r="J37" i="4"/>
  <c r="I37" i="4"/>
  <c r="H37" i="4"/>
  <c r="G37" i="4"/>
  <c r="F37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3" i="4"/>
  <c r="I33" i="4"/>
  <c r="H33" i="4"/>
  <c r="G33" i="4"/>
  <c r="F33" i="4"/>
  <c r="J32" i="4"/>
  <c r="I32" i="4"/>
  <c r="H32" i="4"/>
  <c r="G32" i="4"/>
  <c r="F32" i="4"/>
  <c r="J31" i="4"/>
  <c r="I31" i="4"/>
  <c r="H31" i="4"/>
  <c r="G31" i="4"/>
  <c r="F31" i="4"/>
  <c r="J30" i="4"/>
  <c r="I30" i="4"/>
  <c r="H30" i="4"/>
  <c r="G30" i="4"/>
  <c r="F30" i="4"/>
  <c r="J29" i="4"/>
  <c r="I29" i="4"/>
  <c r="H29" i="4"/>
  <c r="G29" i="4"/>
  <c r="F29" i="4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J20" i="4"/>
  <c r="I20" i="4"/>
  <c r="H20" i="4"/>
  <c r="G20" i="4"/>
  <c r="F20" i="4"/>
  <c r="J19" i="4"/>
  <c r="I19" i="4"/>
  <c r="H19" i="4"/>
  <c r="G19" i="4"/>
  <c r="F19" i="4"/>
  <c r="J18" i="4"/>
  <c r="I18" i="4"/>
  <c r="H18" i="4"/>
  <c r="G18" i="4"/>
  <c r="F18" i="4"/>
  <c r="J17" i="4"/>
  <c r="I17" i="4"/>
  <c r="H17" i="4"/>
  <c r="G17" i="4"/>
  <c r="F17" i="4"/>
  <c r="J16" i="4"/>
  <c r="I16" i="4"/>
  <c r="H16" i="4"/>
  <c r="G16" i="4"/>
  <c r="F16" i="4"/>
  <c r="J15" i="4"/>
  <c r="I15" i="4"/>
  <c r="H15" i="4"/>
  <c r="G15" i="4"/>
  <c r="F15" i="4"/>
  <c r="J14" i="4"/>
  <c r="I14" i="4"/>
  <c r="H14" i="4"/>
  <c r="G14" i="4"/>
  <c r="F14" i="4"/>
  <c r="J13" i="4"/>
  <c r="I13" i="4"/>
  <c r="H13" i="4"/>
  <c r="G13" i="4"/>
  <c r="F13" i="4"/>
  <c r="J12" i="4"/>
  <c r="I12" i="4"/>
  <c r="H12" i="4"/>
  <c r="G12" i="4"/>
  <c r="F12" i="4"/>
  <c r="J11" i="4"/>
  <c r="I11" i="4"/>
  <c r="H11" i="4"/>
  <c r="G11" i="4"/>
  <c r="F11" i="4"/>
  <c r="J52" i="5"/>
  <c r="I52" i="5"/>
  <c r="H52" i="5"/>
  <c r="G52" i="5"/>
  <c r="F52" i="5"/>
  <c r="E52" i="5"/>
  <c r="C52" i="5"/>
  <c r="B52" i="5"/>
  <c r="G51" i="5"/>
  <c r="F51" i="5"/>
  <c r="J50" i="5"/>
  <c r="I50" i="5"/>
  <c r="H50" i="5"/>
  <c r="G50" i="5"/>
  <c r="F50" i="5"/>
  <c r="E50" i="5"/>
  <c r="C50" i="5"/>
  <c r="B50" i="5"/>
  <c r="J49" i="5"/>
  <c r="I49" i="5"/>
  <c r="H49" i="5"/>
  <c r="G49" i="5"/>
  <c r="F49" i="5"/>
  <c r="J48" i="5"/>
  <c r="I48" i="5"/>
  <c r="H48" i="5"/>
  <c r="G48" i="5"/>
  <c r="F48" i="5"/>
  <c r="J47" i="5"/>
  <c r="I47" i="5"/>
  <c r="H47" i="5"/>
  <c r="G47" i="5"/>
  <c r="F47" i="5"/>
  <c r="J46" i="5"/>
  <c r="I46" i="5"/>
  <c r="H46" i="5"/>
  <c r="G46" i="5"/>
  <c r="F46" i="5"/>
  <c r="J45" i="5"/>
  <c r="I45" i="5"/>
  <c r="H45" i="5"/>
  <c r="G45" i="5"/>
  <c r="F45" i="5"/>
  <c r="J44" i="5"/>
  <c r="I44" i="5"/>
  <c r="H44" i="5"/>
  <c r="G44" i="5"/>
  <c r="F44" i="5"/>
  <c r="J43" i="5"/>
  <c r="I43" i="5"/>
  <c r="H43" i="5"/>
  <c r="G43" i="5"/>
  <c r="F43" i="5"/>
  <c r="J42" i="5"/>
  <c r="I42" i="5"/>
  <c r="H42" i="5"/>
  <c r="G42" i="5"/>
  <c r="F42" i="5"/>
  <c r="J41" i="5"/>
  <c r="I41" i="5"/>
  <c r="H41" i="5"/>
  <c r="G41" i="5"/>
  <c r="F41" i="5"/>
  <c r="J40" i="5"/>
  <c r="I40" i="5"/>
  <c r="H40" i="5"/>
  <c r="G40" i="5"/>
  <c r="F40" i="5"/>
  <c r="J39" i="5"/>
  <c r="I39" i="5"/>
  <c r="H39" i="5"/>
  <c r="G39" i="5"/>
  <c r="F39" i="5"/>
  <c r="J38" i="5"/>
  <c r="I38" i="5"/>
  <c r="H38" i="5"/>
  <c r="G38" i="5"/>
  <c r="F38" i="5"/>
  <c r="J37" i="5"/>
  <c r="I37" i="5"/>
  <c r="H37" i="5"/>
  <c r="G37" i="5"/>
  <c r="F37" i="5"/>
  <c r="J36" i="5"/>
  <c r="I36" i="5"/>
  <c r="H36" i="5"/>
  <c r="G36" i="5"/>
  <c r="F36" i="5"/>
  <c r="J35" i="5"/>
  <c r="I35" i="5"/>
  <c r="H35" i="5"/>
  <c r="G35" i="5"/>
  <c r="F35" i="5"/>
  <c r="J34" i="5"/>
  <c r="I34" i="5"/>
  <c r="H34" i="5"/>
  <c r="G34" i="5"/>
  <c r="F34" i="5"/>
  <c r="J33" i="5"/>
  <c r="I33" i="5"/>
  <c r="H33" i="5"/>
  <c r="G33" i="5"/>
  <c r="F33" i="5"/>
  <c r="J32" i="5"/>
  <c r="I32" i="5"/>
  <c r="H32" i="5"/>
  <c r="G32" i="5"/>
  <c r="F32" i="5"/>
  <c r="J31" i="5"/>
  <c r="I31" i="5"/>
  <c r="H31" i="5"/>
  <c r="G31" i="5"/>
  <c r="F31" i="5"/>
  <c r="J30" i="5"/>
  <c r="I30" i="5"/>
  <c r="H30" i="5"/>
  <c r="G30" i="5"/>
  <c r="F30" i="5"/>
  <c r="J29" i="5"/>
  <c r="I29" i="5"/>
  <c r="H29" i="5"/>
  <c r="G29" i="5"/>
  <c r="F29" i="5"/>
  <c r="J28" i="5"/>
  <c r="I28" i="5"/>
  <c r="H28" i="5"/>
  <c r="G28" i="5"/>
  <c r="F28" i="5"/>
  <c r="J27" i="5"/>
  <c r="I27" i="5"/>
  <c r="H27" i="5"/>
  <c r="G27" i="5"/>
  <c r="F27" i="5"/>
  <c r="J26" i="5"/>
  <c r="I26" i="5"/>
  <c r="H26" i="5"/>
  <c r="G26" i="5"/>
  <c r="F26" i="5"/>
  <c r="J25" i="5"/>
  <c r="I25" i="5"/>
  <c r="H25" i="5"/>
  <c r="G25" i="5"/>
  <c r="F25" i="5"/>
  <c r="J24" i="5"/>
  <c r="I24" i="5"/>
  <c r="H24" i="5"/>
  <c r="G24" i="5"/>
  <c r="F24" i="5"/>
  <c r="J23" i="5"/>
  <c r="I23" i="5"/>
  <c r="H23" i="5"/>
  <c r="G23" i="5"/>
  <c r="F23" i="5"/>
  <c r="J22" i="5"/>
  <c r="I22" i="5"/>
  <c r="H22" i="5"/>
  <c r="G22" i="5"/>
  <c r="F22" i="5"/>
  <c r="J21" i="5"/>
  <c r="I21" i="5"/>
  <c r="H21" i="5"/>
  <c r="G21" i="5"/>
  <c r="F21" i="5"/>
  <c r="J20" i="5"/>
  <c r="I20" i="5"/>
  <c r="H20" i="5"/>
  <c r="G20" i="5"/>
  <c r="F20" i="5"/>
  <c r="J19" i="5"/>
  <c r="I19" i="5"/>
  <c r="H19" i="5"/>
  <c r="G19" i="5"/>
  <c r="F19" i="5"/>
  <c r="J18" i="5"/>
  <c r="I18" i="5"/>
  <c r="H18" i="5"/>
  <c r="G18" i="5"/>
  <c r="F18" i="5"/>
  <c r="J17" i="5"/>
  <c r="I17" i="5"/>
  <c r="H17" i="5"/>
  <c r="G17" i="5"/>
  <c r="F17" i="5"/>
  <c r="J16" i="5"/>
  <c r="I16" i="5"/>
  <c r="H16" i="5"/>
  <c r="G16" i="5"/>
  <c r="F16" i="5"/>
  <c r="J15" i="5"/>
  <c r="I15" i="5"/>
  <c r="H15" i="5"/>
  <c r="G15" i="5"/>
  <c r="F15" i="5"/>
  <c r="J14" i="5"/>
  <c r="I14" i="5"/>
  <c r="H14" i="5"/>
  <c r="G14" i="5"/>
  <c r="F14" i="5"/>
</calcChain>
</file>

<file path=xl/comments1.xml><?xml version="1.0" encoding="utf-8"?>
<comments xmlns="http://schemas.openxmlformats.org/spreadsheetml/2006/main">
  <authors>
    <author>pillarova_m</author>
  </authors>
  <commentList>
    <comment ref="L187" authorId="0">
      <text>
        <r>
          <rPr>
            <b/>
            <sz val="8"/>
            <color indexed="81"/>
            <rFont val="Tahoma"/>
            <charset val="238"/>
          </rPr>
          <t>pillarova_m: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<sst xmlns="http://schemas.openxmlformats.org/spreadsheetml/2006/main" count="730" uniqueCount="324">
  <si>
    <t xml:space="preserve"> </t>
  </si>
  <si>
    <t>Plnenie rozpočtu výdavkov základného fondu garančného poistenia podľa jednotlivých pobočiek Sociálnej poisťovne v mesiacoch</t>
  </si>
  <si>
    <t xml:space="preserve"> január až november 2012 a porovnanie s rovnakým obdobím roka 2011</t>
  </si>
  <si>
    <t>v tis. Eur</t>
  </si>
  <si>
    <t>Pobočka</t>
  </si>
  <si>
    <t>Dávka garančného poistenia</t>
  </si>
  <si>
    <t>Schválený rozpočet na rok 2012</t>
  </si>
  <si>
    <t>Časový rozpis rozpočtu na január až november 2012</t>
  </si>
  <si>
    <t>Skutočnosť január až november</t>
  </si>
  <si>
    <t>Rozdiel</t>
  </si>
  <si>
    <t>stĺ. 4-2</t>
  </si>
  <si>
    <t xml:space="preserve"> stĺ.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</si>
  <si>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</si>
  <si>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</si>
  <si>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</si>
  <si>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</si>
  <si>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</si>
  <si>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</si>
  <si>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</si>
  <si>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</si>
  <si>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</si>
  <si>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</si>
  <si>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</si>
  <si>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</si>
  <si>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</si>
  <si>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</si>
  <si>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</si>
  <si>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</si>
  <si>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</si>
  <si>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</si>
  <si>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</si>
  <si>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</si>
  <si>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</si>
  <si>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</si>
  <si>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</si>
  <si>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</si>
  <si>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</si>
  <si>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</si>
  <si>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</si>
  <si>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 xml:space="preserve">Humenné 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</si>
  <si>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</si>
  <si>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</si>
  <si>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</si>
  <si>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</si>
  <si>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</si>
  <si>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</si>
  <si>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</si>
  <si>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</si>
  <si>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</si>
  <si>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</si>
  <si>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Úhrada príspevkov na SDS</t>
  </si>
  <si>
    <t>Celkom výdavky ZFGP</t>
  </si>
  <si>
    <t xml:space="preserve">Plnenie rozpočtu výdavkov základného fondu poistenia  v nezamestnanosti  podľa jednotlivých  pobočiek  Sociálnej poisťovne v mesiacoch </t>
  </si>
  <si>
    <t>január až november 2012  a porovnanie s rovnakým obdobím roka 2011</t>
  </si>
  <si>
    <t>Upravený rozpočet na rok 2012</t>
  </si>
  <si>
    <t>Časový rozpis  rozpočtu na  január až november 2012</t>
  </si>
  <si>
    <t>% plnenia stĺ. 4/1</t>
  </si>
  <si>
    <t>% plnenia stĺ. 4/2</t>
  </si>
  <si>
    <t>Index stĺ. 4/3</t>
  </si>
  <si>
    <t xml:space="preserve"> stĺ. 4-2</t>
  </si>
  <si>
    <t>Humenné</t>
  </si>
  <si>
    <t>Zúčtovanie dávok § 112</t>
  </si>
  <si>
    <t>Refundácia dávky v nezamestnanosti EÚ</t>
  </si>
  <si>
    <t>Výdavky ZFPvN</t>
  </si>
  <si>
    <t xml:space="preserve">Plnenie rozpočtu výdavkov základného fondu úrazového poistenia  podľa jednotlivých  pobočiek  Sociálnej poisťovne v mesiacoch </t>
  </si>
  <si>
    <t>január až november  2012  a porovnanie s rovnakým obdobím roka 2011</t>
  </si>
  <si>
    <t xml:space="preserve">Skutočnosť január až november </t>
  </si>
  <si>
    <t>Ústredie renty</t>
  </si>
  <si>
    <t>Prevod do ZFSP</t>
  </si>
  <si>
    <t>.</t>
  </si>
  <si>
    <t>Celkom výdavky ZFÚP</t>
  </si>
  <si>
    <t xml:space="preserve">Plnenie rozpočtu výdavkov základného fondu nemocenského poistenia  podľa jednotlivých  pobočiek  Sociálnej poisťovne v mesiacoch </t>
  </si>
  <si>
    <t>január až november  2012 a porovnanie s rovnakým obdobím roka 2011</t>
  </si>
  <si>
    <t>Celkom výdavky ZFNP</t>
  </si>
  <si>
    <t>Vyhodnotenie plnenia rozpisu rozpočtu bežných výdavkov (nákladov) správneho fondu Sociálnej poisťovne pobočky za obdobie január až november 2012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</si>
  <si>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</si>
  <si>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</si>
  <si>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</si>
  <si>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</si>
  <si>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</si>
  <si>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</si>
  <si>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</si>
  <si>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</si>
  <si>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</si>
  <si>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</si>
  <si>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</si>
  <si>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</si>
  <si>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</si>
  <si>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</si>
  <si>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</si>
  <si>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obdobie január</t>
  </si>
  <si>
    <t>za mesiac</t>
  </si>
  <si>
    <t>za obdobie</t>
  </si>
  <si>
    <t>plnenia</t>
  </si>
  <si>
    <t>oddiel/skupina/</t>
  </si>
  <si>
    <t>kategória</t>
  </si>
  <si>
    <t>ložka</t>
  </si>
  <si>
    <t>na rok 2012</t>
  </si>
  <si>
    <t>až november 2012</t>
  </si>
  <si>
    <t xml:space="preserve"> november 2012</t>
  </si>
  <si>
    <t>január až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</si>
  <si>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</si>
  <si>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</si>
  <si>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</si>
  <si>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</si>
  <si>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</si>
  <si>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</si>
  <si>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</si>
  <si>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</si>
  <si>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</si>
  <si>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</si>
  <si>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</si>
  <si>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</si>
  <si>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</si>
  <si>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</si>
  <si>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</si>
  <si>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</si>
  <si>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</si>
  <si>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</si>
  <si>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</si>
  <si>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</si>
  <si>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</si>
  <si>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</si>
  <si>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</si>
  <si>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</si>
  <si>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</si>
  <si>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</si>
  <si>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</si>
  <si>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</si>
  <si>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</si>
  <si>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</si>
  <si>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</si>
  <si>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</si>
  <si>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</si>
  <si>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</si>
  <si>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</si>
  <si>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</si>
  <si>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</si>
  <si>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</si>
  <si>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</si>
  <si>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</si>
  <si>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</si>
  <si>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</si>
  <si>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</si>
  <si>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</si>
  <si>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</si>
  <si>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</si>
  <si>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</si>
  <si>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</si>
  <si>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</si>
  <si>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</si>
  <si>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</si>
  <si>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</si>
  <si>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</si>
  <si>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</si>
  <si>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</si>
  <si>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</si>
  <si>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</si>
  <si>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</si>
  <si>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</si>
  <si>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</si>
  <si>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</si>
  <si>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</si>
  <si>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</si>
  <si>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</si>
  <si>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</si>
  <si>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</si>
  <si>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</si>
  <si>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</si>
  <si>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</si>
  <si>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</si>
  <si>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</si>
  <si>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</si>
  <si>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</si>
  <si>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</si>
  <si>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</si>
  <si>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</si>
  <si>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</si>
  <si>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</si>
  <si>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</si>
  <si>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</si>
  <si>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</si>
  <si>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</si>
  <si>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</si>
  <si>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</si>
  <si>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</si>
  <si>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</si>
  <si>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</si>
  <si>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</si>
  <si>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</si>
  <si>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</si>
  <si>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</si>
  <si>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</si>
  <si>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</si>
  <si>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</si>
  <si>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</si>
  <si>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</si>
  <si>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</si>
  <si>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</si>
  <si>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</si>
  <si>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</si>
  <si>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</si>
  <si>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</si>
  <si>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</si>
  <si>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</si>
  <si>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</si>
  <si>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</si>
  <si>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</si>
  <si>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</si>
  <si>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</si>
  <si>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</si>
  <si>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</si>
  <si>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</si>
  <si>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</si>
  <si>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</si>
  <si>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</si>
  <si>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</si>
  <si>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</si>
  <si>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</si>
  <si>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</si>
  <si>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</si>
  <si>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</si>
  <si>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</si>
  <si>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</si>
  <si>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</si>
  <si>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</si>
  <si>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</si>
  <si>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</si>
  <si>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</si>
  <si>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</si>
  <si>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</si>
  <si>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</si>
  <si>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</si>
  <si>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</si>
  <si>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</si>
  <si>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</si>
  <si>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</si>
  <si>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</si>
  <si>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</si>
  <si>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</si>
  <si>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</si>
  <si>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</si>
  <si>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</si>
  <si>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</si>
  <si>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</si>
  <si>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</si>
  <si>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</si>
  <si>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</si>
  <si>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</si>
  <si>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</si>
  <si>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</si>
  <si>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</si>
  <si>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</si>
  <si>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</si>
  <si>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</si>
  <si>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</si>
  <si>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</si>
  <si>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</si>
  <si>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Správneho fondu podľa jednotlivých pobočiek</t>
  </si>
  <si>
    <t>Sociálnej poisťovne za obdobie január až november  2012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</si>
  <si>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</si>
  <si>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</si>
  <si>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</si>
  <si>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</si>
  <si>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</si>
  <si>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>6. Sociálne náklady (527+528 - 642)             13. Kapitálové výdavky (700)</t>
  </si>
  <si>
    <t>7. Dane a poplatky (53)                         14. Správny fond spolu (600 + 700)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</si>
  <si>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</si>
  <si>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</si>
  <si>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</si>
  <si>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</si>
  <si>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</si>
  <si>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</si>
  <si>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</si>
  <si>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</si>
  <si>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</si>
  <si>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</si>
  <si>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</si>
  <si>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</si>
  <si>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</si>
  <si>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</si>
  <si>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 xml:space="preserve">   Bratislava</t>
  </si>
  <si>
    <t xml:space="preserve">   Rozpis rozpočtu 2012</t>
  </si>
  <si>
    <t xml:space="preserve">   Rozpis rozpočtu 1.-11.</t>
  </si>
  <si>
    <t xml:space="preserve">   Skutočnosť</t>
  </si>
  <si>
    <t xml:space="preserve">   % Plnenia z RR 2012</t>
  </si>
  <si>
    <t xml:space="preserve">   % Plnenia RR 1.-11.     </t>
  </si>
  <si>
    <t xml:space="preserve">   Trnava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</si>
  <si>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</si>
  <si>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</si>
  <si>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</si>
  <si>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</si>
  <si>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</si>
  <si>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</si>
  <si>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</si>
  <si>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</si>
  <si>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</si>
  <si>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</si>
  <si>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</si>
  <si>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</si>
  <si>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</si>
  <si>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</si>
  <si>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</si>
  <si>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</si>
  <si>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</si>
  <si>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</si>
  <si>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</si>
  <si>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</si>
  <si>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</si>
  <si>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</si>
  <si>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</si>
  <si>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</si>
  <si>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</si>
  <si>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</si>
  <si>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</si>
  <si>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</si>
  <si>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</si>
  <si>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</si>
  <si>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</si>
  <si>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</si>
  <si>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</si>
  <si>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</si>
  <si>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</si>
  <si>
    <t xml:space="preserve">   % Plnenia RR 1.-11.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</si>
</sst>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\ _S_k_-;\-* #,##0\ _S_k_-;_-* &quot;-&quot;\ _S_k_-;_-@_-"/>
    <numFmt numFmtId="165" formatCode="_-* #,##0.00\ &quot;Sk&quot;_-;\-* #,##0.00\ &quot;Sk&quot;_-;_-* &quot;-&quot;??\ &quot;Sk&quot;_-;_-@_-"/>
    <numFmt numFmtId="166" formatCode="_-* #,##0.00\ _S_k_-;\-* #,##0.00\ _S_k_-;_-* &quot;-&quot;??\ _S_k_-;_-@_-"/>
    <numFmt numFmtId="167" formatCode="#,##0.00_ ;[Red]\-#,##0.00;\-"/>
    <numFmt numFmtId="168" formatCode="&quot;$&quot;#,##0;[Red]\-&quot;$&quot;#,##0"/>
    <numFmt numFmtId="169" formatCode="m\o\n\th\ d\,\ \y\y\y\y"/>
    <numFmt numFmtId="170" formatCode="_-* #,##0.00\ [$€-1]_-;\-* #,##0.00\ [$€-1]_-;_-* &quot;-&quot;??\ [$€-1]_-"/>
    <numFmt numFmtId="171" formatCode=";;"/>
    <numFmt numFmtId="172" formatCode="#,##0.00;\-#,##0.00;&quot; &quot;"/>
    <numFmt numFmtId="173" formatCode="#,##0_ ;\-#,##0\ "/>
    <numFmt numFmtId="174" formatCode="#,##0.00_ ;\-#,##0.00\ "/>
  </numFmts>
  <fonts count="7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name val="Arial"/>
    </font>
    <font>
      <sz val="10"/>
      <name val="Arial"/>
      <charset val="238"/>
    </font>
    <font>
      <b/>
      <sz val="12"/>
      <name val="Arial"/>
      <charset val="238"/>
    </font>
    <font>
      <sz val="10"/>
      <name val="Courier"/>
      <family val="1"/>
      <charset val="238"/>
    </font>
    <font>
      <b/>
      <sz val="11"/>
      <name val="Arial"/>
      <charset val="238"/>
    </font>
    <font>
      <b/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6">
    <xf numFmtId="0" fontId="0" fillId="0" borderId="0"/>
    <xf numFmtId="0" fontId="18" fillId="0" borderId="0"/>
    <xf numFmtId="0" fontId="21" fillId="0" borderId="0"/>
    <xf numFmtId="0" fontId="18" fillId="0" borderId="0"/>
    <xf numFmtId="0" fontId="22" fillId="33" borderId="0"/>
    <xf numFmtId="0" fontId="23" fillId="33" borderId="0"/>
    <xf numFmtId="0" fontId="21" fillId="33" borderId="0"/>
    <xf numFmtId="0" fontId="23" fillId="33" borderId="0"/>
    <xf numFmtId="0" fontId="23" fillId="33" borderId="0"/>
    <xf numFmtId="0" fontId="24" fillId="34" borderId="0"/>
    <xf numFmtId="0" fontId="25" fillId="34" borderId="0"/>
    <xf numFmtId="0" fontId="26" fillId="33" borderId="0"/>
    <xf numFmtId="0" fontId="25" fillId="34" borderId="0"/>
    <xf numFmtId="0" fontId="25" fillId="34" borderId="0"/>
    <xf numFmtId="0" fontId="27" fillId="35" borderId="0"/>
    <xf numFmtId="0" fontId="28" fillId="35" borderId="0"/>
    <xf numFmtId="0" fontId="29" fillId="33" borderId="0"/>
    <xf numFmtId="0" fontId="28" fillId="35" borderId="0"/>
    <xf numFmtId="0" fontId="28" fillId="35" borderId="0"/>
    <xf numFmtId="0" fontId="30" fillId="36" borderId="0"/>
    <xf numFmtId="0" fontId="31" fillId="36" borderId="0"/>
    <xf numFmtId="0" fontId="32" fillId="33" borderId="0"/>
    <xf numFmtId="0" fontId="31" fillId="36" borderId="0"/>
    <xf numFmtId="0" fontId="31" fillId="36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37" fillId="33" borderId="0"/>
    <xf numFmtId="0" fontId="38" fillId="0" borderId="0"/>
    <xf numFmtId="0" fontId="38" fillId="0" borderId="0"/>
    <xf numFmtId="4" fontId="22" fillId="37" borderId="0"/>
    <xf numFmtId="0" fontId="23" fillId="37" borderId="0"/>
    <xf numFmtId="167" fontId="22" fillId="37" borderId="22"/>
    <xf numFmtId="0" fontId="23" fillId="37" borderId="0"/>
    <xf numFmtId="0" fontId="23" fillId="37" borderId="0"/>
    <xf numFmtId="0" fontId="29" fillId="38" borderId="0"/>
    <xf numFmtId="0" fontId="23" fillId="38" borderId="0"/>
    <xf numFmtId="0" fontId="29" fillId="37" borderId="0"/>
    <xf numFmtId="0" fontId="23" fillId="38" borderId="0"/>
    <xf numFmtId="0" fontId="23" fillId="38" borderId="0"/>
    <xf numFmtId="0" fontId="22" fillId="33" borderId="0"/>
    <xf numFmtId="0" fontId="23" fillId="33" borderId="0"/>
    <xf numFmtId="0" fontId="21" fillId="33" borderId="0"/>
    <xf numFmtId="0" fontId="23" fillId="33" borderId="0"/>
    <xf numFmtId="0" fontId="23" fillId="33" borderId="0"/>
    <xf numFmtId="0" fontId="24" fillId="34" borderId="0"/>
    <xf numFmtId="0" fontId="25" fillId="34" borderId="0"/>
    <xf numFmtId="0" fontId="26" fillId="33" borderId="0"/>
    <xf numFmtId="0" fontId="25" fillId="34" borderId="0"/>
    <xf numFmtId="0" fontId="25" fillId="34" borderId="0"/>
    <xf numFmtId="0" fontId="27" fillId="35" borderId="0"/>
    <xf numFmtId="0" fontId="28" fillId="35" borderId="0"/>
    <xf numFmtId="0" fontId="29" fillId="33" borderId="0"/>
    <xf numFmtId="0" fontId="28" fillId="35" borderId="0"/>
    <xf numFmtId="0" fontId="28" fillId="35" borderId="0"/>
    <xf numFmtId="0" fontId="30" fillId="36" borderId="0"/>
    <xf numFmtId="0" fontId="31" fillId="36" borderId="0"/>
    <xf numFmtId="0" fontId="22" fillId="33" borderId="0"/>
    <xf numFmtId="0" fontId="31" fillId="36" borderId="0"/>
    <xf numFmtId="0" fontId="31" fillId="36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37" fillId="33" borderId="0"/>
    <xf numFmtId="0" fontId="38" fillId="0" borderId="0"/>
    <xf numFmtId="0" fontId="3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9" fillId="0" borderId="0"/>
    <xf numFmtId="3" fontId="38" fillId="0" borderId="0"/>
    <xf numFmtId="3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40" fillId="0" borderId="0">
      <protection locked="0"/>
    </xf>
    <xf numFmtId="0" fontId="6" fillId="2" borderId="0" applyNumberFormat="0" applyBorder="0" applyAlignment="0" applyProtection="0"/>
    <xf numFmtId="170" fontId="21" fillId="0" borderId="0" applyFont="0" applyFill="0" applyBorder="0" applyAlignment="0" applyProtection="0"/>
    <xf numFmtId="171" fontId="40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13" fillId="7" borderId="7" applyNumberFormat="0" applyAlignment="0" applyProtection="0"/>
    <xf numFmtId="165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2" fillId="0" borderId="0"/>
    <xf numFmtId="0" fontId="8" fillId="4" borderId="0" applyNumberFormat="0" applyBorder="0" applyAlignment="0" applyProtection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38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3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23">
      <protection locked="0"/>
    </xf>
    <xf numFmtId="0" fontId="44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4" fontId="18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62" fillId="0" borderId="0"/>
    <xf numFmtId="0" fontId="63" fillId="0" borderId="0"/>
  </cellStyleXfs>
  <cellXfs count="325">
    <xf numFmtId="0" fontId="0" fillId="0" borderId="0" xfId="0"/>
    <xf numFmtId="0" fontId="19" fillId="0" borderId="0" xfId="1" applyFont="1"/>
    <xf numFmtId="0" fontId="20" fillId="0" borderId="0" xfId="1" applyFont="1" applyAlignment="1">
      <alignment horizontal="right"/>
    </xf>
    <xf numFmtId="0" fontId="20" fillId="0" borderId="0" xfId="1" applyFont="1" applyBorder="1" applyAlignment="1">
      <alignment horizontal="right"/>
    </xf>
    <xf numFmtId="0" fontId="20" fillId="0" borderId="0" xfId="1" applyFont="1"/>
    <xf numFmtId="0" fontId="19" fillId="0" borderId="0" xfId="1" applyFont="1" applyBorder="1"/>
    <xf numFmtId="0" fontId="20" fillId="0" borderId="0" xfId="1" applyFont="1" applyBorder="1"/>
    <xf numFmtId="0" fontId="20" fillId="0" borderId="0" xfId="1" applyFont="1" applyBorder="1" applyAlignment="1">
      <alignment wrapText="1"/>
    </xf>
    <xf numFmtId="0" fontId="20" fillId="0" borderId="0" xfId="2" applyFont="1" applyBorder="1" applyAlignment="1">
      <alignment horizontal="center" wrapText="1"/>
    </xf>
    <xf numFmtId="0" fontId="20" fillId="0" borderId="13" xfId="1" applyFont="1" applyBorder="1" applyAlignment="1">
      <alignment horizontal="center" wrapText="1"/>
    </xf>
    <xf numFmtId="0" fontId="20" fillId="0" borderId="18" xfId="1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14" xfId="1" applyFont="1" applyBorder="1"/>
    <xf numFmtId="3" fontId="20" fillId="0" borderId="21" xfId="1" applyNumberFormat="1" applyFont="1" applyBorder="1"/>
    <xf numFmtId="3" fontId="20" fillId="0" borderId="21" xfId="3" applyNumberFormat="1" applyFont="1" applyBorder="1"/>
    <xf numFmtId="4" fontId="20" fillId="0" borderId="21" xfId="3" applyNumberFormat="1" applyFont="1" applyBorder="1"/>
    <xf numFmtId="4" fontId="20" fillId="0" borderId="20" xfId="3" applyNumberFormat="1" applyFont="1" applyBorder="1"/>
    <xf numFmtId="4" fontId="20" fillId="0" borderId="0" xfId="3" applyNumberFormat="1" applyFont="1" applyBorder="1"/>
    <xf numFmtId="4" fontId="20" fillId="0" borderId="14" xfId="3" applyNumberFormat="1" applyFont="1" applyBorder="1"/>
    <xf numFmtId="0" fontId="20" fillId="0" borderId="13" xfId="1" applyFont="1" applyBorder="1"/>
    <xf numFmtId="3" fontId="20" fillId="0" borderId="10" xfId="1" applyNumberFormat="1" applyFont="1" applyBorder="1"/>
    <xf numFmtId="3" fontId="20" fillId="0" borderId="13" xfId="3" applyNumberFormat="1" applyFont="1" applyBorder="1"/>
    <xf numFmtId="4" fontId="20" fillId="0" borderId="13" xfId="3" applyNumberFormat="1" applyFont="1" applyBorder="1"/>
    <xf numFmtId="3" fontId="20" fillId="0" borderId="13" xfId="1" applyNumberFormat="1" applyFont="1" applyBorder="1"/>
    <xf numFmtId="4" fontId="20" fillId="0" borderId="10" xfId="3" applyNumberFormat="1" applyFont="1" applyBorder="1"/>
    <xf numFmtId="3" fontId="20" fillId="0" borderId="0" xfId="1" applyNumberFormat="1" applyFont="1"/>
    <xf numFmtId="4" fontId="45" fillId="0" borderId="0" xfId="155" applyFont="1"/>
    <xf numFmtId="4" fontId="45" fillId="0" borderId="0" xfId="155" applyFont="1" applyFill="1"/>
    <xf numFmtId="4" fontId="45" fillId="0" borderId="0" xfId="155" applyFont="1" applyAlignment="1">
      <alignment horizontal="right"/>
    </xf>
    <xf numFmtId="0" fontId="45" fillId="0" borderId="0" xfId="156" applyFont="1"/>
    <xf numFmtId="4" fontId="45" fillId="0" borderId="0" xfId="155" applyFont="1" applyAlignment="1"/>
    <xf numFmtId="4" fontId="45" fillId="0" borderId="0" xfId="155" applyFont="1" applyFill="1" applyAlignment="1"/>
    <xf numFmtId="4" fontId="45" fillId="0" borderId="0" xfId="155" applyFont="1" applyAlignment="1">
      <alignment horizontal="left"/>
    </xf>
    <xf numFmtId="4" fontId="45" fillId="0" borderId="0" xfId="155" applyFont="1" applyFill="1" applyAlignment="1">
      <alignment horizontal="left"/>
    </xf>
    <xf numFmtId="0" fontId="45" fillId="0" borderId="0" xfId="1" applyFont="1"/>
    <xf numFmtId="4" fontId="47" fillId="0" borderId="0" xfId="155" applyFont="1" applyBorder="1" applyAlignment="1">
      <alignment horizontal="left"/>
    </xf>
    <xf numFmtId="4" fontId="47" fillId="0" borderId="0" xfId="155" applyFont="1" applyBorder="1"/>
    <xf numFmtId="4" fontId="45" fillId="0" borderId="0" xfId="155" applyFont="1" applyFill="1" applyAlignment="1">
      <alignment horizontal="center"/>
    </xf>
    <xf numFmtId="4" fontId="45" fillId="0" borderId="0" xfId="155" applyFont="1" applyAlignment="1">
      <alignment horizontal="center"/>
    </xf>
    <xf numFmtId="4" fontId="45" fillId="0" borderId="0" xfId="155" applyFont="1" applyBorder="1" applyAlignment="1">
      <alignment horizontal="right"/>
    </xf>
    <xf numFmtId="1" fontId="45" fillId="0" borderId="17" xfId="155" quotePrefix="1" applyNumberFormat="1" applyFont="1" applyBorder="1" applyAlignment="1">
      <alignment horizontal="center" wrapText="1"/>
    </xf>
    <xf numFmtId="4" fontId="45" fillId="0" borderId="13" xfId="155" applyFont="1" applyBorder="1" applyAlignment="1">
      <alignment horizontal="center"/>
    </xf>
    <xf numFmtId="3" fontId="45" fillId="0" borderId="13" xfId="155" applyNumberFormat="1" applyFont="1" applyBorder="1" applyAlignment="1">
      <alignment horizontal="center"/>
    </xf>
    <xf numFmtId="3" fontId="45" fillId="0" borderId="13" xfId="155" applyNumberFormat="1" applyFont="1" applyFill="1" applyBorder="1" applyAlignment="1">
      <alignment horizontal="center"/>
    </xf>
    <xf numFmtId="0" fontId="45" fillId="0" borderId="13" xfId="157" applyFont="1" applyBorder="1" applyAlignment="1">
      <alignment horizontal="center"/>
    </xf>
    <xf numFmtId="0" fontId="45" fillId="0" borderId="13" xfId="156" applyFont="1" applyBorder="1" applyAlignment="1">
      <alignment horizontal="center"/>
    </xf>
    <xf numFmtId="4" fontId="45" fillId="0" borderId="14" xfId="155" applyFont="1" applyBorder="1" applyAlignment="1">
      <alignment horizontal="left"/>
    </xf>
    <xf numFmtId="3" fontId="45" fillId="0" borderId="14" xfId="158" applyNumberFormat="1" applyFont="1" applyBorder="1"/>
    <xf numFmtId="3" fontId="45" fillId="0" borderId="0" xfId="159" applyNumberFormat="1" applyFont="1"/>
    <xf numFmtId="3" fontId="45" fillId="0" borderId="0" xfId="156" applyNumberFormat="1" applyFont="1"/>
    <xf numFmtId="3" fontId="45" fillId="0" borderId="21" xfId="1" applyNumberFormat="1" applyFont="1" applyBorder="1"/>
    <xf numFmtId="3" fontId="45" fillId="0" borderId="21" xfId="3" applyNumberFormat="1" applyFont="1" applyBorder="1"/>
    <xf numFmtId="4" fontId="45" fillId="0" borderId="21" xfId="3" applyNumberFormat="1" applyFont="1" applyBorder="1"/>
    <xf numFmtId="4" fontId="45" fillId="0" borderId="20" xfId="3" applyNumberFormat="1" applyFont="1" applyBorder="1"/>
    <xf numFmtId="3" fontId="45" fillId="0" borderId="14" xfId="155" applyNumberFormat="1" applyFont="1" applyBorder="1" applyAlignment="1">
      <alignment horizontal="right"/>
    </xf>
    <xf numFmtId="4" fontId="45" fillId="0" borderId="14" xfId="3" applyNumberFormat="1" applyFont="1" applyBorder="1"/>
    <xf numFmtId="4" fontId="45" fillId="0" borderId="13" xfId="155" applyFont="1" applyBorder="1" applyAlignment="1">
      <alignment horizontal="left"/>
    </xf>
    <xf numFmtId="3" fontId="45" fillId="0" borderId="13" xfId="158" applyNumberFormat="1" applyFont="1" applyBorder="1"/>
    <xf numFmtId="3" fontId="45" fillId="0" borderId="13" xfId="1" applyNumberFormat="1" applyFont="1" applyBorder="1"/>
    <xf numFmtId="3" fontId="45" fillId="0" borderId="13" xfId="3" applyNumberFormat="1" applyFont="1" applyBorder="1"/>
    <xf numFmtId="4" fontId="45" fillId="0" borderId="13" xfId="3" applyNumberFormat="1" applyFont="1" applyBorder="1"/>
    <xf numFmtId="4" fontId="45" fillId="0" borderId="17" xfId="155" applyFont="1" applyBorder="1" applyAlignment="1">
      <alignment horizontal="left" wrapText="1"/>
    </xf>
    <xf numFmtId="3" fontId="45" fillId="0" borderId="17" xfId="158" applyNumberFormat="1" applyFont="1" applyBorder="1"/>
    <xf numFmtId="4" fontId="45" fillId="0" borderId="17" xfId="155" applyFont="1" applyBorder="1" applyAlignment="1">
      <alignment wrapText="1"/>
    </xf>
    <xf numFmtId="4" fontId="45" fillId="0" borderId="17" xfId="155" applyFont="1" applyBorder="1"/>
    <xf numFmtId="3" fontId="45" fillId="0" borderId="17" xfId="155" applyNumberFormat="1" applyFont="1" applyBorder="1"/>
    <xf numFmtId="0" fontId="45" fillId="0" borderId="0" xfId="157" applyFont="1"/>
    <xf numFmtId="0" fontId="45" fillId="0" borderId="0" xfId="157" applyFont="1" applyFill="1"/>
    <xf numFmtId="4" fontId="20" fillId="0" borderId="0" xfId="155" applyFont="1" applyAlignment="1"/>
    <xf numFmtId="4" fontId="20" fillId="0" borderId="0" xfId="155" applyFont="1" applyAlignment="1">
      <alignment horizontal="left"/>
    </xf>
    <xf numFmtId="4" fontId="20" fillId="0" borderId="0" xfId="155" applyFont="1" applyFill="1" applyAlignment="1">
      <alignment horizontal="left"/>
    </xf>
    <xf numFmtId="4" fontId="20" fillId="0" borderId="0" xfId="155" applyFont="1"/>
    <xf numFmtId="0" fontId="20" fillId="0" borderId="0" xfId="156" applyFont="1"/>
    <xf numFmtId="4" fontId="19" fillId="0" borderId="0" xfId="155" applyFont="1" applyBorder="1" applyAlignment="1">
      <alignment horizontal="left"/>
    </xf>
    <xf numFmtId="4" fontId="19" fillId="0" borderId="0" xfId="155" applyFont="1" applyBorder="1"/>
    <xf numFmtId="4" fontId="20" fillId="0" borderId="0" xfId="155" applyFont="1" applyFill="1" applyAlignment="1">
      <alignment horizontal="center"/>
    </xf>
    <xf numFmtId="4" fontId="20" fillId="0" borderId="0" xfId="155" applyFont="1" applyAlignment="1">
      <alignment horizontal="center"/>
    </xf>
    <xf numFmtId="4" fontId="20" fillId="0" borderId="0" xfId="155" applyFont="1" applyBorder="1" applyAlignment="1">
      <alignment horizontal="right"/>
    </xf>
    <xf numFmtId="0" fontId="20" fillId="0" borderId="17" xfId="155" quotePrefix="1" applyNumberFormat="1" applyFont="1" applyBorder="1" applyAlignment="1">
      <alignment horizontal="center" wrapText="1"/>
    </xf>
    <xf numFmtId="4" fontId="20" fillId="0" borderId="13" xfId="155" applyFont="1" applyBorder="1" applyAlignment="1">
      <alignment horizontal="center"/>
    </xf>
    <xf numFmtId="3" fontId="20" fillId="0" borderId="13" xfId="155" applyNumberFormat="1" applyFont="1" applyBorder="1" applyAlignment="1">
      <alignment horizontal="center"/>
    </xf>
    <xf numFmtId="3" fontId="20" fillId="0" borderId="13" xfId="155" applyNumberFormat="1" applyFont="1" applyFill="1" applyBorder="1" applyAlignment="1">
      <alignment horizontal="center"/>
    </xf>
    <xf numFmtId="0" fontId="20" fillId="0" borderId="13" xfId="157" applyFont="1" applyBorder="1" applyAlignment="1">
      <alignment horizontal="center"/>
    </xf>
    <xf numFmtId="0" fontId="20" fillId="0" borderId="13" xfId="156" applyFont="1" applyBorder="1" applyAlignment="1">
      <alignment horizontal="center"/>
    </xf>
    <xf numFmtId="4" fontId="20" fillId="0" borderId="14" xfId="155" applyFont="1" applyBorder="1" applyAlignment="1">
      <alignment horizontal="left"/>
    </xf>
    <xf numFmtId="3" fontId="20" fillId="0" borderId="14" xfId="158" applyNumberFormat="1" applyFont="1" applyBorder="1"/>
    <xf numFmtId="3" fontId="20" fillId="0" borderId="0" xfId="159" applyNumberFormat="1" applyFont="1"/>
    <xf numFmtId="3" fontId="20" fillId="0" borderId="0" xfId="156" applyNumberFormat="1" applyFont="1"/>
    <xf numFmtId="3" fontId="20" fillId="0" borderId="14" xfId="155" applyNumberFormat="1" applyFont="1" applyBorder="1" applyAlignment="1">
      <alignment horizontal="right"/>
    </xf>
    <xf numFmtId="4" fontId="20" fillId="0" borderId="13" xfId="155" applyFont="1" applyBorder="1" applyAlignment="1">
      <alignment horizontal="left"/>
    </xf>
    <xf numFmtId="3" fontId="20" fillId="0" borderId="13" xfId="158" applyNumberFormat="1" applyFont="1" applyBorder="1"/>
    <xf numFmtId="4" fontId="20" fillId="0" borderId="17" xfId="155" applyFont="1" applyBorder="1" applyAlignment="1">
      <alignment horizontal="left" wrapText="1"/>
    </xf>
    <xf numFmtId="3" fontId="20" fillId="0" borderId="17" xfId="158" applyNumberFormat="1" applyFont="1" applyBorder="1"/>
    <xf numFmtId="3" fontId="20" fillId="0" borderId="17" xfId="155" applyNumberFormat="1" applyFont="1" applyBorder="1"/>
    <xf numFmtId="4" fontId="19" fillId="0" borderId="13" xfId="3" applyNumberFormat="1" applyFont="1" applyBorder="1" applyAlignment="1">
      <alignment horizontal="center"/>
    </xf>
    <xf numFmtId="4" fontId="20" fillId="0" borderId="17" xfId="155" applyFont="1" applyBorder="1"/>
    <xf numFmtId="3" fontId="20" fillId="0" borderId="13" xfId="156" applyNumberFormat="1" applyFont="1" applyBorder="1"/>
    <xf numFmtId="4" fontId="20" fillId="0" borderId="0" xfId="155" applyFont="1" applyFill="1"/>
    <xf numFmtId="4" fontId="20" fillId="0" borderId="0" xfId="155" applyFont="1" applyAlignment="1">
      <alignment horizontal="right"/>
    </xf>
    <xf numFmtId="0" fontId="20" fillId="0" borderId="0" xfId="121" applyFont="1"/>
    <xf numFmtId="4" fontId="20" fillId="0" borderId="0" xfId="155" applyFont="1" applyFill="1" applyAlignment="1"/>
    <xf numFmtId="0" fontId="20" fillId="0" borderId="13" xfId="121" applyFont="1" applyBorder="1" applyAlignment="1">
      <alignment horizontal="center"/>
    </xf>
    <xf numFmtId="3" fontId="20" fillId="0" borderId="0" xfId="121" applyNumberFormat="1" applyFont="1"/>
    <xf numFmtId="0" fontId="20" fillId="0" borderId="0" xfId="157" applyFont="1"/>
    <xf numFmtId="0" fontId="20" fillId="0" borderId="0" xfId="157" applyFont="1" applyFill="1"/>
    <xf numFmtId="0" fontId="18" fillId="0" borderId="0" xfId="162"/>
    <xf numFmtId="0" fontId="48" fillId="0" borderId="0" xfId="162" applyFont="1" applyAlignment="1">
      <alignment horizontal="right"/>
    </xf>
    <xf numFmtId="0" fontId="49" fillId="0" borderId="0" xfId="162" applyFont="1" applyAlignment="1">
      <alignment horizontal="centerContinuous"/>
    </xf>
    <xf numFmtId="0" fontId="50" fillId="0" borderId="0" xfId="162" applyFont="1" applyAlignment="1">
      <alignment horizontal="centerContinuous"/>
    </xf>
    <xf numFmtId="0" fontId="18" fillId="0" borderId="0" xfId="162" applyAlignment="1">
      <alignment horizontal="centerContinuous"/>
    </xf>
    <xf numFmtId="0" fontId="51" fillId="0" borderId="0" xfId="162" applyFont="1" applyAlignment="1">
      <alignment horizontal="centerContinuous"/>
    </xf>
    <xf numFmtId="0" fontId="52" fillId="0" borderId="0" xfId="162" applyFont="1"/>
    <xf numFmtId="0" fontId="52" fillId="0" borderId="0" xfId="162" applyFont="1" applyAlignment="1">
      <alignment horizontal="right"/>
    </xf>
    <xf numFmtId="0" fontId="53" fillId="0" borderId="0" xfId="162" applyFont="1" applyAlignment="1">
      <alignment horizontal="right"/>
    </xf>
    <xf numFmtId="0" fontId="54" fillId="0" borderId="24" xfId="162" applyFont="1" applyBorder="1" applyAlignment="1">
      <alignment horizontal="center"/>
    </xf>
    <xf numFmtId="0" fontId="55" fillId="0" borderId="25" xfId="162" applyFont="1" applyBorder="1" applyAlignment="1">
      <alignment horizontal="centerContinuous"/>
    </xf>
    <xf numFmtId="0" fontId="55" fillId="0" borderId="26" xfId="162" applyFont="1" applyBorder="1" applyAlignment="1">
      <alignment horizontal="centerContinuous"/>
    </xf>
    <xf numFmtId="0" fontId="55" fillId="0" borderId="27" xfId="162" applyFont="1" applyBorder="1" applyAlignment="1">
      <alignment horizontal="centerContinuous"/>
    </xf>
    <xf numFmtId="0" fontId="55" fillId="0" borderId="28" xfId="162" applyFont="1" applyBorder="1" applyAlignment="1">
      <alignment horizontal="center"/>
    </xf>
    <xf numFmtId="0" fontId="54" fillId="0" borderId="29" xfId="162" applyFont="1" applyBorder="1" applyAlignment="1">
      <alignment horizontal="center"/>
    </xf>
    <xf numFmtId="0" fontId="55" fillId="0" borderId="30" xfId="162" applyFont="1" applyBorder="1" applyAlignment="1">
      <alignment horizontal="center"/>
    </xf>
    <xf numFmtId="0" fontId="55" fillId="0" borderId="31" xfId="162" applyFont="1" applyBorder="1"/>
    <xf numFmtId="0" fontId="55" fillId="0" borderId="20" xfId="162" applyFont="1" applyBorder="1" applyAlignment="1">
      <alignment horizontal="center"/>
    </xf>
    <xf numFmtId="0" fontId="55" fillId="0" borderId="32" xfId="162" applyFont="1" applyBorder="1" applyAlignment="1"/>
    <xf numFmtId="0" fontId="55" fillId="0" borderId="32" xfId="162" applyFont="1" applyBorder="1"/>
    <xf numFmtId="0" fontId="55" fillId="0" borderId="32" xfId="162" applyFont="1" applyBorder="1" applyAlignment="1">
      <alignment horizontal="center"/>
    </xf>
    <xf numFmtId="0" fontId="18" fillId="0" borderId="33" xfId="162" applyBorder="1" applyAlignment="1">
      <alignment horizontal="center"/>
    </xf>
    <xf numFmtId="0" fontId="55" fillId="0" borderId="30" xfId="162" applyFont="1" applyBorder="1"/>
    <xf numFmtId="0" fontId="55" fillId="0" borderId="32" xfId="162" applyFont="1" applyBorder="1" applyAlignment="1">
      <alignment horizontal="left"/>
    </xf>
    <xf numFmtId="0" fontId="55" fillId="0" borderId="33" xfId="162" applyFont="1" applyBorder="1"/>
    <xf numFmtId="0" fontId="54" fillId="0" borderId="32" xfId="162" applyFont="1" applyBorder="1" applyAlignment="1">
      <alignment horizontal="center"/>
    </xf>
    <xf numFmtId="0" fontId="53" fillId="0" borderId="32" xfId="162" applyFont="1" applyBorder="1" applyAlignment="1">
      <alignment horizontal="center"/>
    </xf>
    <xf numFmtId="0" fontId="55" fillId="0" borderId="34" xfId="162" applyFont="1" applyBorder="1"/>
    <xf numFmtId="0" fontId="55" fillId="0" borderId="35" xfId="162" applyFont="1" applyBorder="1"/>
    <xf numFmtId="0" fontId="55" fillId="0" borderId="36" xfId="162" applyFont="1" applyBorder="1" applyAlignment="1">
      <alignment horizontal="left"/>
    </xf>
    <xf numFmtId="0" fontId="55" fillId="0" borderId="36" xfId="162" applyFont="1" applyBorder="1"/>
    <xf numFmtId="17" fontId="54" fillId="0" borderId="32" xfId="162" applyNumberFormat="1" applyFont="1" applyBorder="1" applyAlignment="1">
      <alignment horizontal="center"/>
    </xf>
    <xf numFmtId="0" fontId="56" fillId="0" borderId="36" xfId="162" applyFont="1" applyBorder="1" applyAlignment="1">
      <alignment horizontal="center"/>
    </xf>
    <xf numFmtId="17" fontId="54" fillId="0" borderId="36" xfId="162" applyNumberFormat="1" applyFont="1" applyBorder="1" applyAlignment="1">
      <alignment horizontal="center"/>
    </xf>
    <xf numFmtId="0" fontId="23" fillId="0" borderId="36" xfId="162" applyFont="1" applyBorder="1" applyAlignment="1">
      <alignment horizontal="center"/>
    </xf>
    <xf numFmtId="0" fontId="18" fillId="0" borderId="37" xfId="162" applyBorder="1" applyAlignment="1">
      <alignment horizontal="center"/>
    </xf>
    <xf numFmtId="0" fontId="56" fillId="0" borderId="38" xfId="162" applyFont="1" applyBorder="1" applyAlignment="1">
      <alignment horizontal="center"/>
    </xf>
    <xf numFmtId="0" fontId="56" fillId="0" borderId="39" xfId="162" applyFont="1" applyBorder="1" applyAlignment="1">
      <alignment horizontal="center"/>
    </xf>
    <xf numFmtId="0" fontId="56" fillId="0" borderId="40" xfId="162" applyFont="1" applyBorder="1" applyAlignment="1">
      <alignment horizontal="center"/>
    </xf>
    <xf numFmtId="0" fontId="57" fillId="0" borderId="33" xfId="163" applyFont="1" applyBorder="1" applyAlignment="1">
      <alignment horizontal="center"/>
    </xf>
    <xf numFmtId="49" fontId="49" fillId="0" borderId="30" xfId="163" applyNumberFormat="1" applyFont="1" applyBorder="1" applyAlignment="1">
      <alignment horizontal="center"/>
    </xf>
    <xf numFmtId="49" fontId="49" fillId="0" borderId="31" xfId="163" applyNumberFormat="1" applyFont="1" applyBorder="1" applyAlignment="1">
      <alignment horizontal="center"/>
    </xf>
    <xf numFmtId="49" fontId="49" fillId="0" borderId="31" xfId="163" applyNumberFormat="1" applyFont="1" applyBorder="1" applyAlignment="1">
      <alignment horizontal="center" vertical="top"/>
    </xf>
    <xf numFmtId="0" fontId="51" fillId="0" borderId="32" xfId="163" applyFont="1" applyBorder="1" applyAlignment="1">
      <alignment horizontal="center"/>
    </xf>
    <xf numFmtId="0" fontId="49" fillId="0" borderId="32" xfId="163" applyFont="1" applyBorder="1" applyAlignment="1">
      <alignment horizontal="left"/>
    </xf>
    <xf numFmtId="164" fontId="49" fillId="0" borderId="32" xfId="163" applyNumberFormat="1" applyFont="1" applyBorder="1" applyAlignment="1"/>
    <xf numFmtId="166" fontId="49" fillId="0" borderId="32" xfId="162" applyNumberFormat="1" applyFont="1" applyBorder="1" applyAlignment="1"/>
    <xf numFmtId="0" fontId="58" fillId="0" borderId="33" xfId="163" applyFont="1" applyBorder="1" applyAlignment="1">
      <alignment horizontal="center"/>
    </xf>
    <xf numFmtId="0" fontId="48" fillId="0" borderId="30" xfId="163" applyFont="1" applyBorder="1"/>
    <xf numFmtId="49" fontId="58" fillId="0" borderId="31" xfId="163" applyNumberFormat="1" applyFont="1" applyBorder="1" applyAlignment="1">
      <alignment horizontal="center"/>
    </xf>
    <xf numFmtId="49" fontId="58" fillId="0" borderId="32" xfId="163" applyNumberFormat="1" applyFont="1" applyBorder="1" applyAlignment="1">
      <alignment horizontal="left"/>
    </xf>
    <xf numFmtId="0" fontId="58" fillId="0" borderId="32" xfId="163" applyFont="1" applyBorder="1" applyAlignment="1"/>
    <xf numFmtId="164" fontId="58" fillId="0" borderId="32" xfId="162" applyNumberFormat="1" applyFont="1" applyBorder="1" applyAlignment="1"/>
    <xf numFmtId="166" fontId="58" fillId="0" borderId="32" xfId="162" applyNumberFormat="1" applyFont="1" applyBorder="1" applyAlignment="1"/>
    <xf numFmtId="0" fontId="59" fillId="0" borderId="33" xfId="163" applyFont="1" applyBorder="1" applyAlignment="1">
      <alignment horizontal="center"/>
    </xf>
    <xf numFmtId="49" fontId="59" fillId="0" borderId="31" xfId="163" applyNumberFormat="1" applyFont="1" applyBorder="1" applyAlignment="1">
      <alignment horizontal="center"/>
    </xf>
    <xf numFmtId="49" fontId="59" fillId="0" borderId="32" xfId="163" applyNumberFormat="1" applyFont="1" applyBorder="1" applyAlignment="1">
      <alignment horizontal="left"/>
    </xf>
    <xf numFmtId="0" fontId="59" fillId="0" borderId="32" xfId="163" applyFont="1" applyBorder="1" applyAlignment="1"/>
    <xf numFmtId="164" fontId="59" fillId="0" borderId="32" xfId="162" applyNumberFormat="1" applyFont="1" applyBorder="1" applyAlignment="1"/>
    <xf numFmtId="166" fontId="59" fillId="0" borderId="32" xfId="162" applyNumberFormat="1" applyFont="1" applyBorder="1" applyAlignment="1"/>
    <xf numFmtId="0" fontId="53" fillId="0" borderId="33" xfId="163" applyFont="1" applyBorder="1" applyAlignment="1">
      <alignment horizontal="center"/>
    </xf>
    <xf numFmtId="0" fontId="56" fillId="0" borderId="30" xfId="162" applyFont="1" applyBorder="1"/>
    <xf numFmtId="0" fontId="56" fillId="0" borderId="31" xfId="162" applyFont="1" applyBorder="1"/>
    <xf numFmtId="0" fontId="56" fillId="0" borderId="31" xfId="162" applyFont="1" applyBorder="1" applyAlignment="1">
      <alignment horizontal="center"/>
    </xf>
    <xf numFmtId="49" fontId="56" fillId="0" borderId="32" xfId="162" applyNumberFormat="1" applyFont="1" applyBorder="1" applyAlignment="1">
      <alignment horizontal="center"/>
    </xf>
    <xf numFmtId="49" fontId="56" fillId="0" borderId="32" xfId="162" applyNumberFormat="1" applyFont="1" applyBorder="1" applyAlignment="1"/>
    <xf numFmtId="164" fontId="56" fillId="0" borderId="32" xfId="162" applyNumberFormat="1" applyFont="1" applyBorder="1" applyAlignment="1"/>
    <xf numFmtId="166" fontId="53" fillId="0" borderId="32" xfId="162" applyNumberFormat="1" applyFont="1" applyBorder="1" applyAlignment="1"/>
    <xf numFmtId="0" fontId="56" fillId="0" borderId="30" xfId="163" applyFont="1" applyBorder="1"/>
    <xf numFmtId="49" fontId="42" fillId="0" borderId="31" xfId="163" applyNumberFormat="1" applyFont="1" applyBorder="1" applyAlignment="1">
      <alignment horizontal="center"/>
    </xf>
    <xf numFmtId="49" fontId="42" fillId="0" borderId="32" xfId="163" applyNumberFormat="1" applyFont="1" applyBorder="1" applyAlignment="1">
      <alignment horizontal="left"/>
    </xf>
    <xf numFmtId="0" fontId="42" fillId="0" borderId="32" xfId="163" applyFont="1" applyBorder="1" applyAlignment="1"/>
    <xf numFmtId="164" fontId="42" fillId="0" borderId="32" xfId="162" applyNumberFormat="1" applyFont="1" applyBorder="1" applyAlignment="1"/>
    <xf numFmtId="164" fontId="42" fillId="0" borderId="32" xfId="162" applyNumberFormat="1" applyFont="1" applyFill="1" applyBorder="1" applyAlignment="1"/>
    <xf numFmtId="49" fontId="59" fillId="0" borderId="31" xfId="162" applyNumberFormat="1" applyFont="1" applyBorder="1" applyAlignment="1">
      <alignment horizontal="center"/>
    </xf>
    <xf numFmtId="49" fontId="59" fillId="0" borderId="32" xfId="162" applyNumberFormat="1" applyFont="1" applyBorder="1" applyAlignment="1">
      <alignment horizontal="left"/>
    </xf>
    <xf numFmtId="49" fontId="59" fillId="0" borderId="32" xfId="162" applyNumberFormat="1" applyFont="1" applyBorder="1" applyAlignment="1">
      <alignment wrapText="1"/>
    </xf>
    <xf numFmtId="0" fontId="56" fillId="0" borderId="32" xfId="162" applyFont="1" applyBorder="1" applyAlignment="1"/>
    <xf numFmtId="0" fontId="56" fillId="0" borderId="32" xfId="162" applyFont="1" applyBorder="1" applyAlignment="1">
      <alignment horizontal="left"/>
    </xf>
    <xf numFmtId="49" fontId="59" fillId="0" borderId="32" xfId="162" applyNumberFormat="1" applyFont="1" applyBorder="1" applyAlignment="1">
      <alignment horizontal="center"/>
    </xf>
    <xf numFmtId="0" fontId="59" fillId="0" borderId="32" xfId="162" applyFont="1" applyBorder="1" applyAlignment="1">
      <alignment horizontal="justify"/>
    </xf>
    <xf numFmtId="49" fontId="42" fillId="0" borderId="31" xfId="163" applyNumberFormat="1" applyFont="1" applyFill="1" applyBorder="1" applyAlignment="1" applyProtection="1">
      <alignment horizontal="center"/>
      <protection locked="0"/>
    </xf>
    <xf numFmtId="49" fontId="42" fillId="0" borderId="32" xfId="163" applyNumberFormat="1" applyFont="1" applyBorder="1" applyAlignment="1">
      <alignment horizontal="center"/>
    </xf>
    <xf numFmtId="164" fontId="42" fillId="0" borderId="32" xfId="163" applyNumberFormat="1" applyFont="1" applyBorder="1" applyAlignment="1"/>
    <xf numFmtId="0" fontId="53" fillId="0" borderId="30" xfId="163" applyFont="1" applyBorder="1"/>
    <xf numFmtId="49" fontId="53" fillId="0" borderId="31" xfId="163" applyNumberFormat="1" applyFont="1" applyFill="1" applyBorder="1" applyAlignment="1" applyProtection="1">
      <alignment horizontal="center"/>
      <protection locked="0"/>
    </xf>
    <xf numFmtId="49" fontId="59" fillId="0" borderId="32" xfId="163" applyNumberFormat="1" applyFont="1" applyBorder="1" applyAlignment="1">
      <alignment horizontal="center"/>
    </xf>
    <xf numFmtId="164" fontId="59" fillId="0" borderId="32" xfId="163" applyNumberFormat="1" applyFont="1" applyBorder="1" applyAlignment="1"/>
    <xf numFmtId="49" fontId="53" fillId="0" borderId="0" xfId="163" applyNumberFormat="1" applyFont="1" applyFill="1" applyBorder="1" applyAlignment="1" applyProtection="1">
      <alignment horizontal="center"/>
      <protection locked="0"/>
    </xf>
    <xf numFmtId="1" fontId="18" fillId="0" borderId="14" xfId="162" applyNumberFormat="1" applyFont="1" applyFill="1" applyBorder="1" applyAlignment="1">
      <alignment horizontal="left" vertical="top" wrapText="1"/>
    </xf>
    <xf numFmtId="1" fontId="53" fillId="0" borderId="14" xfId="162" applyNumberFormat="1" applyFont="1" applyFill="1" applyBorder="1" applyAlignment="1">
      <alignment horizontal="center"/>
    </xf>
    <xf numFmtId="0" fontId="53" fillId="0" borderId="33" xfId="162" applyFont="1" applyBorder="1" applyAlignment="1"/>
    <xf numFmtId="164" fontId="53" fillId="0" borderId="32" xfId="163" applyNumberFormat="1" applyFont="1" applyBorder="1" applyAlignment="1"/>
    <xf numFmtId="49" fontId="60" fillId="0" borderId="0" xfId="163" applyNumberFormat="1" applyFont="1" applyBorder="1" applyAlignment="1">
      <alignment horizontal="center"/>
    </xf>
    <xf numFmtId="1" fontId="53" fillId="0" borderId="41" xfId="162" applyNumberFormat="1" applyFont="1" applyFill="1" applyBorder="1" applyAlignment="1">
      <alignment horizontal="center"/>
    </xf>
    <xf numFmtId="49" fontId="53" fillId="0" borderId="33" xfId="162" applyNumberFormat="1" applyFont="1" applyBorder="1" applyAlignment="1"/>
    <xf numFmtId="0" fontId="53" fillId="0" borderId="33" xfId="162" applyNumberFormat="1" applyFont="1" applyFill="1" applyBorder="1" applyAlignment="1">
      <alignment horizontal="left"/>
    </xf>
    <xf numFmtId="49" fontId="53" fillId="0" borderId="31" xfId="163" applyNumberFormat="1" applyFont="1" applyBorder="1" applyAlignment="1">
      <alignment horizontal="center"/>
    </xf>
    <xf numFmtId="49" fontId="53" fillId="0" borderId="32" xfId="163" applyNumberFormat="1" applyFont="1" applyBorder="1" applyAlignment="1">
      <alignment horizontal="center"/>
    </xf>
    <xf numFmtId="0" fontId="53" fillId="0" borderId="32" xfId="163" applyFont="1" applyBorder="1" applyAlignment="1"/>
    <xf numFmtId="164" fontId="53" fillId="0" borderId="32" xfId="162" applyNumberFormat="1" applyFont="1" applyBorder="1" applyAlignment="1"/>
    <xf numFmtId="49" fontId="53" fillId="0" borderId="32" xfId="162" applyNumberFormat="1" applyFont="1" applyBorder="1" applyAlignment="1"/>
    <xf numFmtId="49" fontId="53" fillId="0" borderId="0" xfId="163" applyNumberFormat="1" applyFont="1" applyBorder="1" applyAlignment="1">
      <alignment horizontal="center"/>
    </xf>
    <xf numFmtId="49" fontId="53" fillId="0" borderId="41" xfId="163" applyNumberFormat="1" applyFont="1" applyBorder="1" applyAlignment="1">
      <alignment horizontal="center"/>
    </xf>
    <xf numFmtId="0" fontId="53" fillId="0" borderId="32" xfId="162" applyFont="1" applyBorder="1" applyAlignment="1"/>
    <xf numFmtId="49" fontId="59" fillId="0" borderId="41" xfId="163" applyNumberFormat="1" applyFont="1" applyBorder="1" applyAlignment="1">
      <alignment horizontal="center"/>
    </xf>
    <xf numFmtId="166" fontId="56" fillId="0" borderId="32" xfId="162" applyNumberFormat="1" applyFont="1" applyBorder="1" applyAlignment="1"/>
    <xf numFmtId="49" fontId="59" fillId="0" borderId="0" xfId="163" applyNumberFormat="1" applyFont="1" applyBorder="1" applyAlignment="1">
      <alignment horizontal="center"/>
    </xf>
    <xf numFmtId="0" fontId="53" fillId="0" borderId="32" xfId="162" applyFont="1" applyFill="1" applyBorder="1" applyAlignment="1"/>
    <xf numFmtId="0" fontId="53" fillId="39" borderId="33" xfId="163" applyFont="1" applyFill="1" applyBorder="1" applyAlignment="1">
      <alignment horizontal="center"/>
    </xf>
    <xf numFmtId="0" fontId="53" fillId="39" borderId="30" xfId="163" applyFont="1" applyFill="1" applyBorder="1"/>
    <xf numFmtId="49" fontId="53" fillId="39" borderId="31" xfId="163" applyNumberFormat="1" applyFont="1" applyFill="1" applyBorder="1" applyAlignment="1" applyProtection="1">
      <alignment horizontal="center"/>
      <protection locked="0"/>
    </xf>
    <xf numFmtId="49" fontId="59" fillId="39" borderId="0" xfId="163" applyNumberFormat="1" applyFont="1" applyFill="1" applyBorder="1" applyAlignment="1">
      <alignment horizontal="center"/>
    </xf>
    <xf numFmtId="1" fontId="53" fillId="39" borderId="41" xfId="162" applyNumberFormat="1" applyFont="1" applyFill="1" applyBorder="1" applyAlignment="1">
      <alignment horizontal="center"/>
    </xf>
    <xf numFmtId="0" fontId="53" fillId="39" borderId="32" xfId="162" applyFont="1" applyFill="1" applyBorder="1" applyAlignment="1"/>
    <xf numFmtId="164" fontId="53" fillId="39" borderId="32" xfId="163" applyNumberFormat="1" applyFont="1" applyFill="1" applyBorder="1" applyAlignment="1"/>
    <xf numFmtId="166" fontId="56" fillId="39" borderId="32" xfId="162" applyNumberFormat="1" applyFont="1" applyFill="1" applyBorder="1" applyAlignment="1"/>
    <xf numFmtId="0" fontId="18" fillId="39" borderId="0" xfId="162" applyFill="1"/>
    <xf numFmtId="0" fontId="53" fillId="0" borderId="33" xfId="163" applyFont="1" applyFill="1" applyBorder="1" applyAlignment="1">
      <alignment horizontal="center"/>
    </xf>
    <xf numFmtId="0" fontId="53" fillId="0" borderId="30" xfId="163" applyFont="1" applyFill="1" applyBorder="1"/>
    <xf numFmtId="49" fontId="53" fillId="0" borderId="31" xfId="163" applyNumberFormat="1" applyFont="1" applyFill="1" applyBorder="1" applyAlignment="1">
      <alignment horizontal="center"/>
    </xf>
    <xf numFmtId="49" fontId="53" fillId="0" borderId="32" xfId="163" applyNumberFormat="1" applyFont="1" applyFill="1" applyBorder="1" applyAlignment="1">
      <alignment horizontal="center"/>
    </xf>
    <xf numFmtId="0" fontId="53" fillId="0" borderId="32" xfId="163" applyFont="1" applyFill="1" applyBorder="1" applyAlignment="1"/>
    <xf numFmtId="0" fontId="18" fillId="0" borderId="0" xfId="162" applyFill="1"/>
    <xf numFmtId="164" fontId="53" fillId="0" borderId="32" xfId="163" applyNumberFormat="1" applyFont="1" applyFill="1" applyBorder="1" applyAlignment="1"/>
    <xf numFmtId="49" fontId="53" fillId="39" borderId="31" xfId="163" applyNumberFormat="1" applyFont="1" applyFill="1" applyBorder="1" applyAlignment="1">
      <alignment horizontal="center"/>
    </xf>
    <xf numFmtId="49" fontId="53" fillId="39" borderId="32" xfId="163" applyNumberFormat="1" applyFont="1" applyFill="1" applyBorder="1" applyAlignment="1">
      <alignment horizontal="center"/>
    </xf>
    <xf numFmtId="0" fontId="53" fillId="39" borderId="32" xfId="163" applyFont="1" applyFill="1" applyBorder="1" applyAlignment="1"/>
    <xf numFmtId="164" fontId="58" fillId="0" borderId="32" xfId="163" applyNumberFormat="1" applyFont="1" applyBorder="1" applyAlignment="1"/>
    <xf numFmtId="0" fontId="18" fillId="0" borderId="42" xfId="162" applyBorder="1"/>
    <xf numFmtId="0" fontId="18" fillId="0" borderId="34" xfId="162" applyBorder="1" applyAlignment="1">
      <alignment wrapText="1"/>
    </xf>
    <xf numFmtId="0" fontId="18" fillId="0" borderId="35" xfId="162" applyBorder="1" applyAlignment="1">
      <alignment wrapText="1"/>
    </xf>
    <xf numFmtId="0" fontId="61" fillId="0" borderId="36" xfId="162" applyFont="1" applyBorder="1" applyAlignment="1">
      <alignment horizontal="left" wrapText="1"/>
    </xf>
    <xf numFmtId="0" fontId="61" fillId="0" borderId="36" xfId="162" applyFont="1" applyBorder="1" applyAlignment="1">
      <alignment wrapText="1"/>
    </xf>
    <xf numFmtId="164" fontId="18" fillId="0" borderId="36" xfId="162" applyNumberFormat="1" applyBorder="1" applyAlignment="1"/>
    <xf numFmtId="166" fontId="59" fillId="0" borderId="42" xfId="162" applyNumberFormat="1" applyFont="1" applyBorder="1" applyAlignment="1"/>
    <xf numFmtId="0" fontId="18" fillId="0" borderId="0" xfId="162" applyAlignment="1">
      <alignment wrapText="1"/>
    </xf>
    <xf numFmtId="0" fontId="62" fillId="0" borderId="0" xfId="164" applyFill="1"/>
    <xf numFmtId="0" fontId="47" fillId="0" borderId="0" xfId="165" applyFont="1" applyFill="1" applyBorder="1" applyAlignment="1">
      <alignment horizontal="centerContinuous"/>
    </xf>
    <xf numFmtId="0" fontId="64" fillId="0" borderId="0" xfId="165" applyFont="1" applyFill="1" applyBorder="1" applyAlignment="1">
      <alignment horizontal="centerContinuous"/>
    </xf>
    <xf numFmtId="0" fontId="63" fillId="0" borderId="0" xfId="165" applyFont="1" applyFill="1" applyBorder="1" applyAlignment="1">
      <alignment horizontal="centerContinuous"/>
    </xf>
    <xf numFmtId="0" fontId="63" fillId="0" borderId="0" xfId="165" applyFill="1" applyBorder="1" applyAlignment="1">
      <alignment horizontal="centerContinuous"/>
    </xf>
    <xf numFmtId="0" fontId="63" fillId="0" borderId="0" xfId="165"/>
    <xf numFmtId="0" fontId="65" fillId="0" borderId="0" xfId="164" applyFont="1" applyFill="1" applyBorder="1"/>
    <xf numFmtId="0" fontId="62" fillId="0" borderId="0" xfId="164" applyFill="1" applyBorder="1"/>
    <xf numFmtId="0" fontId="63" fillId="0" borderId="0" xfId="164" applyFont="1" applyFill="1" applyBorder="1"/>
    <xf numFmtId="0" fontId="63" fillId="0" borderId="0" xfId="165" applyFill="1" applyBorder="1" applyAlignment="1">
      <alignment horizontal="right"/>
    </xf>
    <xf numFmtId="49" fontId="19" fillId="0" borderId="37" xfId="164" applyNumberFormat="1" applyFont="1" applyFill="1" applyBorder="1" applyAlignment="1">
      <alignment horizontal="left"/>
    </xf>
    <xf numFmtId="49" fontId="19" fillId="0" borderId="37" xfId="164" applyNumberFormat="1" applyFont="1" applyFill="1" applyBorder="1" applyAlignment="1">
      <alignment horizontal="center"/>
    </xf>
    <xf numFmtId="49" fontId="66" fillId="0" borderId="37" xfId="164" applyNumberFormat="1" applyFont="1" applyFill="1" applyBorder="1" applyAlignment="1">
      <alignment horizontal="center"/>
    </xf>
    <xf numFmtId="49" fontId="67" fillId="0" borderId="33" xfId="164" applyNumberFormat="1" applyFont="1" applyFill="1" applyBorder="1" applyAlignment="1">
      <alignment horizontal="left"/>
    </xf>
    <xf numFmtId="172" fontId="21" fillId="0" borderId="33" xfId="164" applyNumberFormat="1" applyFont="1" applyFill="1" applyBorder="1"/>
    <xf numFmtId="49" fontId="62" fillId="0" borderId="33" xfId="164" applyNumberFormat="1" applyFill="1" applyBorder="1" applyAlignment="1">
      <alignment horizontal="left"/>
    </xf>
    <xf numFmtId="173" fontId="21" fillId="0" borderId="33" xfId="164" applyNumberFormat="1" applyFont="1" applyFill="1" applyBorder="1"/>
    <xf numFmtId="49" fontId="62" fillId="0" borderId="33" xfId="164" applyNumberFormat="1" applyFont="1" applyFill="1" applyBorder="1" applyAlignment="1">
      <alignment horizontal="left"/>
    </xf>
    <xf numFmtId="49" fontId="21" fillId="0" borderId="33" xfId="164" applyNumberFormat="1" applyFont="1" applyFill="1" applyBorder="1" applyAlignment="1">
      <alignment horizontal="left"/>
    </xf>
    <xf numFmtId="173" fontId="67" fillId="0" borderId="33" xfId="164" applyNumberFormat="1" applyFont="1" applyFill="1" applyBorder="1"/>
    <xf numFmtId="49" fontId="21" fillId="0" borderId="29" xfId="164" applyNumberFormat="1" applyFont="1" applyFill="1" applyBorder="1" applyAlignment="1">
      <alignment horizontal="left"/>
    </xf>
    <xf numFmtId="172" fontId="21" fillId="0" borderId="43" xfId="164" applyNumberFormat="1" applyFont="1" applyFill="1" applyBorder="1"/>
    <xf numFmtId="49" fontId="21" fillId="0" borderId="42" xfId="164" applyNumberFormat="1" applyFont="1" applyFill="1" applyBorder="1" applyAlignment="1">
      <alignment horizontal="left"/>
    </xf>
    <xf numFmtId="172" fontId="21" fillId="0" borderId="42" xfId="164" applyNumberFormat="1" applyFont="1" applyFill="1" applyBorder="1"/>
    <xf numFmtId="173" fontId="21" fillId="0" borderId="33" xfId="164" applyNumberFormat="1" applyFont="1" applyFill="1" applyBorder="1" applyAlignment="1">
      <alignment horizontal="right"/>
    </xf>
    <xf numFmtId="49" fontId="62" fillId="0" borderId="44" xfId="164" applyNumberFormat="1" applyFont="1" applyFill="1" applyBorder="1" applyAlignment="1">
      <alignment horizontal="left"/>
    </xf>
    <xf numFmtId="172" fontId="21" fillId="0" borderId="44" xfId="164" applyNumberFormat="1" applyFont="1" applyFill="1" applyBorder="1"/>
    <xf numFmtId="0" fontId="63" fillId="0" borderId="0" xfId="165" applyFill="1"/>
    <xf numFmtId="173" fontId="63" fillId="0" borderId="0" xfId="165" applyNumberFormat="1" applyFill="1"/>
    <xf numFmtId="174" fontId="63" fillId="0" borderId="0" xfId="165" applyNumberFormat="1" applyFill="1"/>
    <xf numFmtId="174" fontId="21" fillId="0" borderId="33" xfId="164" applyNumberFormat="1" applyFont="1" applyFill="1" applyBorder="1"/>
    <xf numFmtId="174" fontId="21" fillId="0" borderId="42" xfId="164" applyNumberFormat="1" applyFont="1" applyFill="1" applyBorder="1"/>
    <xf numFmtId="0" fontId="63" fillId="0" borderId="0" xfId="165" applyFont="1" applyFill="1"/>
    <xf numFmtId="173" fontId="63" fillId="0" borderId="0" xfId="165" applyNumberFormat="1"/>
    <xf numFmtId="3" fontId="20" fillId="0" borderId="20" xfId="3" applyNumberFormat="1" applyFont="1" applyBorder="1"/>
    <xf numFmtId="3" fontId="20" fillId="0" borderId="14" xfId="3" applyNumberFormat="1" applyFont="1" applyBorder="1"/>
    <xf numFmtId="0" fontId="20" fillId="0" borderId="20" xfId="2" applyFont="1" applyBorder="1" applyAlignment="1">
      <alignment horizontal="center" wrapText="1"/>
    </xf>
    <xf numFmtId="0" fontId="20" fillId="0" borderId="14" xfId="2" applyFont="1" applyBorder="1" applyAlignment="1">
      <alignment horizontal="center" wrapText="1"/>
    </xf>
    <xf numFmtId="0" fontId="20" fillId="0" borderId="17" xfId="2" applyFont="1" applyBorder="1" applyAlignment="1">
      <alignment horizontal="center" wrapText="1"/>
    </xf>
    <xf numFmtId="0" fontId="20" fillId="0" borderId="13" xfId="2" applyFont="1" applyBorder="1" applyAlignment="1">
      <alignment horizontal="center" wrapText="1"/>
    </xf>
    <xf numFmtId="4" fontId="20" fillId="0" borderId="0" xfId="155" applyFont="1" applyAlignment="1">
      <alignment horizontal="left"/>
    </xf>
    <xf numFmtId="4" fontId="20" fillId="0" borderId="20" xfId="155" applyFont="1" applyBorder="1" applyAlignment="1">
      <alignment horizontal="center"/>
    </xf>
    <xf numFmtId="4" fontId="20" fillId="0" borderId="14" xfId="155" applyFont="1" applyBorder="1" applyAlignment="1">
      <alignment horizontal="center"/>
    </xf>
    <xf numFmtId="4" fontId="20" fillId="0" borderId="17" xfId="155" applyFont="1" applyBorder="1" applyAlignment="1">
      <alignment horizontal="center"/>
    </xf>
    <xf numFmtId="4" fontId="20" fillId="0" borderId="20" xfId="155" applyFont="1" applyBorder="1" applyAlignment="1">
      <alignment horizontal="center" wrapText="1"/>
    </xf>
    <xf numFmtId="4" fontId="20" fillId="0" borderId="14" xfId="155" applyFont="1" applyBorder="1" applyAlignment="1">
      <alignment horizontal="center" wrapText="1"/>
    </xf>
    <xf numFmtId="4" fontId="20" fillId="0" borderId="17" xfId="155" applyFont="1" applyBorder="1" applyAlignment="1">
      <alignment horizontal="center" wrapText="1"/>
    </xf>
    <xf numFmtId="4" fontId="20" fillId="0" borderId="15" xfId="155" applyFont="1" applyBorder="1" applyAlignment="1">
      <alignment horizontal="center" wrapText="1"/>
    </xf>
    <xf numFmtId="4" fontId="20" fillId="0" borderId="16" xfId="155" applyFont="1" applyBorder="1" applyAlignment="1">
      <alignment horizontal="center" wrapText="1"/>
    </xf>
    <xf numFmtId="4" fontId="20" fillId="0" borderId="18" xfId="155" applyFont="1" applyBorder="1" applyAlignment="1">
      <alignment horizontal="center" wrapText="1"/>
    </xf>
    <xf numFmtId="4" fontId="20" fillId="0" borderId="19" xfId="155" applyFont="1" applyBorder="1" applyAlignment="1">
      <alignment horizontal="center" wrapText="1"/>
    </xf>
    <xf numFmtId="0" fontId="20" fillId="0" borderId="10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20" fillId="0" borderId="14" xfId="1" applyFont="1" applyBorder="1" applyAlignment="1">
      <alignment horizontal="center" wrapText="1"/>
    </xf>
    <xf numFmtId="0" fontId="20" fillId="0" borderId="17" xfId="1" applyFont="1" applyBorder="1" applyAlignment="1">
      <alignment horizontal="center" wrapText="1"/>
    </xf>
    <xf numFmtId="0" fontId="20" fillId="0" borderId="15" xfId="1" applyFont="1" applyBorder="1" applyAlignment="1">
      <alignment horizontal="center" wrapText="1"/>
    </xf>
    <xf numFmtId="0" fontId="20" fillId="0" borderId="16" xfId="1" applyFont="1" applyBorder="1" applyAlignment="1">
      <alignment horizontal="center" wrapText="1"/>
    </xf>
    <xf numFmtId="0" fontId="20" fillId="0" borderId="18" xfId="1" applyFont="1" applyBorder="1" applyAlignment="1">
      <alignment horizontal="center" wrapText="1"/>
    </xf>
    <xf numFmtId="0" fontId="20" fillId="0" borderId="19" xfId="1" applyFont="1" applyBorder="1" applyAlignment="1">
      <alignment horizontal="center" wrapText="1"/>
    </xf>
    <xf numFmtId="0" fontId="20" fillId="0" borderId="17" xfId="2" applyFont="1" applyBorder="1" applyAlignment="1">
      <alignment horizontal="center"/>
    </xf>
    <xf numFmtId="0" fontId="20" fillId="0" borderId="10" xfId="1" applyFont="1" applyBorder="1" applyAlignment="1">
      <alignment horizontal="center" wrapText="1"/>
    </xf>
    <xf numFmtId="0" fontId="20" fillId="0" borderId="11" xfId="1" applyFont="1" applyBorder="1" applyAlignment="1">
      <alignment horizontal="center" wrapText="1"/>
    </xf>
    <xf numFmtId="0" fontId="20" fillId="0" borderId="12" xfId="1" applyFont="1" applyBorder="1" applyAlignment="1">
      <alignment horizontal="center" wrapText="1"/>
    </xf>
    <xf numFmtId="0" fontId="45" fillId="0" borderId="20" xfId="2" applyFont="1" applyBorder="1" applyAlignment="1">
      <alignment horizontal="center" wrapText="1"/>
    </xf>
    <xf numFmtId="0" fontId="45" fillId="0" borderId="14" xfId="2" applyFont="1" applyBorder="1" applyAlignment="1">
      <alignment horizontal="center" wrapText="1"/>
    </xf>
    <xf numFmtId="0" fontId="45" fillId="0" borderId="17" xfId="2" applyFont="1" applyBorder="1" applyAlignment="1">
      <alignment horizontal="center" wrapText="1"/>
    </xf>
    <xf numFmtId="0" fontId="45" fillId="0" borderId="13" xfId="2" applyFont="1" applyBorder="1" applyAlignment="1">
      <alignment horizontal="center" wrapText="1"/>
    </xf>
    <xf numFmtId="4" fontId="45" fillId="0" borderId="0" xfId="155" applyFont="1" applyAlignment="1">
      <alignment horizontal="left"/>
    </xf>
    <xf numFmtId="4" fontId="45" fillId="0" borderId="20" xfId="155" applyFont="1" applyBorder="1" applyAlignment="1">
      <alignment horizontal="center"/>
    </xf>
    <xf numFmtId="4" fontId="45" fillId="0" borderId="14" xfId="155" applyFont="1" applyBorder="1" applyAlignment="1">
      <alignment horizontal="center"/>
    </xf>
    <xf numFmtId="4" fontId="45" fillId="0" borderId="17" xfId="155" applyFont="1" applyBorder="1" applyAlignment="1">
      <alignment horizontal="center"/>
    </xf>
    <xf numFmtId="4" fontId="45" fillId="0" borderId="20" xfId="155" applyFont="1" applyBorder="1" applyAlignment="1">
      <alignment horizontal="center" wrapText="1"/>
    </xf>
    <xf numFmtId="4" fontId="45" fillId="0" borderId="14" xfId="155" applyFont="1" applyBorder="1" applyAlignment="1">
      <alignment horizontal="center" wrapText="1"/>
    </xf>
    <xf numFmtId="4" fontId="45" fillId="0" borderId="17" xfId="155" applyFont="1" applyBorder="1" applyAlignment="1">
      <alignment horizontal="center" wrapText="1"/>
    </xf>
    <xf numFmtId="4" fontId="45" fillId="0" borderId="15" xfId="155" applyFont="1" applyBorder="1" applyAlignment="1">
      <alignment horizontal="center" wrapText="1"/>
    </xf>
    <xf numFmtId="4" fontId="45" fillId="0" borderId="16" xfId="155" applyFont="1" applyBorder="1" applyAlignment="1">
      <alignment horizontal="center" wrapText="1"/>
    </xf>
    <xf numFmtId="4" fontId="45" fillId="0" borderId="18" xfId="155" applyFont="1" applyBorder="1" applyAlignment="1">
      <alignment horizontal="center" wrapText="1"/>
    </xf>
    <xf numFmtId="4" fontId="45" fillId="0" borderId="19" xfId="155" applyFont="1" applyBorder="1" applyAlignment="1">
      <alignment horizontal="center" wrapText="1"/>
    </xf>
    <xf numFmtId="0" fontId="45" fillId="0" borderId="10" xfId="2" applyFont="1" applyBorder="1" applyAlignment="1">
      <alignment horizontal="center"/>
    </xf>
    <xf numFmtId="0" fontId="45" fillId="0" borderId="12" xfId="2" applyFont="1" applyBorder="1" applyAlignment="1">
      <alignment horizontal="center"/>
    </xf>
  </cellXfs>
  <cellStyles count="166">
    <cellStyle name="_Column1" xfId="4"/>
    <cellStyle name="_Column1_data" xfId="5"/>
    <cellStyle name="_Column1_QV1" xfId="6"/>
    <cellStyle name="_Column1_Sheet1" xfId="7"/>
    <cellStyle name="_Column1_Tabelle" xfId="8"/>
    <cellStyle name="_Column2" xfId="9"/>
    <cellStyle name="_Column2_data" xfId="10"/>
    <cellStyle name="_Column2_QV1" xfId="11"/>
    <cellStyle name="_Column2_Sheet1" xfId="12"/>
    <cellStyle name="_Column2_Tabelle" xfId="13"/>
    <cellStyle name="_Column3" xfId="14"/>
    <cellStyle name="_Column3_data" xfId="15"/>
    <cellStyle name="_Column3_QV1" xfId="16"/>
    <cellStyle name="_Column3_Sheet1" xfId="17"/>
    <cellStyle name="_Column3_Tabelle" xfId="18"/>
    <cellStyle name="_Column4" xfId="19"/>
    <cellStyle name="_Column4_data" xfId="20"/>
    <cellStyle name="_Column4_QV1" xfId="21"/>
    <cellStyle name="_Column4_Sheet1" xfId="22"/>
    <cellStyle name="_Column4_Tabelle" xfId="23"/>
    <cellStyle name="_Column5" xfId="24"/>
    <cellStyle name="_Column5_data" xfId="25"/>
    <cellStyle name="_Column5_QV1" xfId="26"/>
    <cellStyle name="_Column5_Sheet1" xfId="27"/>
    <cellStyle name="_Column5_Tabelle" xfId="28"/>
    <cellStyle name="_Column6" xfId="29"/>
    <cellStyle name="_Column6_data" xfId="30"/>
    <cellStyle name="_Column6_QV1" xfId="31"/>
    <cellStyle name="_Column6_Sheet1" xfId="32"/>
    <cellStyle name="_Column6_Tabelle" xfId="33"/>
    <cellStyle name="_Column7" xfId="34"/>
    <cellStyle name="_Column7_data" xfId="35"/>
    <cellStyle name="_Column7_QV1" xfId="36"/>
    <cellStyle name="_Column7_Sheet1" xfId="37"/>
    <cellStyle name="_Column7_Tabelle" xfId="38"/>
    <cellStyle name="_Data" xfId="39"/>
    <cellStyle name="_Data_data" xfId="40"/>
    <cellStyle name="_Data_QV1" xfId="41"/>
    <cellStyle name="_Data_Sheet1" xfId="42"/>
    <cellStyle name="_Data_Tabelle" xfId="43"/>
    <cellStyle name="_Header" xfId="44"/>
    <cellStyle name="_Header_data" xfId="45"/>
    <cellStyle name="_Header_QV1" xfId="46"/>
    <cellStyle name="_Header_Sheet1" xfId="47"/>
    <cellStyle name="_Header_Tabelle" xfId="48"/>
    <cellStyle name="_Row1" xfId="49"/>
    <cellStyle name="_Row1_data" xfId="50"/>
    <cellStyle name="_Row1_QV1" xfId="51"/>
    <cellStyle name="_Row1_Sheet1" xfId="52"/>
    <cellStyle name="_Row1_Tabelle" xfId="53"/>
    <cellStyle name="_Row2" xfId="54"/>
    <cellStyle name="_Row2_data" xfId="55"/>
    <cellStyle name="_Row2_QV1" xfId="56"/>
    <cellStyle name="_Row2_Sheet1" xfId="57"/>
    <cellStyle name="_Row2_Tabelle" xfId="58"/>
    <cellStyle name="_Row3" xfId="59"/>
    <cellStyle name="_Row3_data" xfId="60"/>
    <cellStyle name="_Row3_QV1" xfId="61"/>
    <cellStyle name="_Row3_Sheet1" xfId="62"/>
    <cellStyle name="_Row3_Tabelle" xfId="63"/>
    <cellStyle name="_Row4" xfId="64"/>
    <cellStyle name="_Row4_data" xfId="65"/>
    <cellStyle name="_Row4_QV1" xfId="66"/>
    <cellStyle name="_Row4_Sheet1" xfId="67"/>
    <cellStyle name="_Row4_Tabelle" xfId="68"/>
    <cellStyle name="_Row5" xfId="69"/>
    <cellStyle name="_Row5_data" xfId="70"/>
    <cellStyle name="_Row5_QV1" xfId="71"/>
    <cellStyle name="_Row5_Sheet1" xfId="72"/>
    <cellStyle name="_Row5_Tabelle" xfId="73"/>
    <cellStyle name="_Row6" xfId="74"/>
    <cellStyle name="_Row6_data" xfId="75"/>
    <cellStyle name="_Row6_QV1" xfId="76"/>
    <cellStyle name="_Row6_Sheet1" xfId="77"/>
    <cellStyle name="_Row6_Tabelle" xfId="78"/>
    <cellStyle name="_Row7" xfId="79"/>
    <cellStyle name="_Row7_data" xfId="80"/>
    <cellStyle name="_Row7_QV1" xfId="81"/>
    <cellStyle name="_Row7_Sheet1" xfId="82"/>
    <cellStyle name="_Row7_Tabelle" xfId="83"/>
    <cellStyle name="20 % - zvýraznenie1 2" xfId="84"/>
    <cellStyle name="20 % - zvýraznenie2 2" xfId="85"/>
    <cellStyle name="20 % - zvýraznenie3 2" xfId="86"/>
    <cellStyle name="20 % - zvýraznenie4 2" xfId="87"/>
    <cellStyle name="20 % - zvýraznenie5 2" xfId="88"/>
    <cellStyle name="20 % - zvýraznenie6 2" xfId="89"/>
    <cellStyle name="40 % - zvýraznenie1 2" xfId="90"/>
    <cellStyle name="40 % - zvýraznenie2 2" xfId="91"/>
    <cellStyle name="40 % - zvýraznenie3 2" xfId="92"/>
    <cellStyle name="40 % - zvýraznenie4 2" xfId="93"/>
    <cellStyle name="40 % - zvýraznenie5 2" xfId="94"/>
    <cellStyle name="40 % - zvýraznenie6 2" xfId="95"/>
    <cellStyle name="60 % - zvýraznenie1 2" xfId="96"/>
    <cellStyle name="60 % - zvýraznenie2 2" xfId="97"/>
    <cellStyle name="60 % - zvýraznenie3 2" xfId="98"/>
    <cellStyle name="60 % - zvýraznenie4 2" xfId="99"/>
    <cellStyle name="60 % - zvýraznenie5 2" xfId="100"/>
    <cellStyle name="60 % - zvýraznenie6 2" xfId="101"/>
    <cellStyle name="Akcia" xfId="102"/>
    <cellStyle name="Cena_Sk" xfId="103"/>
    <cellStyle name="Comma [0]" xfId="104"/>
    <cellStyle name="Currency [0]" xfId="105"/>
    <cellStyle name="Čiarka 2" xfId="160"/>
    <cellStyle name="Date" xfId="106"/>
    <cellStyle name="Dobrá 2" xfId="107"/>
    <cellStyle name="Euro" xfId="108"/>
    <cellStyle name="Fixed" xfId="109"/>
    <cellStyle name="Heading1" xfId="110"/>
    <cellStyle name="Heading2" xfId="111"/>
    <cellStyle name="Kontrolná bunka 2" xfId="112"/>
    <cellStyle name="Mena 2" xfId="113"/>
    <cellStyle name="Nadpis 1 2" xfId="114"/>
    <cellStyle name="Nadpis 2 2" xfId="115"/>
    <cellStyle name="Nadpis 3 2" xfId="116"/>
    <cellStyle name="Nadpis 4 2" xfId="117"/>
    <cellStyle name="Nazov" xfId="118"/>
    <cellStyle name="Neutrálna 2" xfId="119"/>
    <cellStyle name="Normal_Book1" xfId="120"/>
    <cellStyle name="Normálna" xfId="0" builtinId="0"/>
    <cellStyle name="Normálna 2" xfId="121"/>
    <cellStyle name="Normálna 2 2" xfId="122"/>
    <cellStyle name="Normálna 2 2 2" xfId="161"/>
    <cellStyle name="Normálna 2 3" xfId="123"/>
    <cellStyle name="Normálna 3" xfId="124"/>
    <cellStyle name="Normálna 4" xfId="125"/>
    <cellStyle name="Normálna 5" xfId="126"/>
    <cellStyle name="Normálna 6" xfId="127"/>
    <cellStyle name="Normálna 7" xfId="128"/>
    <cellStyle name="Normálna 8" xfId="156"/>
    <cellStyle name="Normálna 9" xfId="165"/>
    <cellStyle name="normálne 2 5" xfId="129"/>
    <cellStyle name="normálne 35" xfId="130"/>
    <cellStyle name="normálne_15.3.platba štátu_platba štátu prepočet 20 5 11" xfId="131"/>
    <cellStyle name="normálne_Garančné poistenie a poistenie v nezamestnanosti- výdavky r.2004-definitívna" xfId="155"/>
    <cellStyle name="normálne_Hárok1" xfId="164"/>
    <cellStyle name="normálne_mesačný a kvartálny rozpis rozpočtu na rok 2005" xfId="158"/>
    <cellStyle name="normálne_plnenie 2012" xfId="162"/>
    <cellStyle name="normálne_plnenie investície 2006" xfId="163"/>
    <cellStyle name="normálne_Prehľad o výdavkoch ZFGP I Q 2006" xfId="3"/>
    <cellStyle name="normálne_Prílohy do rozboru  - dávka v nezamestnanosti" xfId="157"/>
    <cellStyle name="normálne_Výdavky ZFNP 2007 - do správy" xfId="2"/>
    <cellStyle name="normálne_Vývojové rady výdavkov ZFPvN podľa pobočiek od roku 2005 - účtovníctvo" xfId="159"/>
    <cellStyle name="normálne_Zošit2" xfId="1"/>
    <cellStyle name="normální 2" xfId="132"/>
    <cellStyle name="normální_15.6.07 východ.+rozpočet 08-10" xfId="133"/>
    <cellStyle name="Percentá 2" xfId="134"/>
    <cellStyle name="Popis" xfId="135"/>
    <cellStyle name="Poznámka 2" xfId="136"/>
    <cellStyle name="Prepojená bunka 2" xfId="137"/>
    <cellStyle name="ProductNo." xfId="138"/>
    <cellStyle name="Spolu 2" xfId="139"/>
    <cellStyle name="Text upozornenia 2" xfId="140"/>
    <cellStyle name="Titul 2" xfId="141"/>
    <cellStyle name="Total" xfId="142"/>
    <cellStyle name="Upozornenie" xfId="143"/>
    <cellStyle name="Vstup 2" xfId="144"/>
    <cellStyle name="Výpočet 2" xfId="145"/>
    <cellStyle name="Výstup 2" xfId="146"/>
    <cellStyle name="Vysvetľujúci text 2" xfId="147"/>
    <cellStyle name="Zlá 2" xfId="148"/>
    <cellStyle name="Zvýraznenie1 2" xfId="149"/>
    <cellStyle name="Zvýraznenie2 2" xfId="150"/>
    <cellStyle name="Zvýraznenie3 2" xfId="151"/>
    <cellStyle name="Zvýraznenie4 2" xfId="152"/>
    <cellStyle name="Zvýraznenie5 2" xfId="153"/>
    <cellStyle name="Zvýraznenie6 2" xfId="1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abSelected="1" topLeftCell="A31" workbookViewId="0">
      <selection activeCell="A27" sqref="A27"/>
    </sheetView>
  </sheetViews>
  <sheetFormatPr defaultColWidth="8" defaultRowHeight="14.25" x14ac:dyDescent="0.2"/>
  <cols>
    <col min="1" max="1" width="22.42578125" style="72" customWidth="1"/>
    <col min="2" max="2" width="12.28515625" style="72" customWidth="1"/>
    <col min="3" max="3" width="17.7109375" style="72" customWidth="1"/>
    <col min="4" max="4" width="13.42578125" style="72" customWidth="1"/>
    <col min="5" max="5" width="14.5703125" style="72" customWidth="1"/>
    <col min="6" max="6" width="9.7109375" style="72" customWidth="1"/>
    <col min="7" max="7" width="9.140625" style="98" customWidth="1"/>
    <col min="8" max="8" width="8" style="77" customWidth="1"/>
    <col min="9" max="9" width="8" style="72" customWidth="1"/>
    <col min="10" max="10" width="9.5703125" style="100" customWidth="1"/>
    <col min="11" max="16384" width="8" style="72"/>
  </cols>
  <sheetData>
    <row r="1" spans="1:10" x14ac:dyDescent="0.2">
      <c r="H1" s="99"/>
    </row>
    <row r="3" spans="1:10" x14ac:dyDescent="0.2">
      <c r="H3" s="99"/>
    </row>
    <row r="4" spans="1:10" x14ac:dyDescent="0.2">
      <c r="B4" s="69"/>
      <c r="C4" s="69"/>
      <c r="D4" s="69"/>
      <c r="E4" s="69"/>
      <c r="F4" s="69"/>
      <c r="G4" s="101"/>
      <c r="H4" s="69"/>
      <c r="J4" s="99"/>
    </row>
    <row r="5" spans="1:10" x14ac:dyDescent="0.2">
      <c r="A5" s="283"/>
      <c r="B5" s="283"/>
      <c r="C5" s="283"/>
      <c r="D5" s="283"/>
      <c r="E5" s="283"/>
      <c r="F5" s="283"/>
      <c r="G5" s="283"/>
      <c r="H5" s="283"/>
    </row>
    <row r="6" spans="1:10" x14ac:dyDescent="0.2">
      <c r="A6" s="69" t="s">
        <v>71</v>
      </c>
      <c r="B6" s="70"/>
      <c r="C6" s="70"/>
      <c r="D6" s="70"/>
      <c r="E6" s="70"/>
      <c r="F6" s="70"/>
      <c r="G6" s="71"/>
      <c r="H6" s="70"/>
    </row>
    <row r="7" spans="1:10" x14ac:dyDescent="0.2">
      <c r="A7" s="4" t="s">
        <v>72</v>
      </c>
      <c r="B7" s="70"/>
      <c r="C7" s="70"/>
      <c r="D7" s="70"/>
      <c r="E7" s="70"/>
      <c r="F7" s="70"/>
      <c r="G7" s="71"/>
      <c r="H7" s="70"/>
    </row>
    <row r="8" spans="1:10" x14ac:dyDescent="0.2">
      <c r="A8" s="70"/>
      <c r="B8" s="70"/>
      <c r="C8" s="70"/>
      <c r="D8" s="70"/>
      <c r="E8" s="70"/>
      <c r="F8" s="70"/>
      <c r="G8" s="71"/>
      <c r="H8" s="70"/>
    </row>
    <row r="9" spans="1:10" ht="15.75" customHeight="1" x14ac:dyDescent="0.25">
      <c r="A9" s="74"/>
      <c r="B9" s="74"/>
      <c r="C9" s="74"/>
      <c r="D9" s="74"/>
      <c r="E9" s="74"/>
      <c r="F9" s="75"/>
      <c r="G9" s="76"/>
      <c r="J9" s="78" t="s">
        <v>3</v>
      </c>
    </row>
    <row r="10" spans="1:10" ht="21" customHeight="1" x14ac:dyDescent="0.2">
      <c r="A10" s="284" t="s">
        <v>4</v>
      </c>
      <c r="B10" s="287" t="s">
        <v>54</v>
      </c>
      <c r="C10" s="287" t="s">
        <v>55</v>
      </c>
      <c r="D10" s="290" t="s">
        <v>8</v>
      </c>
      <c r="E10" s="291"/>
      <c r="F10" s="294" t="s">
        <v>9</v>
      </c>
      <c r="G10" s="295"/>
      <c r="H10" s="279" t="s">
        <v>56</v>
      </c>
      <c r="I10" s="279" t="s">
        <v>57</v>
      </c>
      <c r="J10" s="282" t="s">
        <v>58</v>
      </c>
    </row>
    <row r="11" spans="1:10" ht="21" customHeight="1" x14ac:dyDescent="0.2">
      <c r="A11" s="285"/>
      <c r="B11" s="288"/>
      <c r="C11" s="288"/>
      <c r="D11" s="292"/>
      <c r="E11" s="293"/>
      <c r="F11" s="279" t="s">
        <v>59</v>
      </c>
      <c r="G11" s="279" t="s">
        <v>11</v>
      </c>
      <c r="H11" s="280"/>
      <c r="I11" s="280"/>
      <c r="J11" s="282"/>
    </row>
    <row r="12" spans="1:10" ht="21" customHeight="1" x14ac:dyDescent="0.2">
      <c r="A12" s="286"/>
      <c r="B12" s="289"/>
      <c r="C12" s="289"/>
      <c r="D12" s="79">
        <v>2011</v>
      </c>
      <c r="E12" s="79">
        <v>2012</v>
      </c>
      <c r="F12" s="281"/>
      <c r="G12" s="281"/>
      <c r="H12" s="281"/>
      <c r="I12" s="281"/>
      <c r="J12" s="282"/>
    </row>
    <row r="13" spans="1:10" x14ac:dyDescent="0.2">
      <c r="A13" s="80" t="s">
        <v>12</v>
      </c>
      <c r="B13" s="81">
        <v>1</v>
      </c>
      <c r="C13" s="81">
        <v>2</v>
      </c>
      <c r="D13" s="81">
        <v>3</v>
      </c>
      <c r="E13" s="81">
        <v>4</v>
      </c>
      <c r="F13" s="82">
        <v>5</v>
      </c>
      <c r="G13" s="83">
        <v>6</v>
      </c>
      <c r="H13" s="81">
        <v>7</v>
      </c>
      <c r="I13" s="102">
        <v>8</v>
      </c>
      <c r="J13" s="102">
        <v>9</v>
      </c>
    </row>
    <row r="14" spans="1:10" ht="18" customHeight="1" x14ac:dyDescent="0.2">
      <c r="A14" s="85" t="s">
        <v>13</v>
      </c>
      <c r="B14" s="86">
        <v>91506</v>
      </c>
      <c r="C14" s="87">
        <v>83832</v>
      </c>
      <c r="D14" s="86">
        <v>75591</v>
      </c>
      <c r="E14" s="103">
        <v>83781</v>
      </c>
      <c r="F14" s="14">
        <f>+E14-C14</f>
        <v>-51</v>
      </c>
      <c r="G14" s="15">
        <f>+E14-D14</f>
        <v>8190</v>
      </c>
      <c r="H14" s="16">
        <f t="shared" ref="H14:H50" si="0">+E14/B14*100</f>
        <v>91.557930627499843</v>
      </c>
      <c r="I14" s="16">
        <f t="shared" ref="I14:I52" si="1">+E14/C14*100</f>
        <v>99.93916404237045</v>
      </c>
      <c r="J14" s="17">
        <f t="shared" ref="J14:J52" si="2">+E14/D14*100</f>
        <v>110.83462316942494</v>
      </c>
    </row>
    <row r="15" spans="1:10" ht="18" customHeight="1" x14ac:dyDescent="0.2">
      <c r="A15" s="85" t="s">
        <v>14</v>
      </c>
      <c r="B15" s="86">
        <v>17381</v>
      </c>
      <c r="C15" s="87">
        <v>15937</v>
      </c>
      <c r="D15" s="86">
        <v>14378</v>
      </c>
      <c r="E15" s="89">
        <v>15531</v>
      </c>
      <c r="F15" s="14">
        <f t="shared" ref="F15:F49" si="3">+E15-C15</f>
        <v>-406</v>
      </c>
      <c r="G15" s="15">
        <f t="shared" ref="G15:G49" si="4">+E15-D15</f>
        <v>1153</v>
      </c>
      <c r="H15" s="16">
        <f t="shared" si="0"/>
        <v>89.356193544675222</v>
      </c>
      <c r="I15" s="16">
        <f t="shared" si="1"/>
        <v>97.452469097069709</v>
      </c>
      <c r="J15" s="19">
        <f t="shared" si="2"/>
        <v>108.01919599387955</v>
      </c>
    </row>
    <row r="16" spans="1:10" ht="18" customHeight="1" x14ac:dyDescent="0.2">
      <c r="A16" s="85" t="s">
        <v>15</v>
      </c>
      <c r="B16" s="86">
        <v>7474</v>
      </c>
      <c r="C16" s="87">
        <v>6831</v>
      </c>
      <c r="D16" s="86">
        <v>6161</v>
      </c>
      <c r="E16" s="89">
        <v>6759</v>
      </c>
      <c r="F16" s="14">
        <f t="shared" si="3"/>
        <v>-72</v>
      </c>
      <c r="G16" s="15">
        <f t="shared" si="4"/>
        <v>598</v>
      </c>
      <c r="H16" s="16">
        <f t="shared" si="0"/>
        <v>90.433502809740432</v>
      </c>
      <c r="I16" s="16">
        <f t="shared" si="1"/>
        <v>98.945981554677203</v>
      </c>
      <c r="J16" s="19">
        <f t="shared" si="2"/>
        <v>109.70621652329167</v>
      </c>
    </row>
    <row r="17" spans="1:10" ht="18" customHeight="1" x14ac:dyDescent="0.2">
      <c r="A17" s="85" t="s">
        <v>16</v>
      </c>
      <c r="B17" s="86">
        <v>7461</v>
      </c>
      <c r="C17" s="87">
        <v>6803</v>
      </c>
      <c r="D17" s="86">
        <v>6138</v>
      </c>
      <c r="E17" s="89">
        <v>7042</v>
      </c>
      <c r="F17" s="14">
        <f t="shared" si="3"/>
        <v>239</v>
      </c>
      <c r="G17" s="15">
        <f t="shared" si="4"/>
        <v>904</v>
      </c>
      <c r="H17" s="16">
        <f t="shared" si="0"/>
        <v>94.384130813563857</v>
      </c>
      <c r="I17" s="16">
        <f t="shared" si="1"/>
        <v>103.51315596060562</v>
      </c>
      <c r="J17" s="19">
        <f t="shared" si="2"/>
        <v>114.72792440534376</v>
      </c>
    </row>
    <row r="18" spans="1:10" ht="18" customHeight="1" x14ac:dyDescent="0.2">
      <c r="A18" s="85" t="s">
        <v>17</v>
      </c>
      <c r="B18" s="86">
        <v>8234</v>
      </c>
      <c r="C18" s="87">
        <v>7538</v>
      </c>
      <c r="D18" s="86">
        <v>6807</v>
      </c>
      <c r="E18" s="89">
        <v>7562</v>
      </c>
      <c r="F18" s="14">
        <f t="shared" si="3"/>
        <v>24</v>
      </c>
      <c r="G18" s="15">
        <f t="shared" si="4"/>
        <v>755</v>
      </c>
      <c r="H18" s="16">
        <f t="shared" si="0"/>
        <v>91.838717512751998</v>
      </c>
      <c r="I18" s="16">
        <f t="shared" si="1"/>
        <v>100.31838684001062</v>
      </c>
      <c r="J18" s="19">
        <f t="shared" si="2"/>
        <v>111.09152343176143</v>
      </c>
    </row>
    <row r="19" spans="1:10" ht="18" customHeight="1" x14ac:dyDescent="0.2">
      <c r="A19" s="85" t="s">
        <v>18</v>
      </c>
      <c r="B19" s="86">
        <v>15639</v>
      </c>
      <c r="C19" s="87">
        <v>14325</v>
      </c>
      <c r="D19" s="86">
        <v>12946</v>
      </c>
      <c r="E19" s="89">
        <v>13632</v>
      </c>
      <c r="F19" s="14">
        <f t="shared" si="3"/>
        <v>-693</v>
      </c>
      <c r="G19" s="15">
        <f t="shared" si="4"/>
        <v>686</v>
      </c>
      <c r="H19" s="16">
        <f t="shared" si="0"/>
        <v>87.166698638020335</v>
      </c>
      <c r="I19" s="16">
        <f t="shared" si="1"/>
        <v>95.162303664921467</v>
      </c>
      <c r="J19" s="19">
        <f t="shared" si="2"/>
        <v>105.29893403367836</v>
      </c>
    </row>
    <row r="20" spans="1:10" ht="18" customHeight="1" x14ac:dyDescent="0.2">
      <c r="A20" s="85" t="s">
        <v>19</v>
      </c>
      <c r="B20" s="86">
        <v>11584</v>
      </c>
      <c r="C20" s="87">
        <v>10599</v>
      </c>
      <c r="D20" s="86">
        <v>9569</v>
      </c>
      <c r="E20" s="89">
        <v>10784</v>
      </c>
      <c r="F20" s="14">
        <f t="shared" si="3"/>
        <v>185</v>
      </c>
      <c r="G20" s="15">
        <f t="shared" si="4"/>
        <v>1215</v>
      </c>
      <c r="H20" s="16">
        <f t="shared" si="0"/>
        <v>93.093922651933696</v>
      </c>
      <c r="I20" s="16">
        <f t="shared" si="1"/>
        <v>101.74544768374373</v>
      </c>
      <c r="J20" s="19">
        <f t="shared" si="2"/>
        <v>112.69725154143589</v>
      </c>
    </row>
    <row r="21" spans="1:10" ht="18" customHeight="1" x14ac:dyDescent="0.2">
      <c r="A21" s="85" t="s">
        <v>20</v>
      </c>
      <c r="B21" s="86">
        <v>10565</v>
      </c>
      <c r="C21" s="87">
        <v>9710</v>
      </c>
      <c r="D21" s="86">
        <v>8764</v>
      </c>
      <c r="E21" s="89">
        <v>9535</v>
      </c>
      <c r="F21" s="14">
        <f t="shared" si="3"/>
        <v>-175</v>
      </c>
      <c r="G21" s="15">
        <f t="shared" si="4"/>
        <v>771</v>
      </c>
      <c r="H21" s="16">
        <f t="shared" si="0"/>
        <v>90.250828206341694</v>
      </c>
      <c r="I21" s="16">
        <f t="shared" si="1"/>
        <v>98.197734294541704</v>
      </c>
      <c r="J21" s="19">
        <f t="shared" si="2"/>
        <v>108.79735280693748</v>
      </c>
    </row>
    <row r="22" spans="1:10" ht="18" customHeight="1" x14ac:dyDescent="0.2">
      <c r="A22" s="85" t="s">
        <v>21</v>
      </c>
      <c r="B22" s="86">
        <v>13881</v>
      </c>
      <c r="C22" s="87">
        <v>12663</v>
      </c>
      <c r="D22" s="86">
        <v>11429</v>
      </c>
      <c r="E22" s="89">
        <v>12898</v>
      </c>
      <c r="F22" s="14">
        <f t="shared" si="3"/>
        <v>235</v>
      </c>
      <c r="G22" s="15">
        <f t="shared" si="4"/>
        <v>1469</v>
      </c>
      <c r="H22" s="16">
        <f t="shared" si="0"/>
        <v>92.918377638498669</v>
      </c>
      <c r="I22" s="16">
        <f t="shared" si="1"/>
        <v>101.85580036326304</v>
      </c>
      <c r="J22" s="19">
        <f t="shared" si="2"/>
        <v>112.85326800244991</v>
      </c>
    </row>
    <row r="23" spans="1:10" ht="18" customHeight="1" x14ac:dyDescent="0.2">
      <c r="A23" s="85" t="s">
        <v>22</v>
      </c>
      <c r="B23" s="86">
        <v>3312</v>
      </c>
      <c r="C23" s="87">
        <v>3001</v>
      </c>
      <c r="D23" s="86">
        <v>2706</v>
      </c>
      <c r="E23" s="89">
        <v>2789</v>
      </c>
      <c r="F23" s="14">
        <f t="shared" si="3"/>
        <v>-212</v>
      </c>
      <c r="G23" s="15">
        <f t="shared" si="4"/>
        <v>83</v>
      </c>
      <c r="H23" s="16">
        <f t="shared" si="0"/>
        <v>84.20893719806763</v>
      </c>
      <c r="I23" s="16">
        <f t="shared" si="1"/>
        <v>92.935688103965347</v>
      </c>
      <c r="J23" s="19">
        <f t="shared" si="2"/>
        <v>103.06725794530674</v>
      </c>
    </row>
    <row r="24" spans="1:10" ht="18" customHeight="1" x14ac:dyDescent="0.2">
      <c r="A24" s="85" t="s">
        <v>23</v>
      </c>
      <c r="B24" s="86">
        <v>5867</v>
      </c>
      <c r="C24" s="87">
        <v>5372</v>
      </c>
      <c r="D24" s="86">
        <v>4847</v>
      </c>
      <c r="E24" s="89">
        <v>5333</v>
      </c>
      <c r="F24" s="14">
        <f t="shared" si="3"/>
        <v>-39</v>
      </c>
      <c r="G24" s="15">
        <f t="shared" si="4"/>
        <v>486</v>
      </c>
      <c r="H24" s="16">
        <f t="shared" si="0"/>
        <v>90.898244417930798</v>
      </c>
      <c r="I24" s="16">
        <f t="shared" si="1"/>
        <v>99.274013402829482</v>
      </c>
      <c r="J24" s="19">
        <f t="shared" si="2"/>
        <v>110.02682071384362</v>
      </c>
    </row>
    <row r="25" spans="1:10" ht="18" customHeight="1" x14ac:dyDescent="0.2">
      <c r="A25" s="85" t="s">
        <v>24</v>
      </c>
      <c r="B25" s="86">
        <v>5726</v>
      </c>
      <c r="C25" s="87">
        <v>5253</v>
      </c>
      <c r="D25" s="86">
        <v>4736</v>
      </c>
      <c r="E25" s="89">
        <v>5178</v>
      </c>
      <c r="F25" s="14">
        <f t="shared" si="3"/>
        <v>-75</v>
      </c>
      <c r="G25" s="15">
        <f t="shared" si="4"/>
        <v>442</v>
      </c>
      <c r="H25" s="16">
        <f t="shared" si="0"/>
        <v>90.429619280475023</v>
      </c>
      <c r="I25" s="16">
        <f t="shared" si="1"/>
        <v>98.57224443175329</v>
      </c>
      <c r="J25" s="19">
        <f t="shared" si="2"/>
        <v>109.33277027027026</v>
      </c>
    </row>
    <row r="26" spans="1:10" ht="18" customHeight="1" x14ac:dyDescent="0.2">
      <c r="A26" s="85" t="s">
        <v>25</v>
      </c>
      <c r="B26" s="86">
        <v>14227</v>
      </c>
      <c r="C26" s="87">
        <v>13014</v>
      </c>
      <c r="D26" s="86">
        <v>11757</v>
      </c>
      <c r="E26" s="89">
        <v>13545</v>
      </c>
      <c r="F26" s="14">
        <f t="shared" si="3"/>
        <v>531</v>
      </c>
      <c r="G26" s="15">
        <f t="shared" si="4"/>
        <v>1788</v>
      </c>
      <c r="H26" s="16">
        <f t="shared" si="0"/>
        <v>95.20629788430449</v>
      </c>
      <c r="I26" s="16">
        <f t="shared" si="1"/>
        <v>104.08022130013832</v>
      </c>
      <c r="J26" s="19">
        <f t="shared" si="2"/>
        <v>115.20796121459556</v>
      </c>
    </row>
    <row r="27" spans="1:10" ht="18" customHeight="1" x14ac:dyDescent="0.2">
      <c r="A27" s="85" t="s">
        <v>26</v>
      </c>
      <c r="B27" s="86">
        <v>18461</v>
      </c>
      <c r="C27" s="87">
        <v>16906</v>
      </c>
      <c r="D27" s="86">
        <v>15262</v>
      </c>
      <c r="E27" s="89">
        <v>17435</v>
      </c>
      <c r="F27" s="14">
        <f t="shared" si="3"/>
        <v>529</v>
      </c>
      <c r="G27" s="15">
        <f t="shared" si="4"/>
        <v>2173</v>
      </c>
      <c r="H27" s="16">
        <f t="shared" si="0"/>
        <v>94.442337901522137</v>
      </c>
      <c r="I27" s="16">
        <f t="shared" si="1"/>
        <v>103.12906660357271</v>
      </c>
      <c r="J27" s="19">
        <f t="shared" si="2"/>
        <v>114.23797667409252</v>
      </c>
    </row>
    <row r="28" spans="1:10" ht="18" customHeight="1" x14ac:dyDescent="0.2">
      <c r="A28" s="85" t="s">
        <v>27</v>
      </c>
      <c r="B28" s="86">
        <v>8404</v>
      </c>
      <c r="C28" s="87">
        <v>7697</v>
      </c>
      <c r="D28" s="86">
        <v>6948</v>
      </c>
      <c r="E28" s="89">
        <v>8281</v>
      </c>
      <c r="F28" s="14">
        <f t="shared" si="3"/>
        <v>584</v>
      </c>
      <c r="G28" s="15">
        <f t="shared" si="4"/>
        <v>1333</v>
      </c>
      <c r="H28" s="16">
        <f t="shared" si="0"/>
        <v>98.536411232746318</v>
      </c>
      <c r="I28" s="16">
        <f t="shared" si="1"/>
        <v>107.587371703261</v>
      </c>
      <c r="J28" s="19">
        <f t="shared" si="2"/>
        <v>119.18537708693148</v>
      </c>
    </row>
    <row r="29" spans="1:10" ht="18" customHeight="1" x14ac:dyDescent="0.2">
      <c r="A29" s="85" t="s">
        <v>28</v>
      </c>
      <c r="B29" s="86">
        <v>9095</v>
      </c>
      <c r="C29" s="87">
        <v>8312</v>
      </c>
      <c r="D29" s="86">
        <v>7496</v>
      </c>
      <c r="E29" s="89">
        <v>9200</v>
      </c>
      <c r="F29" s="14">
        <f t="shared" si="3"/>
        <v>888</v>
      </c>
      <c r="G29" s="15">
        <f t="shared" si="4"/>
        <v>1704</v>
      </c>
      <c r="H29" s="16">
        <f t="shared" si="0"/>
        <v>101.15448048378231</v>
      </c>
      <c r="I29" s="16">
        <f t="shared" si="1"/>
        <v>110.68334937439846</v>
      </c>
      <c r="J29" s="19">
        <f t="shared" si="2"/>
        <v>122.73212379935966</v>
      </c>
    </row>
    <row r="30" spans="1:10" ht="18" customHeight="1" x14ac:dyDescent="0.2">
      <c r="A30" s="85" t="s">
        <v>29</v>
      </c>
      <c r="B30" s="86">
        <v>10471</v>
      </c>
      <c r="C30" s="87">
        <v>9592</v>
      </c>
      <c r="D30" s="86">
        <v>8661</v>
      </c>
      <c r="E30" s="89">
        <v>9584</v>
      </c>
      <c r="F30" s="14">
        <f t="shared" si="3"/>
        <v>-8</v>
      </c>
      <c r="G30" s="15">
        <f t="shared" si="4"/>
        <v>923</v>
      </c>
      <c r="H30" s="16">
        <f t="shared" si="0"/>
        <v>91.528984815203899</v>
      </c>
      <c r="I30" s="16">
        <f t="shared" si="1"/>
        <v>99.916597164303596</v>
      </c>
      <c r="J30" s="19">
        <f t="shared" si="2"/>
        <v>110.65696801754994</v>
      </c>
    </row>
    <row r="31" spans="1:10" ht="18" customHeight="1" x14ac:dyDescent="0.2">
      <c r="A31" s="85" t="s">
        <v>30</v>
      </c>
      <c r="B31" s="86">
        <v>7478</v>
      </c>
      <c r="C31" s="87">
        <v>6806</v>
      </c>
      <c r="D31" s="86">
        <v>6145</v>
      </c>
      <c r="E31" s="89">
        <v>7538</v>
      </c>
      <c r="F31" s="14">
        <f t="shared" si="3"/>
        <v>732</v>
      </c>
      <c r="G31" s="15">
        <f t="shared" si="4"/>
        <v>1393</v>
      </c>
      <c r="H31" s="16">
        <f t="shared" si="0"/>
        <v>100.80235357047339</v>
      </c>
      <c r="I31" s="16">
        <f t="shared" si="1"/>
        <v>110.75521598589479</v>
      </c>
      <c r="J31" s="19">
        <f t="shared" si="2"/>
        <v>122.66883645240031</v>
      </c>
    </row>
    <row r="32" spans="1:10" ht="18" customHeight="1" x14ac:dyDescent="0.2">
      <c r="A32" s="85" t="s">
        <v>31</v>
      </c>
      <c r="B32" s="86">
        <v>14365</v>
      </c>
      <c r="C32" s="87">
        <v>13192</v>
      </c>
      <c r="D32" s="86">
        <v>11909</v>
      </c>
      <c r="E32" s="89">
        <v>12565</v>
      </c>
      <c r="F32" s="14">
        <f t="shared" si="3"/>
        <v>-627</v>
      </c>
      <c r="G32" s="15">
        <f t="shared" si="4"/>
        <v>656</v>
      </c>
      <c r="H32" s="16">
        <f t="shared" si="0"/>
        <v>87.469544030630004</v>
      </c>
      <c r="I32" s="16">
        <f t="shared" si="1"/>
        <v>95.247119466343236</v>
      </c>
      <c r="J32" s="19">
        <f t="shared" si="2"/>
        <v>105.50843899571754</v>
      </c>
    </row>
    <row r="33" spans="1:10" ht="18" customHeight="1" x14ac:dyDescent="0.2">
      <c r="A33" s="85" t="s">
        <v>32</v>
      </c>
      <c r="B33" s="86">
        <v>4378</v>
      </c>
      <c r="C33" s="87">
        <v>4005</v>
      </c>
      <c r="D33" s="86">
        <v>3609</v>
      </c>
      <c r="E33" s="89">
        <v>3785</v>
      </c>
      <c r="F33" s="14">
        <f t="shared" si="3"/>
        <v>-220</v>
      </c>
      <c r="G33" s="15">
        <f t="shared" si="4"/>
        <v>176</v>
      </c>
      <c r="H33" s="16">
        <f t="shared" si="0"/>
        <v>86.455002284148009</v>
      </c>
      <c r="I33" s="16">
        <f t="shared" si="1"/>
        <v>94.506866416978781</v>
      </c>
      <c r="J33" s="19">
        <f t="shared" si="2"/>
        <v>104.87669714602383</v>
      </c>
    </row>
    <row r="34" spans="1:10" ht="18" customHeight="1" x14ac:dyDescent="0.2">
      <c r="A34" s="85" t="s">
        <v>33</v>
      </c>
      <c r="B34" s="86">
        <v>2328</v>
      </c>
      <c r="C34" s="87">
        <v>2131</v>
      </c>
      <c r="D34" s="86">
        <v>1922</v>
      </c>
      <c r="E34" s="89">
        <v>2035</v>
      </c>
      <c r="F34" s="14">
        <f t="shared" si="3"/>
        <v>-96</v>
      </c>
      <c r="G34" s="15">
        <f t="shared" si="4"/>
        <v>113</v>
      </c>
      <c r="H34" s="16">
        <f t="shared" si="0"/>
        <v>87.414089347079042</v>
      </c>
      <c r="I34" s="16">
        <f t="shared" si="1"/>
        <v>95.495072735804783</v>
      </c>
      <c r="J34" s="19">
        <f t="shared" si="2"/>
        <v>105.87929240374609</v>
      </c>
    </row>
    <row r="35" spans="1:10" ht="18" customHeight="1" x14ac:dyDescent="0.2">
      <c r="A35" s="85" t="s">
        <v>34</v>
      </c>
      <c r="B35" s="86">
        <v>1631</v>
      </c>
      <c r="C35" s="87">
        <v>1495</v>
      </c>
      <c r="D35" s="86">
        <v>1350</v>
      </c>
      <c r="E35" s="89">
        <v>1596</v>
      </c>
      <c r="F35" s="14">
        <f t="shared" si="3"/>
        <v>101</v>
      </c>
      <c r="G35" s="15">
        <f t="shared" si="4"/>
        <v>246</v>
      </c>
      <c r="H35" s="16">
        <f t="shared" si="0"/>
        <v>97.85407725321889</v>
      </c>
      <c r="I35" s="16">
        <f t="shared" si="1"/>
        <v>106.75585284280938</v>
      </c>
      <c r="J35" s="19">
        <f t="shared" si="2"/>
        <v>118.22222222222223</v>
      </c>
    </row>
    <row r="36" spans="1:10" ht="18" customHeight="1" x14ac:dyDescent="0.2">
      <c r="A36" s="85" t="s">
        <v>35</v>
      </c>
      <c r="B36" s="86">
        <v>6768</v>
      </c>
      <c r="C36" s="87">
        <v>6205</v>
      </c>
      <c r="D36" s="86">
        <v>5597</v>
      </c>
      <c r="E36" s="89">
        <v>5919</v>
      </c>
      <c r="F36" s="14">
        <f t="shared" si="3"/>
        <v>-286</v>
      </c>
      <c r="G36" s="15">
        <f t="shared" si="4"/>
        <v>322</v>
      </c>
      <c r="H36" s="16">
        <f t="shared" si="0"/>
        <v>87.455673758865245</v>
      </c>
      <c r="I36" s="16">
        <f t="shared" si="1"/>
        <v>95.390813859790484</v>
      </c>
      <c r="J36" s="19">
        <f t="shared" si="2"/>
        <v>105.75308200821868</v>
      </c>
    </row>
    <row r="37" spans="1:10" ht="18" customHeight="1" x14ac:dyDescent="0.2">
      <c r="A37" s="85" t="s">
        <v>36</v>
      </c>
      <c r="B37" s="86">
        <v>3350</v>
      </c>
      <c r="C37" s="87">
        <v>3065</v>
      </c>
      <c r="D37" s="86">
        <v>2762</v>
      </c>
      <c r="E37" s="89">
        <v>3073</v>
      </c>
      <c r="F37" s="14">
        <f t="shared" si="3"/>
        <v>8</v>
      </c>
      <c r="G37" s="15">
        <f t="shared" si="4"/>
        <v>311</v>
      </c>
      <c r="H37" s="16">
        <f t="shared" si="0"/>
        <v>91.731343283582092</v>
      </c>
      <c r="I37" s="16">
        <f t="shared" si="1"/>
        <v>100.26101141924958</v>
      </c>
      <c r="J37" s="19">
        <f t="shared" si="2"/>
        <v>111.2599565532223</v>
      </c>
    </row>
    <row r="38" spans="1:10" ht="18" customHeight="1" x14ac:dyDescent="0.2">
      <c r="A38" s="85" t="s">
        <v>37</v>
      </c>
      <c r="B38" s="86">
        <v>20670</v>
      </c>
      <c r="C38" s="87">
        <v>18809</v>
      </c>
      <c r="D38" s="86">
        <v>17013</v>
      </c>
      <c r="E38" s="89">
        <v>20515</v>
      </c>
      <c r="F38" s="14">
        <f t="shared" si="3"/>
        <v>1706</v>
      </c>
      <c r="G38" s="15">
        <f t="shared" si="4"/>
        <v>3502</v>
      </c>
      <c r="H38" s="16">
        <f t="shared" si="0"/>
        <v>99.250120948234155</v>
      </c>
      <c r="I38" s="16">
        <f t="shared" si="1"/>
        <v>109.07012600350896</v>
      </c>
      <c r="J38" s="19">
        <f t="shared" si="2"/>
        <v>120.58425909598543</v>
      </c>
    </row>
    <row r="39" spans="1:10" ht="18" customHeight="1" x14ac:dyDescent="0.2">
      <c r="A39" s="85" t="s">
        <v>38</v>
      </c>
      <c r="B39" s="86">
        <v>5916</v>
      </c>
      <c r="C39" s="87">
        <v>5408</v>
      </c>
      <c r="D39" s="86">
        <v>4890</v>
      </c>
      <c r="E39" s="89">
        <v>5565</v>
      </c>
      <c r="F39" s="14">
        <f t="shared" si="3"/>
        <v>157</v>
      </c>
      <c r="G39" s="15">
        <f t="shared" si="4"/>
        <v>675</v>
      </c>
      <c r="H39" s="16">
        <f t="shared" si="0"/>
        <v>94.066937119675458</v>
      </c>
      <c r="I39" s="16">
        <f t="shared" si="1"/>
        <v>102.90310650887574</v>
      </c>
      <c r="J39" s="19">
        <f t="shared" si="2"/>
        <v>113.80368098159511</v>
      </c>
    </row>
    <row r="40" spans="1:10" ht="18" customHeight="1" x14ac:dyDescent="0.2">
      <c r="A40" s="85" t="s">
        <v>60</v>
      </c>
      <c r="B40" s="86">
        <v>6117</v>
      </c>
      <c r="C40" s="87">
        <v>5602</v>
      </c>
      <c r="D40" s="86">
        <v>5057</v>
      </c>
      <c r="E40" s="89">
        <v>5510</v>
      </c>
      <c r="F40" s="14">
        <f t="shared" si="3"/>
        <v>-92</v>
      </c>
      <c r="G40" s="15">
        <f t="shared" si="4"/>
        <v>453</v>
      </c>
      <c r="H40" s="16">
        <f t="shared" si="0"/>
        <v>90.076835049861046</v>
      </c>
      <c r="I40" s="16">
        <f t="shared" si="1"/>
        <v>98.357729382363445</v>
      </c>
      <c r="J40" s="19">
        <f t="shared" si="2"/>
        <v>108.95788016610639</v>
      </c>
    </row>
    <row r="41" spans="1:10" ht="18" customHeight="1" x14ac:dyDescent="0.2">
      <c r="A41" s="85" t="s">
        <v>40</v>
      </c>
      <c r="B41" s="86">
        <v>15033</v>
      </c>
      <c r="C41" s="87">
        <v>13862</v>
      </c>
      <c r="D41" s="86">
        <v>12506</v>
      </c>
      <c r="E41" s="89">
        <v>13927</v>
      </c>
      <c r="F41" s="14">
        <f t="shared" si="3"/>
        <v>65</v>
      </c>
      <c r="G41" s="15">
        <f t="shared" si="4"/>
        <v>1421</v>
      </c>
      <c r="H41" s="16">
        <f t="shared" si="0"/>
        <v>92.642852391405569</v>
      </c>
      <c r="I41" s="16">
        <f t="shared" si="1"/>
        <v>100.46890780551148</v>
      </c>
      <c r="J41" s="19">
        <f t="shared" si="2"/>
        <v>111.36254597793058</v>
      </c>
    </row>
    <row r="42" spans="1:10" ht="18" customHeight="1" x14ac:dyDescent="0.2">
      <c r="A42" s="85" t="s">
        <v>41</v>
      </c>
      <c r="B42" s="86">
        <v>6511</v>
      </c>
      <c r="C42" s="87">
        <v>5976</v>
      </c>
      <c r="D42" s="86">
        <v>5409</v>
      </c>
      <c r="E42" s="89">
        <v>5670</v>
      </c>
      <c r="F42" s="14">
        <f t="shared" si="3"/>
        <v>-306</v>
      </c>
      <c r="G42" s="15">
        <f t="shared" si="4"/>
        <v>261</v>
      </c>
      <c r="H42" s="16">
        <f t="shared" si="0"/>
        <v>87.083397327599442</v>
      </c>
      <c r="I42" s="16">
        <f t="shared" si="1"/>
        <v>94.879518072289159</v>
      </c>
      <c r="J42" s="19">
        <f t="shared" si="2"/>
        <v>104.82529118136439</v>
      </c>
    </row>
    <row r="43" spans="1:10" ht="18" customHeight="1" x14ac:dyDescent="0.2">
      <c r="A43" s="85" t="s">
        <v>42</v>
      </c>
      <c r="B43" s="86">
        <v>6306</v>
      </c>
      <c r="C43" s="87">
        <v>5702</v>
      </c>
      <c r="D43" s="86">
        <v>5168</v>
      </c>
      <c r="E43" s="89">
        <v>6307</v>
      </c>
      <c r="F43" s="14">
        <f t="shared" si="3"/>
        <v>605</v>
      </c>
      <c r="G43" s="15">
        <f t="shared" si="4"/>
        <v>1139</v>
      </c>
      <c r="H43" s="16">
        <f t="shared" si="0"/>
        <v>100.01585791309864</v>
      </c>
      <c r="I43" s="16">
        <f t="shared" si="1"/>
        <v>110.61031217116802</v>
      </c>
      <c r="J43" s="19">
        <f t="shared" si="2"/>
        <v>122.03947368421053</v>
      </c>
    </row>
    <row r="44" spans="1:10" ht="18" customHeight="1" x14ac:dyDescent="0.2">
      <c r="A44" s="85" t="s">
        <v>43</v>
      </c>
      <c r="B44" s="86">
        <v>7509</v>
      </c>
      <c r="C44" s="87">
        <v>6821</v>
      </c>
      <c r="D44" s="86">
        <v>6170</v>
      </c>
      <c r="E44" s="89">
        <v>7758</v>
      </c>
      <c r="F44" s="14">
        <f t="shared" si="3"/>
        <v>937</v>
      </c>
      <c r="G44" s="15">
        <f t="shared" si="4"/>
        <v>1588</v>
      </c>
      <c r="H44" s="16">
        <f t="shared" si="0"/>
        <v>103.31602077506992</v>
      </c>
      <c r="I44" s="16">
        <f t="shared" si="1"/>
        <v>113.73698871133264</v>
      </c>
      <c r="J44" s="19">
        <f t="shared" si="2"/>
        <v>125.73743922204214</v>
      </c>
    </row>
    <row r="45" spans="1:10" ht="18" customHeight="1" x14ac:dyDescent="0.2">
      <c r="A45" s="85" t="s">
        <v>44</v>
      </c>
      <c r="B45" s="86">
        <v>27597</v>
      </c>
      <c r="C45" s="87">
        <v>25225</v>
      </c>
      <c r="D45" s="86">
        <v>22783</v>
      </c>
      <c r="E45" s="89">
        <v>25173</v>
      </c>
      <c r="F45" s="14">
        <f t="shared" si="3"/>
        <v>-52</v>
      </c>
      <c r="G45" s="15">
        <f t="shared" si="4"/>
        <v>2390</v>
      </c>
      <c r="H45" s="16">
        <f t="shared" si="0"/>
        <v>91.216436569192311</v>
      </c>
      <c r="I45" s="16">
        <f t="shared" si="1"/>
        <v>99.793855302279482</v>
      </c>
      <c r="J45" s="19">
        <f t="shared" si="2"/>
        <v>110.49027783873942</v>
      </c>
    </row>
    <row r="46" spans="1:10" ht="18" customHeight="1" x14ac:dyDescent="0.2">
      <c r="A46" s="85" t="s">
        <v>45</v>
      </c>
      <c r="B46" s="86">
        <v>10638</v>
      </c>
      <c r="C46" s="87">
        <v>9790</v>
      </c>
      <c r="D46" s="86">
        <v>8841</v>
      </c>
      <c r="E46" s="89">
        <v>9595</v>
      </c>
      <c r="F46" s="14">
        <f t="shared" si="3"/>
        <v>-195</v>
      </c>
      <c r="G46" s="15">
        <f t="shared" si="4"/>
        <v>754</v>
      </c>
      <c r="H46" s="16">
        <f t="shared" si="0"/>
        <v>90.195525474713293</v>
      </c>
      <c r="I46" s="16">
        <f t="shared" si="1"/>
        <v>98.008171603677212</v>
      </c>
      <c r="J46" s="19">
        <f t="shared" si="2"/>
        <v>108.52844700825699</v>
      </c>
    </row>
    <row r="47" spans="1:10" ht="18" customHeight="1" x14ac:dyDescent="0.2">
      <c r="A47" s="85" t="s">
        <v>46</v>
      </c>
      <c r="B47" s="86">
        <v>2638</v>
      </c>
      <c r="C47" s="87">
        <v>2416</v>
      </c>
      <c r="D47" s="86">
        <v>2184</v>
      </c>
      <c r="E47" s="89">
        <v>2414</v>
      </c>
      <c r="F47" s="14">
        <f t="shared" si="3"/>
        <v>-2</v>
      </c>
      <c r="G47" s="15">
        <f t="shared" si="4"/>
        <v>230</v>
      </c>
      <c r="H47" s="16">
        <f t="shared" si="0"/>
        <v>91.508718726307819</v>
      </c>
      <c r="I47" s="16">
        <f t="shared" si="1"/>
        <v>99.91721854304636</v>
      </c>
      <c r="J47" s="19">
        <f t="shared" si="2"/>
        <v>110.53113553113553</v>
      </c>
    </row>
    <row r="48" spans="1:10" ht="18" customHeight="1" x14ac:dyDescent="0.2">
      <c r="A48" s="85" t="s">
        <v>47</v>
      </c>
      <c r="B48" s="86">
        <v>11137</v>
      </c>
      <c r="C48" s="87">
        <v>10162</v>
      </c>
      <c r="D48" s="86">
        <v>9171</v>
      </c>
      <c r="E48" s="89">
        <v>11548</v>
      </c>
      <c r="F48" s="14">
        <f t="shared" si="3"/>
        <v>1386</v>
      </c>
      <c r="G48" s="15">
        <f t="shared" si="4"/>
        <v>2377</v>
      </c>
      <c r="H48" s="16">
        <f t="shared" si="0"/>
        <v>103.69040136481998</v>
      </c>
      <c r="I48" s="16">
        <f t="shared" si="1"/>
        <v>113.63904743160795</v>
      </c>
      <c r="J48" s="19">
        <f t="shared" si="2"/>
        <v>125.91865663504524</v>
      </c>
    </row>
    <row r="49" spans="1:10" ht="18" customHeight="1" x14ac:dyDescent="0.2">
      <c r="A49" s="85" t="s">
        <v>48</v>
      </c>
      <c r="B49" s="86">
        <v>2917</v>
      </c>
      <c r="C49" s="87">
        <v>2648</v>
      </c>
      <c r="D49" s="86">
        <v>2389</v>
      </c>
      <c r="E49" s="89">
        <v>2875</v>
      </c>
      <c r="F49" s="14">
        <f t="shared" si="3"/>
        <v>227</v>
      </c>
      <c r="G49" s="15">
        <f t="shared" si="4"/>
        <v>486</v>
      </c>
      <c r="H49" s="16">
        <f t="shared" si="0"/>
        <v>98.560164552622552</v>
      </c>
      <c r="I49" s="16">
        <f t="shared" si="1"/>
        <v>108.57250755287009</v>
      </c>
      <c r="J49" s="19">
        <f t="shared" si="2"/>
        <v>120.34323984930933</v>
      </c>
    </row>
    <row r="50" spans="1:10" ht="18" customHeight="1" x14ac:dyDescent="0.2">
      <c r="A50" s="90" t="s">
        <v>49</v>
      </c>
      <c r="B50" s="91">
        <f>SUM(B14:B49)</f>
        <v>422575</v>
      </c>
      <c r="C50" s="91">
        <f>SUM(C14:C49)</f>
        <v>386705</v>
      </c>
      <c r="D50" s="91">
        <v>349071</v>
      </c>
      <c r="E50" s="91">
        <f>SUM(E14:E49)</f>
        <v>392237</v>
      </c>
      <c r="F50" s="24">
        <f>+E50-C50</f>
        <v>5532</v>
      </c>
      <c r="G50" s="22">
        <f>+E50-D50</f>
        <v>43166</v>
      </c>
      <c r="H50" s="23">
        <f t="shared" si="0"/>
        <v>92.820682719043958</v>
      </c>
      <c r="I50" s="23">
        <f t="shared" si="1"/>
        <v>101.43054783361993</v>
      </c>
      <c r="J50" s="23">
        <f t="shared" si="2"/>
        <v>112.3659656631459</v>
      </c>
    </row>
    <row r="51" spans="1:10" ht="18" customHeight="1" x14ac:dyDescent="0.2">
      <c r="A51" s="92" t="s">
        <v>61</v>
      </c>
      <c r="B51" s="93">
        <v>0</v>
      </c>
      <c r="C51" s="93">
        <v>0</v>
      </c>
      <c r="D51" s="93">
        <v>-6</v>
      </c>
      <c r="E51" s="93">
        <v>0</v>
      </c>
      <c r="F51" s="24">
        <f>+E51-C51</f>
        <v>0</v>
      </c>
      <c r="G51" s="22">
        <f>+E51-D51</f>
        <v>6</v>
      </c>
      <c r="H51" s="23">
        <v>0</v>
      </c>
      <c r="I51" s="23">
        <v>0</v>
      </c>
      <c r="J51" s="23">
        <v>0</v>
      </c>
    </row>
    <row r="52" spans="1:10" ht="19.5" customHeight="1" x14ac:dyDescent="0.2">
      <c r="A52" s="96" t="s">
        <v>73</v>
      </c>
      <c r="B52" s="94">
        <f>+B50+B51</f>
        <v>422575</v>
      </c>
      <c r="C52" s="94">
        <f>+C50+C51</f>
        <v>386705</v>
      </c>
      <c r="D52" s="94">
        <v>349065</v>
      </c>
      <c r="E52" s="94">
        <f>+E50+E51</f>
        <v>392237</v>
      </c>
      <c r="F52" s="24">
        <f>+E52-C52</f>
        <v>5532</v>
      </c>
      <c r="G52" s="22">
        <f>+E52-D52</f>
        <v>43172</v>
      </c>
      <c r="H52" s="23">
        <f>+E52/B52*100</f>
        <v>92.820682719043958</v>
      </c>
      <c r="I52" s="23">
        <f t="shared" si="1"/>
        <v>101.43054783361993</v>
      </c>
      <c r="J52" s="23">
        <f t="shared" si="2"/>
        <v>112.3678970965293</v>
      </c>
    </row>
    <row r="53" spans="1:10" x14ac:dyDescent="0.2">
      <c r="A53" s="104"/>
      <c r="B53" s="104"/>
      <c r="C53" s="104"/>
      <c r="D53" s="104"/>
      <c r="E53" s="104"/>
      <c r="F53" s="104"/>
      <c r="G53" s="105"/>
      <c r="H53" s="104"/>
    </row>
    <row r="101" spans="7:10" ht="19.5" customHeight="1" x14ac:dyDescent="0.2">
      <c r="G101" s="72"/>
      <c r="H101" s="72"/>
      <c r="J101" s="72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tabSelected="1" topLeftCell="A25" workbookViewId="0">
      <selection activeCell="A27" sqref="A27"/>
    </sheetView>
  </sheetViews>
  <sheetFormatPr defaultRowHeight="18" customHeight="1" x14ac:dyDescent="0.2"/>
  <cols>
    <col min="1" max="1" width="26.42578125" style="73" customWidth="1"/>
    <col min="2" max="2" width="13.140625" style="73" customWidth="1"/>
    <col min="3" max="3" width="15.28515625" style="73" customWidth="1"/>
    <col min="4" max="4" width="11.7109375" style="73" customWidth="1"/>
    <col min="5" max="5" width="13" style="73" customWidth="1"/>
    <col min="6" max="7" width="8.85546875" style="73" customWidth="1"/>
    <col min="8" max="10" width="9.42578125" style="73" customWidth="1"/>
    <col min="11" max="16384" width="9.140625" style="73"/>
  </cols>
  <sheetData>
    <row r="3" spans="1:10" ht="18" customHeight="1" x14ac:dyDescent="0.2">
      <c r="A3" s="69" t="s">
        <v>64</v>
      </c>
      <c r="B3" s="70"/>
      <c r="C3" s="70"/>
      <c r="D3" s="70"/>
      <c r="E3" s="70"/>
      <c r="F3" s="70"/>
      <c r="G3" s="71"/>
      <c r="H3" s="70"/>
      <c r="I3" s="72"/>
    </row>
    <row r="4" spans="1:10" ht="18" customHeight="1" x14ac:dyDescent="0.2">
      <c r="A4" s="4" t="s">
        <v>65</v>
      </c>
      <c r="B4" s="70"/>
      <c r="C4" s="70"/>
      <c r="D4" s="70"/>
      <c r="E4" s="70"/>
      <c r="F4" s="70"/>
      <c r="G4" s="71"/>
      <c r="H4" s="70"/>
      <c r="I4" s="72"/>
    </row>
    <row r="5" spans="1:10" ht="18" customHeight="1" x14ac:dyDescent="0.2">
      <c r="A5" s="70"/>
      <c r="B5" s="70"/>
      <c r="C5" s="70"/>
      <c r="D5" s="70"/>
      <c r="E5" s="70"/>
      <c r="F5" s="70"/>
      <c r="G5" s="71"/>
      <c r="H5" s="70"/>
      <c r="I5" s="72"/>
    </row>
    <row r="6" spans="1:10" ht="18" customHeight="1" x14ac:dyDescent="0.25">
      <c r="A6" s="74"/>
      <c r="B6" s="74"/>
      <c r="C6" s="74"/>
      <c r="D6" s="74"/>
      <c r="E6" s="74"/>
      <c r="F6" s="75"/>
      <c r="G6" s="76"/>
      <c r="H6" s="77"/>
      <c r="I6" s="72"/>
      <c r="J6" s="78" t="s">
        <v>3</v>
      </c>
    </row>
    <row r="7" spans="1:10" ht="18.75" customHeight="1" x14ac:dyDescent="0.2">
      <c r="A7" s="284" t="s">
        <v>4</v>
      </c>
      <c r="B7" s="287" t="s">
        <v>6</v>
      </c>
      <c r="C7" s="287" t="s">
        <v>55</v>
      </c>
      <c r="D7" s="290" t="s">
        <v>66</v>
      </c>
      <c r="E7" s="291"/>
      <c r="F7" s="294" t="s">
        <v>9</v>
      </c>
      <c r="G7" s="295"/>
      <c r="H7" s="279" t="s">
        <v>56</v>
      </c>
      <c r="I7" s="279" t="s">
        <v>57</v>
      </c>
      <c r="J7" s="282" t="s">
        <v>58</v>
      </c>
    </row>
    <row r="8" spans="1:10" ht="18.75" customHeight="1" x14ac:dyDescent="0.2">
      <c r="A8" s="285"/>
      <c r="B8" s="288"/>
      <c r="C8" s="288"/>
      <c r="D8" s="292"/>
      <c r="E8" s="293"/>
      <c r="F8" s="279" t="s">
        <v>59</v>
      </c>
      <c r="G8" s="279" t="s">
        <v>11</v>
      </c>
      <c r="H8" s="280"/>
      <c r="I8" s="280"/>
      <c r="J8" s="282"/>
    </row>
    <row r="9" spans="1:10" ht="18.75" customHeight="1" x14ac:dyDescent="0.2">
      <c r="A9" s="286"/>
      <c r="B9" s="289"/>
      <c r="C9" s="289"/>
      <c r="D9" s="79">
        <v>2011</v>
      </c>
      <c r="E9" s="79">
        <v>2012</v>
      </c>
      <c r="F9" s="281"/>
      <c r="G9" s="281"/>
      <c r="H9" s="281"/>
      <c r="I9" s="281"/>
      <c r="J9" s="282"/>
    </row>
    <row r="10" spans="1:10" ht="18" customHeight="1" x14ac:dyDescent="0.2">
      <c r="A10" s="80" t="s">
        <v>12</v>
      </c>
      <c r="B10" s="81">
        <v>1</v>
      </c>
      <c r="C10" s="81">
        <v>2</v>
      </c>
      <c r="D10" s="81">
        <v>3</v>
      </c>
      <c r="E10" s="81">
        <v>4</v>
      </c>
      <c r="F10" s="82">
        <v>5</v>
      </c>
      <c r="G10" s="83">
        <v>6</v>
      </c>
      <c r="H10" s="81">
        <v>7</v>
      </c>
      <c r="I10" s="84">
        <v>8</v>
      </c>
      <c r="J10" s="84">
        <v>9</v>
      </c>
    </row>
    <row r="11" spans="1:10" ht="18" customHeight="1" x14ac:dyDescent="0.2">
      <c r="A11" s="85" t="s">
        <v>13</v>
      </c>
      <c r="B11" s="86">
        <v>2594</v>
      </c>
      <c r="C11" s="87">
        <v>2378</v>
      </c>
      <c r="D11" s="86">
        <v>2131</v>
      </c>
      <c r="E11" s="88">
        <v>2019</v>
      </c>
      <c r="F11" s="14">
        <f t="shared" ref="F11:F46" si="0">+E11-C11</f>
        <v>-359</v>
      </c>
      <c r="G11" s="15">
        <f t="shared" ref="G11:G46" si="1">+E11-D11</f>
        <v>-112</v>
      </c>
      <c r="H11" s="16">
        <f t="shared" ref="H11:H49" si="2">+E11/B11*100</f>
        <v>77.83346183500386</v>
      </c>
      <c r="I11" s="16">
        <f t="shared" ref="I11:I49" si="3">+E11/C11*100</f>
        <v>84.903280067283433</v>
      </c>
      <c r="J11" s="17">
        <f t="shared" ref="J11:J51" si="4">+E11/D11*100</f>
        <v>94.744251525105582</v>
      </c>
    </row>
    <row r="12" spans="1:10" ht="18" customHeight="1" x14ac:dyDescent="0.2">
      <c r="A12" s="85" t="s">
        <v>14</v>
      </c>
      <c r="B12" s="86">
        <v>559</v>
      </c>
      <c r="C12" s="87">
        <v>513</v>
      </c>
      <c r="D12" s="86">
        <v>450</v>
      </c>
      <c r="E12" s="89">
        <v>597</v>
      </c>
      <c r="F12" s="14">
        <f t="shared" si="0"/>
        <v>84</v>
      </c>
      <c r="G12" s="15">
        <f t="shared" si="1"/>
        <v>147</v>
      </c>
      <c r="H12" s="16">
        <f t="shared" si="2"/>
        <v>106.79785330948121</v>
      </c>
      <c r="I12" s="16">
        <f t="shared" si="3"/>
        <v>116.37426900584795</v>
      </c>
      <c r="J12" s="19">
        <f t="shared" si="4"/>
        <v>132.66666666666666</v>
      </c>
    </row>
    <row r="13" spans="1:10" ht="18" customHeight="1" x14ac:dyDescent="0.2">
      <c r="A13" s="85" t="s">
        <v>15</v>
      </c>
      <c r="B13" s="86">
        <v>253</v>
      </c>
      <c r="C13" s="87">
        <v>233</v>
      </c>
      <c r="D13" s="86">
        <v>201</v>
      </c>
      <c r="E13" s="89">
        <v>172</v>
      </c>
      <c r="F13" s="14">
        <f t="shared" si="0"/>
        <v>-61</v>
      </c>
      <c r="G13" s="15">
        <f t="shared" si="1"/>
        <v>-29</v>
      </c>
      <c r="H13" s="16">
        <f t="shared" si="2"/>
        <v>67.984189723320156</v>
      </c>
      <c r="I13" s="16">
        <f t="shared" si="3"/>
        <v>73.819742489270396</v>
      </c>
      <c r="J13" s="19">
        <f t="shared" si="4"/>
        <v>85.572139303482587</v>
      </c>
    </row>
    <row r="14" spans="1:10" ht="18" customHeight="1" x14ac:dyDescent="0.2">
      <c r="A14" s="85" t="s">
        <v>16</v>
      </c>
      <c r="B14" s="86">
        <v>439</v>
      </c>
      <c r="C14" s="87">
        <v>403</v>
      </c>
      <c r="D14" s="86">
        <v>357</v>
      </c>
      <c r="E14" s="89">
        <v>424</v>
      </c>
      <c r="F14" s="14">
        <f t="shared" si="0"/>
        <v>21</v>
      </c>
      <c r="G14" s="15">
        <f t="shared" si="1"/>
        <v>67</v>
      </c>
      <c r="H14" s="16">
        <f t="shared" si="2"/>
        <v>96.583143507972665</v>
      </c>
      <c r="I14" s="16">
        <f t="shared" si="3"/>
        <v>105.21091811414391</v>
      </c>
      <c r="J14" s="19">
        <f t="shared" si="4"/>
        <v>118.76750700280112</v>
      </c>
    </row>
    <row r="15" spans="1:10" ht="18" customHeight="1" x14ac:dyDescent="0.2">
      <c r="A15" s="85" t="s">
        <v>17</v>
      </c>
      <c r="B15" s="86">
        <v>320</v>
      </c>
      <c r="C15" s="87">
        <v>293</v>
      </c>
      <c r="D15" s="86">
        <v>263</v>
      </c>
      <c r="E15" s="89">
        <v>310</v>
      </c>
      <c r="F15" s="14">
        <f t="shared" si="0"/>
        <v>17</v>
      </c>
      <c r="G15" s="15">
        <f t="shared" si="1"/>
        <v>47</v>
      </c>
      <c r="H15" s="16">
        <f t="shared" si="2"/>
        <v>96.875</v>
      </c>
      <c r="I15" s="16">
        <f t="shared" si="3"/>
        <v>105.80204778156997</v>
      </c>
      <c r="J15" s="19">
        <f t="shared" si="4"/>
        <v>117.87072243346009</v>
      </c>
    </row>
    <row r="16" spans="1:10" ht="18" customHeight="1" x14ac:dyDescent="0.2">
      <c r="A16" s="85" t="s">
        <v>18</v>
      </c>
      <c r="B16" s="86">
        <v>482</v>
      </c>
      <c r="C16" s="87">
        <v>443</v>
      </c>
      <c r="D16" s="86">
        <v>394</v>
      </c>
      <c r="E16" s="89">
        <v>449</v>
      </c>
      <c r="F16" s="14">
        <f t="shared" si="0"/>
        <v>6</v>
      </c>
      <c r="G16" s="15">
        <f t="shared" si="1"/>
        <v>55</v>
      </c>
      <c r="H16" s="16">
        <f t="shared" si="2"/>
        <v>93.15352697095436</v>
      </c>
      <c r="I16" s="16">
        <f t="shared" si="3"/>
        <v>101.35440180586907</v>
      </c>
      <c r="J16" s="19">
        <f t="shared" si="4"/>
        <v>113.95939086294416</v>
      </c>
    </row>
    <row r="17" spans="1:10" ht="18" customHeight="1" x14ac:dyDescent="0.2">
      <c r="A17" s="85" t="s">
        <v>19</v>
      </c>
      <c r="B17" s="86">
        <v>691</v>
      </c>
      <c r="C17" s="87">
        <v>634</v>
      </c>
      <c r="D17" s="86">
        <v>571</v>
      </c>
      <c r="E17" s="89">
        <v>537</v>
      </c>
      <c r="F17" s="14">
        <f t="shared" si="0"/>
        <v>-97</v>
      </c>
      <c r="G17" s="15">
        <f t="shared" si="1"/>
        <v>-34</v>
      </c>
      <c r="H17" s="16">
        <f t="shared" si="2"/>
        <v>77.713458755426927</v>
      </c>
      <c r="I17" s="16">
        <f t="shared" si="3"/>
        <v>84.70031545741324</v>
      </c>
      <c r="J17" s="19">
        <f t="shared" si="4"/>
        <v>94.045534150612966</v>
      </c>
    </row>
    <row r="18" spans="1:10" ht="18" customHeight="1" x14ac:dyDescent="0.2">
      <c r="A18" s="85" t="s">
        <v>20</v>
      </c>
      <c r="B18" s="86">
        <v>2057</v>
      </c>
      <c r="C18" s="87">
        <v>1884</v>
      </c>
      <c r="D18" s="86">
        <v>1694</v>
      </c>
      <c r="E18" s="89">
        <v>1412</v>
      </c>
      <c r="F18" s="14">
        <f t="shared" si="0"/>
        <v>-472</v>
      </c>
      <c r="G18" s="15">
        <f t="shared" si="1"/>
        <v>-282</v>
      </c>
      <c r="H18" s="16">
        <f t="shared" si="2"/>
        <v>68.643655809431209</v>
      </c>
      <c r="I18" s="16">
        <f t="shared" si="3"/>
        <v>74.946921443736727</v>
      </c>
      <c r="J18" s="19">
        <f t="shared" si="4"/>
        <v>83.353010625737895</v>
      </c>
    </row>
    <row r="19" spans="1:10" ht="18" customHeight="1" x14ac:dyDescent="0.2">
      <c r="A19" s="85" t="s">
        <v>21</v>
      </c>
      <c r="B19" s="86">
        <v>490</v>
      </c>
      <c r="C19" s="87">
        <v>448</v>
      </c>
      <c r="D19" s="86">
        <v>407</v>
      </c>
      <c r="E19" s="89">
        <v>364</v>
      </c>
      <c r="F19" s="14">
        <f t="shared" si="0"/>
        <v>-84</v>
      </c>
      <c r="G19" s="15">
        <f t="shared" si="1"/>
        <v>-43</v>
      </c>
      <c r="H19" s="16">
        <f t="shared" si="2"/>
        <v>74.285714285714292</v>
      </c>
      <c r="I19" s="16">
        <f t="shared" si="3"/>
        <v>81.25</v>
      </c>
      <c r="J19" s="19">
        <f t="shared" si="4"/>
        <v>89.434889434889428</v>
      </c>
    </row>
    <row r="20" spans="1:10" ht="18" customHeight="1" x14ac:dyDescent="0.2">
      <c r="A20" s="85" t="s">
        <v>22</v>
      </c>
      <c r="B20" s="86">
        <v>113</v>
      </c>
      <c r="C20" s="87">
        <v>104</v>
      </c>
      <c r="D20" s="86">
        <v>88</v>
      </c>
      <c r="E20" s="89">
        <v>148</v>
      </c>
      <c r="F20" s="14">
        <f t="shared" si="0"/>
        <v>44</v>
      </c>
      <c r="G20" s="15">
        <f t="shared" si="1"/>
        <v>60</v>
      </c>
      <c r="H20" s="16">
        <f t="shared" si="2"/>
        <v>130.97345132743362</v>
      </c>
      <c r="I20" s="16">
        <f t="shared" si="3"/>
        <v>142.30769230769232</v>
      </c>
      <c r="J20" s="19">
        <f t="shared" si="4"/>
        <v>168.18181818181819</v>
      </c>
    </row>
    <row r="21" spans="1:10" ht="18" customHeight="1" x14ac:dyDescent="0.2">
      <c r="A21" s="85" t="s">
        <v>23</v>
      </c>
      <c r="B21" s="86">
        <v>289</v>
      </c>
      <c r="C21" s="87">
        <v>266</v>
      </c>
      <c r="D21" s="86">
        <v>233</v>
      </c>
      <c r="E21" s="89">
        <v>292</v>
      </c>
      <c r="F21" s="14">
        <f t="shared" si="0"/>
        <v>26</v>
      </c>
      <c r="G21" s="15">
        <f t="shared" si="1"/>
        <v>59</v>
      </c>
      <c r="H21" s="16">
        <f t="shared" si="2"/>
        <v>101.03806228373702</v>
      </c>
      <c r="I21" s="16">
        <f t="shared" si="3"/>
        <v>109.77443609022556</v>
      </c>
      <c r="J21" s="19">
        <f t="shared" si="4"/>
        <v>125.32188841201717</v>
      </c>
    </row>
    <row r="22" spans="1:10" ht="18" customHeight="1" x14ac:dyDescent="0.2">
      <c r="A22" s="85" t="s">
        <v>24</v>
      </c>
      <c r="B22" s="86">
        <v>140</v>
      </c>
      <c r="C22" s="87">
        <v>129</v>
      </c>
      <c r="D22" s="86">
        <v>113</v>
      </c>
      <c r="E22" s="89">
        <v>133</v>
      </c>
      <c r="F22" s="14">
        <f t="shared" si="0"/>
        <v>4</v>
      </c>
      <c r="G22" s="15">
        <f t="shared" si="1"/>
        <v>20</v>
      </c>
      <c r="H22" s="16">
        <f t="shared" si="2"/>
        <v>95</v>
      </c>
      <c r="I22" s="16">
        <f t="shared" si="3"/>
        <v>103.10077519379846</v>
      </c>
      <c r="J22" s="19">
        <f t="shared" si="4"/>
        <v>117.69911504424779</v>
      </c>
    </row>
    <row r="23" spans="1:10" ht="18" customHeight="1" x14ac:dyDescent="0.2">
      <c r="A23" s="85" t="s">
        <v>25</v>
      </c>
      <c r="B23" s="86">
        <v>528</v>
      </c>
      <c r="C23" s="87">
        <v>485</v>
      </c>
      <c r="D23" s="86">
        <v>432</v>
      </c>
      <c r="E23" s="89">
        <v>352</v>
      </c>
      <c r="F23" s="14">
        <f t="shared" si="0"/>
        <v>-133</v>
      </c>
      <c r="G23" s="15">
        <f t="shared" si="1"/>
        <v>-80</v>
      </c>
      <c r="H23" s="16">
        <f t="shared" si="2"/>
        <v>66.666666666666657</v>
      </c>
      <c r="I23" s="16">
        <f t="shared" si="3"/>
        <v>72.577319587628864</v>
      </c>
      <c r="J23" s="19">
        <f t="shared" si="4"/>
        <v>81.481481481481481</v>
      </c>
    </row>
    <row r="24" spans="1:10" ht="18" customHeight="1" x14ac:dyDescent="0.2">
      <c r="A24" s="85" t="s">
        <v>26</v>
      </c>
      <c r="B24" s="86">
        <v>850</v>
      </c>
      <c r="C24" s="87">
        <v>779</v>
      </c>
      <c r="D24" s="86">
        <v>699</v>
      </c>
      <c r="E24" s="89">
        <v>828</v>
      </c>
      <c r="F24" s="14">
        <f t="shared" si="0"/>
        <v>49</v>
      </c>
      <c r="G24" s="15">
        <f t="shared" si="1"/>
        <v>129</v>
      </c>
      <c r="H24" s="16">
        <f t="shared" si="2"/>
        <v>97.411764705882348</v>
      </c>
      <c r="I24" s="16">
        <f t="shared" si="3"/>
        <v>106.29011553273426</v>
      </c>
      <c r="J24" s="19">
        <f t="shared" si="4"/>
        <v>118.45493562231759</v>
      </c>
    </row>
    <row r="25" spans="1:10" ht="18" customHeight="1" x14ac:dyDescent="0.2">
      <c r="A25" s="85" t="s">
        <v>27</v>
      </c>
      <c r="B25" s="86">
        <v>216</v>
      </c>
      <c r="C25" s="87">
        <v>199</v>
      </c>
      <c r="D25" s="86">
        <v>173</v>
      </c>
      <c r="E25" s="89">
        <v>253</v>
      </c>
      <c r="F25" s="14">
        <f t="shared" si="0"/>
        <v>54</v>
      </c>
      <c r="G25" s="15">
        <f t="shared" si="1"/>
        <v>80</v>
      </c>
      <c r="H25" s="16">
        <f t="shared" si="2"/>
        <v>117.12962962962963</v>
      </c>
      <c r="I25" s="16">
        <f t="shared" si="3"/>
        <v>127.1356783919598</v>
      </c>
      <c r="J25" s="19">
        <f t="shared" si="4"/>
        <v>146.242774566474</v>
      </c>
    </row>
    <row r="26" spans="1:10" ht="18" customHeight="1" x14ac:dyDescent="0.2">
      <c r="A26" s="85" t="s">
        <v>28</v>
      </c>
      <c r="B26" s="86">
        <v>291</v>
      </c>
      <c r="C26" s="87">
        <v>267</v>
      </c>
      <c r="D26" s="86">
        <v>235</v>
      </c>
      <c r="E26" s="89">
        <v>144</v>
      </c>
      <c r="F26" s="14">
        <f t="shared" si="0"/>
        <v>-123</v>
      </c>
      <c r="G26" s="15">
        <f t="shared" si="1"/>
        <v>-91</v>
      </c>
      <c r="H26" s="16">
        <f t="shared" si="2"/>
        <v>49.484536082474229</v>
      </c>
      <c r="I26" s="16">
        <f t="shared" si="3"/>
        <v>53.932584269662918</v>
      </c>
      <c r="J26" s="19">
        <f t="shared" si="4"/>
        <v>61.276595744680847</v>
      </c>
    </row>
    <row r="27" spans="1:10" ht="18" customHeight="1" x14ac:dyDescent="0.2">
      <c r="A27" s="85" t="s">
        <v>29</v>
      </c>
      <c r="B27" s="86">
        <v>465</v>
      </c>
      <c r="C27" s="87">
        <v>427</v>
      </c>
      <c r="D27" s="86">
        <v>377</v>
      </c>
      <c r="E27" s="89">
        <v>438</v>
      </c>
      <c r="F27" s="14">
        <f t="shared" si="0"/>
        <v>11</v>
      </c>
      <c r="G27" s="15">
        <f t="shared" si="1"/>
        <v>61</v>
      </c>
      <c r="H27" s="16">
        <f t="shared" si="2"/>
        <v>94.193548387096769</v>
      </c>
      <c r="I27" s="16">
        <f t="shared" si="3"/>
        <v>102.57611241217799</v>
      </c>
      <c r="J27" s="19">
        <f t="shared" si="4"/>
        <v>116.18037135278514</v>
      </c>
    </row>
    <row r="28" spans="1:10" ht="18" customHeight="1" x14ac:dyDescent="0.2">
      <c r="A28" s="85" t="s">
        <v>30</v>
      </c>
      <c r="B28" s="86">
        <v>393</v>
      </c>
      <c r="C28" s="87">
        <v>361</v>
      </c>
      <c r="D28" s="86">
        <v>321</v>
      </c>
      <c r="E28" s="89">
        <v>383</v>
      </c>
      <c r="F28" s="14">
        <f t="shared" si="0"/>
        <v>22</v>
      </c>
      <c r="G28" s="15">
        <f t="shared" si="1"/>
        <v>62</v>
      </c>
      <c r="H28" s="16">
        <f t="shared" si="2"/>
        <v>97.455470737913487</v>
      </c>
      <c r="I28" s="16">
        <f t="shared" si="3"/>
        <v>106.09418282548478</v>
      </c>
      <c r="J28" s="19">
        <f t="shared" si="4"/>
        <v>119.31464174454828</v>
      </c>
    </row>
    <row r="29" spans="1:10" ht="18" customHeight="1" x14ac:dyDescent="0.2">
      <c r="A29" s="85" t="s">
        <v>31</v>
      </c>
      <c r="B29" s="86">
        <v>848</v>
      </c>
      <c r="C29" s="87">
        <v>775</v>
      </c>
      <c r="D29" s="86">
        <v>727</v>
      </c>
      <c r="E29" s="89">
        <v>935</v>
      </c>
      <c r="F29" s="14">
        <f t="shared" si="0"/>
        <v>160</v>
      </c>
      <c r="G29" s="15">
        <f t="shared" si="1"/>
        <v>208</v>
      </c>
      <c r="H29" s="16">
        <f t="shared" si="2"/>
        <v>110.25943396226414</v>
      </c>
      <c r="I29" s="16">
        <f t="shared" si="3"/>
        <v>120.64516129032259</v>
      </c>
      <c r="J29" s="19">
        <f t="shared" si="4"/>
        <v>128.61072902338378</v>
      </c>
    </row>
    <row r="30" spans="1:10" ht="18" customHeight="1" x14ac:dyDescent="0.2">
      <c r="A30" s="85" t="s">
        <v>32</v>
      </c>
      <c r="B30" s="86">
        <v>935</v>
      </c>
      <c r="C30" s="87">
        <v>858</v>
      </c>
      <c r="D30" s="86">
        <v>761</v>
      </c>
      <c r="E30" s="89">
        <v>647</v>
      </c>
      <c r="F30" s="14">
        <f t="shared" si="0"/>
        <v>-211</v>
      </c>
      <c r="G30" s="15">
        <f t="shared" si="1"/>
        <v>-114</v>
      </c>
      <c r="H30" s="16">
        <f t="shared" si="2"/>
        <v>69.19786096256685</v>
      </c>
      <c r="I30" s="16">
        <f t="shared" si="3"/>
        <v>75.407925407925404</v>
      </c>
      <c r="J30" s="19">
        <f t="shared" si="4"/>
        <v>85.019710906701704</v>
      </c>
    </row>
    <row r="31" spans="1:10" ht="18" customHeight="1" x14ac:dyDescent="0.2">
      <c r="A31" s="85" t="s">
        <v>33</v>
      </c>
      <c r="B31" s="86">
        <v>146</v>
      </c>
      <c r="C31" s="87">
        <v>135</v>
      </c>
      <c r="D31" s="86">
        <v>113</v>
      </c>
      <c r="E31" s="89">
        <v>80</v>
      </c>
      <c r="F31" s="14">
        <f t="shared" si="0"/>
        <v>-55</v>
      </c>
      <c r="G31" s="15">
        <f t="shared" si="1"/>
        <v>-33</v>
      </c>
      <c r="H31" s="16">
        <f t="shared" si="2"/>
        <v>54.794520547945204</v>
      </c>
      <c r="I31" s="16">
        <f t="shared" si="3"/>
        <v>59.259259259259252</v>
      </c>
      <c r="J31" s="19">
        <f t="shared" si="4"/>
        <v>70.796460176991147</v>
      </c>
    </row>
    <row r="32" spans="1:10" ht="18" customHeight="1" x14ac:dyDescent="0.2">
      <c r="A32" s="85" t="s">
        <v>34</v>
      </c>
      <c r="B32" s="86">
        <v>292</v>
      </c>
      <c r="C32" s="87">
        <v>267</v>
      </c>
      <c r="D32" s="86">
        <v>250</v>
      </c>
      <c r="E32" s="89">
        <v>386</v>
      </c>
      <c r="F32" s="14">
        <f t="shared" si="0"/>
        <v>119</v>
      </c>
      <c r="G32" s="15">
        <f t="shared" si="1"/>
        <v>136</v>
      </c>
      <c r="H32" s="16">
        <f t="shared" si="2"/>
        <v>132.1917808219178</v>
      </c>
      <c r="I32" s="16">
        <f t="shared" si="3"/>
        <v>144.5692883895131</v>
      </c>
      <c r="J32" s="19">
        <f t="shared" si="4"/>
        <v>154.4</v>
      </c>
    </row>
    <row r="33" spans="1:10" ht="18" customHeight="1" x14ac:dyDescent="0.2">
      <c r="A33" s="85" t="s">
        <v>35</v>
      </c>
      <c r="B33" s="86">
        <v>337</v>
      </c>
      <c r="C33" s="87">
        <v>309</v>
      </c>
      <c r="D33" s="86">
        <v>274</v>
      </c>
      <c r="E33" s="89">
        <v>209</v>
      </c>
      <c r="F33" s="14">
        <f t="shared" si="0"/>
        <v>-100</v>
      </c>
      <c r="G33" s="15">
        <f t="shared" si="1"/>
        <v>-65</v>
      </c>
      <c r="H33" s="16">
        <f t="shared" si="2"/>
        <v>62.017804154302667</v>
      </c>
      <c r="I33" s="16">
        <f t="shared" si="3"/>
        <v>67.637540453074436</v>
      </c>
      <c r="J33" s="19">
        <f t="shared" si="4"/>
        <v>76.277372262773724</v>
      </c>
    </row>
    <row r="34" spans="1:10" ht="18" customHeight="1" x14ac:dyDescent="0.2">
      <c r="A34" s="85" t="s">
        <v>36</v>
      </c>
      <c r="B34" s="86">
        <v>390</v>
      </c>
      <c r="C34" s="87">
        <v>358</v>
      </c>
      <c r="D34" s="86">
        <v>315</v>
      </c>
      <c r="E34" s="89">
        <v>324</v>
      </c>
      <c r="F34" s="14">
        <f t="shared" si="0"/>
        <v>-34</v>
      </c>
      <c r="G34" s="15">
        <f t="shared" si="1"/>
        <v>9</v>
      </c>
      <c r="H34" s="16">
        <f t="shared" si="2"/>
        <v>83.07692307692308</v>
      </c>
      <c r="I34" s="16">
        <f t="shared" si="3"/>
        <v>90.502793296089393</v>
      </c>
      <c r="J34" s="19">
        <f t="shared" si="4"/>
        <v>102.85714285714285</v>
      </c>
    </row>
    <row r="35" spans="1:10" ht="18" customHeight="1" x14ac:dyDescent="0.2">
      <c r="A35" s="85" t="s">
        <v>37</v>
      </c>
      <c r="B35" s="86">
        <v>597</v>
      </c>
      <c r="C35" s="87">
        <v>542</v>
      </c>
      <c r="D35" s="86">
        <v>519</v>
      </c>
      <c r="E35" s="89">
        <v>483</v>
      </c>
      <c r="F35" s="14">
        <f t="shared" si="0"/>
        <v>-59</v>
      </c>
      <c r="G35" s="15">
        <f t="shared" si="1"/>
        <v>-36</v>
      </c>
      <c r="H35" s="16">
        <f t="shared" si="2"/>
        <v>80.904522613065325</v>
      </c>
      <c r="I35" s="16">
        <f t="shared" si="3"/>
        <v>89.114391143911448</v>
      </c>
      <c r="J35" s="19">
        <f t="shared" si="4"/>
        <v>93.063583815028906</v>
      </c>
    </row>
    <row r="36" spans="1:10" ht="18" customHeight="1" x14ac:dyDescent="0.2">
      <c r="A36" s="85" t="s">
        <v>38</v>
      </c>
      <c r="B36" s="86">
        <v>197</v>
      </c>
      <c r="C36" s="87">
        <v>181</v>
      </c>
      <c r="D36" s="86">
        <v>155</v>
      </c>
      <c r="E36" s="89">
        <v>198</v>
      </c>
      <c r="F36" s="14">
        <f t="shared" si="0"/>
        <v>17</v>
      </c>
      <c r="G36" s="15">
        <f t="shared" si="1"/>
        <v>43</v>
      </c>
      <c r="H36" s="16">
        <f t="shared" si="2"/>
        <v>100.50761421319795</v>
      </c>
      <c r="I36" s="16">
        <f t="shared" si="3"/>
        <v>109.39226519337018</v>
      </c>
      <c r="J36" s="19">
        <f t="shared" si="4"/>
        <v>127.74193548387096</v>
      </c>
    </row>
    <row r="37" spans="1:10" ht="18" customHeight="1" x14ac:dyDescent="0.2">
      <c r="A37" s="85" t="s">
        <v>60</v>
      </c>
      <c r="B37" s="86">
        <v>726</v>
      </c>
      <c r="C37" s="87">
        <v>660</v>
      </c>
      <c r="D37" s="86">
        <v>643</v>
      </c>
      <c r="E37" s="89">
        <v>549</v>
      </c>
      <c r="F37" s="14">
        <f t="shared" si="0"/>
        <v>-111</v>
      </c>
      <c r="G37" s="15">
        <f t="shared" si="1"/>
        <v>-94</v>
      </c>
      <c r="H37" s="16">
        <f t="shared" si="2"/>
        <v>75.619834710743802</v>
      </c>
      <c r="I37" s="16">
        <f t="shared" si="3"/>
        <v>83.181818181818173</v>
      </c>
      <c r="J37" s="19">
        <f t="shared" si="4"/>
        <v>85.381026438569208</v>
      </c>
    </row>
    <row r="38" spans="1:10" ht="18" customHeight="1" x14ac:dyDescent="0.2">
      <c r="A38" s="85" t="s">
        <v>40</v>
      </c>
      <c r="B38" s="86">
        <v>648</v>
      </c>
      <c r="C38" s="87">
        <v>596</v>
      </c>
      <c r="D38" s="86">
        <v>530</v>
      </c>
      <c r="E38" s="89">
        <v>610</v>
      </c>
      <c r="F38" s="14">
        <f t="shared" si="0"/>
        <v>14</v>
      </c>
      <c r="G38" s="15">
        <f t="shared" si="1"/>
        <v>80</v>
      </c>
      <c r="H38" s="16">
        <f t="shared" si="2"/>
        <v>94.135802469135797</v>
      </c>
      <c r="I38" s="16">
        <f t="shared" si="3"/>
        <v>102.34899328859059</v>
      </c>
      <c r="J38" s="19">
        <f t="shared" si="4"/>
        <v>115.09433962264151</v>
      </c>
    </row>
    <row r="39" spans="1:10" ht="18" customHeight="1" x14ac:dyDescent="0.2">
      <c r="A39" s="85" t="s">
        <v>41</v>
      </c>
      <c r="B39" s="86">
        <v>88</v>
      </c>
      <c r="C39" s="87">
        <v>81</v>
      </c>
      <c r="D39" s="86">
        <v>67</v>
      </c>
      <c r="E39" s="89">
        <v>51</v>
      </c>
      <c r="F39" s="14">
        <f t="shared" si="0"/>
        <v>-30</v>
      </c>
      <c r="G39" s="15">
        <f t="shared" si="1"/>
        <v>-16</v>
      </c>
      <c r="H39" s="16">
        <f t="shared" si="2"/>
        <v>57.95454545454546</v>
      </c>
      <c r="I39" s="16">
        <f t="shared" si="3"/>
        <v>62.962962962962962</v>
      </c>
      <c r="J39" s="19">
        <f t="shared" si="4"/>
        <v>76.119402985074629</v>
      </c>
    </row>
    <row r="40" spans="1:10" ht="18" customHeight="1" x14ac:dyDescent="0.2">
      <c r="A40" s="85" t="s">
        <v>42</v>
      </c>
      <c r="B40" s="86">
        <v>352</v>
      </c>
      <c r="C40" s="87">
        <v>323</v>
      </c>
      <c r="D40" s="86">
        <v>284</v>
      </c>
      <c r="E40" s="89">
        <v>162</v>
      </c>
      <c r="F40" s="14">
        <f t="shared" si="0"/>
        <v>-161</v>
      </c>
      <c r="G40" s="15">
        <f t="shared" si="1"/>
        <v>-122</v>
      </c>
      <c r="H40" s="16">
        <f t="shared" si="2"/>
        <v>46.022727272727273</v>
      </c>
      <c r="I40" s="16">
        <f t="shared" si="3"/>
        <v>50.154798761609911</v>
      </c>
      <c r="J40" s="19">
        <f t="shared" si="4"/>
        <v>57.04225352112676</v>
      </c>
    </row>
    <row r="41" spans="1:10" ht="18" customHeight="1" x14ac:dyDescent="0.2">
      <c r="A41" s="85" t="s">
        <v>43</v>
      </c>
      <c r="B41" s="86">
        <v>334</v>
      </c>
      <c r="C41" s="87">
        <v>307</v>
      </c>
      <c r="D41" s="86">
        <v>275</v>
      </c>
      <c r="E41" s="89">
        <v>149</v>
      </c>
      <c r="F41" s="14">
        <f t="shared" si="0"/>
        <v>-158</v>
      </c>
      <c r="G41" s="15">
        <f t="shared" si="1"/>
        <v>-126</v>
      </c>
      <c r="H41" s="16">
        <f t="shared" si="2"/>
        <v>44.610778443113773</v>
      </c>
      <c r="I41" s="16">
        <f t="shared" si="3"/>
        <v>48.534201954397396</v>
      </c>
      <c r="J41" s="19">
        <f t="shared" si="4"/>
        <v>54.181818181818187</v>
      </c>
    </row>
    <row r="42" spans="1:10" ht="18" customHeight="1" x14ac:dyDescent="0.2">
      <c r="A42" s="85" t="s">
        <v>44</v>
      </c>
      <c r="B42" s="86">
        <v>1965</v>
      </c>
      <c r="C42" s="87">
        <v>1802</v>
      </c>
      <c r="D42" s="86">
        <v>1502</v>
      </c>
      <c r="E42" s="89">
        <v>1283</v>
      </c>
      <c r="F42" s="14">
        <f t="shared" si="0"/>
        <v>-519</v>
      </c>
      <c r="G42" s="15">
        <f t="shared" si="1"/>
        <v>-219</v>
      </c>
      <c r="H42" s="16">
        <f t="shared" si="2"/>
        <v>65.292620865139952</v>
      </c>
      <c r="I42" s="16">
        <f t="shared" si="3"/>
        <v>71.198668146503891</v>
      </c>
      <c r="J42" s="19">
        <f t="shared" si="4"/>
        <v>85.419440745672432</v>
      </c>
    </row>
    <row r="43" spans="1:10" ht="18" customHeight="1" x14ac:dyDescent="0.2">
      <c r="A43" s="85" t="s">
        <v>45</v>
      </c>
      <c r="B43" s="86">
        <v>648</v>
      </c>
      <c r="C43" s="87">
        <v>595</v>
      </c>
      <c r="D43" s="86">
        <v>511</v>
      </c>
      <c r="E43" s="89">
        <v>802</v>
      </c>
      <c r="F43" s="14">
        <f t="shared" si="0"/>
        <v>207</v>
      </c>
      <c r="G43" s="15">
        <f t="shared" si="1"/>
        <v>291</v>
      </c>
      <c r="H43" s="16">
        <f t="shared" si="2"/>
        <v>123.76543209876543</v>
      </c>
      <c r="I43" s="16">
        <f t="shared" si="3"/>
        <v>134.78991596638656</v>
      </c>
      <c r="J43" s="19">
        <f t="shared" si="4"/>
        <v>156.94716242661448</v>
      </c>
    </row>
    <row r="44" spans="1:10" ht="18" customHeight="1" x14ac:dyDescent="0.2">
      <c r="A44" s="85" t="s">
        <v>46</v>
      </c>
      <c r="B44" s="86">
        <v>559</v>
      </c>
      <c r="C44" s="87">
        <v>514</v>
      </c>
      <c r="D44" s="86">
        <v>441</v>
      </c>
      <c r="E44" s="89">
        <v>372</v>
      </c>
      <c r="F44" s="14">
        <f t="shared" si="0"/>
        <v>-142</v>
      </c>
      <c r="G44" s="15">
        <f t="shared" si="1"/>
        <v>-69</v>
      </c>
      <c r="H44" s="16">
        <f t="shared" si="2"/>
        <v>66.547406082289811</v>
      </c>
      <c r="I44" s="16">
        <f t="shared" si="3"/>
        <v>72.373540856031127</v>
      </c>
      <c r="J44" s="19">
        <f t="shared" si="4"/>
        <v>84.353741496598644</v>
      </c>
    </row>
    <row r="45" spans="1:10" ht="18" customHeight="1" x14ac:dyDescent="0.2">
      <c r="A45" s="85" t="s">
        <v>47</v>
      </c>
      <c r="B45" s="86">
        <v>702</v>
      </c>
      <c r="C45" s="87">
        <v>642</v>
      </c>
      <c r="D45" s="86">
        <v>581</v>
      </c>
      <c r="E45" s="89">
        <v>420</v>
      </c>
      <c r="F45" s="14">
        <f t="shared" si="0"/>
        <v>-222</v>
      </c>
      <c r="G45" s="15">
        <f t="shared" si="1"/>
        <v>-161</v>
      </c>
      <c r="H45" s="16">
        <f t="shared" si="2"/>
        <v>59.82905982905983</v>
      </c>
      <c r="I45" s="16">
        <f t="shared" si="3"/>
        <v>65.420560747663544</v>
      </c>
      <c r="J45" s="19">
        <f t="shared" si="4"/>
        <v>72.289156626506028</v>
      </c>
    </row>
    <row r="46" spans="1:10" ht="18" customHeight="1" x14ac:dyDescent="0.2">
      <c r="A46" s="85" t="s">
        <v>48</v>
      </c>
      <c r="B46" s="86">
        <v>191</v>
      </c>
      <c r="C46" s="87">
        <v>177</v>
      </c>
      <c r="D46" s="86">
        <v>150</v>
      </c>
      <c r="E46" s="89">
        <v>134</v>
      </c>
      <c r="F46" s="14">
        <f t="shared" si="0"/>
        <v>-43</v>
      </c>
      <c r="G46" s="15">
        <f t="shared" si="1"/>
        <v>-16</v>
      </c>
      <c r="H46" s="16">
        <f t="shared" si="2"/>
        <v>70.157068062827221</v>
      </c>
      <c r="I46" s="16">
        <f t="shared" si="3"/>
        <v>75.706214689265536</v>
      </c>
      <c r="J46" s="19">
        <f t="shared" si="4"/>
        <v>89.333333333333329</v>
      </c>
    </row>
    <row r="47" spans="1:10" ht="18" customHeight="1" x14ac:dyDescent="0.2">
      <c r="A47" s="90" t="s">
        <v>49</v>
      </c>
      <c r="B47" s="91">
        <v>21125</v>
      </c>
      <c r="C47" s="91">
        <v>19368</v>
      </c>
      <c r="D47" s="91">
        <v>17237</v>
      </c>
      <c r="E47" s="91">
        <f>SUM(E11:E46)</f>
        <v>17049</v>
      </c>
      <c r="F47" s="91">
        <f>SUM(F11:F46)</f>
        <v>-2319</v>
      </c>
      <c r="G47" s="91">
        <f>SUM(G11:G46)</f>
        <v>-188</v>
      </c>
      <c r="H47" s="23">
        <f t="shared" si="2"/>
        <v>80.705325443786975</v>
      </c>
      <c r="I47" s="23">
        <f t="shared" si="3"/>
        <v>88.026641883519204</v>
      </c>
      <c r="J47" s="23">
        <f t="shared" si="4"/>
        <v>98.909322968033891</v>
      </c>
    </row>
    <row r="48" spans="1:10" ht="18" customHeight="1" x14ac:dyDescent="0.2">
      <c r="A48" s="92" t="s">
        <v>67</v>
      </c>
      <c r="B48" s="93">
        <v>24226</v>
      </c>
      <c r="C48" s="93">
        <v>22207</v>
      </c>
      <c r="D48" s="93">
        <v>20457</v>
      </c>
      <c r="E48" s="93">
        <v>20780</v>
      </c>
      <c r="F48" s="24">
        <f>+E48-C48</f>
        <v>-1427</v>
      </c>
      <c r="G48" s="22">
        <f>+E48-D48</f>
        <v>323</v>
      </c>
      <c r="H48" s="23">
        <f t="shared" si="2"/>
        <v>85.775612977792463</v>
      </c>
      <c r="I48" s="23">
        <f t="shared" si="3"/>
        <v>93.574098257306261</v>
      </c>
      <c r="J48" s="19">
        <f t="shared" si="4"/>
        <v>101.57892164051425</v>
      </c>
    </row>
    <row r="49" spans="1:10" ht="18" customHeight="1" x14ac:dyDescent="0.2">
      <c r="A49" s="92" t="s">
        <v>68</v>
      </c>
      <c r="B49" s="93">
        <v>2325</v>
      </c>
      <c r="C49" s="93">
        <v>2131</v>
      </c>
      <c r="D49" s="93">
        <v>2034</v>
      </c>
      <c r="E49" s="93">
        <v>2111</v>
      </c>
      <c r="F49" s="14">
        <f>+E49-C49</f>
        <v>-20</v>
      </c>
      <c r="G49" s="15">
        <f>+E49-D49</f>
        <v>77</v>
      </c>
      <c r="H49" s="16">
        <f t="shared" si="2"/>
        <v>90.795698924731184</v>
      </c>
      <c r="I49" s="16">
        <f t="shared" si="3"/>
        <v>99.061473486625999</v>
      </c>
      <c r="J49" s="23">
        <f t="shared" si="4"/>
        <v>103.78564405113077</v>
      </c>
    </row>
    <row r="50" spans="1:10" ht="18" customHeight="1" x14ac:dyDescent="0.25">
      <c r="A50" s="92" t="s">
        <v>61</v>
      </c>
      <c r="B50" s="94">
        <v>0</v>
      </c>
      <c r="C50" s="94">
        <v>0</v>
      </c>
      <c r="D50" s="94">
        <v>-101</v>
      </c>
      <c r="E50" s="94">
        <v>-116</v>
      </c>
      <c r="F50" s="24">
        <f>+E50-C50</f>
        <v>-116</v>
      </c>
      <c r="G50" s="22">
        <f>+E50-D50</f>
        <v>-15</v>
      </c>
      <c r="H50" s="95" t="s">
        <v>69</v>
      </c>
      <c r="I50" s="95" t="s">
        <v>69</v>
      </c>
      <c r="J50" s="23">
        <f t="shared" si="4"/>
        <v>114.85148514851484</v>
      </c>
    </row>
    <row r="51" spans="1:10" ht="18" customHeight="1" x14ac:dyDescent="0.2">
      <c r="A51" s="96" t="s">
        <v>70</v>
      </c>
      <c r="B51" s="97">
        <f>SUM(B47:B50)</f>
        <v>47676</v>
      </c>
      <c r="C51" s="97">
        <f>SUM(C47:C50)</f>
        <v>43706</v>
      </c>
      <c r="D51" s="97">
        <v>39627</v>
      </c>
      <c r="E51" s="97">
        <f>SUM(E47:E50)</f>
        <v>39824</v>
      </c>
      <c r="F51" s="24">
        <f>+E51-C51</f>
        <v>-3882</v>
      </c>
      <c r="G51" s="22">
        <f>+E51-D51</f>
        <v>197</v>
      </c>
      <c r="H51" s="23">
        <f>+E51/B51*100</f>
        <v>83.53049752496014</v>
      </c>
      <c r="I51" s="25">
        <f>+E51/C51*100</f>
        <v>91.117924312451379</v>
      </c>
      <c r="J51" s="23">
        <f t="shared" si="4"/>
        <v>100.49713579125343</v>
      </c>
    </row>
    <row r="53" spans="1:10" ht="18" customHeight="1" x14ac:dyDescent="0.2">
      <c r="C53" s="88"/>
      <c r="D53" s="88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5"/>
  <sheetViews>
    <sheetView tabSelected="1" topLeftCell="A31" workbookViewId="0">
      <selection activeCell="A27" sqref="A27"/>
    </sheetView>
  </sheetViews>
  <sheetFormatPr defaultRowHeight="14.25" x14ac:dyDescent="0.2"/>
  <cols>
    <col min="1" max="1" width="26.28515625" style="4" customWidth="1"/>
    <col min="2" max="2" width="13" style="4" customWidth="1"/>
    <col min="3" max="3" width="18.140625" style="4" customWidth="1"/>
    <col min="4" max="7" width="12.7109375" style="4" customWidth="1"/>
    <col min="8" max="8" width="12.140625" style="6" customWidth="1"/>
    <col min="9" max="16384" width="9.140625" style="4"/>
  </cols>
  <sheetData>
    <row r="3" spans="1:8" ht="15" x14ac:dyDescent="0.25">
      <c r="A3" s="1" t="s">
        <v>0</v>
      </c>
      <c r="B3" s="1"/>
      <c r="C3" s="1"/>
      <c r="D3" s="1"/>
      <c r="E3" s="1"/>
      <c r="F3" s="1"/>
      <c r="G3" s="1"/>
      <c r="H3" s="3"/>
    </row>
    <row r="4" spans="1:8" ht="18" customHeight="1" x14ac:dyDescent="0.25">
      <c r="A4" s="4" t="s">
        <v>1</v>
      </c>
      <c r="B4" s="1"/>
      <c r="C4" s="1"/>
      <c r="D4" s="1"/>
      <c r="E4" s="1"/>
      <c r="F4" s="1"/>
      <c r="G4" s="1"/>
      <c r="H4" s="5"/>
    </row>
    <row r="5" spans="1:8" ht="13.5" customHeight="1" x14ac:dyDescent="0.2">
      <c r="A5" s="4" t="s">
        <v>2</v>
      </c>
    </row>
    <row r="6" spans="1:8" ht="13.5" customHeight="1" x14ac:dyDescent="0.2"/>
    <row r="7" spans="1:8" ht="13.5" customHeight="1" x14ac:dyDescent="0.2"/>
    <row r="8" spans="1:8" ht="13.5" customHeight="1" x14ac:dyDescent="0.2">
      <c r="G8" s="2" t="s">
        <v>3</v>
      </c>
      <c r="H8" s="3"/>
    </row>
    <row r="9" spans="1:8" ht="18.75" customHeight="1" x14ac:dyDescent="0.2">
      <c r="A9" s="296" t="s">
        <v>4</v>
      </c>
      <c r="B9" s="305" t="s">
        <v>5</v>
      </c>
      <c r="C9" s="306"/>
      <c r="D9" s="306"/>
      <c r="E9" s="306"/>
      <c r="F9" s="306"/>
      <c r="G9" s="307"/>
      <c r="H9" s="7"/>
    </row>
    <row r="10" spans="1:8" ht="18.75" customHeight="1" x14ac:dyDescent="0.2">
      <c r="A10" s="297"/>
      <c r="B10" s="298" t="s">
        <v>6</v>
      </c>
      <c r="C10" s="298" t="s">
        <v>7</v>
      </c>
      <c r="D10" s="300" t="s">
        <v>8</v>
      </c>
      <c r="E10" s="301"/>
      <c r="F10" s="304" t="s">
        <v>9</v>
      </c>
      <c r="G10" s="304"/>
      <c r="H10" s="8"/>
    </row>
    <row r="11" spans="1:8" ht="18.75" customHeight="1" x14ac:dyDescent="0.2">
      <c r="A11" s="297"/>
      <c r="B11" s="298"/>
      <c r="C11" s="298"/>
      <c r="D11" s="302"/>
      <c r="E11" s="303"/>
      <c r="F11" s="279" t="s">
        <v>10</v>
      </c>
      <c r="G11" s="279" t="s">
        <v>11</v>
      </c>
      <c r="H11" s="8"/>
    </row>
    <row r="12" spans="1:8" ht="18.75" customHeight="1" x14ac:dyDescent="0.2">
      <c r="A12" s="297"/>
      <c r="B12" s="299"/>
      <c r="C12" s="299"/>
      <c r="D12" s="9">
        <v>2011</v>
      </c>
      <c r="E12" s="9">
        <v>2012</v>
      </c>
      <c r="F12" s="281"/>
      <c r="G12" s="281"/>
      <c r="H12" s="8"/>
    </row>
    <row r="13" spans="1:8" ht="18" customHeight="1" x14ac:dyDescent="0.2">
      <c r="A13" s="10" t="s">
        <v>12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2"/>
    </row>
    <row r="14" spans="1:8" ht="18" customHeight="1" x14ac:dyDescent="0.2">
      <c r="A14" s="13" t="s">
        <v>13</v>
      </c>
      <c r="B14" s="14">
        <v>214</v>
      </c>
      <c r="C14" s="14">
        <v>205</v>
      </c>
      <c r="D14" s="14">
        <v>527</v>
      </c>
      <c r="E14" s="14">
        <v>827</v>
      </c>
      <c r="F14" s="14">
        <f t="shared" ref="F14:F51" si="0">+E14-C14</f>
        <v>622</v>
      </c>
      <c r="G14" s="277">
        <f>+E14-D14</f>
        <v>300</v>
      </c>
      <c r="H14" s="18"/>
    </row>
    <row r="15" spans="1:8" ht="18" customHeight="1" x14ac:dyDescent="0.2">
      <c r="A15" s="13" t="s">
        <v>14</v>
      </c>
      <c r="B15" s="14">
        <v>28</v>
      </c>
      <c r="C15" s="14">
        <v>27</v>
      </c>
      <c r="D15" s="14">
        <v>59</v>
      </c>
      <c r="E15" s="14">
        <v>29</v>
      </c>
      <c r="F15" s="14">
        <f t="shared" si="0"/>
        <v>2</v>
      </c>
      <c r="G15" s="278">
        <f t="shared" ref="G15:G52" si="1">+E15-D15</f>
        <v>-30</v>
      </c>
      <c r="H15" s="18"/>
    </row>
    <row r="16" spans="1:8" ht="18" customHeight="1" x14ac:dyDescent="0.2">
      <c r="A16" s="13" t="s">
        <v>15</v>
      </c>
      <c r="B16" s="14">
        <v>78</v>
      </c>
      <c r="C16" s="14">
        <v>75</v>
      </c>
      <c r="D16" s="14">
        <v>192</v>
      </c>
      <c r="E16" s="14">
        <v>311</v>
      </c>
      <c r="F16" s="14">
        <f t="shared" si="0"/>
        <v>236</v>
      </c>
      <c r="G16" s="278">
        <f t="shared" si="1"/>
        <v>119</v>
      </c>
      <c r="H16" s="18"/>
    </row>
    <row r="17" spans="1:8" ht="18" customHeight="1" x14ac:dyDescent="0.2">
      <c r="A17" s="13" t="s">
        <v>16</v>
      </c>
      <c r="B17" s="14">
        <v>38</v>
      </c>
      <c r="C17" s="14">
        <v>37</v>
      </c>
      <c r="D17" s="14">
        <v>75</v>
      </c>
      <c r="E17" s="14">
        <v>37</v>
      </c>
      <c r="F17" s="14">
        <f t="shared" si="0"/>
        <v>0</v>
      </c>
      <c r="G17" s="278">
        <f t="shared" si="1"/>
        <v>-38</v>
      </c>
      <c r="H17" s="18"/>
    </row>
    <row r="18" spans="1:8" ht="18" customHeight="1" x14ac:dyDescent="0.2">
      <c r="A18" s="13" t="s">
        <v>17</v>
      </c>
      <c r="B18" s="14">
        <v>88</v>
      </c>
      <c r="C18" s="14">
        <v>84</v>
      </c>
      <c r="D18" s="14">
        <v>218</v>
      </c>
      <c r="E18" s="14">
        <v>4</v>
      </c>
      <c r="F18" s="14">
        <f t="shared" si="0"/>
        <v>-80</v>
      </c>
      <c r="G18" s="278">
        <f t="shared" si="1"/>
        <v>-214</v>
      </c>
      <c r="H18" s="18"/>
    </row>
    <row r="19" spans="1:8" ht="18" customHeight="1" x14ac:dyDescent="0.2">
      <c r="A19" s="13" t="s">
        <v>18</v>
      </c>
      <c r="B19" s="14">
        <v>18</v>
      </c>
      <c r="C19" s="14">
        <v>17</v>
      </c>
      <c r="D19" s="14">
        <v>46</v>
      </c>
      <c r="E19" s="14">
        <v>52</v>
      </c>
      <c r="F19" s="14">
        <f t="shared" si="0"/>
        <v>35</v>
      </c>
      <c r="G19" s="278">
        <f t="shared" si="1"/>
        <v>6</v>
      </c>
      <c r="H19" s="18"/>
    </row>
    <row r="20" spans="1:8" ht="18" customHeight="1" x14ac:dyDescent="0.2">
      <c r="A20" s="13" t="s">
        <v>19</v>
      </c>
      <c r="B20" s="14">
        <v>29</v>
      </c>
      <c r="C20" s="14">
        <v>28</v>
      </c>
      <c r="D20" s="14">
        <v>74</v>
      </c>
      <c r="E20" s="14">
        <v>547</v>
      </c>
      <c r="F20" s="14">
        <f t="shared" si="0"/>
        <v>519</v>
      </c>
      <c r="G20" s="278">
        <f t="shared" si="1"/>
        <v>473</v>
      </c>
      <c r="H20" s="18"/>
    </row>
    <row r="21" spans="1:8" ht="18" customHeight="1" x14ac:dyDescent="0.2">
      <c r="A21" s="13" t="s">
        <v>20</v>
      </c>
      <c r="B21" s="14">
        <v>144</v>
      </c>
      <c r="C21" s="14">
        <v>138</v>
      </c>
      <c r="D21" s="14">
        <v>342</v>
      </c>
      <c r="E21" s="14">
        <v>20</v>
      </c>
      <c r="F21" s="14">
        <f t="shared" si="0"/>
        <v>-118</v>
      </c>
      <c r="G21" s="278">
        <f t="shared" si="1"/>
        <v>-322</v>
      </c>
      <c r="H21" s="18"/>
    </row>
    <row r="22" spans="1:8" ht="18" customHeight="1" x14ac:dyDescent="0.2">
      <c r="A22" s="13" t="s">
        <v>21</v>
      </c>
      <c r="B22" s="14">
        <v>135</v>
      </c>
      <c r="C22" s="14">
        <v>127</v>
      </c>
      <c r="D22" s="14">
        <v>447</v>
      </c>
      <c r="E22" s="14">
        <v>573</v>
      </c>
      <c r="F22" s="14">
        <f t="shared" si="0"/>
        <v>446</v>
      </c>
      <c r="G22" s="278">
        <f t="shared" si="1"/>
        <v>126</v>
      </c>
      <c r="H22" s="18"/>
    </row>
    <row r="23" spans="1:8" ht="18" customHeight="1" x14ac:dyDescent="0.2">
      <c r="A23" s="13" t="s">
        <v>22</v>
      </c>
      <c r="B23" s="14">
        <v>2</v>
      </c>
      <c r="C23" s="14">
        <v>2</v>
      </c>
      <c r="D23" s="14">
        <v>3</v>
      </c>
      <c r="E23" s="14">
        <v>6</v>
      </c>
      <c r="F23" s="14">
        <f t="shared" si="0"/>
        <v>4</v>
      </c>
      <c r="G23" s="278">
        <f t="shared" si="1"/>
        <v>3</v>
      </c>
      <c r="H23" s="18"/>
    </row>
    <row r="24" spans="1:8" ht="18" customHeight="1" x14ac:dyDescent="0.2">
      <c r="A24" s="13" t="s">
        <v>23</v>
      </c>
      <c r="B24" s="14">
        <v>307</v>
      </c>
      <c r="C24" s="14">
        <v>295</v>
      </c>
      <c r="D24" s="14">
        <v>714</v>
      </c>
      <c r="E24" s="14">
        <v>141</v>
      </c>
      <c r="F24" s="14">
        <f t="shared" si="0"/>
        <v>-154</v>
      </c>
      <c r="G24" s="278">
        <f t="shared" si="1"/>
        <v>-573</v>
      </c>
      <c r="H24" s="18"/>
    </row>
    <row r="25" spans="1:8" ht="18" customHeight="1" x14ac:dyDescent="0.2">
      <c r="A25" s="13" t="s">
        <v>24</v>
      </c>
      <c r="B25" s="14">
        <v>6</v>
      </c>
      <c r="C25" s="14">
        <v>6</v>
      </c>
      <c r="D25" s="14">
        <v>11</v>
      </c>
      <c r="E25" s="14">
        <v>96</v>
      </c>
      <c r="F25" s="14">
        <f t="shared" si="0"/>
        <v>90</v>
      </c>
      <c r="G25" s="278">
        <f t="shared" si="1"/>
        <v>85</v>
      </c>
      <c r="H25" s="18"/>
    </row>
    <row r="26" spans="1:8" ht="18" customHeight="1" x14ac:dyDescent="0.2">
      <c r="A26" s="13" t="s">
        <v>25</v>
      </c>
      <c r="B26" s="14">
        <v>191</v>
      </c>
      <c r="C26" s="14">
        <v>180</v>
      </c>
      <c r="D26" s="14">
        <v>642</v>
      </c>
      <c r="E26" s="14">
        <v>574</v>
      </c>
      <c r="F26" s="14">
        <f t="shared" si="0"/>
        <v>394</v>
      </c>
      <c r="G26" s="278">
        <f t="shared" si="1"/>
        <v>-68</v>
      </c>
      <c r="H26" s="18"/>
    </row>
    <row r="27" spans="1:8" ht="18" customHeight="1" x14ac:dyDescent="0.2">
      <c r="A27" s="13" t="s">
        <v>26</v>
      </c>
      <c r="B27" s="14">
        <v>89</v>
      </c>
      <c r="C27" s="14">
        <v>86</v>
      </c>
      <c r="D27" s="14">
        <v>172</v>
      </c>
      <c r="E27" s="14">
        <v>157</v>
      </c>
      <c r="F27" s="14">
        <f t="shared" si="0"/>
        <v>71</v>
      </c>
      <c r="G27" s="278">
        <f t="shared" si="1"/>
        <v>-15</v>
      </c>
      <c r="H27" s="18"/>
    </row>
    <row r="28" spans="1:8" ht="18" customHeight="1" x14ac:dyDescent="0.2">
      <c r="A28" s="13" t="s">
        <v>27</v>
      </c>
      <c r="B28" s="14">
        <v>2</v>
      </c>
      <c r="C28" s="14">
        <v>2</v>
      </c>
      <c r="D28" s="14">
        <v>0</v>
      </c>
      <c r="E28" s="14">
        <v>23</v>
      </c>
      <c r="F28" s="14">
        <f t="shared" si="0"/>
        <v>21</v>
      </c>
      <c r="G28" s="278">
        <f t="shared" si="1"/>
        <v>23</v>
      </c>
      <c r="H28" s="18"/>
    </row>
    <row r="29" spans="1:8" ht="18" customHeight="1" x14ac:dyDescent="0.2">
      <c r="A29" s="13" t="s">
        <v>28</v>
      </c>
      <c r="B29" s="14">
        <v>114</v>
      </c>
      <c r="C29" s="14">
        <v>104</v>
      </c>
      <c r="D29" s="14">
        <v>535</v>
      </c>
      <c r="E29" s="14">
        <v>15</v>
      </c>
      <c r="F29" s="14">
        <f t="shared" si="0"/>
        <v>-89</v>
      </c>
      <c r="G29" s="278">
        <f t="shared" si="1"/>
        <v>-520</v>
      </c>
      <c r="H29" s="18"/>
    </row>
    <row r="30" spans="1:8" ht="18" customHeight="1" x14ac:dyDescent="0.2">
      <c r="A30" s="13" t="s">
        <v>29</v>
      </c>
      <c r="B30" s="14">
        <v>49</v>
      </c>
      <c r="C30" s="14">
        <v>47</v>
      </c>
      <c r="D30" s="14">
        <v>108</v>
      </c>
      <c r="E30" s="14">
        <v>204</v>
      </c>
      <c r="F30" s="14">
        <f t="shared" si="0"/>
        <v>157</v>
      </c>
      <c r="G30" s="278">
        <f t="shared" si="1"/>
        <v>96</v>
      </c>
      <c r="H30" s="18"/>
    </row>
    <row r="31" spans="1:8" ht="18" customHeight="1" x14ac:dyDescent="0.2">
      <c r="A31" s="13" t="s">
        <v>30</v>
      </c>
      <c r="B31" s="14">
        <v>94</v>
      </c>
      <c r="C31" s="14">
        <v>89</v>
      </c>
      <c r="D31" s="14">
        <v>302</v>
      </c>
      <c r="E31" s="14">
        <v>409</v>
      </c>
      <c r="F31" s="14">
        <f t="shared" si="0"/>
        <v>320</v>
      </c>
      <c r="G31" s="278">
        <f t="shared" si="1"/>
        <v>107</v>
      </c>
      <c r="H31" s="18"/>
    </row>
    <row r="32" spans="1:8" ht="18" customHeight="1" x14ac:dyDescent="0.2">
      <c r="A32" s="13" t="s">
        <v>31</v>
      </c>
      <c r="B32" s="14">
        <v>86</v>
      </c>
      <c r="C32" s="14">
        <v>82</v>
      </c>
      <c r="D32" s="14">
        <v>249</v>
      </c>
      <c r="E32" s="14">
        <v>152</v>
      </c>
      <c r="F32" s="14">
        <f t="shared" si="0"/>
        <v>70</v>
      </c>
      <c r="G32" s="278">
        <f t="shared" si="1"/>
        <v>-97</v>
      </c>
      <c r="H32" s="18"/>
    </row>
    <row r="33" spans="1:8" ht="18" customHeight="1" x14ac:dyDescent="0.2">
      <c r="A33" s="13" t="s">
        <v>32</v>
      </c>
      <c r="B33" s="14">
        <v>2</v>
      </c>
      <c r="C33" s="14">
        <v>2</v>
      </c>
      <c r="D33" s="14">
        <v>0</v>
      </c>
      <c r="E33" s="14">
        <v>715</v>
      </c>
      <c r="F33" s="14">
        <f t="shared" si="0"/>
        <v>713</v>
      </c>
      <c r="G33" s="278">
        <f t="shared" si="1"/>
        <v>715</v>
      </c>
      <c r="H33" s="18"/>
    </row>
    <row r="34" spans="1:8" ht="18" customHeight="1" x14ac:dyDescent="0.2">
      <c r="A34" s="13" t="s">
        <v>33</v>
      </c>
      <c r="B34" s="14">
        <v>19</v>
      </c>
      <c r="C34" s="14">
        <v>18</v>
      </c>
      <c r="D34" s="14">
        <v>49</v>
      </c>
      <c r="E34" s="14">
        <v>0</v>
      </c>
      <c r="F34" s="14">
        <f t="shared" si="0"/>
        <v>-18</v>
      </c>
      <c r="G34" s="278">
        <f t="shared" si="1"/>
        <v>-49</v>
      </c>
      <c r="H34" s="18"/>
    </row>
    <row r="35" spans="1:8" ht="18" customHeight="1" x14ac:dyDescent="0.2">
      <c r="A35" s="13" t="s">
        <v>34</v>
      </c>
      <c r="B35" s="14">
        <v>22</v>
      </c>
      <c r="C35" s="14">
        <v>21</v>
      </c>
      <c r="D35" s="14">
        <v>45</v>
      </c>
      <c r="E35" s="14">
        <v>61</v>
      </c>
      <c r="F35" s="14">
        <f t="shared" si="0"/>
        <v>40</v>
      </c>
      <c r="G35" s="278">
        <f t="shared" si="1"/>
        <v>16</v>
      </c>
      <c r="H35" s="18"/>
    </row>
    <row r="36" spans="1:8" ht="18" customHeight="1" x14ac:dyDescent="0.2">
      <c r="A36" s="13" t="s">
        <v>35</v>
      </c>
      <c r="B36" s="14">
        <v>17</v>
      </c>
      <c r="C36" s="14">
        <v>16</v>
      </c>
      <c r="D36" s="14">
        <v>44</v>
      </c>
      <c r="E36" s="14">
        <v>3</v>
      </c>
      <c r="F36" s="14">
        <f t="shared" si="0"/>
        <v>-13</v>
      </c>
      <c r="G36" s="278">
        <f t="shared" si="1"/>
        <v>-41</v>
      </c>
      <c r="H36" s="18"/>
    </row>
    <row r="37" spans="1:8" ht="18" customHeight="1" x14ac:dyDescent="0.2">
      <c r="A37" s="13" t="s">
        <v>36</v>
      </c>
      <c r="B37" s="14">
        <v>14</v>
      </c>
      <c r="C37" s="14">
        <v>13</v>
      </c>
      <c r="D37" s="14">
        <v>45</v>
      </c>
      <c r="E37" s="14">
        <v>44</v>
      </c>
      <c r="F37" s="14">
        <f t="shared" si="0"/>
        <v>31</v>
      </c>
      <c r="G37" s="278">
        <f t="shared" si="1"/>
        <v>-1</v>
      </c>
      <c r="H37" s="18"/>
    </row>
    <row r="38" spans="1:8" ht="18" customHeight="1" x14ac:dyDescent="0.2">
      <c r="A38" s="13" t="s">
        <v>37</v>
      </c>
      <c r="B38" s="14">
        <v>120</v>
      </c>
      <c r="C38" s="14">
        <v>116</v>
      </c>
      <c r="D38" s="14">
        <v>265</v>
      </c>
      <c r="E38" s="14">
        <v>331</v>
      </c>
      <c r="F38" s="14">
        <f t="shared" si="0"/>
        <v>215</v>
      </c>
      <c r="G38" s="278">
        <f t="shared" si="1"/>
        <v>66</v>
      </c>
      <c r="H38" s="18"/>
    </row>
    <row r="39" spans="1:8" ht="18" customHeight="1" x14ac:dyDescent="0.2">
      <c r="A39" s="13" t="s">
        <v>38</v>
      </c>
      <c r="B39" s="14">
        <v>2</v>
      </c>
      <c r="C39" s="14">
        <v>2</v>
      </c>
      <c r="D39" s="14">
        <v>1</v>
      </c>
      <c r="E39" s="14">
        <v>67</v>
      </c>
      <c r="F39" s="14">
        <f t="shared" si="0"/>
        <v>65</v>
      </c>
      <c r="G39" s="278">
        <f t="shared" si="1"/>
        <v>66</v>
      </c>
      <c r="H39" s="18"/>
    </row>
    <row r="40" spans="1:8" ht="18" customHeight="1" x14ac:dyDescent="0.2">
      <c r="A40" s="13" t="s">
        <v>39</v>
      </c>
      <c r="B40" s="14">
        <v>2</v>
      </c>
      <c r="C40" s="14">
        <v>2</v>
      </c>
      <c r="D40" s="14">
        <v>2</v>
      </c>
      <c r="E40" s="14">
        <v>16</v>
      </c>
      <c r="F40" s="14">
        <f t="shared" si="0"/>
        <v>14</v>
      </c>
      <c r="G40" s="278">
        <f t="shared" si="1"/>
        <v>14</v>
      </c>
      <c r="H40" s="18"/>
    </row>
    <row r="41" spans="1:8" ht="18" customHeight="1" x14ac:dyDescent="0.2">
      <c r="A41" s="13" t="s">
        <v>40</v>
      </c>
      <c r="B41" s="14">
        <v>4</v>
      </c>
      <c r="C41" s="14">
        <v>4</v>
      </c>
      <c r="D41" s="14">
        <v>6</v>
      </c>
      <c r="E41" s="14">
        <v>114</v>
      </c>
      <c r="F41" s="14">
        <f t="shared" si="0"/>
        <v>110</v>
      </c>
      <c r="G41" s="278">
        <f t="shared" si="1"/>
        <v>108</v>
      </c>
      <c r="H41" s="18"/>
    </row>
    <row r="42" spans="1:8" ht="18" customHeight="1" x14ac:dyDescent="0.2">
      <c r="A42" s="13" t="s">
        <v>41</v>
      </c>
      <c r="B42" s="14">
        <v>6</v>
      </c>
      <c r="C42" s="14">
        <v>6</v>
      </c>
      <c r="D42" s="14">
        <v>12</v>
      </c>
      <c r="E42" s="14">
        <v>149</v>
      </c>
      <c r="F42" s="14">
        <f t="shared" si="0"/>
        <v>143</v>
      </c>
      <c r="G42" s="278">
        <f t="shared" si="1"/>
        <v>137</v>
      </c>
      <c r="H42" s="18"/>
    </row>
    <row r="43" spans="1:8" ht="18" customHeight="1" x14ac:dyDescent="0.2">
      <c r="A43" s="13" t="s">
        <v>42</v>
      </c>
      <c r="B43" s="14">
        <v>2</v>
      </c>
      <c r="C43" s="14">
        <v>2</v>
      </c>
      <c r="D43" s="14">
        <v>0</v>
      </c>
      <c r="E43" s="14">
        <v>2</v>
      </c>
      <c r="F43" s="14">
        <f t="shared" si="0"/>
        <v>0</v>
      </c>
      <c r="G43" s="278">
        <f t="shared" si="1"/>
        <v>2</v>
      </c>
      <c r="H43" s="18"/>
    </row>
    <row r="44" spans="1:8" ht="18" customHeight="1" x14ac:dyDescent="0.2">
      <c r="A44" s="13" t="s">
        <v>43</v>
      </c>
      <c r="B44" s="14">
        <v>36</v>
      </c>
      <c r="C44" s="14">
        <v>33</v>
      </c>
      <c r="D44" s="14">
        <v>129</v>
      </c>
      <c r="E44" s="14">
        <v>405</v>
      </c>
      <c r="F44" s="14">
        <f t="shared" si="0"/>
        <v>372</v>
      </c>
      <c r="G44" s="278">
        <f t="shared" si="1"/>
        <v>276</v>
      </c>
      <c r="H44" s="18"/>
    </row>
    <row r="45" spans="1:8" ht="18" customHeight="1" x14ac:dyDescent="0.2">
      <c r="A45" s="13" t="s">
        <v>44</v>
      </c>
      <c r="B45" s="14">
        <v>312</v>
      </c>
      <c r="C45" s="14">
        <v>300</v>
      </c>
      <c r="D45" s="14">
        <v>729</v>
      </c>
      <c r="E45" s="14">
        <v>167</v>
      </c>
      <c r="F45" s="14">
        <f t="shared" si="0"/>
        <v>-133</v>
      </c>
      <c r="G45" s="278">
        <f t="shared" si="1"/>
        <v>-562</v>
      </c>
      <c r="H45" s="18"/>
    </row>
    <row r="46" spans="1:8" ht="18" customHeight="1" x14ac:dyDescent="0.2">
      <c r="A46" s="13" t="s">
        <v>45</v>
      </c>
      <c r="B46" s="14">
        <v>30</v>
      </c>
      <c r="C46" s="14">
        <v>29</v>
      </c>
      <c r="D46" s="14">
        <v>77</v>
      </c>
      <c r="E46" s="14">
        <v>84</v>
      </c>
      <c r="F46" s="14">
        <f t="shared" si="0"/>
        <v>55</v>
      </c>
      <c r="G46" s="278">
        <f t="shared" si="1"/>
        <v>7</v>
      </c>
      <c r="H46" s="18"/>
    </row>
    <row r="47" spans="1:8" ht="18" customHeight="1" x14ac:dyDescent="0.2">
      <c r="A47" s="13" t="s">
        <v>46</v>
      </c>
      <c r="B47" s="14">
        <v>9</v>
      </c>
      <c r="C47" s="14">
        <v>8</v>
      </c>
      <c r="D47" s="14">
        <v>28</v>
      </c>
      <c r="E47" s="14">
        <v>29</v>
      </c>
      <c r="F47" s="14">
        <f t="shared" si="0"/>
        <v>21</v>
      </c>
      <c r="G47" s="278">
        <f t="shared" si="1"/>
        <v>1</v>
      </c>
      <c r="H47" s="18"/>
    </row>
    <row r="48" spans="1:8" ht="18" customHeight="1" x14ac:dyDescent="0.2">
      <c r="A48" s="13" t="s">
        <v>47</v>
      </c>
      <c r="B48" s="14">
        <v>38</v>
      </c>
      <c r="C48" s="14">
        <v>35</v>
      </c>
      <c r="D48" s="14">
        <v>145</v>
      </c>
      <c r="E48" s="14">
        <v>40</v>
      </c>
      <c r="F48" s="14">
        <f t="shared" si="0"/>
        <v>5</v>
      </c>
      <c r="G48" s="278">
        <f t="shared" si="1"/>
        <v>-105</v>
      </c>
      <c r="H48" s="18"/>
    </row>
    <row r="49" spans="1:8" ht="18" customHeight="1" x14ac:dyDescent="0.2">
      <c r="A49" s="13" t="s">
        <v>48</v>
      </c>
      <c r="B49" s="14">
        <v>2</v>
      </c>
      <c r="C49" s="14">
        <v>2</v>
      </c>
      <c r="D49" s="14">
        <v>4</v>
      </c>
      <c r="E49" s="14">
        <v>0</v>
      </c>
      <c r="F49" s="14">
        <f t="shared" si="0"/>
        <v>-2</v>
      </c>
      <c r="G49" s="278">
        <f t="shared" si="1"/>
        <v>-4</v>
      </c>
      <c r="H49" s="18"/>
    </row>
    <row r="50" spans="1:8" ht="18" customHeight="1" x14ac:dyDescent="0.2">
      <c r="A50" s="20" t="s">
        <v>49</v>
      </c>
      <c r="B50" s="21">
        <v>2349</v>
      </c>
      <c r="C50" s="21">
        <v>2240</v>
      </c>
      <c r="D50" s="21">
        <v>6297</v>
      </c>
      <c r="E50" s="21">
        <v>6404</v>
      </c>
      <c r="F50" s="21">
        <f t="shared" si="0"/>
        <v>4164</v>
      </c>
      <c r="G50" s="22">
        <f t="shared" si="1"/>
        <v>107</v>
      </c>
      <c r="H50" s="18"/>
    </row>
    <row r="51" spans="1:8" ht="18" customHeight="1" x14ac:dyDescent="0.2">
      <c r="A51" s="20" t="s">
        <v>50</v>
      </c>
      <c r="B51" s="24">
        <v>38724</v>
      </c>
      <c r="C51" s="24">
        <v>35161</v>
      </c>
      <c r="D51" s="24">
        <v>30506</v>
      </c>
      <c r="E51" s="24">
        <v>25782</v>
      </c>
      <c r="F51" s="21">
        <f t="shared" si="0"/>
        <v>-9379</v>
      </c>
      <c r="G51" s="22">
        <f t="shared" si="1"/>
        <v>-4724</v>
      </c>
      <c r="H51" s="18"/>
    </row>
    <row r="52" spans="1:8" ht="18" customHeight="1" x14ac:dyDescent="0.2">
      <c r="A52" s="20" t="s">
        <v>51</v>
      </c>
      <c r="B52" s="24">
        <v>41073</v>
      </c>
      <c r="C52" s="24">
        <v>37401</v>
      </c>
      <c r="D52" s="24">
        <v>36803</v>
      </c>
      <c r="E52" s="24">
        <f>+E50+E51</f>
        <v>32186</v>
      </c>
      <c r="F52" s="24">
        <f>+F50+F51</f>
        <v>-5215</v>
      </c>
      <c r="G52" s="22">
        <f t="shared" si="1"/>
        <v>-4617</v>
      </c>
      <c r="H52" s="18"/>
    </row>
    <row r="53" spans="1:8" ht="18" customHeight="1" x14ac:dyDescent="0.2"/>
    <row r="54" spans="1:8" ht="18" customHeight="1" x14ac:dyDescent="0.2">
      <c r="C54" s="26"/>
    </row>
    <row r="55" spans="1:8" ht="15" customHeight="1" x14ac:dyDescent="0.2"/>
  </sheetData>
  <mergeCells count="8">
    <mergeCell ref="A9:A12"/>
    <mergeCell ref="B10:B12"/>
    <mergeCell ref="C10:C12"/>
    <mergeCell ref="D10:E11"/>
    <mergeCell ref="F10:G10"/>
    <mergeCell ref="F11:F12"/>
    <mergeCell ref="G11:G12"/>
    <mergeCell ref="B9:G9"/>
  </mergeCells>
  <pageMargins left="0.19685039370078741" right="0.15748031496062992" top="0.59055118110236227" bottom="0.62992125984251968" header="0.51181102362204722" footer="0.51181102362204722"/>
  <pageSetup paperSize="9" scale="83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topLeftCell="A31" workbookViewId="0">
      <selection activeCell="A27" sqref="A27"/>
    </sheetView>
  </sheetViews>
  <sheetFormatPr defaultColWidth="8" defaultRowHeight="15" x14ac:dyDescent="0.2"/>
  <cols>
    <col min="1" max="1" width="22.42578125" style="27" customWidth="1"/>
    <col min="2" max="2" width="16.85546875" style="27" customWidth="1"/>
    <col min="3" max="3" width="20.7109375" style="27" customWidth="1"/>
    <col min="4" max="5" width="13.7109375" style="27" customWidth="1"/>
    <col min="6" max="6" width="10.5703125" style="27" customWidth="1"/>
    <col min="7" max="7" width="10.5703125" style="28" customWidth="1"/>
    <col min="8" max="8" width="10.5703125" style="39" customWidth="1"/>
    <col min="9" max="9" width="10.5703125" style="27" customWidth="1"/>
    <col min="10" max="10" width="11.28515625" style="30" customWidth="1"/>
    <col min="11" max="16384" width="8" style="27"/>
  </cols>
  <sheetData>
    <row r="1" spans="1:10" x14ac:dyDescent="0.2">
      <c r="H1" s="29"/>
    </row>
    <row r="3" spans="1:10" x14ac:dyDescent="0.2">
      <c r="H3" s="29"/>
    </row>
    <row r="4" spans="1:10" x14ac:dyDescent="0.2">
      <c r="B4" s="31"/>
      <c r="C4" s="31"/>
      <c r="D4" s="31"/>
      <c r="E4" s="31"/>
      <c r="F4" s="31"/>
      <c r="G4" s="32"/>
      <c r="H4" s="31"/>
      <c r="J4" s="29"/>
    </row>
    <row r="5" spans="1:10" x14ac:dyDescent="0.2">
      <c r="A5" s="312"/>
      <c r="B5" s="312"/>
      <c r="C5" s="312"/>
      <c r="D5" s="312"/>
      <c r="E5" s="312"/>
      <c r="F5" s="312"/>
      <c r="G5" s="312"/>
      <c r="H5" s="312"/>
    </row>
    <row r="6" spans="1:10" x14ac:dyDescent="0.2">
      <c r="A6" s="31" t="s">
        <v>52</v>
      </c>
      <c r="B6" s="33"/>
      <c r="C6" s="33"/>
      <c r="D6" s="33"/>
      <c r="E6" s="33"/>
      <c r="F6" s="33"/>
      <c r="G6" s="34"/>
      <c r="H6" s="33"/>
    </row>
    <row r="7" spans="1:10" x14ac:dyDescent="0.2">
      <c r="A7" s="35" t="s">
        <v>53</v>
      </c>
      <c r="B7" s="33"/>
      <c r="C7" s="33"/>
      <c r="D7" s="33"/>
      <c r="E7" s="33"/>
      <c r="F7" s="33"/>
      <c r="G7" s="34"/>
      <c r="H7" s="33"/>
    </row>
    <row r="8" spans="1:10" x14ac:dyDescent="0.2">
      <c r="A8" s="33"/>
      <c r="B8" s="33"/>
      <c r="C8" s="33"/>
      <c r="D8" s="33"/>
      <c r="E8" s="33"/>
      <c r="F8" s="33"/>
      <c r="G8" s="34"/>
      <c r="H8" s="33"/>
    </row>
    <row r="9" spans="1:10" ht="15.75" customHeight="1" x14ac:dyDescent="0.25">
      <c r="A9" s="36"/>
      <c r="B9" s="36"/>
      <c r="C9" s="36"/>
      <c r="D9" s="36"/>
      <c r="E9" s="36"/>
      <c r="F9" s="37"/>
      <c r="G9" s="38"/>
      <c r="J9" s="40" t="s">
        <v>3</v>
      </c>
    </row>
    <row r="10" spans="1:10" ht="15.75" customHeight="1" x14ac:dyDescent="0.2">
      <c r="A10" s="313" t="s">
        <v>4</v>
      </c>
      <c r="B10" s="316" t="s">
        <v>54</v>
      </c>
      <c r="C10" s="316" t="s">
        <v>55</v>
      </c>
      <c r="D10" s="319" t="s">
        <v>8</v>
      </c>
      <c r="E10" s="320"/>
      <c r="F10" s="323" t="s">
        <v>9</v>
      </c>
      <c r="G10" s="324"/>
      <c r="H10" s="308" t="s">
        <v>56</v>
      </c>
      <c r="I10" s="308" t="s">
        <v>57</v>
      </c>
      <c r="J10" s="311" t="s">
        <v>58</v>
      </c>
    </row>
    <row r="11" spans="1:10" ht="14.25" customHeight="1" x14ac:dyDescent="0.2">
      <c r="A11" s="314"/>
      <c r="B11" s="317"/>
      <c r="C11" s="317"/>
      <c r="D11" s="321"/>
      <c r="E11" s="322"/>
      <c r="F11" s="308" t="s">
        <v>59</v>
      </c>
      <c r="G11" s="308" t="s">
        <v>11</v>
      </c>
      <c r="H11" s="309"/>
      <c r="I11" s="309"/>
      <c r="J11" s="311"/>
    </row>
    <row r="12" spans="1:10" ht="22.5" customHeight="1" x14ac:dyDescent="0.2">
      <c r="A12" s="315"/>
      <c r="B12" s="318"/>
      <c r="C12" s="318"/>
      <c r="D12" s="41">
        <v>2011</v>
      </c>
      <c r="E12" s="41">
        <v>2012</v>
      </c>
      <c r="F12" s="310"/>
      <c r="G12" s="310"/>
      <c r="H12" s="310"/>
      <c r="I12" s="310"/>
      <c r="J12" s="311"/>
    </row>
    <row r="13" spans="1:10" x14ac:dyDescent="0.2">
      <c r="A13" s="42" t="s">
        <v>12</v>
      </c>
      <c r="B13" s="43">
        <v>1</v>
      </c>
      <c r="C13" s="43">
        <v>2</v>
      </c>
      <c r="D13" s="43">
        <v>3</v>
      </c>
      <c r="E13" s="43">
        <v>4</v>
      </c>
      <c r="F13" s="44">
        <v>5</v>
      </c>
      <c r="G13" s="45">
        <v>6</v>
      </c>
      <c r="H13" s="43">
        <v>7</v>
      </c>
      <c r="I13" s="46">
        <v>8</v>
      </c>
      <c r="J13" s="46">
        <v>9</v>
      </c>
    </row>
    <row r="14" spans="1:10" ht="18" customHeight="1" x14ac:dyDescent="0.2">
      <c r="A14" s="47" t="s">
        <v>13</v>
      </c>
      <c r="B14" s="48">
        <v>28926</v>
      </c>
      <c r="C14" s="49">
        <v>26578</v>
      </c>
      <c r="D14" s="48">
        <v>25433</v>
      </c>
      <c r="E14" s="50">
        <v>26636</v>
      </c>
      <c r="F14" s="51">
        <f t="shared" ref="F14:F52" si="0">+E14-C14</f>
        <v>58</v>
      </c>
      <c r="G14" s="52">
        <f t="shared" ref="G14:G49" si="1">+E14-D14</f>
        <v>1203</v>
      </c>
      <c r="H14" s="53">
        <f t="shared" ref="H14:H49" si="2">+E14/B14*100</f>
        <v>92.083246905897809</v>
      </c>
      <c r="I14" s="53">
        <f t="shared" ref="I14:I49" si="3">+E14/C14*100</f>
        <v>100.21822560012039</v>
      </c>
      <c r="J14" s="54">
        <f t="shared" ref="J14:J49" si="4">+E14/D14*100</f>
        <v>104.73007509928047</v>
      </c>
    </row>
    <row r="15" spans="1:10" ht="18" customHeight="1" x14ac:dyDescent="0.2">
      <c r="A15" s="47" t="s">
        <v>14</v>
      </c>
      <c r="B15" s="48">
        <v>8500</v>
      </c>
      <c r="C15" s="49">
        <v>7808</v>
      </c>
      <c r="D15" s="48">
        <v>7493</v>
      </c>
      <c r="E15" s="55">
        <v>8389</v>
      </c>
      <c r="F15" s="51">
        <f t="shared" si="0"/>
        <v>581</v>
      </c>
      <c r="G15" s="52">
        <f t="shared" si="1"/>
        <v>896</v>
      </c>
      <c r="H15" s="53">
        <f t="shared" si="2"/>
        <v>98.694117647058818</v>
      </c>
      <c r="I15" s="53">
        <f t="shared" si="3"/>
        <v>107.44108606557377</v>
      </c>
      <c r="J15" s="56">
        <f t="shared" si="4"/>
        <v>111.95782730548511</v>
      </c>
    </row>
    <row r="16" spans="1:10" ht="18" customHeight="1" x14ac:dyDescent="0.2">
      <c r="A16" s="47" t="s">
        <v>15</v>
      </c>
      <c r="B16" s="48">
        <v>3885</v>
      </c>
      <c r="C16" s="49">
        <v>3570</v>
      </c>
      <c r="D16" s="48">
        <v>3412</v>
      </c>
      <c r="E16" s="55">
        <v>3992</v>
      </c>
      <c r="F16" s="51">
        <f t="shared" si="0"/>
        <v>422</v>
      </c>
      <c r="G16" s="52">
        <f t="shared" si="1"/>
        <v>580</v>
      </c>
      <c r="H16" s="53">
        <f t="shared" si="2"/>
        <v>102.75418275418275</v>
      </c>
      <c r="I16" s="53">
        <f t="shared" si="3"/>
        <v>111.82072829131653</v>
      </c>
      <c r="J16" s="56">
        <f t="shared" si="4"/>
        <v>116.99882766705744</v>
      </c>
    </row>
    <row r="17" spans="1:10" ht="18" customHeight="1" x14ac:dyDescent="0.2">
      <c r="A17" s="47" t="s">
        <v>16</v>
      </c>
      <c r="B17" s="48">
        <v>5149</v>
      </c>
      <c r="C17" s="49">
        <v>4730</v>
      </c>
      <c r="D17" s="48">
        <v>4527</v>
      </c>
      <c r="E17" s="55">
        <v>4527</v>
      </c>
      <c r="F17" s="51">
        <f t="shared" si="0"/>
        <v>-203</v>
      </c>
      <c r="G17" s="52">
        <f t="shared" si="1"/>
        <v>0</v>
      </c>
      <c r="H17" s="53">
        <f t="shared" si="2"/>
        <v>87.919984463002521</v>
      </c>
      <c r="I17" s="53">
        <f t="shared" si="3"/>
        <v>95.708245243128971</v>
      </c>
      <c r="J17" s="56">
        <f t="shared" si="4"/>
        <v>100</v>
      </c>
    </row>
    <row r="18" spans="1:10" ht="18" customHeight="1" x14ac:dyDescent="0.2">
      <c r="A18" s="47" t="s">
        <v>17</v>
      </c>
      <c r="B18" s="48">
        <v>4039</v>
      </c>
      <c r="C18" s="49">
        <v>3712</v>
      </c>
      <c r="D18" s="48">
        <v>3544</v>
      </c>
      <c r="E18" s="55">
        <v>3556</v>
      </c>
      <c r="F18" s="51">
        <f t="shared" si="0"/>
        <v>-156</v>
      </c>
      <c r="G18" s="52">
        <f t="shared" si="1"/>
        <v>12</v>
      </c>
      <c r="H18" s="53">
        <f t="shared" si="2"/>
        <v>88.041594454072793</v>
      </c>
      <c r="I18" s="53">
        <f t="shared" si="3"/>
        <v>95.797413793103445</v>
      </c>
      <c r="J18" s="56">
        <f t="shared" si="4"/>
        <v>100.33860045146727</v>
      </c>
    </row>
    <row r="19" spans="1:10" ht="18" customHeight="1" x14ac:dyDescent="0.2">
      <c r="A19" s="47" t="s">
        <v>18</v>
      </c>
      <c r="B19" s="48">
        <v>5599</v>
      </c>
      <c r="C19" s="49">
        <v>5145</v>
      </c>
      <c r="D19" s="48">
        <v>4912</v>
      </c>
      <c r="E19" s="55">
        <v>5804</v>
      </c>
      <c r="F19" s="51">
        <f t="shared" si="0"/>
        <v>659</v>
      </c>
      <c r="G19" s="52">
        <f t="shared" si="1"/>
        <v>892</v>
      </c>
      <c r="H19" s="53">
        <f t="shared" si="2"/>
        <v>103.66136810144668</v>
      </c>
      <c r="I19" s="53">
        <f t="shared" si="3"/>
        <v>112.80855199222546</v>
      </c>
      <c r="J19" s="56">
        <f t="shared" si="4"/>
        <v>118.15960912052117</v>
      </c>
    </row>
    <row r="20" spans="1:10" ht="18" customHeight="1" x14ac:dyDescent="0.2">
      <c r="A20" s="47" t="s">
        <v>19</v>
      </c>
      <c r="B20" s="48">
        <v>5062</v>
      </c>
      <c r="C20" s="49">
        <v>4651</v>
      </c>
      <c r="D20" s="48">
        <v>4445</v>
      </c>
      <c r="E20" s="55">
        <v>5396</v>
      </c>
      <c r="F20" s="51">
        <f t="shared" si="0"/>
        <v>745</v>
      </c>
      <c r="G20" s="52">
        <f t="shared" si="1"/>
        <v>951</v>
      </c>
      <c r="H20" s="53">
        <f t="shared" si="2"/>
        <v>106.59818253654683</v>
      </c>
      <c r="I20" s="53">
        <f t="shared" si="3"/>
        <v>116.01806063212211</v>
      </c>
      <c r="J20" s="56">
        <f t="shared" si="4"/>
        <v>121.39482564679416</v>
      </c>
    </row>
    <row r="21" spans="1:10" ht="18" customHeight="1" x14ac:dyDescent="0.2">
      <c r="A21" s="47" t="s">
        <v>20</v>
      </c>
      <c r="B21" s="48">
        <v>5111</v>
      </c>
      <c r="C21" s="49">
        <v>4696</v>
      </c>
      <c r="D21" s="48">
        <v>4483</v>
      </c>
      <c r="E21" s="55">
        <v>4789</v>
      </c>
      <c r="F21" s="51">
        <f t="shared" si="0"/>
        <v>93</v>
      </c>
      <c r="G21" s="52">
        <f t="shared" si="1"/>
        <v>306</v>
      </c>
      <c r="H21" s="53">
        <f t="shared" si="2"/>
        <v>93.699863040500887</v>
      </c>
      <c r="I21" s="53">
        <f t="shared" si="3"/>
        <v>101.98040885860307</v>
      </c>
      <c r="J21" s="56">
        <f t="shared" si="4"/>
        <v>106.82578630381441</v>
      </c>
    </row>
    <row r="22" spans="1:10" ht="18" customHeight="1" x14ac:dyDescent="0.2">
      <c r="A22" s="47" t="s">
        <v>21</v>
      </c>
      <c r="B22" s="48">
        <v>6570</v>
      </c>
      <c r="C22" s="49">
        <v>6036</v>
      </c>
      <c r="D22" s="48">
        <v>5779</v>
      </c>
      <c r="E22" s="55">
        <v>7351</v>
      </c>
      <c r="F22" s="51">
        <f t="shared" si="0"/>
        <v>1315</v>
      </c>
      <c r="G22" s="52">
        <f t="shared" si="1"/>
        <v>1572</v>
      </c>
      <c r="H22" s="53">
        <f t="shared" si="2"/>
        <v>111.88736681887367</v>
      </c>
      <c r="I22" s="53">
        <f t="shared" si="3"/>
        <v>121.78595096090126</v>
      </c>
      <c r="J22" s="56">
        <f t="shared" si="4"/>
        <v>127.201938051566</v>
      </c>
    </row>
    <row r="23" spans="1:10" ht="18" customHeight="1" x14ac:dyDescent="0.2">
      <c r="A23" s="47" t="s">
        <v>22</v>
      </c>
      <c r="B23" s="48">
        <v>3747</v>
      </c>
      <c r="C23" s="49">
        <v>3443</v>
      </c>
      <c r="D23" s="48">
        <v>3284</v>
      </c>
      <c r="E23" s="55">
        <v>3604</v>
      </c>
      <c r="F23" s="51">
        <f t="shared" si="0"/>
        <v>161</v>
      </c>
      <c r="G23" s="52">
        <f t="shared" si="1"/>
        <v>320</v>
      </c>
      <c r="H23" s="53">
        <f t="shared" si="2"/>
        <v>96.183613557512686</v>
      </c>
      <c r="I23" s="53">
        <f t="shared" si="3"/>
        <v>104.67615451641011</v>
      </c>
      <c r="J23" s="56">
        <f t="shared" si="4"/>
        <v>109.7442143727162</v>
      </c>
    </row>
    <row r="24" spans="1:10" ht="18" customHeight="1" x14ac:dyDescent="0.2">
      <c r="A24" s="47" t="s">
        <v>23</v>
      </c>
      <c r="B24" s="48">
        <v>2764</v>
      </c>
      <c r="C24" s="49">
        <v>2539</v>
      </c>
      <c r="D24" s="48">
        <v>2428</v>
      </c>
      <c r="E24" s="55">
        <v>2706</v>
      </c>
      <c r="F24" s="51">
        <f t="shared" si="0"/>
        <v>167</v>
      </c>
      <c r="G24" s="52">
        <f t="shared" si="1"/>
        <v>278</v>
      </c>
      <c r="H24" s="53">
        <f t="shared" si="2"/>
        <v>97.901591895803193</v>
      </c>
      <c r="I24" s="53">
        <f t="shared" si="3"/>
        <v>106.57739267428121</v>
      </c>
      <c r="J24" s="56">
        <f t="shared" si="4"/>
        <v>111.44975288303129</v>
      </c>
    </row>
    <row r="25" spans="1:10" ht="18" customHeight="1" x14ac:dyDescent="0.2">
      <c r="A25" s="47" t="s">
        <v>24</v>
      </c>
      <c r="B25" s="48">
        <v>4769</v>
      </c>
      <c r="C25" s="49">
        <v>4382</v>
      </c>
      <c r="D25" s="48">
        <v>4188</v>
      </c>
      <c r="E25" s="55">
        <v>4559</v>
      </c>
      <c r="F25" s="51">
        <f t="shared" si="0"/>
        <v>177</v>
      </c>
      <c r="G25" s="52">
        <f t="shared" si="1"/>
        <v>371</v>
      </c>
      <c r="H25" s="53">
        <f t="shared" si="2"/>
        <v>95.596561123925355</v>
      </c>
      <c r="I25" s="53">
        <f t="shared" si="3"/>
        <v>104.03925148334095</v>
      </c>
      <c r="J25" s="56">
        <f t="shared" si="4"/>
        <v>108.85864374403056</v>
      </c>
    </row>
    <row r="26" spans="1:10" ht="18" customHeight="1" x14ac:dyDescent="0.2">
      <c r="A26" s="47" t="s">
        <v>25</v>
      </c>
      <c r="B26" s="48">
        <v>4464</v>
      </c>
      <c r="C26" s="49">
        <v>4101</v>
      </c>
      <c r="D26" s="48">
        <v>3926</v>
      </c>
      <c r="E26" s="55">
        <v>4143</v>
      </c>
      <c r="F26" s="51">
        <f t="shared" si="0"/>
        <v>42</v>
      </c>
      <c r="G26" s="52">
        <f t="shared" si="1"/>
        <v>217</v>
      </c>
      <c r="H26" s="53">
        <f t="shared" si="2"/>
        <v>92.80913978494624</v>
      </c>
      <c r="I26" s="53">
        <f t="shared" si="3"/>
        <v>101.0241404535479</v>
      </c>
      <c r="J26" s="56">
        <f t="shared" si="4"/>
        <v>105.52725420275088</v>
      </c>
    </row>
    <row r="27" spans="1:10" ht="18" customHeight="1" x14ac:dyDescent="0.2">
      <c r="A27" s="47" t="s">
        <v>26</v>
      </c>
      <c r="B27" s="48">
        <v>6766</v>
      </c>
      <c r="C27" s="49">
        <v>6217</v>
      </c>
      <c r="D27" s="48">
        <v>5945</v>
      </c>
      <c r="E27" s="55">
        <v>5950</v>
      </c>
      <c r="F27" s="51">
        <f t="shared" si="0"/>
        <v>-267</v>
      </c>
      <c r="G27" s="52">
        <f t="shared" si="1"/>
        <v>5</v>
      </c>
      <c r="H27" s="53">
        <f t="shared" si="2"/>
        <v>87.939698492462313</v>
      </c>
      <c r="I27" s="53">
        <f t="shared" si="3"/>
        <v>95.705324111307704</v>
      </c>
      <c r="J27" s="56">
        <f t="shared" si="4"/>
        <v>100.08410428931876</v>
      </c>
    </row>
    <row r="28" spans="1:10" ht="18" customHeight="1" x14ac:dyDescent="0.2">
      <c r="A28" s="47" t="s">
        <v>27</v>
      </c>
      <c r="B28" s="48">
        <v>3450</v>
      </c>
      <c r="C28" s="49">
        <v>3169</v>
      </c>
      <c r="D28" s="48">
        <v>3032</v>
      </c>
      <c r="E28" s="55">
        <v>3338</v>
      </c>
      <c r="F28" s="51">
        <f t="shared" si="0"/>
        <v>169</v>
      </c>
      <c r="G28" s="52">
        <f t="shared" si="1"/>
        <v>306</v>
      </c>
      <c r="H28" s="53">
        <f t="shared" si="2"/>
        <v>96.753623188405797</v>
      </c>
      <c r="I28" s="53">
        <f t="shared" si="3"/>
        <v>105.33291259072261</v>
      </c>
      <c r="J28" s="56">
        <f t="shared" si="4"/>
        <v>110.09234828496042</v>
      </c>
    </row>
    <row r="29" spans="1:10" ht="18" customHeight="1" x14ac:dyDescent="0.2">
      <c r="A29" s="47" t="s">
        <v>28</v>
      </c>
      <c r="B29" s="48">
        <v>3345</v>
      </c>
      <c r="C29" s="49">
        <v>3074</v>
      </c>
      <c r="D29" s="48">
        <v>2934</v>
      </c>
      <c r="E29" s="55">
        <v>3284</v>
      </c>
      <c r="F29" s="51">
        <f t="shared" si="0"/>
        <v>210</v>
      </c>
      <c r="G29" s="52">
        <f t="shared" si="1"/>
        <v>350</v>
      </c>
      <c r="H29" s="53">
        <f t="shared" si="2"/>
        <v>98.176382660687594</v>
      </c>
      <c r="I29" s="53">
        <f t="shared" si="3"/>
        <v>106.83148991541964</v>
      </c>
      <c r="J29" s="56">
        <f t="shared" si="4"/>
        <v>111.92910702113157</v>
      </c>
    </row>
    <row r="30" spans="1:10" ht="18" customHeight="1" x14ac:dyDescent="0.2">
      <c r="A30" s="47" t="s">
        <v>29</v>
      </c>
      <c r="B30" s="48">
        <v>4022</v>
      </c>
      <c r="C30" s="49">
        <v>3696</v>
      </c>
      <c r="D30" s="48">
        <v>3535</v>
      </c>
      <c r="E30" s="55">
        <v>4023</v>
      </c>
      <c r="F30" s="51">
        <f t="shared" si="0"/>
        <v>327</v>
      </c>
      <c r="G30" s="52">
        <f t="shared" si="1"/>
        <v>488</v>
      </c>
      <c r="H30" s="53">
        <f t="shared" si="2"/>
        <v>100.02486325211338</v>
      </c>
      <c r="I30" s="53">
        <f t="shared" si="3"/>
        <v>108.84740259740259</v>
      </c>
      <c r="J30" s="56">
        <f t="shared" si="4"/>
        <v>113.80480905233381</v>
      </c>
    </row>
    <row r="31" spans="1:10" ht="18" customHeight="1" x14ac:dyDescent="0.2">
      <c r="A31" s="47" t="s">
        <v>30</v>
      </c>
      <c r="B31" s="48">
        <v>3007</v>
      </c>
      <c r="C31" s="49">
        <v>2763</v>
      </c>
      <c r="D31" s="48">
        <v>2642</v>
      </c>
      <c r="E31" s="55">
        <v>2838</v>
      </c>
      <c r="F31" s="51">
        <f t="shared" si="0"/>
        <v>75</v>
      </c>
      <c r="G31" s="52">
        <f t="shared" si="1"/>
        <v>196</v>
      </c>
      <c r="H31" s="53">
        <f t="shared" si="2"/>
        <v>94.379780512138339</v>
      </c>
      <c r="I31" s="53">
        <f t="shared" si="3"/>
        <v>102.71444082519001</v>
      </c>
      <c r="J31" s="56">
        <f t="shared" si="4"/>
        <v>107.41862225586675</v>
      </c>
    </row>
    <row r="32" spans="1:10" ht="18" customHeight="1" x14ac:dyDescent="0.2">
      <c r="A32" s="47" t="s">
        <v>31</v>
      </c>
      <c r="B32" s="48">
        <v>5339</v>
      </c>
      <c r="C32" s="49">
        <v>4905</v>
      </c>
      <c r="D32" s="48">
        <v>4700</v>
      </c>
      <c r="E32" s="55">
        <v>4692</v>
      </c>
      <c r="F32" s="51">
        <f t="shared" si="0"/>
        <v>-213</v>
      </c>
      <c r="G32" s="52">
        <f t="shared" si="1"/>
        <v>-8</v>
      </c>
      <c r="H32" s="53">
        <f t="shared" si="2"/>
        <v>87.881625772616587</v>
      </c>
      <c r="I32" s="53">
        <f t="shared" si="3"/>
        <v>95.657492354740057</v>
      </c>
      <c r="J32" s="56">
        <f t="shared" si="4"/>
        <v>99.829787234042556</v>
      </c>
    </row>
    <row r="33" spans="1:10" ht="18" customHeight="1" x14ac:dyDescent="0.2">
      <c r="A33" s="47" t="s">
        <v>32</v>
      </c>
      <c r="B33" s="48">
        <v>2566</v>
      </c>
      <c r="C33" s="49">
        <v>2358</v>
      </c>
      <c r="D33" s="48">
        <v>2254</v>
      </c>
      <c r="E33" s="55">
        <v>2954</v>
      </c>
      <c r="F33" s="51">
        <f t="shared" si="0"/>
        <v>596</v>
      </c>
      <c r="G33" s="52">
        <f t="shared" si="1"/>
        <v>700</v>
      </c>
      <c r="H33" s="53">
        <f t="shared" si="2"/>
        <v>115.12081060015589</v>
      </c>
      <c r="I33" s="53">
        <f t="shared" si="3"/>
        <v>125.27565733672603</v>
      </c>
      <c r="J33" s="56">
        <f t="shared" si="4"/>
        <v>131.05590062111801</v>
      </c>
    </row>
    <row r="34" spans="1:10" ht="18" customHeight="1" x14ac:dyDescent="0.2">
      <c r="A34" s="47" t="s">
        <v>33</v>
      </c>
      <c r="B34" s="48">
        <v>2066</v>
      </c>
      <c r="C34" s="49">
        <v>1898</v>
      </c>
      <c r="D34" s="48">
        <v>1818</v>
      </c>
      <c r="E34" s="55">
        <v>1647</v>
      </c>
      <c r="F34" s="51">
        <f t="shared" si="0"/>
        <v>-251</v>
      </c>
      <c r="G34" s="52">
        <f t="shared" si="1"/>
        <v>-171</v>
      </c>
      <c r="H34" s="53">
        <f t="shared" si="2"/>
        <v>79.719264278799614</v>
      </c>
      <c r="I34" s="53">
        <f t="shared" si="3"/>
        <v>86.775553213909376</v>
      </c>
      <c r="J34" s="56">
        <f t="shared" si="4"/>
        <v>90.594059405940598</v>
      </c>
    </row>
    <row r="35" spans="1:10" ht="18" customHeight="1" x14ac:dyDescent="0.2">
      <c r="A35" s="47" t="s">
        <v>34</v>
      </c>
      <c r="B35" s="48">
        <v>1329</v>
      </c>
      <c r="C35" s="49">
        <v>1221</v>
      </c>
      <c r="D35" s="48">
        <v>1167</v>
      </c>
      <c r="E35" s="55">
        <v>1320</v>
      </c>
      <c r="F35" s="51">
        <f t="shared" si="0"/>
        <v>99</v>
      </c>
      <c r="G35" s="52">
        <f t="shared" si="1"/>
        <v>153</v>
      </c>
      <c r="H35" s="53">
        <f t="shared" si="2"/>
        <v>99.322799097065456</v>
      </c>
      <c r="I35" s="53">
        <f t="shared" si="3"/>
        <v>108.10810810810811</v>
      </c>
      <c r="J35" s="56">
        <f t="shared" si="4"/>
        <v>113.11053984575837</v>
      </c>
    </row>
    <row r="36" spans="1:10" ht="18" customHeight="1" x14ac:dyDescent="0.2">
      <c r="A36" s="47" t="s">
        <v>35</v>
      </c>
      <c r="B36" s="48">
        <v>3459</v>
      </c>
      <c r="C36" s="49">
        <v>3177</v>
      </c>
      <c r="D36" s="48">
        <v>3043</v>
      </c>
      <c r="E36" s="55">
        <v>3292</v>
      </c>
      <c r="F36" s="51">
        <f t="shared" si="0"/>
        <v>115</v>
      </c>
      <c r="G36" s="52">
        <f t="shared" si="1"/>
        <v>249</v>
      </c>
      <c r="H36" s="53">
        <f t="shared" si="2"/>
        <v>95.172015033246609</v>
      </c>
      <c r="I36" s="53">
        <f t="shared" si="3"/>
        <v>103.61976707585774</v>
      </c>
      <c r="J36" s="56">
        <f t="shared" si="4"/>
        <v>108.18271442655274</v>
      </c>
    </row>
    <row r="37" spans="1:10" ht="18" customHeight="1" x14ac:dyDescent="0.2">
      <c r="A37" s="47" t="s">
        <v>36</v>
      </c>
      <c r="B37" s="48">
        <v>2774</v>
      </c>
      <c r="C37" s="49">
        <v>2548</v>
      </c>
      <c r="D37" s="48">
        <v>2439</v>
      </c>
      <c r="E37" s="55">
        <v>2484</v>
      </c>
      <c r="F37" s="51">
        <f t="shared" si="0"/>
        <v>-64</v>
      </c>
      <c r="G37" s="52">
        <f t="shared" si="1"/>
        <v>45</v>
      </c>
      <c r="H37" s="53">
        <f t="shared" si="2"/>
        <v>89.545782263878877</v>
      </c>
      <c r="I37" s="53">
        <f t="shared" si="3"/>
        <v>97.488226059654622</v>
      </c>
      <c r="J37" s="56">
        <f t="shared" si="4"/>
        <v>101.8450184501845</v>
      </c>
    </row>
    <row r="38" spans="1:10" ht="18" customHeight="1" x14ac:dyDescent="0.2">
      <c r="A38" s="47" t="s">
        <v>37</v>
      </c>
      <c r="B38" s="48">
        <v>6133</v>
      </c>
      <c r="C38" s="49">
        <v>5637</v>
      </c>
      <c r="D38" s="48">
        <v>5368</v>
      </c>
      <c r="E38" s="55">
        <v>5548</v>
      </c>
      <c r="F38" s="51">
        <f t="shared" si="0"/>
        <v>-89</v>
      </c>
      <c r="G38" s="52">
        <f t="shared" si="1"/>
        <v>180</v>
      </c>
      <c r="H38" s="53">
        <f t="shared" si="2"/>
        <v>90.461438121637045</v>
      </c>
      <c r="I38" s="53">
        <f t="shared" si="3"/>
        <v>98.421145999645205</v>
      </c>
      <c r="J38" s="56">
        <f t="shared" si="4"/>
        <v>103.3532041728763</v>
      </c>
    </row>
    <row r="39" spans="1:10" ht="18" customHeight="1" x14ac:dyDescent="0.2">
      <c r="A39" s="47" t="s">
        <v>38</v>
      </c>
      <c r="B39" s="48">
        <v>2005</v>
      </c>
      <c r="C39" s="49">
        <v>1842</v>
      </c>
      <c r="D39" s="48">
        <v>1764</v>
      </c>
      <c r="E39" s="55">
        <v>1457</v>
      </c>
      <c r="F39" s="51">
        <f t="shared" si="0"/>
        <v>-385</v>
      </c>
      <c r="G39" s="52">
        <f t="shared" si="1"/>
        <v>-307</v>
      </c>
      <c r="H39" s="53">
        <f t="shared" si="2"/>
        <v>72.668329177057359</v>
      </c>
      <c r="I39" s="53">
        <f t="shared" si="3"/>
        <v>79.098805646036922</v>
      </c>
      <c r="J39" s="56">
        <f t="shared" si="4"/>
        <v>82.596371882086174</v>
      </c>
    </row>
    <row r="40" spans="1:10" ht="18" customHeight="1" x14ac:dyDescent="0.2">
      <c r="A40" s="47" t="s">
        <v>60</v>
      </c>
      <c r="B40" s="48">
        <v>3311</v>
      </c>
      <c r="C40" s="49">
        <v>3041</v>
      </c>
      <c r="D40" s="48">
        <v>2922</v>
      </c>
      <c r="E40" s="55">
        <v>3154</v>
      </c>
      <c r="F40" s="51">
        <f t="shared" si="0"/>
        <v>113</v>
      </c>
      <c r="G40" s="52">
        <f t="shared" si="1"/>
        <v>232</v>
      </c>
      <c r="H40" s="53">
        <f t="shared" si="2"/>
        <v>95.258230141951074</v>
      </c>
      <c r="I40" s="53">
        <f t="shared" si="3"/>
        <v>103.71588293324565</v>
      </c>
      <c r="J40" s="56">
        <f t="shared" si="4"/>
        <v>107.93976728268308</v>
      </c>
    </row>
    <row r="41" spans="1:10" ht="18" customHeight="1" x14ac:dyDescent="0.2">
      <c r="A41" s="47" t="s">
        <v>40</v>
      </c>
      <c r="B41" s="48">
        <v>4759</v>
      </c>
      <c r="C41" s="49">
        <v>4372</v>
      </c>
      <c r="D41" s="48">
        <v>4194</v>
      </c>
      <c r="E41" s="55">
        <v>4203</v>
      </c>
      <c r="F41" s="51">
        <f t="shared" si="0"/>
        <v>-169</v>
      </c>
      <c r="G41" s="52">
        <f t="shared" si="1"/>
        <v>9</v>
      </c>
      <c r="H41" s="53">
        <f t="shared" si="2"/>
        <v>88.31687329270855</v>
      </c>
      <c r="I41" s="53">
        <f t="shared" si="3"/>
        <v>96.134492223238794</v>
      </c>
      <c r="J41" s="56">
        <f t="shared" si="4"/>
        <v>100.21459227467811</v>
      </c>
    </row>
    <row r="42" spans="1:10" ht="18" customHeight="1" x14ac:dyDescent="0.2">
      <c r="A42" s="47" t="s">
        <v>41</v>
      </c>
      <c r="B42" s="48">
        <v>1323</v>
      </c>
      <c r="C42" s="49">
        <v>1215</v>
      </c>
      <c r="D42" s="48">
        <v>1165</v>
      </c>
      <c r="E42" s="55">
        <v>1106</v>
      </c>
      <c r="F42" s="51">
        <f t="shared" si="0"/>
        <v>-109</v>
      </c>
      <c r="G42" s="52">
        <f t="shared" si="1"/>
        <v>-59</v>
      </c>
      <c r="H42" s="53">
        <f t="shared" si="2"/>
        <v>83.597883597883595</v>
      </c>
      <c r="I42" s="53">
        <f t="shared" si="3"/>
        <v>91.028806584362144</v>
      </c>
      <c r="J42" s="56">
        <f t="shared" si="4"/>
        <v>94.935622317596568</v>
      </c>
    </row>
    <row r="43" spans="1:10" ht="18" customHeight="1" x14ac:dyDescent="0.2">
      <c r="A43" s="47" t="s">
        <v>42</v>
      </c>
      <c r="B43" s="48">
        <v>1399</v>
      </c>
      <c r="C43" s="49">
        <v>1286</v>
      </c>
      <c r="D43" s="48">
        <v>1225</v>
      </c>
      <c r="E43" s="55">
        <v>1218</v>
      </c>
      <c r="F43" s="51">
        <f t="shared" si="0"/>
        <v>-68</v>
      </c>
      <c r="G43" s="52">
        <f t="shared" si="1"/>
        <v>-7</v>
      </c>
      <c r="H43" s="53">
        <f t="shared" si="2"/>
        <v>87.062187276626162</v>
      </c>
      <c r="I43" s="53">
        <f t="shared" si="3"/>
        <v>94.712286158631414</v>
      </c>
      <c r="J43" s="56">
        <f t="shared" si="4"/>
        <v>99.428571428571431</v>
      </c>
    </row>
    <row r="44" spans="1:10" ht="18" customHeight="1" x14ac:dyDescent="0.2">
      <c r="A44" s="47" t="s">
        <v>43</v>
      </c>
      <c r="B44" s="48">
        <v>2057</v>
      </c>
      <c r="C44" s="49">
        <v>1890</v>
      </c>
      <c r="D44" s="48">
        <v>1802</v>
      </c>
      <c r="E44" s="55">
        <v>1909</v>
      </c>
      <c r="F44" s="51">
        <f t="shared" si="0"/>
        <v>19</v>
      </c>
      <c r="G44" s="52">
        <f t="shared" si="1"/>
        <v>107</v>
      </c>
      <c r="H44" s="53">
        <f t="shared" si="2"/>
        <v>92.805055906660186</v>
      </c>
      <c r="I44" s="53">
        <f t="shared" si="3"/>
        <v>101.00529100529101</v>
      </c>
      <c r="J44" s="56">
        <f t="shared" si="4"/>
        <v>105.93784683684795</v>
      </c>
    </row>
    <row r="45" spans="1:10" ht="18" customHeight="1" x14ac:dyDescent="0.2">
      <c r="A45" s="47" t="s">
        <v>44</v>
      </c>
      <c r="B45" s="48">
        <v>10215</v>
      </c>
      <c r="C45" s="49">
        <v>9386</v>
      </c>
      <c r="D45" s="48">
        <v>8969</v>
      </c>
      <c r="E45" s="55">
        <v>9766</v>
      </c>
      <c r="F45" s="51">
        <f t="shared" si="0"/>
        <v>380</v>
      </c>
      <c r="G45" s="52">
        <f t="shared" si="1"/>
        <v>797</v>
      </c>
      <c r="H45" s="53">
        <f t="shared" si="2"/>
        <v>95.604503181595689</v>
      </c>
      <c r="I45" s="53">
        <f t="shared" si="3"/>
        <v>104.04858299595141</v>
      </c>
      <c r="J45" s="56">
        <f t="shared" si="4"/>
        <v>108.88616345188984</v>
      </c>
    </row>
    <row r="46" spans="1:10" ht="18" customHeight="1" x14ac:dyDescent="0.2">
      <c r="A46" s="47" t="s">
        <v>45</v>
      </c>
      <c r="B46" s="48">
        <v>3262</v>
      </c>
      <c r="C46" s="49">
        <v>2997</v>
      </c>
      <c r="D46" s="48">
        <v>2866</v>
      </c>
      <c r="E46" s="55">
        <v>3062</v>
      </c>
      <c r="F46" s="51">
        <f t="shared" si="0"/>
        <v>65</v>
      </c>
      <c r="G46" s="52">
        <f t="shared" si="1"/>
        <v>196</v>
      </c>
      <c r="H46" s="53">
        <f t="shared" si="2"/>
        <v>93.868792152053956</v>
      </c>
      <c r="I46" s="53">
        <f t="shared" si="3"/>
        <v>102.16883550216885</v>
      </c>
      <c r="J46" s="56">
        <f t="shared" si="4"/>
        <v>106.83879972086532</v>
      </c>
    </row>
    <row r="47" spans="1:10" ht="18" customHeight="1" x14ac:dyDescent="0.2">
      <c r="A47" s="47" t="s">
        <v>46</v>
      </c>
      <c r="B47" s="48">
        <v>2406</v>
      </c>
      <c r="C47" s="49">
        <v>2211</v>
      </c>
      <c r="D47" s="48">
        <v>2110</v>
      </c>
      <c r="E47" s="55">
        <v>2223</v>
      </c>
      <c r="F47" s="51">
        <f t="shared" si="0"/>
        <v>12</v>
      </c>
      <c r="G47" s="52">
        <f t="shared" si="1"/>
        <v>113</v>
      </c>
      <c r="H47" s="53">
        <f t="shared" si="2"/>
        <v>92.394014962593516</v>
      </c>
      <c r="I47" s="53">
        <f t="shared" si="3"/>
        <v>100.5427408412483</v>
      </c>
      <c r="J47" s="56">
        <f t="shared" si="4"/>
        <v>105.35545023696682</v>
      </c>
    </row>
    <row r="48" spans="1:10" ht="18" customHeight="1" x14ac:dyDescent="0.2">
      <c r="A48" s="47" t="s">
        <v>47</v>
      </c>
      <c r="B48" s="48">
        <v>4181</v>
      </c>
      <c r="C48" s="49">
        <v>3841</v>
      </c>
      <c r="D48" s="48">
        <v>3670</v>
      </c>
      <c r="E48" s="55">
        <v>3599</v>
      </c>
      <c r="F48" s="51">
        <f t="shared" si="0"/>
        <v>-242</v>
      </c>
      <c r="G48" s="52">
        <f t="shared" si="1"/>
        <v>-71</v>
      </c>
      <c r="H48" s="53">
        <f t="shared" si="2"/>
        <v>86.079885194929446</v>
      </c>
      <c r="I48" s="53">
        <f t="shared" si="3"/>
        <v>93.69955740692528</v>
      </c>
      <c r="J48" s="56">
        <f t="shared" si="4"/>
        <v>98.065395095367847</v>
      </c>
    </row>
    <row r="49" spans="1:10" ht="18" customHeight="1" x14ac:dyDescent="0.2">
      <c r="A49" s="47" t="s">
        <v>48</v>
      </c>
      <c r="B49" s="48">
        <v>2146</v>
      </c>
      <c r="C49" s="49">
        <v>1971</v>
      </c>
      <c r="D49" s="48">
        <v>1894</v>
      </c>
      <c r="E49" s="55">
        <v>2170</v>
      </c>
      <c r="F49" s="51">
        <f t="shared" si="0"/>
        <v>199</v>
      </c>
      <c r="G49" s="52">
        <f t="shared" si="1"/>
        <v>276</v>
      </c>
      <c r="H49" s="53">
        <f t="shared" si="2"/>
        <v>101.1183597390494</v>
      </c>
      <c r="I49" s="53">
        <f t="shared" si="3"/>
        <v>110.09639776763065</v>
      </c>
      <c r="J49" s="56">
        <f t="shared" si="4"/>
        <v>114.57233368532206</v>
      </c>
    </row>
    <row r="50" spans="1:10" ht="18" customHeight="1" x14ac:dyDescent="0.2">
      <c r="A50" s="57" t="s">
        <v>49</v>
      </c>
      <c r="B50" s="58">
        <v>169905</v>
      </c>
      <c r="C50" s="58">
        <v>156106</v>
      </c>
      <c r="D50" s="58">
        <v>149312</v>
      </c>
      <c r="E50" s="58">
        <f>SUM(E14:E49)</f>
        <v>160689</v>
      </c>
      <c r="F50" s="59">
        <f t="shared" si="0"/>
        <v>4583</v>
      </c>
      <c r="G50" s="60">
        <f>+E50-D50</f>
        <v>11377</v>
      </c>
      <c r="H50" s="61">
        <f>+E50/B50*100</f>
        <v>94.575792354551069</v>
      </c>
      <c r="I50" s="61">
        <f>+E50/C50*100</f>
        <v>102.93582565692543</v>
      </c>
      <c r="J50" s="61">
        <f>+E50/D50*100</f>
        <v>107.61961530218602</v>
      </c>
    </row>
    <row r="51" spans="1:10" ht="33.75" customHeight="1" x14ac:dyDescent="0.2">
      <c r="A51" s="62" t="s">
        <v>61</v>
      </c>
      <c r="B51" s="63">
        <v>0</v>
      </c>
      <c r="C51" s="63">
        <v>0</v>
      </c>
      <c r="D51" s="63">
        <v>-192</v>
      </c>
      <c r="E51" s="63">
        <v>-181</v>
      </c>
      <c r="F51" s="59">
        <f t="shared" si="0"/>
        <v>-181</v>
      </c>
      <c r="G51" s="60">
        <f>+E51-D51</f>
        <v>11</v>
      </c>
      <c r="H51" s="61">
        <v>0</v>
      </c>
      <c r="I51" s="61">
        <v>0</v>
      </c>
      <c r="J51" s="61">
        <f>+E51/D51*100</f>
        <v>94.270833333333343</v>
      </c>
    </row>
    <row r="52" spans="1:10" ht="30.75" customHeight="1" x14ac:dyDescent="0.2">
      <c r="A52" s="64" t="s">
        <v>62</v>
      </c>
      <c r="B52" s="63">
        <v>0</v>
      </c>
      <c r="C52" s="63">
        <v>0</v>
      </c>
      <c r="D52" s="63">
        <v>17</v>
      </c>
      <c r="E52" s="63">
        <f>11+148-126</f>
        <v>33</v>
      </c>
      <c r="F52" s="59">
        <f t="shared" si="0"/>
        <v>33</v>
      </c>
      <c r="G52" s="60">
        <f>+E52-D52</f>
        <v>16</v>
      </c>
      <c r="H52" s="61">
        <v>0</v>
      </c>
      <c r="I52" s="61">
        <v>0</v>
      </c>
      <c r="J52" s="61">
        <f>+E52/D52*100</f>
        <v>194.11764705882354</v>
      </c>
    </row>
    <row r="53" spans="1:10" ht="19.5" customHeight="1" x14ac:dyDescent="0.2">
      <c r="A53" s="65" t="s">
        <v>63</v>
      </c>
      <c r="B53" s="66">
        <f>+B50+B51+B52</f>
        <v>169905</v>
      </c>
      <c r="C53" s="66">
        <f>+C50+C51+C52</f>
        <v>156106</v>
      </c>
      <c r="D53" s="66">
        <f>+D50+D51+D52</f>
        <v>149137</v>
      </c>
      <c r="E53" s="66">
        <f>+E50+E51+E52</f>
        <v>160541</v>
      </c>
      <c r="F53" s="59">
        <f>+E53-C53</f>
        <v>4435</v>
      </c>
      <c r="G53" s="60">
        <f>+E53-D53</f>
        <v>11404</v>
      </c>
      <c r="H53" s="61">
        <f>+E53/B53*100</f>
        <v>94.48868485330037</v>
      </c>
      <c r="I53" s="61">
        <f>+E53/C53*100</f>
        <v>102.84101828244911</v>
      </c>
      <c r="J53" s="61">
        <f>+E53/D53*100</f>
        <v>107.6466604531404</v>
      </c>
    </row>
    <row r="54" spans="1:10" x14ac:dyDescent="0.2">
      <c r="A54" s="67"/>
      <c r="B54" s="67"/>
      <c r="C54" s="67"/>
      <c r="D54" s="67"/>
      <c r="E54" s="67"/>
      <c r="F54" s="67"/>
      <c r="G54" s="68"/>
      <c r="H54" s="67"/>
    </row>
    <row r="102" spans="7:10" ht="19.5" customHeight="1" x14ac:dyDescent="0.2">
      <c r="G102" s="27"/>
      <c r="H102" s="27"/>
      <c r="J102" s="27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35433070866141736" right="0.27559055118110237" top="0.47244094488188981" bottom="0.98425196850393704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zoomScale="75" workbookViewId="0">
      <selection activeCell="A27" sqref="A27"/>
    </sheetView>
  </sheetViews>
  <sheetFormatPr defaultRowHeight="12.75" x14ac:dyDescent="0.2"/>
  <cols>
    <col min="1" max="1" width="15.85546875" style="106" customWidth="1"/>
    <col min="2" max="3" width="10.5703125" style="106" customWidth="1"/>
    <col min="4" max="4" width="9.85546875" style="106" customWidth="1"/>
    <col min="5" max="5" width="9.28515625" style="106" customWidth="1"/>
    <col min="6" max="6" width="69.140625" style="106" customWidth="1"/>
    <col min="7" max="7" width="22.28515625" style="106" customWidth="1"/>
    <col min="8" max="8" width="21" style="106" customWidth="1"/>
    <col min="9" max="9" width="19" style="106" customWidth="1"/>
    <col min="10" max="10" width="21.42578125" style="106" customWidth="1"/>
    <col min="11" max="11" width="14" style="106" customWidth="1"/>
    <col min="12" max="12" width="14.5703125" style="106" customWidth="1"/>
    <col min="13" max="256" width="9.140625" style="106"/>
    <col min="257" max="257" width="15.85546875" style="106" customWidth="1"/>
    <col min="258" max="259" width="10.5703125" style="106" customWidth="1"/>
    <col min="260" max="260" width="9.85546875" style="106" customWidth="1"/>
    <col min="261" max="261" width="9.28515625" style="106" customWidth="1"/>
    <col min="262" max="262" width="69.140625" style="106" customWidth="1"/>
    <col min="263" max="263" width="22.28515625" style="106" customWidth="1"/>
    <col min="264" max="264" width="21" style="106" customWidth="1"/>
    <col min="265" max="265" width="19" style="106" customWidth="1"/>
    <col min="266" max="266" width="21.42578125" style="106" customWidth="1"/>
    <col min="267" max="267" width="14" style="106" customWidth="1"/>
    <col min="268" max="268" width="14.5703125" style="106" customWidth="1"/>
    <col min="269" max="512" width="9.140625" style="106"/>
    <col min="513" max="513" width="15.85546875" style="106" customWidth="1"/>
    <col min="514" max="515" width="10.5703125" style="106" customWidth="1"/>
    <col min="516" max="516" width="9.85546875" style="106" customWidth="1"/>
    <col min="517" max="517" width="9.28515625" style="106" customWidth="1"/>
    <col min="518" max="518" width="69.140625" style="106" customWidth="1"/>
    <col min="519" max="519" width="22.28515625" style="106" customWidth="1"/>
    <col min="520" max="520" width="21" style="106" customWidth="1"/>
    <col min="521" max="521" width="19" style="106" customWidth="1"/>
    <col min="522" max="522" width="21.42578125" style="106" customWidth="1"/>
    <col min="523" max="523" width="14" style="106" customWidth="1"/>
    <col min="524" max="524" width="14.5703125" style="106" customWidth="1"/>
    <col min="525" max="768" width="9.140625" style="106"/>
    <col min="769" max="769" width="15.85546875" style="106" customWidth="1"/>
    <col min="770" max="771" width="10.5703125" style="106" customWidth="1"/>
    <col min="772" max="772" width="9.85546875" style="106" customWidth="1"/>
    <col min="773" max="773" width="9.28515625" style="106" customWidth="1"/>
    <col min="774" max="774" width="69.140625" style="106" customWidth="1"/>
    <col min="775" max="775" width="22.28515625" style="106" customWidth="1"/>
    <col min="776" max="776" width="21" style="106" customWidth="1"/>
    <col min="777" max="777" width="19" style="106" customWidth="1"/>
    <col min="778" max="778" width="21.42578125" style="106" customWidth="1"/>
    <col min="779" max="779" width="14" style="106" customWidth="1"/>
    <col min="780" max="780" width="14.5703125" style="106" customWidth="1"/>
    <col min="781" max="1024" width="9.140625" style="106"/>
    <col min="1025" max="1025" width="15.85546875" style="106" customWidth="1"/>
    <col min="1026" max="1027" width="10.5703125" style="106" customWidth="1"/>
    <col min="1028" max="1028" width="9.85546875" style="106" customWidth="1"/>
    <col min="1029" max="1029" width="9.28515625" style="106" customWidth="1"/>
    <col min="1030" max="1030" width="69.140625" style="106" customWidth="1"/>
    <col min="1031" max="1031" width="22.28515625" style="106" customWidth="1"/>
    <col min="1032" max="1032" width="21" style="106" customWidth="1"/>
    <col min="1033" max="1033" width="19" style="106" customWidth="1"/>
    <col min="1034" max="1034" width="21.42578125" style="106" customWidth="1"/>
    <col min="1035" max="1035" width="14" style="106" customWidth="1"/>
    <col min="1036" max="1036" width="14.5703125" style="106" customWidth="1"/>
    <col min="1037" max="1280" width="9.140625" style="106"/>
    <col min="1281" max="1281" width="15.85546875" style="106" customWidth="1"/>
    <col min="1282" max="1283" width="10.5703125" style="106" customWidth="1"/>
    <col min="1284" max="1284" width="9.85546875" style="106" customWidth="1"/>
    <col min="1285" max="1285" width="9.28515625" style="106" customWidth="1"/>
    <col min="1286" max="1286" width="69.140625" style="106" customWidth="1"/>
    <col min="1287" max="1287" width="22.28515625" style="106" customWidth="1"/>
    <col min="1288" max="1288" width="21" style="106" customWidth="1"/>
    <col min="1289" max="1289" width="19" style="106" customWidth="1"/>
    <col min="1290" max="1290" width="21.42578125" style="106" customWidth="1"/>
    <col min="1291" max="1291" width="14" style="106" customWidth="1"/>
    <col min="1292" max="1292" width="14.5703125" style="106" customWidth="1"/>
    <col min="1293" max="1536" width="9.140625" style="106"/>
    <col min="1537" max="1537" width="15.85546875" style="106" customWidth="1"/>
    <col min="1538" max="1539" width="10.5703125" style="106" customWidth="1"/>
    <col min="1540" max="1540" width="9.85546875" style="106" customWidth="1"/>
    <col min="1541" max="1541" width="9.28515625" style="106" customWidth="1"/>
    <col min="1542" max="1542" width="69.140625" style="106" customWidth="1"/>
    <col min="1543" max="1543" width="22.28515625" style="106" customWidth="1"/>
    <col min="1544" max="1544" width="21" style="106" customWidth="1"/>
    <col min="1545" max="1545" width="19" style="106" customWidth="1"/>
    <col min="1546" max="1546" width="21.42578125" style="106" customWidth="1"/>
    <col min="1547" max="1547" width="14" style="106" customWidth="1"/>
    <col min="1548" max="1548" width="14.5703125" style="106" customWidth="1"/>
    <col min="1549" max="1792" width="9.140625" style="106"/>
    <col min="1793" max="1793" width="15.85546875" style="106" customWidth="1"/>
    <col min="1794" max="1795" width="10.5703125" style="106" customWidth="1"/>
    <col min="1796" max="1796" width="9.85546875" style="106" customWidth="1"/>
    <col min="1797" max="1797" width="9.28515625" style="106" customWidth="1"/>
    <col min="1798" max="1798" width="69.140625" style="106" customWidth="1"/>
    <col min="1799" max="1799" width="22.28515625" style="106" customWidth="1"/>
    <col min="1800" max="1800" width="21" style="106" customWidth="1"/>
    <col min="1801" max="1801" width="19" style="106" customWidth="1"/>
    <col min="1802" max="1802" width="21.42578125" style="106" customWidth="1"/>
    <col min="1803" max="1803" width="14" style="106" customWidth="1"/>
    <col min="1804" max="1804" width="14.5703125" style="106" customWidth="1"/>
    <col min="1805" max="2048" width="9.140625" style="106"/>
    <col min="2049" max="2049" width="15.85546875" style="106" customWidth="1"/>
    <col min="2050" max="2051" width="10.5703125" style="106" customWidth="1"/>
    <col min="2052" max="2052" width="9.85546875" style="106" customWidth="1"/>
    <col min="2053" max="2053" width="9.28515625" style="106" customWidth="1"/>
    <col min="2054" max="2054" width="69.140625" style="106" customWidth="1"/>
    <col min="2055" max="2055" width="22.28515625" style="106" customWidth="1"/>
    <col min="2056" max="2056" width="21" style="106" customWidth="1"/>
    <col min="2057" max="2057" width="19" style="106" customWidth="1"/>
    <col min="2058" max="2058" width="21.42578125" style="106" customWidth="1"/>
    <col min="2059" max="2059" width="14" style="106" customWidth="1"/>
    <col min="2060" max="2060" width="14.5703125" style="106" customWidth="1"/>
    <col min="2061" max="2304" width="9.140625" style="106"/>
    <col min="2305" max="2305" width="15.85546875" style="106" customWidth="1"/>
    <col min="2306" max="2307" width="10.5703125" style="106" customWidth="1"/>
    <col min="2308" max="2308" width="9.85546875" style="106" customWidth="1"/>
    <col min="2309" max="2309" width="9.28515625" style="106" customWidth="1"/>
    <col min="2310" max="2310" width="69.140625" style="106" customWidth="1"/>
    <col min="2311" max="2311" width="22.28515625" style="106" customWidth="1"/>
    <col min="2312" max="2312" width="21" style="106" customWidth="1"/>
    <col min="2313" max="2313" width="19" style="106" customWidth="1"/>
    <col min="2314" max="2314" width="21.42578125" style="106" customWidth="1"/>
    <col min="2315" max="2315" width="14" style="106" customWidth="1"/>
    <col min="2316" max="2316" width="14.5703125" style="106" customWidth="1"/>
    <col min="2317" max="2560" width="9.140625" style="106"/>
    <col min="2561" max="2561" width="15.85546875" style="106" customWidth="1"/>
    <col min="2562" max="2563" width="10.5703125" style="106" customWidth="1"/>
    <col min="2564" max="2564" width="9.85546875" style="106" customWidth="1"/>
    <col min="2565" max="2565" width="9.28515625" style="106" customWidth="1"/>
    <col min="2566" max="2566" width="69.140625" style="106" customWidth="1"/>
    <col min="2567" max="2567" width="22.28515625" style="106" customWidth="1"/>
    <col min="2568" max="2568" width="21" style="106" customWidth="1"/>
    <col min="2569" max="2569" width="19" style="106" customWidth="1"/>
    <col min="2570" max="2570" width="21.42578125" style="106" customWidth="1"/>
    <col min="2571" max="2571" width="14" style="106" customWidth="1"/>
    <col min="2572" max="2572" width="14.5703125" style="106" customWidth="1"/>
    <col min="2573" max="2816" width="9.140625" style="106"/>
    <col min="2817" max="2817" width="15.85546875" style="106" customWidth="1"/>
    <col min="2818" max="2819" width="10.5703125" style="106" customWidth="1"/>
    <col min="2820" max="2820" width="9.85546875" style="106" customWidth="1"/>
    <col min="2821" max="2821" width="9.28515625" style="106" customWidth="1"/>
    <col min="2822" max="2822" width="69.140625" style="106" customWidth="1"/>
    <col min="2823" max="2823" width="22.28515625" style="106" customWidth="1"/>
    <col min="2824" max="2824" width="21" style="106" customWidth="1"/>
    <col min="2825" max="2825" width="19" style="106" customWidth="1"/>
    <col min="2826" max="2826" width="21.42578125" style="106" customWidth="1"/>
    <col min="2827" max="2827" width="14" style="106" customWidth="1"/>
    <col min="2828" max="2828" width="14.5703125" style="106" customWidth="1"/>
    <col min="2829" max="3072" width="9.140625" style="106"/>
    <col min="3073" max="3073" width="15.85546875" style="106" customWidth="1"/>
    <col min="3074" max="3075" width="10.5703125" style="106" customWidth="1"/>
    <col min="3076" max="3076" width="9.85546875" style="106" customWidth="1"/>
    <col min="3077" max="3077" width="9.28515625" style="106" customWidth="1"/>
    <col min="3078" max="3078" width="69.140625" style="106" customWidth="1"/>
    <col min="3079" max="3079" width="22.28515625" style="106" customWidth="1"/>
    <col min="3080" max="3080" width="21" style="106" customWidth="1"/>
    <col min="3081" max="3081" width="19" style="106" customWidth="1"/>
    <col min="3082" max="3082" width="21.42578125" style="106" customWidth="1"/>
    <col min="3083" max="3083" width="14" style="106" customWidth="1"/>
    <col min="3084" max="3084" width="14.5703125" style="106" customWidth="1"/>
    <col min="3085" max="3328" width="9.140625" style="106"/>
    <col min="3329" max="3329" width="15.85546875" style="106" customWidth="1"/>
    <col min="3330" max="3331" width="10.5703125" style="106" customWidth="1"/>
    <col min="3332" max="3332" width="9.85546875" style="106" customWidth="1"/>
    <col min="3333" max="3333" width="9.28515625" style="106" customWidth="1"/>
    <col min="3334" max="3334" width="69.140625" style="106" customWidth="1"/>
    <col min="3335" max="3335" width="22.28515625" style="106" customWidth="1"/>
    <col min="3336" max="3336" width="21" style="106" customWidth="1"/>
    <col min="3337" max="3337" width="19" style="106" customWidth="1"/>
    <col min="3338" max="3338" width="21.42578125" style="106" customWidth="1"/>
    <col min="3339" max="3339" width="14" style="106" customWidth="1"/>
    <col min="3340" max="3340" width="14.5703125" style="106" customWidth="1"/>
    <col min="3341" max="3584" width="9.140625" style="106"/>
    <col min="3585" max="3585" width="15.85546875" style="106" customWidth="1"/>
    <col min="3586" max="3587" width="10.5703125" style="106" customWidth="1"/>
    <col min="3588" max="3588" width="9.85546875" style="106" customWidth="1"/>
    <col min="3589" max="3589" width="9.28515625" style="106" customWidth="1"/>
    <col min="3590" max="3590" width="69.140625" style="106" customWidth="1"/>
    <col min="3591" max="3591" width="22.28515625" style="106" customWidth="1"/>
    <col min="3592" max="3592" width="21" style="106" customWidth="1"/>
    <col min="3593" max="3593" width="19" style="106" customWidth="1"/>
    <col min="3594" max="3594" width="21.42578125" style="106" customWidth="1"/>
    <col min="3595" max="3595" width="14" style="106" customWidth="1"/>
    <col min="3596" max="3596" width="14.5703125" style="106" customWidth="1"/>
    <col min="3597" max="3840" width="9.140625" style="106"/>
    <col min="3841" max="3841" width="15.85546875" style="106" customWidth="1"/>
    <col min="3842" max="3843" width="10.5703125" style="106" customWidth="1"/>
    <col min="3844" max="3844" width="9.85546875" style="106" customWidth="1"/>
    <col min="3845" max="3845" width="9.28515625" style="106" customWidth="1"/>
    <col min="3846" max="3846" width="69.140625" style="106" customWidth="1"/>
    <col min="3847" max="3847" width="22.28515625" style="106" customWidth="1"/>
    <col min="3848" max="3848" width="21" style="106" customWidth="1"/>
    <col min="3849" max="3849" width="19" style="106" customWidth="1"/>
    <col min="3850" max="3850" width="21.42578125" style="106" customWidth="1"/>
    <col min="3851" max="3851" width="14" style="106" customWidth="1"/>
    <col min="3852" max="3852" width="14.5703125" style="106" customWidth="1"/>
    <col min="3853" max="4096" width="9.140625" style="106"/>
    <col min="4097" max="4097" width="15.85546875" style="106" customWidth="1"/>
    <col min="4098" max="4099" width="10.5703125" style="106" customWidth="1"/>
    <col min="4100" max="4100" width="9.85546875" style="106" customWidth="1"/>
    <col min="4101" max="4101" width="9.28515625" style="106" customWidth="1"/>
    <col min="4102" max="4102" width="69.140625" style="106" customWidth="1"/>
    <col min="4103" max="4103" width="22.28515625" style="106" customWidth="1"/>
    <col min="4104" max="4104" width="21" style="106" customWidth="1"/>
    <col min="4105" max="4105" width="19" style="106" customWidth="1"/>
    <col min="4106" max="4106" width="21.42578125" style="106" customWidth="1"/>
    <col min="4107" max="4107" width="14" style="106" customWidth="1"/>
    <col min="4108" max="4108" width="14.5703125" style="106" customWidth="1"/>
    <col min="4109" max="4352" width="9.140625" style="106"/>
    <col min="4353" max="4353" width="15.85546875" style="106" customWidth="1"/>
    <col min="4354" max="4355" width="10.5703125" style="106" customWidth="1"/>
    <col min="4356" max="4356" width="9.85546875" style="106" customWidth="1"/>
    <col min="4357" max="4357" width="9.28515625" style="106" customWidth="1"/>
    <col min="4358" max="4358" width="69.140625" style="106" customWidth="1"/>
    <col min="4359" max="4359" width="22.28515625" style="106" customWidth="1"/>
    <col min="4360" max="4360" width="21" style="106" customWidth="1"/>
    <col min="4361" max="4361" width="19" style="106" customWidth="1"/>
    <col min="4362" max="4362" width="21.42578125" style="106" customWidth="1"/>
    <col min="4363" max="4363" width="14" style="106" customWidth="1"/>
    <col min="4364" max="4364" width="14.5703125" style="106" customWidth="1"/>
    <col min="4365" max="4608" width="9.140625" style="106"/>
    <col min="4609" max="4609" width="15.85546875" style="106" customWidth="1"/>
    <col min="4610" max="4611" width="10.5703125" style="106" customWidth="1"/>
    <col min="4612" max="4612" width="9.85546875" style="106" customWidth="1"/>
    <col min="4613" max="4613" width="9.28515625" style="106" customWidth="1"/>
    <col min="4614" max="4614" width="69.140625" style="106" customWidth="1"/>
    <col min="4615" max="4615" width="22.28515625" style="106" customWidth="1"/>
    <col min="4616" max="4616" width="21" style="106" customWidth="1"/>
    <col min="4617" max="4617" width="19" style="106" customWidth="1"/>
    <col min="4618" max="4618" width="21.42578125" style="106" customWidth="1"/>
    <col min="4619" max="4619" width="14" style="106" customWidth="1"/>
    <col min="4620" max="4620" width="14.5703125" style="106" customWidth="1"/>
    <col min="4621" max="4864" width="9.140625" style="106"/>
    <col min="4865" max="4865" width="15.85546875" style="106" customWidth="1"/>
    <col min="4866" max="4867" width="10.5703125" style="106" customWidth="1"/>
    <col min="4868" max="4868" width="9.85546875" style="106" customWidth="1"/>
    <col min="4869" max="4869" width="9.28515625" style="106" customWidth="1"/>
    <col min="4870" max="4870" width="69.140625" style="106" customWidth="1"/>
    <col min="4871" max="4871" width="22.28515625" style="106" customWidth="1"/>
    <col min="4872" max="4872" width="21" style="106" customWidth="1"/>
    <col min="4873" max="4873" width="19" style="106" customWidth="1"/>
    <col min="4874" max="4874" width="21.42578125" style="106" customWidth="1"/>
    <col min="4875" max="4875" width="14" style="106" customWidth="1"/>
    <col min="4876" max="4876" width="14.5703125" style="106" customWidth="1"/>
    <col min="4877" max="5120" width="9.140625" style="106"/>
    <col min="5121" max="5121" width="15.85546875" style="106" customWidth="1"/>
    <col min="5122" max="5123" width="10.5703125" style="106" customWidth="1"/>
    <col min="5124" max="5124" width="9.85546875" style="106" customWidth="1"/>
    <col min="5125" max="5125" width="9.28515625" style="106" customWidth="1"/>
    <col min="5126" max="5126" width="69.140625" style="106" customWidth="1"/>
    <col min="5127" max="5127" width="22.28515625" style="106" customWidth="1"/>
    <col min="5128" max="5128" width="21" style="106" customWidth="1"/>
    <col min="5129" max="5129" width="19" style="106" customWidth="1"/>
    <col min="5130" max="5130" width="21.42578125" style="106" customWidth="1"/>
    <col min="5131" max="5131" width="14" style="106" customWidth="1"/>
    <col min="5132" max="5132" width="14.5703125" style="106" customWidth="1"/>
    <col min="5133" max="5376" width="9.140625" style="106"/>
    <col min="5377" max="5377" width="15.85546875" style="106" customWidth="1"/>
    <col min="5378" max="5379" width="10.5703125" style="106" customWidth="1"/>
    <col min="5380" max="5380" width="9.85546875" style="106" customWidth="1"/>
    <col min="5381" max="5381" width="9.28515625" style="106" customWidth="1"/>
    <col min="5382" max="5382" width="69.140625" style="106" customWidth="1"/>
    <col min="5383" max="5383" width="22.28515625" style="106" customWidth="1"/>
    <col min="5384" max="5384" width="21" style="106" customWidth="1"/>
    <col min="5385" max="5385" width="19" style="106" customWidth="1"/>
    <col min="5386" max="5386" width="21.42578125" style="106" customWidth="1"/>
    <col min="5387" max="5387" width="14" style="106" customWidth="1"/>
    <col min="5388" max="5388" width="14.5703125" style="106" customWidth="1"/>
    <col min="5389" max="5632" width="9.140625" style="106"/>
    <col min="5633" max="5633" width="15.85546875" style="106" customWidth="1"/>
    <col min="5634" max="5635" width="10.5703125" style="106" customWidth="1"/>
    <col min="5636" max="5636" width="9.85546875" style="106" customWidth="1"/>
    <col min="5637" max="5637" width="9.28515625" style="106" customWidth="1"/>
    <col min="5638" max="5638" width="69.140625" style="106" customWidth="1"/>
    <col min="5639" max="5639" width="22.28515625" style="106" customWidth="1"/>
    <col min="5640" max="5640" width="21" style="106" customWidth="1"/>
    <col min="5641" max="5641" width="19" style="106" customWidth="1"/>
    <col min="5642" max="5642" width="21.42578125" style="106" customWidth="1"/>
    <col min="5643" max="5643" width="14" style="106" customWidth="1"/>
    <col min="5644" max="5644" width="14.5703125" style="106" customWidth="1"/>
    <col min="5645" max="5888" width="9.140625" style="106"/>
    <col min="5889" max="5889" width="15.85546875" style="106" customWidth="1"/>
    <col min="5890" max="5891" width="10.5703125" style="106" customWidth="1"/>
    <col min="5892" max="5892" width="9.85546875" style="106" customWidth="1"/>
    <col min="5893" max="5893" width="9.28515625" style="106" customWidth="1"/>
    <col min="5894" max="5894" width="69.140625" style="106" customWidth="1"/>
    <col min="5895" max="5895" width="22.28515625" style="106" customWidth="1"/>
    <col min="5896" max="5896" width="21" style="106" customWidth="1"/>
    <col min="5897" max="5897" width="19" style="106" customWidth="1"/>
    <col min="5898" max="5898" width="21.42578125" style="106" customWidth="1"/>
    <col min="5899" max="5899" width="14" style="106" customWidth="1"/>
    <col min="5900" max="5900" width="14.5703125" style="106" customWidth="1"/>
    <col min="5901" max="6144" width="9.140625" style="106"/>
    <col min="6145" max="6145" width="15.85546875" style="106" customWidth="1"/>
    <col min="6146" max="6147" width="10.5703125" style="106" customWidth="1"/>
    <col min="6148" max="6148" width="9.85546875" style="106" customWidth="1"/>
    <col min="6149" max="6149" width="9.28515625" style="106" customWidth="1"/>
    <col min="6150" max="6150" width="69.140625" style="106" customWidth="1"/>
    <col min="6151" max="6151" width="22.28515625" style="106" customWidth="1"/>
    <col min="6152" max="6152" width="21" style="106" customWidth="1"/>
    <col min="6153" max="6153" width="19" style="106" customWidth="1"/>
    <col min="6154" max="6154" width="21.42578125" style="106" customWidth="1"/>
    <col min="6155" max="6155" width="14" style="106" customWidth="1"/>
    <col min="6156" max="6156" width="14.5703125" style="106" customWidth="1"/>
    <col min="6157" max="6400" width="9.140625" style="106"/>
    <col min="6401" max="6401" width="15.85546875" style="106" customWidth="1"/>
    <col min="6402" max="6403" width="10.5703125" style="106" customWidth="1"/>
    <col min="6404" max="6404" width="9.85546875" style="106" customWidth="1"/>
    <col min="6405" max="6405" width="9.28515625" style="106" customWidth="1"/>
    <col min="6406" max="6406" width="69.140625" style="106" customWidth="1"/>
    <col min="6407" max="6407" width="22.28515625" style="106" customWidth="1"/>
    <col min="6408" max="6408" width="21" style="106" customWidth="1"/>
    <col min="6409" max="6409" width="19" style="106" customWidth="1"/>
    <col min="6410" max="6410" width="21.42578125" style="106" customWidth="1"/>
    <col min="6411" max="6411" width="14" style="106" customWidth="1"/>
    <col min="6412" max="6412" width="14.5703125" style="106" customWidth="1"/>
    <col min="6413" max="6656" width="9.140625" style="106"/>
    <col min="6657" max="6657" width="15.85546875" style="106" customWidth="1"/>
    <col min="6658" max="6659" width="10.5703125" style="106" customWidth="1"/>
    <col min="6660" max="6660" width="9.85546875" style="106" customWidth="1"/>
    <col min="6661" max="6661" width="9.28515625" style="106" customWidth="1"/>
    <col min="6662" max="6662" width="69.140625" style="106" customWidth="1"/>
    <col min="6663" max="6663" width="22.28515625" style="106" customWidth="1"/>
    <col min="6664" max="6664" width="21" style="106" customWidth="1"/>
    <col min="6665" max="6665" width="19" style="106" customWidth="1"/>
    <col min="6666" max="6666" width="21.42578125" style="106" customWidth="1"/>
    <col min="6667" max="6667" width="14" style="106" customWidth="1"/>
    <col min="6668" max="6668" width="14.5703125" style="106" customWidth="1"/>
    <col min="6669" max="6912" width="9.140625" style="106"/>
    <col min="6913" max="6913" width="15.85546875" style="106" customWidth="1"/>
    <col min="6914" max="6915" width="10.5703125" style="106" customWidth="1"/>
    <col min="6916" max="6916" width="9.85546875" style="106" customWidth="1"/>
    <col min="6917" max="6917" width="9.28515625" style="106" customWidth="1"/>
    <col min="6918" max="6918" width="69.140625" style="106" customWidth="1"/>
    <col min="6919" max="6919" width="22.28515625" style="106" customWidth="1"/>
    <col min="6920" max="6920" width="21" style="106" customWidth="1"/>
    <col min="6921" max="6921" width="19" style="106" customWidth="1"/>
    <col min="6922" max="6922" width="21.42578125" style="106" customWidth="1"/>
    <col min="6923" max="6923" width="14" style="106" customWidth="1"/>
    <col min="6924" max="6924" width="14.5703125" style="106" customWidth="1"/>
    <col min="6925" max="7168" width="9.140625" style="106"/>
    <col min="7169" max="7169" width="15.85546875" style="106" customWidth="1"/>
    <col min="7170" max="7171" width="10.5703125" style="106" customWidth="1"/>
    <col min="7172" max="7172" width="9.85546875" style="106" customWidth="1"/>
    <col min="7173" max="7173" width="9.28515625" style="106" customWidth="1"/>
    <col min="7174" max="7174" width="69.140625" style="106" customWidth="1"/>
    <col min="7175" max="7175" width="22.28515625" style="106" customWidth="1"/>
    <col min="7176" max="7176" width="21" style="106" customWidth="1"/>
    <col min="7177" max="7177" width="19" style="106" customWidth="1"/>
    <col min="7178" max="7178" width="21.42578125" style="106" customWidth="1"/>
    <col min="7179" max="7179" width="14" style="106" customWidth="1"/>
    <col min="7180" max="7180" width="14.5703125" style="106" customWidth="1"/>
    <col min="7181" max="7424" width="9.140625" style="106"/>
    <col min="7425" max="7425" width="15.85546875" style="106" customWidth="1"/>
    <col min="7426" max="7427" width="10.5703125" style="106" customWidth="1"/>
    <col min="7428" max="7428" width="9.85546875" style="106" customWidth="1"/>
    <col min="7429" max="7429" width="9.28515625" style="106" customWidth="1"/>
    <col min="7430" max="7430" width="69.140625" style="106" customWidth="1"/>
    <col min="7431" max="7431" width="22.28515625" style="106" customWidth="1"/>
    <col min="7432" max="7432" width="21" style="106" customWidth="1"/>
    <col min="7433" max="7433" width="19" style="106" customWidth="1"/>
    <col min="7434" max="7434" width="21.42578125" style="106" customWidth="1"/>
    <col min="7435" max="7435" width="14" style="106" customWidth="1"/>
    <col min="7436" max="7436" width="14.5703125" style="106" customWidth="1"/>
    <col min="7437" max="7680" width="9.140625" style="106"/>
    <col min="7681" max="7681" width="15.85546875" style="106" customWidth="1"/>
    <col min="7682" max="7683" width="10.5703125" style="106" customWidth="1"/>
    <col min="7684" max="7684" width="9.85546875" style="106" customWidth="1"/>
    <col min="7685" max="7685" width="9.28515625" style="106" customWidth="1"/>
    <col min="7686" max="7686" width="69.140625" style="106" customWidth="1"/>
    <col min="7687" max="7687" width="22.28515625" style="106" customWidth="1"/>
    <col min="7688" max="7688" width="21" style="106" customWidth="1"/>
    <col min="7689" max="7689" width="19" style="106" customWidth="1"/>
    <col min="7690" max="7690" width="21.42578125" style="106" customWidth="1"/>
    <col min="7691" max="7691" width="14" style="106" customWidth="1"/>
    <col min="7692" max="7692" width="14.5703125" style="106" customWidth="1"/>
    <col min="7693" max="7936" width="9.140625" style="106"/>
    <col min="7937" max="7937" width="15.85546875" style="106" customWidth="1"/>
    <col min="7938" max="7939" width="10.5703125" style="106" customWidth="1"/>
    <col min="7940" max="7940" width="9.85546875" style="106" customWidth="1"/>
    <col min="7941" max="7941" width="9.28515625" style="106" customWidth="1"/>
    <col min="7942" max="7942" width="69.140625" style="106" customWidth="1"/>
    <col min="7943" max="7943" width="22.28515625" style="106" customWidth="1"/>
    <col min="7944" max="7944" width="21" style="106" customWidth="1"/>
    <col min="7945" max="7945" width="19" style="106" customWidth="1"/>
    <col min="7946" max="7946" width="21.42578125" style="106" customWidth="1"/>
    <col min="7947" max="7947" width="14" style="106" customWidth="1"/>
    <col min="7948" max="7948" width="14.5703125" style="106" customWidth="1"/>
    <col min="7949" max="8192" width="9.140625" style="106"/>
    <col min="8193" max="8193" width="15.85546875" style="106" customWidth="1"/>
    <col min="8194" max="8195" width="10.5703125" style="106" customWidth="1"/>
    <col min="8196" max="8196" width="9.85546875" style="106" customWidth="1"/>
    <col min="8197" max="8197" width="9.28515625" style="106" customWidth="1"/>
    <col min="8198" max="8198" width="69.140625" style="106" customWidth="1"/>
    <col min="8199" max="8199" width="22.28515625" style="106" customWidth="1"/>
    <col min="8200" max="8200" width="21" style="106" customWidth="1"/>
    <col min="8201" max="8201" width="19" style="106" customWidth="1"/>
    <col min="8202" max="8202" width="21.42578125" style="106" customWidth="1"/>
    <col min="8203" max="8203" width="14" style="106" customWidth="1"/>
    <col min="8204" max="8204" width="14.5703125" style="106" customWidth="1"/>
    <col min="8205" max="8448" width="9.140625" style="106"/>
    <col min="8449" max="8449" width="15.85546875" style="106" customWidth="1"/>
    <col min="8450" max="8451" width="10.5703125" style="106" customWidth="1"/>
    <col min="8452" max="8452" width="9.85546875" style="106" customWidth="1"/>
    <col min="8453" max="8453" width="9.28515625" style="106" customWidth="1"/>
    <col min="8454" max="8454" width="69.140625" style="106" customWidth="1"/>
    <col min="8455" max="8455" width="22.28515625" style="106" customWidth="1"/>
    <col min="8456" max="8456" width="21" style="106" customWidth="1"/>
    <col min="8457" max="8457" width="19" style="106" customWidth="1"/>
    <col min="8458" max="8458" width="21.42578125" style="106" customWidth="1"/>
    <col min="8459" max="8459" width="14" style="106" customWidth="1"/>
    <col min="8460" max="8460" width="14.5703125" style="106" customWidth="1"/>
    <col min="8461" max="8704" width="9.140625" style="106"/>
    <col min="8705" max="8705" width="15.85546875" style="106" customWidth="1"/>
    <col min="8706" max="8707" width="10.5703125" style="106" customWidth="1"/>
    <col min="8708" max="8708" width="9.85546875" style="106" customWidth="1"/>
    <col min="8709" max="8709" width="9.28515625" style="106" customWidth="1"/>
    <col min="8710" max="8710" width="69.140625" style="106" customWidth="1"/>
    <col min="8711" max="8711" width="22.28515625" style="106" customWidth="1"/>
    <col min="8712" max="8712" width="21" style="106" customWidth="1"/>
    <col min="8713" max="8713" width="19" style="106" customWidth="1"/>
    <col min="8714" max="8714" width="21.42578125" style="106" customWidth="1"/>
    <col min="8715" max="8715" width="14" style="106" customWidth="1"/>
    <col min="8716" max="8716" width="14.5703125" style="106" customWidth="1"/>
    <col min="8717" max="8960" width="9.140625" style="106"/>
    <col min="8961" max="8961" width="15.85546875" style="106" customWidth="1"/>
    <col min="8962" max="8963" width="10.5703125" style="106" customWidth="1"/>
    <col min="8964" max="8964" width="9.85546875" style="106" customWidth="1"/>
    <col min="8965" max="8965" width="9.28515625" style="106" customWidth="1"/>
    <col min="8966" max="8966" width="69.140625" style="106" customWidth="1"/>
    <col min="8967" max="8967" width="22.28515625" style="106" customWidth="1"/>
    <col min="8968" max="8968" width="21" style="106" customWidth="1"/>
    <col min="8969" max="8969" width="19" style="106" customWidth="1"/>
    <col min="8970" max="8970" width="21.42578125" style="106" customWidth="1"/>
    <col min="8971" max="8971" width="14" style="106" customWidth="1"/>
    <col min="8972" max="8972" width="14.5703125" style="106" customWidth="1"/>
    <col min="8973" max="9216" width="9.140625" style="106"/>
    <col min="9217" max="9217" width="15.85546875" style="106" customWidth="1"/>
    <col min="9218" max="9219" width="10.5703125" style="106" customWidth="1"/>
    <col min="9220" max="9220" width="9.85546875" style="106" customWidth="1"/>
    <col min="9221" max="9221" width="9.28515625" style="106" customWidth="1"/>
    <col min="9222" max="9222" width="69.140625" style="106" customWidth="1"/>
    <col min="9223" max="9223" width="22.28515625" style="106" customWidth="1"/>
    <col min="9224" max="9224" width="21" style="106" customWidth="1"/>
    <col min="9225" max="9225" width="19" style="106" customWidth="1"/>
    <col min="9226" max="9226" width="21.42578125" style="106" customWidth="1"/>
    <col min="9227" max="9227" width="14" style="106" customWidth="1"/>
    <col min="9228" max="9228" width="14.5703125" style="106" customWidth="1"/>
    <col min="9229" max="9472" width="9.140625" style="106"/>
    <col min="9473" max="9473" width="15.85546875" style="106" customWidth="1"/>
    <col min="9474" max="9475" width="10.5703125" style="106" customWidth="1"/>
    <col min="9476" max="9476" width="9.85546875" style="106" customWidth="1"/>
    <col min="9477" max="9477" width="9.28515625" style="106" customWidth="1"/>
    <col min="9478" max="9478" width="69.140625" style="106" customWidth="1"/>
    <col min="9479" max="9479" width="22.28515625" style="106" customWidth="1"/>
    <col min="9480" max="9480" width="21" style="106" customWidth="1"/>
    <col min="9481" max="9481" width="19" style="106" customWidth="1"/>
    <col min="9482" max="9482" width="21.42578125" style="106" customWidth="1"/>
    <col min="9483" max="9483" width="14" style="106" customWidth="1"/>
    <col min="9484" max="9484" width="14.5703125" style="106" customWidth="1"/>
    <col min="9485" max="9728" width="9.140625" style="106"/>
    <col min="9729" max="9729" width="15.85546875" style="106" customWidth="1"/>
    <col min="9730" max="9731" width="10.5703125" style="106" customWidth="1"/>
    <col min="9732" max="9732" width="9.85546875" style="106" customWidth="1"/>
    <col min="9733" max="9733" width="9.28515625" style="106" customWidth="1"/>
    <col min="9734" max="9734" width="69.140625" style="106" customWidth="1"/>
    <col min="9735" max="9735" width="22.28515625" style="106" customWidth="1"/>
    <col min="9736" max="9736" width="21" style="106" customWidth="1"/>
    <col min="9737" max="9737" width="19" style="106" customWidth="1"/>
    <col min="9738" max="9738" width="21.42578125" style="106" customWidth="1"/>
    <col min="9739" max="9739" width="14" style="106" customWidth="1"/>
    <col min="9740" max="9740" width="14.5703125" style="106" customWidth="1"/>
    <col min="9741" max="9984" width="9.140625" style="106"/>
    <col min="9985" max="9985" width="15.85546875" style="106" customWidth="1"/>
    <col min="9986" max="9987" width="10.5703125" style="106" customWidth="1"/>
    <col min="9988" max="9988" width="9.85546875" style="106" customWidth="1"/>
    <col min="9989" max="9989" width="9.28515625" style="106" customWidth="1"/>
    <col min="9990" max="9990" width="69.140625" style="106" customWidth="1"/>
    <col min="9991" max="9991" width="22.28515625" style="106" customWidth="1"/>
    <col min="9992" max="9992" width="21" style="106" customWidth="1"/>
    <col min="9993" max="9993" width="19" style="106" customWidth="1"/>
    <col min="9994" max="9994" width="21.42578125" style="106" customWidth="1"/>
    <col min="9995" max="9995" width="14" style="106" customWidth="1"/>
    <col min="9996" max="9996" width="14.5703125" style="106" customWidth="1"/>
    <col min="9997" max="10240" width="9.140625" style="106"/>
    <col min="10241" max="10241" width="15.85546875" style="106" customWidth="1"/>
    <col min="10242" max="10243" width="10.5703125" style="106" customWidth="1"/>
    <col min="10244" max="10244" width="9.85546875" style="106" customWidth="1"/>
    <col min="10245" max="10245" width="9.28515625" style="106" customWidth="1"/>
    <col min="10246" max="10246" width="69.140625" style="106" customWidth="1"/>
    <col min="10247" max="10247" width="22.28515625" style="106" customWidth="1"/>
    <col min="10248" max="10248" width="21" style="106" customWidth="1"/>
    <col min="10249" max="10249" width="19" style="106" customWidth="1"/>
    <col min="10250" max="10250" width="21.42578125" style="106" customWidth="1"/>
    <col min="10251" max="10251" width="14" style="106" customWidth="1"/>
    <col min="10252" max="10252" width="14.5703125" style="106" customWidth="1"/>
    <col min="10253" max="10496" width="9.140625" style="106"/>
    <col min="10497" max="10497" width="15.85546875" style="106" customWidth="1"/>
    <col min="10498" max="10499" width="10.5703125" style="106" customWidth="1"/>
    <col min="10500" max="10500" width="9.85546875" style="106" customWidth="1"/>
    <col min="10501" max="10501" width="9.28515625" style="106" customWidth="1"/>
    <col min="10502" max="10502" width="69.140625" style="106" customWidth="1"/>
    <col min="10503" max="10503" width="22.28515625" style="106" customWidth="1"/>
    <col min="10504" max="10504" width="21" style="106" customWidth="1"/>
    <col min="10505" max="10505" width="19" style="106" customWidth="1"/>
    <col min="10506" max="10506" width="21.42578125" style="106" customWidth="1"/>
    <col min="10507" max="10507" width="14" style="106" customWidth="1"/>
    <col min="10508" max="10508" width="14.5703125" style="106" customWidth="1"/>
    <col min="10509" max="10752" width="9.140625" style="106"/>
    <col min="10753" max="10753" width="15.85546875" style="106" customWidth="1"/>
    <col min="10754" max="10755" width="10.5703125" style="106" customWidth="1"/>
    <col min="10756" max="10756" width="9.85546875" style="106" customWidth="1"/>
    <col min="10757" max="10757" width="9.28515625" style="106" customWidth="1"/>
    <col min="10758" max="10758" width="69.140625" style="106" customWidth="1"/>
    <col min="10759" max="10759" width="22.28515625" style="106" customWidth="1"/>
    <col min="10760" max="10760" width="21" style="106" customWidth="1"/>
    <col min="10761" max="10761" width="19" style="106" customWidth="1"/>
    <col min="10762" max="10762" width="21.42578125" style="106" customWidth="1"/>
    <col min="10763" max="10763" width="14" style="106" customWidth="1"/>
    <col min="10764" max="10764" width="14.5703125" style="106" customWidth="1"/>
    <col min="10765" max="11008" width="9.140625" style="106"/>
    <col min="11009" max="11009" width="15.85546875" style="106" customWidth="1"/>
    <col min="11010" max="11011" width="10.5703125" style="106" customWidth="1"/>
    <col min="11012" max="11012" width="9.85546875" style="106" customWidth="1"/>
    <col min="11013" max="11013" width="9.28515625" style="106" customWidth="1"/>
    <col min="11014" max="11014" width="69.140625" style="106" customWidth="1"/>
    <col min="11015" max="11015" width="22.28515625" style="106" customWidth="1"/>
    <col min="11016" max="11016" width="21" style="106" customWidth="1"/>
    <col min="11017" max="11017" width="19" style="106" customWidth="1"/>
    <col min="11018" max="11018" width="21.42578125" style="106" customWidth="1"/>
    <col min="11019" max="11019" width="14" style="106" customWidth="1"/>
    <col min="11020" max="11020" width="14.5703125" style="106" customWidth="1"/>
    <col min="11021" max="11264" width="9.140625" style="106"/>
    <col min="11265" max="11265" width="15.85546875" style="106" customWidth="1"/>
    <col min="11266" max="11267" width="10.5703125" style="106" customWidth="1"/>
    <col min="11268" max="11268" width="9.85546875" style="106" customWidth="1"/>
    <col min="11269" max="11269" width="9.28515625" style="106" customWidth="1"/>
    <col min="11270" max="11270" width="69.140625" style="106" customWidth="1"/>
    <col min="11271" max="11271" width="22.28515625" style="106" customWidth="1"/>
    <col min="11272" max="11272" width="21" style="106" customWidth="1"/>
    <col min="11273" max="11273" width="19" style="106" customWidth="1"/>
    <col min="11274" max="11274" width="21.42578125" style="106" customWidth="1"/>
    <col min="11275" max="11275" width="14" style="106" customWidth="1"/>
    <col min="11276" max="11276" width="14.5703125" style="106" customWidth="1"/>
    <col min="11277" max="11520" width="9.140625" style="106"/>
    <col min="11521" max="11521" width="15.85546875" style="106" customWidth="1"/>
    <col min="11522" max="11523" width="10.5703125" style="106" customWidth="1"/>
    <col min="11524" max="11524" width="9.85546875" style="106" customWidth="1"/>
    <col min="11525" max="11525" width="9.28515625" style="106" customWidth="1"/>
    <col min="11526" max="11526" width="69.140625" style="106" customWidth="1"/>
    <col min="11527" max="11527" width="22.28515625" style="106" customWidth="1"/>
    <col min="11528" max="11528" width="21" style="106" customWidth="1"/>
    <col min="11529" max="11529" width="19" style="106" customWidth="1"/>
    <col min="11530" max="11530" width="21.42578125" style="106" customWidth="1"/>
    <col min="11531" max="11531" width="14" style="106" customWidth="1"/>
    <col min="11532" max="11532" width="14.5703125" style="106" customWidth="1"/>
    <col min="11533" max="11776" width="9.140625" style="106"/>
    <col min="11777" max="11777" width="15.85546875" style="106" customWidth="1"/>
    <col min="11778" max="11779" width="10.5703125" style="106" customWidth="1"/>
    <col min="11780" max="11780" width="9.85546875" style="106" customWidth="1"/>
    <col min="11781" max="11781" width="9.28515625" style="106" customWidth="1"/>
    <col min="11782" max="11782" width="69.140625" style="106" customWidth="1"/>
    <col min="11783" max="11783" width="22.28515625" style="106" customWidth="1"/>
    <col min="11784" max="11784" width="21" style="106" customWidth="1"/>
    <col min="11785" max="11785" width="19" style="106" customWidth="1"/>
    <col min="11786" max="11786" width="21.42578125" style="106" customWidth="1"/>
    <col min="11787" max="11787" width="14" style="106" customWidth="1"/>
    <col min="11788" max="11788" width="14.5703125" style="106" customWidth="1"/>
    <col min="11789" max="12032" width="9.140625" style="106"/>
    <col min="12033" max="12033" width="15.85546875" style="106" customWidth="1"/>
    <col min="12034" max="12035" width="10.5703125" style="106" customWidth="1"/>
    <col min="12036" max="12036" width="9.85546875" style="106" customWidth="1"/>
    <col min="12037" max="12037" width="9.28515625" style="106" customWidth="1"/>
    <col min="12038" max="12038" width="69.140625" style="106" customWidth="1"/>
    <col min="12039" max="12039" width="22.28515625" style="106" customWidth="1"/>
    <col min="12040" max="12040" width="21" style="106" customWidth="1"/>
    <col min="12041" max="12041" width="19" style="106" customWidth="1"/>
    <col min="12042" max="12042" width="21.42578125" style="106" customWidth="1"/>
    <col min="12043" max="12043" width="14" style="106" customWidth="1"/>
    <col min="12044" max="12044" width="14.5703125" style="106" customWidth="1"/>
    <col min="12045" max="12288" width="9.140625" style="106"/>
    <col min="12289" max="12289" width="15.85546875" style="106" customWidth="1"/>
    <col min="12290" max="12291" width="10.5703125" style="106" customWidth="1"/>
    <col min="12292" max="12292" width="9.85546875" style="106" customWidth="1"/>
    <col min="12293" max="12293" width="9.28515625" style="106" customWidth="1"/>
    <col min="12294" max="12294" width="69.140625" style="106" customWidth="1"/>
    <col min="12295" max="12295" width="22.28515625" style="106" customWidth="1"/>
    <col min="12296" max="12296" width="21" style="106" customWidth="1"/>
    <col min="12297" max="12297" width="19" style="106" customWidth="1"/>
    <col min="12298" max="12298" width="21.42578125" style="106" customWidth="1"/>
    <col min="12299" max="12299" width="14" style="106" customWidth="1"/>
    <col min="12300" max="12300" width="14.5703125" style="106" customWidth="1"/>
    <col min="12301" max="12544" width="9.140625" style="106"/>
    <col min="12545" max="12545" width="15.85546875" style="106" customWidth="1"/>
    <col min="12546" max="12547" width="10.5703125" style="106" customWidth="1"/>
    <col min="12548" max="12548" width="9.85546875" style="106" customWidth="1"/>
    <col min="12549" max="12549" width="9.28515625" style="106" customWidth="1"/>
    <col min="12550" max="12550" width="69.140625" style="106" customWidth="1"/>
    <col min="12551" max="12551" width="22.28515625" style="106" customWidth="1"/>
    <col min="12552" max="12552" width="21" style="106" customWidth="1"/>
    <col min="12553" max="12553" width="19" style="106" customWidth="1"/>
    <col min="12554" max="12554" width="21.42578125" style="106" customWidth="1"/>
    <col min="12555" max="12555" width="14" style="106" customWidth="1"/>
    <col min="12556" max="12556" width="14.5703125" style="106" customWidth="1"/>
    <col min="12557" max="12800" width="9.140625" style="106"/>
    <col min="12801" max="12801" width="15.85546875" style="106" customWidth="1"/>
    <col min="12802" max="12803" width="10.5703125" style="106" customWidth="1"/>
    <col min="12804" max="12804" width="9.85546875" style="106" customWidth="1"/>
    <col min="12805" max="12805" width="9.28515625" style="106" customWidth="1"/>
    <col min="12806" max="12806" width="69.140625" style="106" customWidth="1"/>
    <col min="12807" max="12807" width="22.28515625" style="106" customWidth="1"/>
    <col min="12808" max="12808" width="21" style="106" customWidth="1"/>
    <col min="12809" max="12809" width="19" style="106" customWidth="1"/>
    <col min="12810" max="12810" width="21.42578125" style="106" customWidth="1"/>
    <col min="12811" max="12811" width="14" style="106" customWidth="1"/>
    <col min="12812" max="12812" width="14.5703125" style="106" customWidth="1"/>
    <col min="12813" max="13056" width="9.140625" style="106"/>
    <col min="13057" max="13057" width="15.85546875" style="106" customWidth="1"/>
    <col min="13058" max="13059" width="10.5703125" style="106" customWidth="1"/>
    <col min="13060" max="13060" width="9.85546875" style="106" customWidth="1"/>
    <col min="13061" max="13061" width="9.28515625" style="106" customWidth="1"/>
    <col min="13062" max="13062" width="69.140625" style="106" customWidth="1"/>
    <col min="13063" max="13063" width="22.28515625" style="106" customWidth="1"/>
    <col min="13064" max="13064" width="21" style="106" customWidth="1"/>
    <col min="13065" max="13065" width="19" style="106" customWidth="1"/>
    <col min="13066" max="13066" width="21.42578125" style="106" customWidth="1"/>
    <col min="13067" max="13067" width="14" style="106" customWidth="1"/>
    <col min="13068" max="13068" width="14.5703125" style="106" customWidth="1"/>
    <col min="13069" max="13312" width="9.140625" style="106"/>
    <col min="13313" max="13313" width="15.85546875" style="106" customWidth="1"/>
    <col min="13314" max="13315" width="10.5703125" style="106" customWidth="1"/>
    <col min="13316" max="13316" width="9.85546875" style="106" customWidth="1"/>
    <col min="13317" max="13317" width="9.28515625" style="106" customWidth="1"/>
    <col min="13318" max="13318" width="69.140625" style="106" customWidth="1"/>
    <col min="13319" max="13319" width="22.28515625" style="106" customWidth="1"/>
    <col min="13320" max="13320" width="21" style="106" customWidth="1"/>
    <col min="13321" max="13321" width="19" style="106" customWidth="1"/>
    <col min="13322" max="13322" width="21.42578125" style="106" customWidth="1"/>
    <col min="13323" max="13323" width="14" style="106" customWidth="1"/>
    <col min="13324" max="13324" width="14.5703125" style="106" customWidth="1"/>
    <col min="13325" max="13568" width="9.140625" style="106"/>
    <col min="13569" max="13569" width="15.85546875" style="106" customWidth="1"/>
    <col min="13570" max="13571" width="10.5703125" style="106" customWidth="1"/>
    <col min="13572" max="13572" width="9.85546875" style="106" customWidth="1"/>
    <col min="13573" max="13573" width="9.28515625" style="106" customWidth="1"/>
    <col min="13574" max="13574" width="69.140625" style="106" customWidth="1"/>
    <col min="13575" max="13575" width="22.28515625" style="106" customWidth="1"/>
    <col min="13576" max="13576" width="21" style="106" customWidth="1"/>
    <col min="13577" max="13577" width="19" style="106" customWidth="1"/>
    <col min="13578" max="13578" width="21.42578125" style="106" customWidth="1"/>
    <col min="13579" max="13579" width="14" style="106" customWidth="1"/>
    <col min="13580" max="13580" width="14.5703125" style="106" customWidth="1"/>
    <col min="13581" max="13824" width="9.140625" style="106"/>
    <col min="13825" max="13825" width="15.85546875" style="106" customWidth="1"/>
    <col min="13826" max="13827" width="10.5703125" style="106" customWidth="1"/>
    <col min="13828" max="13828" width="9.85546875" style="106" customWidth="1"/>
    <col min="13829" max="13829" width="9.28515625" style="106" customWidth="1"/>
    <col min="13830" max="13830" width="69.140625" style="106" customWidth="1"/>
    <col min="13831" max="13831" width="22.28515625" style="106" customWidth="1"/>
    <col min="13832" max="13832" width="21" style="106" customWidth="1"/>
    <col min="13833" max="13833" width="19" style="106" customWidth="1"/>
    <col min="13834" max="13834" width="21.42578125" style="106" customWidth="1"/>
    <col min="13835" max="13835" width="14" style="106" customWidth="1"/>
    <col min="13836" max="13836" width="14.5703125" style="106" customWidth="1"/>
    <col min="13837" max="14080" width="9.140625" style="106"/>
    <col min="14081" max="14081" width="15.85546875" style="106" customWidth="1"/>
    <col min="14082" max="14083" width="10.5703125" style="106" customWidth="1"/>
    <col min="14084" max="14084" width="9.85546875" style="106" customWidth="1"/>
    <col min="14085" max="14085" width="9.28515625" style="106" customWidth="1"/>
    <col min="14086" max="14086" width="69.140625" style="106" customWidth="1"/>
    <col min="14087" max="14087" width="22.28515625" style="106" customWidth="1"/>
    <col min="14088" max="14088" width="21" style="106" customWidth="1"/>
    <col min="14089" max="14089" width="19" style="106" customWidth="1"/>
    <col min="14090" max="14090" width="21.42578125" style="106" customWidth="1"/>
    <col min="14091" max="14091" width="14" style="106" customWidth="1"/>
    <col min="14092" max="14092" width="14.5703125" style="106" customWidth="1"/>
    <col min="14093" max="14336" width="9.140625" style="106"/>
    <col min="14337" max="14337" width="15.85546875" style="106" customWidth="1"/>
    <col min="14338" max="14339" width="10.5703125" style="106" customWidth="1"/>
    <col min="14340" max="14340" width="9.85546875" style="106" customWidth="1"/>
    <col min="14341" max="14341" width="9.28515625" style="106" customWidth="1"/>
    <col min="14342" max="14342" width="69.140625" style="106" customWidth="1"/>
    <col min="14343" max="14343" width="22.28515625" style="106" customWidth="1"/>
    <col min="14344" max="14344" width="21" style="106" customWidth="1"/>
    <col min="14345" max="14345" width="19" style="106" customWidth="1"/>
    <col min="14346" max="14346" width="21.42578125" style="106" customWidth="1"/>
    <col min="14347" max="14347" width="14" style="106" customWidth="1"/>
    <col min="14348" max="14348" width="14.5703125" style="106" customWidth="1"/>
    <col min="14349" max="14592" width="9.140625" style="106"/>
    <col min="14593" max="14593" width="15.85546875" style="106" customWidth="1"/>
    <col min="14594" max="14595" width="10.5703125" style="106" customWidth="1"/>
    <col min="14596" max="14596" width="9.85546875" style="106" customWidth="1"/>
    <col min="14597" max="14597" width="9.28515625" style="106" customWidth="1"/>
    <col min="14598" max="14598" width="69.140625" style="106" customWidth="1"/>
    <col min="14599" max="14599" width="22.28515625" style="106" customWidth="1"/>
    <col min="14600" max="14600" width="21" style="106" customWidth="1"/>
    <col min="14601" max="14601" width="19" style="106" customWidth="1"/>
    <col min="14602" max="14602" width="21.42578125" style="106" customWidth="1"/>
    <col min="14603" max="14603" width="14" style="106" customWidth="1"/>
    <col min="14604" max="14604" width="14.5703125" style="106" customWidth="1"/>
    <col min="14605" max="14848" width="9.140625" style="106"/>
    <col min="14849" max="14849" width="15.85546875" style="106" customWidth="1"/>
    <col min="14850" max="14851" width="10.5703125" style="106" customWidth="1"/>
    <col min="14852" max="14852" width="9.85546875" style="106" customWidth="1"/>
    <col min="14853" max="14853" width="9.28515625" style="106" customWidth="1"/>
    <col min="14854" max="14854" width="69.140625" style="106" customWidth="1"/>
    <col min="14855" max="14855" width="22.28515625" style="106" customWidth="1"/>
    <col min="14856" max="14856" width="21" style="106" customWidth="1"/>
    <col min="14857" max="14857" width="19" style="106" customWidth="1"/>
    <col min="14858" max="14858" width="21.42578125" style="106" customWidth="1"/>
    <col min="14859" max="14859" width="14" style="106" customWidth="1"/>
    <col min="14860" max="14860" width="14.5703125" style="106" customWidth="1"/>
    <col min="14861" max="15104" width="9.140625" style="106"/>
    <col min="15105" max="15105" width="15.85546875" style="106" customWidth="1"/>
    <col min="15106" max="15107" width="10.5703125" style="106" customWidth="1"/>
    <col min="15108" max="15108" width="9.85546875" style="106" customWidth="1"/>
    <col min="15109" max="15109" width="9.28515625" style="106" customWidth="1"/>
    <col min="15110" max="15110" width="69.140625" style="106" customWidth="1"/>
    <col min="15111" max="15111" width="22.28515625" style="106" customWidth="1"/>
    <col min="15112" max="15112" width="21" style="106" customWidth="1"/>
    <col min="15113" max="15113" width="19" style="106" customWidth="1"/>
    <col min="15114" max="15114" width="21.42578125" style="106" customWidth="1"/>
    <col min="15115" max="15115" width="14" style="106" customWidth="1"/>
    <col min="15116" max="15116" width="14.5703125" style="106" customWidth="1"/>
    <col min="15117" max="15360" width="9.140625" style="106"/>
    <col min="15361" max="15361" width="15.85546875" style="106" customWidth="1"/>
    <col min="15362" max="15363" width="10.5703125" style="106" customWidth="1"/>
    <col min="15364" max="15364" width="9.85546875" style="106" customWidth="1"/>
    <col min="15365" max="15365" width="9.28515625" style="106" customWidth="1"/>
    <col min="15366" max="15366" width="69.140625" style="106" customWidth="1"/>
    <col min="15367" max="15367" width="22.28515625" style="106" customWidth="1"/>
    <col min="15368" max="15368" width="21" style="106" customWidth="1"/>
    <col min="15369" max="15369" width="19" style="106" customWidth="1"/>
    <col min="15370" max="15370" width="21.42578125" style="106" customWidth="1"/>
    <col min="15371" max="15371" width="14" style="106" customWidth="1"/>
    <col min="15372" max="15372" width="14.5703125" style="106" customWidth="1"/>
    <col min="15373" max="15616" width="9.140625" style="106"/>
    <col min="15617" max="15617" width="15.85546875" style="106" customWidth="1"/>
    <col min="15618" max="15619" width="10.5703125" style="106" customWidth="1"/>
    <col min="15620" max="15620" width="9.85546875" style="106" customWidth="1"/>
    <col min="15621" max="15621" width="9.28515625" style="106" customWidth="1"/>
    <col min="15622" max="15622" width="69.140625" style="106" customWidth="1"/>
    <col min="15623" max="15623" width="22.28515625" style="106" customWidth="1"/>
    <col min="15624" max="15624" width="21" style="106" customWidth="1"/>
    <col min="15625" max="15625" width="19" style="106" customWidth="1"/>
    <col min="15626" max="15626" width="21.42578125" style="106" customWidth="1"/>
    <col min="15627" max="15627" width="14" style="106" customWidth="1"/>
    <col min="15628" max="15628" width="14.5703125" style="106" customWidth="1"/>
    <col min="15629" max="15872" width="9.140625" style="106"/>
    <col min="15873" max="15873" width="15.85546875" style="106" customWidth="1"/>
    <col min="15874" max="15875" width="10.5703125" style="106" customWidth="1"/>
    <col min="15876" max="15876" width="9.85546875" style="106" customWidth="1"/>
    <col min="15877" max="15877" width="9.28515625" style="106" customWidth="1"/>
    <col min="15878" max="15878" width="69.140625" style="106" customWidth="1"/>
    <col min="15879" max="15879" width="22.28515625" style="106" customWidth="1"/>
    <col min="15880" max="15880" width="21" style="106" customWidth="1"/>
    <col min="15881" max="15881" width="19" style="106" customWidth="1"/>
    <col min="15882" max="15882" width="21.42578125" style="106" customWidth="1"/>
    <col min="15883" max="15883" width="14" style="106" customWidth="1"/>
    <col min="15884" max="15884" width="14.5703125" style="106" customWidth="1"/>
    <col min="15885" max="16128" width="9.140625" style="106"/>
    <col min="16129" max="16129" width="15.85546875" style="106" customWidth="1"/>
    <col min="16130" max="16131" width="10.5703125" style="106" customWidth="1"/>
    <col min="16132" max="16132" width="9.85546875" style="106" customWidth="1"/>
    <col min="16133" max="16133" width="9.28515625" style="106" customWidth="1"/>
    <col min="16134" max="16134" width="69.140625" style="106" customWidth="1"/>
    <col min="16135" max="16135" width="22.28515625" style="106" customWidth="1"/>
    <col min="16136" max="16136" width="21" style="106" customWidth="1"/>
    <col min="16137" max="16137" width="19" style="106" customWidth="1"/>
    <col min="16138" max="16138" width="21.42578125" style="106" customWidth="1"/>
    <col min="16139" max="16139" width="14" style="106" customWidth="1"/>
    <col min="16140" max="16140" width="14.5703125" style="106" customWidth="1"/>
    <col min="16141" max="16384" width="9.140625" style="106"/>
  </cols>
  <sheetData>
    <row r="1" spans="1:12" ht="15" x14ac:dyDescent="0.2">
      <c r="G1" s="107"/>
      <c r="H1" s="107"/>
      <c r="I1" s="107"/>
      <c r="K1" s="107"/>
    </row>
    <row r="3" spans="1:12" ht="23.25" x14ac:dyDescent="0.35">
      <c r="A3" s="108" t="s">
        <v>74</v>
      </c>
      <c r="B3" s="109"/>
      <c r="C3" s="109"/>
      <c r="D3" s="109"/>
      <c r="E3" s="109"/>
      <c r="F3" s="109"/>
      <c r="G3" s="109"/>
      <c r="H3" s="109"/>
      <c r="I3" s="109"/>
      <c r="J3" s="110"/>
      <c r="K3" s="110"/>
    </row>
    <row r="4" spans="1:12" ht="24.75" customHeight="1" x14ac:dyDescent="0.25">
      <c r="A4" s="108" t="s">
        <v>75</v>
      </c>
      <c r="B4" s="108"/>
      <c r="C4" s="108"/>
      <c r="D4" s="108"/>
      <c r="E4" s="111"/>
      <c r="F4" s="111"/>
      <c r="G4" s="110"/>
      <c r="H4" s="110"/>
      <c r="I4" s="110"/>
      <c r="J4" s="110"/>
    </row>
    <row r="5" spans="1:12" ht="15.75" thickBot="1" x14ac:dyDescent="0.25">
      <c r="B5" s="112"/>
      <c r="C5" s="112"/>
      <c r="G5" s="113"/>
      <c r="H5" s="113"/>
      <c r="I5" s="113"/>
      <c r="J5" s="107"/>
      <c r="K5" s="114"/>
      <c r="L5" s="114" t="s">
        <v>76</v>
      </c>
    </row>
    <row r="6" spans="1:12" ht="24" customHeight="1" x14ac:dyDescent="0.25">
      <c r="A6" s="115" t="s">
        <v>77</v>
      </c>
      <c r="B6" s="116" t="s">
        <v>78</v>
      </c>
      <c r="C6" s="117"/>
      <c r="D6" s="117"/>
      <c r="E6" s="118"/>
      <c r="F6" s="119" t="s">
        <v>79</v>
      </c>
      <c r="G6" s="119" t="s">
        <v>80</v>
      </c>
      <c r="H6" s="119" t="s">
        <v>81</v>
      </c>
      <c r="I6" s="119" t="s">
        <v>82</v>
      </c>
      <c r="J6" s="119" t="s">
        <v>82</v>
      </c>
      <c r="K6" s="119" t="s">
        <v>83</v>
      </c>
      <c r="L6" s="119" t="s">
        <v>83</v>
      </c>
    </row>
    <row r="7" spans="1:12" ht="17.25" customHeight="1" x14ac:dyDescent="0.25">
      <c r="A7" s="120" t="s">
        <v>84</v>
      </c>
      <c r="B7" s="121" t="s">
        <v>85</v>
      </c>
      <c r="C7" s="122" t="s">
        <v>86</v>
      </c>
      <c r="D7" s="123" t="s">
        <v>87</v>
      </c>
      <c r="E7" s="124" t="s">
        <v>88</v>
      </c>
      <c r="F7" s="125"/>
      <c r="G7" s="126" t="s">
        <v>89</v>
      </c>
      <c r="H7" s="126" t="s">
        <v>90</v>
      </c>
      <c r="I7" s="126" t="s">
        <v>91</v>
      </c>
      <c r="J7" s="126" t="s">
        <v>92</v>
      </c>
      <c r="K7" s="126" t="s">
        <v>93</v>
      </c>
      <c r="L7" s="126" t="s">
        <v>93</v>
      </c>
    </row>
    <row r="8" spans="1:12" ht="15" x14ac:dyDescent="0.25">
      <c r="A8" s="127" t="s">
        <v>94</v>
      </c>
      <c r="B8" s="128" t="s">
        <v>95</v>
      </c>
      <c r="C8" s="122"/>
      <c r="D8" s="122"/>
      <c r="E8" s="129" t="s">
        <v>96</v>
      </c>
      <c r="F8" s="130"/>
      <c r="G8" s="126" t="s">
        <v>97</v>
      </c>
      <c r="H8" s="126" t="s">
        <v>98</v>
      </c>
      <c r="I8" s="131" t="s">
        <v>99</v>
      </c>
      <c r="J8" s="131" t="s">
        <v>100</v>
      </c>
      <c r="K8" s="132" t="s">
        <v>101</v>
      </c>
      <c r="L8" s="132" t="s">
        <v>102</v>
      </c>
    </row>
    <row r="9" spans="1:12" ht="15.75" thickBot="1" x14ac:dyDescent="0.3">
      <c r="A9" s="127" t="s">
        <v>103</v>
      </c>
      <c r="B9" s="133"/>
      <c r="C9" s="134"/>
      <c r="D9" s="134"/>
      <c r="E9" s="135"/>
      <c r="F9" s="136"/>
      <c r="G9" s="131"/>
      <c r="H9" s="137"/>
      <c r="I9" s="138"/>
      <c r="J9" s="139" t="s">
        <v>99</v>
      </c>
      <c r="K9" s="140"/>
      <c r="L9" s="140"/>
    </row>
    <row r="10" spans="1:12" ht="15" thickBot="1" x14ac:dyDescent="0.25">
      <c r="A10" s="141" t="s">
        <v>12</v>
      </c>
      <c r="B10" s="142" t="s">
        <v>104</v>
      </c>
      <c r="C10" s="143" t="s">
        <v>105</v>
      </c>
      <c r="D10" s="143" t="s">
        <v>106</v>
      </c>
      <c r="E10" s="144" t="s">
        <v>107</v>
      </c>
      <c r="F10" s="144" t="s">
        <v>108</v>
      </c>
      <c r="G10" s="144">
        <v>1</v>
      </c>
      <c r="H10" s="144">
        <v>2</v>
      </c>
      <c r="I10" s="144">
        <v>3</v>
      </c>
      <c r="J10" s="144">
        <v>4</v>
      </c>
      <c r="K10" s="144">
        <v>5</v>
      </c>
      <c r="L10" s="144">
        <v>6</v>
      </c>
    </row>
    <row r="11" spans="1:12" ht="24.75" customHeight="1" x14ac:dyDescent="0.25">
      <c r="A11" s="145" t="s">
        <v>109</v>
      </c>
      <c r="B11" s="146" t="s">
        <v>110</v>
      </c>
      <c r="C11" s="147"/>
      <c r="D11" s="148"/>
      <c r="E11" s="149"/>
      <c r="F11" s="150" t="s">
        <v>111</v>
      </c>
      <c r="G11" s="151">
        <f>SUM(G12+G20+G32+G84)</f>
        <v>60917533</v>
      </c>
      <c r="H11" s="151">
        <f>SUM(H12+H20+H32+H84)</f>
        <v>55547359</v>
      </c>
      <c r="I11" s="151">
        <f>SUM(I12+I20+I32+I84)</f>
        <v>4616955</v>
      </c>
      <c r="J11" s="151">
        <f>SUM(J12+J20+J32+J84)</f>
        <v>54937481</v>
      </c>
      <c r="K11" s="152">
        <f t="shared" ref="K11:L17" si="0">SUM($J11/G11)*100</f>
        <v>90.183364779397749</v>
      </c>
      <c r="L11" s="152">
        <f t="shared" si="0"/>
        <v>98.90205761177593</v>
      </c>
    </row>
    <row r="12" spans="1:12" ht="18.95" customHeight="1" x14ac:dyDescent="0.25">
      <c r="A12" s="153" t="s">
        <v>109</v>
      </c>
      <c r="B12" s="154"/>
      <c r="C12" s="155" t="s">
        <v>112</v>
      </c>
      <c r="D12" s="155"/>
      <c r="E12" s="156"/>
      <c r="F12" s="157" t="s">
        <v>113</v>
      </c>
      <c r="G12" s="158">
        <f>SUM(G13+G14+G16+G17+G18+G19)</f>
        <v>33743095</v>
      </c>
      <c r="H12" s="158">
        <f>SUM(H13+H14+H16+H17+H18+H19)</f>
        <v>30677871</v>
      </c>
      <c r="I12" s="158">
        <f>SUM(I13+I14+I16+I17+I18+I19)</f>
        <v>2659939</v>
      </c>
      <c r="J12" s="158">
        <f>SUM(J13+J14+J16+J17+J18+J19)</f>
        <v>31322075</v>
      </c>
      <c r="K12" s="159">
        <f t="shared" si="0"/>
        <v>92.825139484092972</v>
      </c>
      <c r="L12" s="159">
        <f t="shared" si="0"/>
        <v>102.09989800139651</v>
      </c>
    </row>
    <row r="13" spans="1:12" ht="18.95" customHeight="1" x14ac:dyDescent="0.25">
      <c r="A13" s="160" t="s">
        <v>109</v>
      </c>
      <c r="B13" s="154"/>
      <c r="C13" s="155"/>
      <c r="D13" s="161" t="s">
        <v>114</v>
      </c>
      <c r="E13" s="162"/>
      <c r="F13" s="163" t="s">
        <v>115</v>
      </c>
      <c r="G13" s="164">
        <v>32629729</v>
      </c>
      <c r="H13" s="164">
        <v>29635675</v>
      </c>
      <c r="I13" s="164">
        <v>2567778</v>
      </c>
      <c r="J13" s="164">
        <v>28181859</v>
      </c>
      <c r="K13" s="165">
        <f t="shared" si="0"/>
        <v>86.368657857992019</v>
      </c>
      <c r="L13" s="165">
        <f t="shared" si="0"/>
        <v>95.094371901432979</v>
      </c>
    </row>
    <row r="14" spans="1:12" ht="18.95" customHeight="1" x14ac:dyDescent="0.25">
      <c r="A14" s="160" t="s">
        <v>109</v>
      </c>
      <c r="B14" s="154"/>
      <c r="C14" s="155"/>
      <c r="D14" s="161" t="s">
        <v>116</v>
      </c>
      <c r="E14" s="162"/>
      <c r="F14" s="163" t="s">
        <v>117</v>
      </c>
      <c r="G14" s="164">
        <f>SUM(G15:G15)</f>
        <v>22911</v>
      </c>
      <c r="H14" s="164">
        <f>SUM(H15:H15)</f>
        <v>21445</v>
      </c>
      <c r="I14" s="164">
        <f>SUM(I15:I15)</f>
        <v>14136</v>
      </c>
      <c r="J14" s="164">
        <f>SUM(J15:J15)</f>
        <v>107429</v>
      </c>
      <c r="K14" s="165">
        <f t="shared" si="0"/>
        <v>468.89703635808127</v>
      </c>
      <c r="L14" s="165">
        <f t="shared" si="0"/>
        <v>500.95127069246911</v>
      </c>
    </row>
    <row r="15" spans="1:12" ht="18.95" customHeight="1" x14ac:dyDescent="0.2">
      <c r="A15" s="166" t="s">
        <v>109</v>
      </c>
      <c r="B15" s="167"/>
      <c r="C15" s="168"/>
      <c r="D15" s="169"/>
      <c r="E15" s="170" t="s">
        <v>118</v>
      </c>
      <c r="F15" s="171" t="s">
        <v>119</v>
      </c>
      <c r="G15" s="172">
        <v>22911</v>
      </c>
      <c r="H15" s="172">
        <v>21445</v>
      </c>
      <c r="I15" s="172">
        <v>14136</v>
      </c>
      <c r="J15" s="172">
        <v>107429</v>
      </c>
      <c r="K15" s="173">
        <f t="shared" si="0"/>
        <v>468.89703635808127</v>
      </c>
      <c r="L15" s="173">
        <f t="shared" si="0"/>
        <v>500.95127069246911</v>
      </c>
    </row>
    <row r="16" spans="1:12" ht="18.95" customHeight="1" x14ac:dyDescent="0.25">
      <c r="A16" s="160" t="s">
        <v>109</v>
      </c>
      <c r="B16" s="154"/>
      <c r="C16" s="155"/>
      <c r="D16" s="161" t="s">
        <v>120</v>
      </c>
      <c r="E16" s="162"/>
      <c r="F16" s="163" t="s">
        <v>121</v>
      </c>
      <c r="G16" s="164">
        <v>191</v>
      </c>
      <c r="H16" s="164">
        <v>162</v>
      </c>
      <c r="I16" s="164">
        <v>669</v>
      </c>
      <c r="J16" s="164">
        <v>9202</v>
      </c>
      <c r="K16" s="165">
        <f t="shared" si="0"/>
        <v>4817.8010471204188</v>
      </c>
      <c r="L16" s="165">
        <f t="shared" si="0"/>
        <v>5680.2469135802467</v>
      </c>
    </row>
    <row r="17" spans="1:12" ht="18.95" customHeight="1" x14ac:dyDescent="0.25">
      <c r="A17" s="160" t="s">
        <v>109</v>
      </c>
      <c r="B17" s="154"/>
      <c r="C17" s="155"/>
      <c r="D17" s="161" t="s">
        <v>122</v>
      </c>
      <c r="E17" s="162"/>
      <c r="F17" s="163" t="s">
        <v>123</v>
      </c>
      <c r="G17" s="164">
        <v>1090264</v>
      </c>
      <c r="H17" s="164">
        <v>1020589</v>
      </c>
      <c r="I17" s="164">
        <v>77356</v>
      </c>
      <c r="J17" s="164">
        <v>3023585</v>
      </c>
      <c r="K17" s="165">
        <f t="shared" si="0"/>
        <v>277.32595041201029</v>
      </c>
      <c r="L17" s="165">
        <f t="shared" si="0"/>
        <v>296.25882701067718</v>
      </c>
    </row>
    <row r="18" spans="1:12" ht="18.95" hidden="1" customHeight="1" x14ac:dyDescent="0.25">
      <c r="A18" s="160"/>
      <c r="B18" s="154"/>
      <c r="C18" s="155"/>
      <c r="D18" s="161" t="s">
        <v>124</v>
      </c>
      <c r="E18" s="162"/>
      <c r="F18" s="163" t="s">
        <v>125</v>
      </c>
      <c r="G18" s="164">
        <v>0</v>
      </c>
      <c r="H18" s="164">
        <v>0</v>
      </c>
      <c r="I18" s="164">
        <v>0</v>
      </c>
      <c r="J18" s="164">
        <v>0</v>
      </c>
      <c r="K18" s="165">
        <v>0</v>
      </c>
      <c r="L18" s="165">
        <v>0</v>
      </c>
    </row>
    <row r="19" spans="1:12" ht="18.95" hidden="1" customHeight="1" x14ac:dyDescent="0.25">
      <c r="A19" s="160"/>
      <c r="B19" s="154"/>
      <c r="C19" s="155"/>
      <c r="D19" s="161" t="s">
        <v>126</v>
      </c>
      <c r="E19" s="162"/>
      <c r="F19" s="163" t="s">
        <v>127</v>
      </c>
      <c r="G19" s="164">
        <v>0</v>
      </c>
      <c r="H19" s="164">
        <v>0</v>
      </c>
      <c r="I19" s="164">
        <v>0</v>
      </c>
      <c r="J19" s="164">
        <v>0</v>
      </c>
      <c r="K19" s="165">
        <v>0</v>
      </c>
      <c r="L19" s="165">
        <v>0</v>
      </c>
    </row>
    <row r="20" spans="1:12" ht="18.95" customHeight="1" x14ac:dyDescent="0.25">
      <c r="A20" s="153" t="s">
        <v>109</v>
      </c>
      <c r="B20" s="174"/>
      <c r="C20" s="175" t="s">
        <v>128</v>
      </c>
      <c r="D20" s="175"/>
      <c r="E20" s="176"/>
      <c r="F20" s="177" t="s">
        <v>129</v>
      </c>
      <c r="G20" s="178">
        <v>13114892</v>
      </c>
      <c r="H20" s="179">
        <v>11979196</v>
      </c>
      <c r="I20" s="179">
        <v>991052</v>
      </c>
      <c r="J20" s="179">
        <v>11928576</v>
      </c>
      <c r="K20" s="159">
        <f t="shared" ref="K20:L62" si="1">SUM($J20/G20)*100</f>
        <v>90.954435614109514</v>
      </c>
      <c r="L20" s="159">
        <f t="shared" si="1"/>
        <v>99.577434078213599</v>
      </c>
    </row>
    <row r="21" spans="1:12" ht="18.95" hidden="1" customHeight="1" x14ac:dyDescent="0.2">
      <c r="A21" s="160" t="s">
        <v>109</v>
      </c>
      <c r="B21" s="167"/>
      <c r="C21" s="168"/>
      <c r="D21" s="180" t="s">
        <v>130</v>
      </c>
      <c r="E21" s="181"/>
      <c r="F21" s="182" t="s">
        <v>131</v>
      </c>
      <c r="G21" s="164"/>
      <c r="H21" s="164"/>
      <c r="I21" s="164"/>
      <c r="J21" s="164"/>
      <c r="K21" s="165" t="e">
        <f t="shared" si="1"/>
        <v>#DIV/0!</v>
      </c>
      <c r="L21" s="165" t="e">
        <f t="shared" si="1"/>
        <v>#DIV/0!</v>
      </c>
    </row>
    <row r="22" spans="1:12" ht="18.95" hidden="1" customHeight="1" x14ac:dyDescent="0.2">
      <c r="A22" s="160" t="s">
        <v>109</v>
      </c>
      <c r="B22" s="167"/>
      <c r="C22" s="168"/>
      <c r="D22" s="180" t="s">
        <v>132</v>
      </c>
      <c r="E22" s="181"/>
      <c r="F22" s="182" t="s">
        <v>133</v>
      </c>
      <c r="G22" s="164"/>
      <c r="H22" s="164"/>
      <c r="I22" s="164"/>
      <c r="J22" s="164"/>
      <c r="K22" s="165" t="e">
        <f t="shared" si="1"/>
        <v>#DIV/0!</v>
      </c>
      <c r="L22" s="165" t="e">
        <f t="shared" si="1"/>
        <v>#DIV/0!</v>
      </c>
    </row>
    <row r="23" spans="1:12" ht="18.95" hidden="1" customHeight="1" x14ac:dyDescent="0.2">
      <c r="A23" s="160" t="s">
        <v>109</v>
      </c>
      <c r="B23" s="167"/>
      <c r="C23" s="168"/>
      <c r="D23" s="180" t="s">
        <v>134</v>
      </c>
      <c r="E23" s="181"/>
      <c r="F23" s="182" t="s">
        <v>135</v>
      </c>
      <c r="G23" s="164"/>
      <c r="H23" s="164"/>
      <c r="I23" s="164">
        <f>SUM(I24:I30)</f>
        <v>0</v>
      </c>
      <c r="J23" s="164">
        <f>SUM(J24:J30)</f>
        <v>0</v>
      </c>
      <c r="K23" s="165" t="e">
        <f t="shared" si="1"/>
        <v>#DIV/0!</v>
      </c>
      <c r="L23" s="165" t="e">
        <f t="shared" si="1"/>
        <v>#DIV/0!</v>
      </c>
    </row>
    <row r="24" spans="1:12" ht="18.95" hidden="1" customHeight="1" x14ac:dyDescent="0.2">
      <c r="A24" s="166" t="s">
        <v>109</v>
      </c>
      <c r="B24" s="167"/>
      <c r="C24" s="168"/>
      <c r="D24" s="169"/>
      <c r="E24" s="170" t="s">
        <v>136</v>
      </c>
      <c r="F24" s="183" t="s">
        <v>137</v>
      </c>
      <c r="G24" s="172"/>
      <c r="H24" s="172"/>
      <c r="I24" s="172"/>
      <c r="J24" s="172"/>
      <c r="K24" s="173" t="e">
        <f t="shared" si="1"/>
        <v>#DIV/0!</v>
      </c>
      <c r="L24" s="173" t="e">
        <f t="shared" si="1"/>
        <v>#DIV/0!</v>
      </c>
    </row>
    <row r="25" spans="1:12" ht="18.95" hidden="1" customHeight="1" x14ac:dyDescent="0.2">
      <c r="A25" s="166" t="s">
        <v>109</v>
      </c>
      <c r="B25" s="167"/>
      <c r="C25" s="168"/>
      <c r="D25" s="169"/>
      <c r="E25" s="170" t="s">
        <v>138</v>
      </c>
      <c r="F25" s="171" t="s">
        <v>139</v>
      </c>
      <c r="G25" s="172"/>
      <c r="H25" s="172"/>
      <c r="I25" s="172"/>
      <c r="J25" s="172"/>
      <c r="K25" s="173" t="e">
        <f t="shared" si="1"/>
        <v>#DIV/0!</v>
      </c>
      <c r="L25" s="173" t="e">
        <f t="shared" si="1"/>
        <v>#DIV/0!</v>
      </c>
    </row>
    <row r="26" spans="1:12" ht="18.95" hidden="1" customHeight="1" x14ac:dyDescent="0.2">
      <c r="A26" s="166" t="s">
        <v>109</v>
      </c>
      <c r="B26" s="167"/>
      <c r="C26" s="168"/>
      <c r="D26" s="169"/>
      <c r="E26" s="170" t="s">
        <v>140</v>
      </c>
      <c r="F26" s="184" t="s">
        <v>141</v>
      </c>
      <c r="G26" s="172"/>
      <c r="H26" s="172"/>
      <c r="I26" s="172"/>
      <c r="J26" s="172"/>
      <c r="K26" s="173" t="e">
        <f t="shared" si="1"/>
        <v>#DIV/0!</v>
      </c>
      <c r="L26" s="173" t="e">
        <f t="shared" si="1"/>
        <v>#DIV/0!</v>
      </c>
    </row>
    <row r="27" spans="1:12" ht="18.95" hidden="1" customHeight="1" x14ac:dyDescent="0.2">
      <c r="A27" s="166" t="s">
        <v>109</v>
      </c>
      <c r="B27" s="167"/>
      <c r="C27" s="168"/>
      <c r="D27" s="169"/>
      <c r="E27" s="170" t="s">
        <v>142</v>
      </c>
      <c r="F27" s="184" t="s">
        <v>143</v>
      </c>
      <c r="G27" s="172"/>
      <c r="H27" s="172"/>
      <c r="I27" s="172"/>
      <c r="J27" s="172"/>
      <c r="K27" s="173" t="e">
        <f t="shared" si="1"/>
        <v>#DIV/0!</v>
      </c>
      <c r="L27" s="173" t="e">
        <f t="shared" si="1"/>
        <v>#DIV/0!</v>
      </c>
    </row>
    <row r="28" spans="1:12" ht="18.95" hidden="1" customHeight="1" x14ac:dyDescent="0.2">
      <c r="A28" s="166" t="s">
        <v>109</v>
      </c>
      <c r="B28" s="167"/>
      <c r="C28" s="168"/>
      <c r="D28" s="169"/>
      <c r="E28" s="170" t="s">
        <v>144</v>
      </c>
      <c r="F28" s="184" t="s">
        <v>145</v>
      </c>
      <c r="G28" s="172"/>
      <c r="H28" s="172"/>
      <c r="I28" s="172"/>
      <c r="J28" s="172"/>
      <c r="K28" s="173" t="e">
        <f t="shared" si="1"/>
        <v>#DIV/0!</v>
      </c>
      <c r="L28" s="173" t="e">
        <f t="shared" si="1"/>
        <v>#DIV/0!</v>
      </c>
    </row>
    <row r="29" spans="1:12" ht="18.95" hidden="1" customHeight="1" x14ac:dyDescent="0.2">
      <c r="A29" s="166" t="s">
        <v>109</v>
      </c>
      <c r="B29" s="167"/>
      <c r="C29" s="168"/>
      <c r="D29" s="169"/>
      <c r="E29" s="170" t="s">
        <v>146</v>
      </c>
      <c r="F29" s="184" t="s">
        <v>147</v>
      </c>
      <c r="G29" s="172"/>
      <c r="H29" s="172"/>
      <c r="I29" s="172"/>
      <c r="J29" s="172"/>
      <c r="K29" s="173" t="e">
        <f t="shared" si="1"/>
        <v>#DIV/0!</v>
      </c>
      <c r="L29" s="173" t="e">
        <f t="shared" si="1"/>
        <v>#DIV/0!</v>
      </c>
    </row>
    <row r="30" spans="1:12" ht="18.95" hidden="1" customHeight="1" x14ac:dyDescent="0.2">
      <c r="A30" s="166" t="s">
        <v>109</v>
      </c>
      <c r="B30" s="167"/>
      <c r="C30" s="168"/>
      <c r="D30" s="169"/>
      <c r="E30" s="170" t="s">
        <v>148</v>
      </c>
      <c r="F30" s="184" t="s">
        <v>149</v>
      </c>
      <c r="G30" s="172"/>
      <c r="H30" s="172"/>
      <c r="I30" s="172"/>
      <c r="J30" s="172"/>
      <c r="K30" s="173" t="e">
        <f t="shared" si="1"/>
        <v>#DIV/0!</v>
      </c>
      <c r="L30" s="173" t="e">
        <f t="shared" si="1"/>
        <v>#DIV/0!</v>
      </c>
    </row>
    <row r="31" spans="1:12" ht="18.95" hidden="1" customHeight="1" x14ac:dyDescent="0.2">
      <c r="A31" s="160" t="s">
        <v>109</v>
      </c>
      <c r="B31" s="167"/>
      <c r="C31" s="168"/>
      <c r="D31" s="180" t="s">
        <v>150</v>
      </c>
      <c r="E31" s="185"/>
      <c r="F31" s="186" t="s">
        <v>151</v>
      </c>
      <c r="G31" s="164"/>
      <c r="H31" s="164"/>
      <c r="I31" s="164"/>
      <c r="J31" s="164"/>
      <c r="K31" s="165" t="e">
        <f t="shared" si="1"/>
        <v>#DIV/0!</v>
      </c>
      <c r="L31" s="165" t="e">
        <f t="shared" si="1"/>
        <v>#DIV/0!</v>
      </c>
    </row>
    <row r="32" spans="1:12" ht="18.95" customHeight="1" x14ac:dyDescent="0.25">
      <c r="A32" s="153" t="s">
        <v>109</v>
      </c>
      <c r="B32" s="174"/>
      <c r="C32" s="187" t="s">
        <v>152</v>
      </c>
      <c r="D32" s="175"/>
      <c r="E32" s="188"/>
      <c r="F32" s="177" t="s">
        <v>153</v>
      </c>
      <c r="G32" s="189">
        <f>SUM(G33+G36+G40+G49+G60+G55+G64)</f>
        <v>13078028</v>
      </c>
      <c r="H32" s="189">
        <f>SUM(H33+H36+H40+H49+H60+H55+H64)</f>
        <v>11937432</v>
      </c>
      <c r="I32" s="189">
        <f>SUM(I33+I36+I40+I49+I60+I55+I64)</f>
        <v>938878</v>
      </c>
      <c r="J32" s="189">
        <f>SUM(J33+J36+J40+J49+J60+J55+J64)</f>
        <v>10918295</v>
      </c>
      <c r="K32" s="159">
        <f t="shared" si="1"/>
        <v>83.48579005947991</v>
      </c>
      <c r="L32" s="159">
        <f t="shared" si="1"/>
        <v>91.462678070124298</v>
      </c>
    </row>
    <row r="33" spans="1:12" ht="18.95" customHeight="1" x14ac:dyDescent="0.2">
      <c r="A33" s="160" t="s">
        <v>109</v>
      </c>
      <c r="B33" s="190"/>
      <c r="C33" s="191"/>
      <c r="D33" s="161" t="s">
        <v>154</v>
      </c>
      <c r="E33" s="192"/>
      <c r="F33" s="163" t="s">
        <v>155</v>
      </c>
      <c r="G33" s="193">
        <f>SUM(G34:G35)</f>
        <v>117603</v>
      </c>
      <c r="H33" s="193">
        <f>SUM(H34:H35)</f>
        <v>108206</v>
      </c>
      <c r="I33" s="193">
        <f>SUM(I34:I35)</f>
        <v>8600</v>
      </c>
      <c r="J33" s="193">
        <f>SUM(J34:J35)</f>
        <v>96244</v>
      </c>
      <c r="K33" s="165">
        <f t="shared" si="1"/>
        <v>81.838048349106742</v>
      </c>
      <c r="L33" s="165">
        <f t="shared" si="1"/>
        <v>88.945160157477403</v>
      </c>
    </row>
    <row r="34" spans="1:12" ht="18.95" customHeight="1" x14ac:dyDescent="0.2">
      <c r="A34" s="166" t="s">
        <v>109</v>
      </c>
      <c r="B34" s="190"/>
      <c r="C34" s="194"/>
      <c r="D34" s="195"/>
      <c r="E34" s="196">
        <v>631001</v>
      </c>
      <c r="F34" s="197" t="s">
        <v>156</v>
      </c>
      <c r="G34" s="198">
        <v>115310</v>
      </c>
      <c r="H34" s="198">
        <v>106109</v>
      </c>
      <c r="I34" s="198">
        <v>8503</v>
      </c>
      <c r="J34" s="198">
        <v>94296</v>
      </c>
      <c r="K34" s="173">
        <f t="shared" si="1"/>
        <v>81.776081866273515</v>
      </c>
      <c r="L34" s="173">
        <f t="shared" si="1"/>
        <v>88.867108350846763</v>
      </c>
    </row>
    <row r="35" spans="1:12" ht="18.95" customHeight="1" x14ac:dyDescent="0.2">
      <c r="A35" s="166" t="s">
        <v>109</v>
      </c>
      <c r="B35" s="190"/>
      <c r="C35" s="194"/>
      <c r="D35" s="195"/>
      <c r="E35" s="196">
        <v>631004</v>
      </c>
      <c r="F35" s="197" t="s">
        <v>157</v>
      </c>
      <c r="G35" s="198">
        <v>2293</v>
      </c>
      <c r="H35" s="198">
        <v>2097</v>
      </c>
      <c r="I35" s="198">
        <v>97</v>
      </c>
      <c r="J35" s="198">
        <v>1948</v>
      </c>
      <c r="K35" s="173">
        <f t="shared" si="1"/>
        <v>84.954208460532058</v>
      </c>
      <c r="L35" s="173">
        <f t="shared" si="1"/>
        <v>92.894611349546977</v>
      </c>
    </row>
    <row r="36" spans="1:12" ht="18.95" customHeight="1" x14ac:dyDescent="0.2">
      <c r="A36" s="160" t="s">
        <v>109</v>
      </c>
      <c r="B36" s="190"/>
      <c r="C36" s="191"/>
      <c r="D36" s="161" t="s">
        <v>158</v>
      </c>
      <c r="E36" s="192"/>
      <c r="F36" s="163" t="s">
        <v>159</v>
      </c>
      <c r="G36" s="193">
        <f>SUM(G37:G39)</f>
        <v>4068701</v>
      </c>
      <c r="H36" s="193">
        <f>SUM(H37:H39)</f>
        <v>3697395</v>
      </c>
      <c r="I36" s="193">
        <f>SUM(I37:I39)</f>
        <v>373453</v>
      </c>
      <c r="J36" s="193">
        <f>SUM(J37:J39)</f>
        <v>4092814</v>
      </c>
      <c r="K36" s="165">
        <f t="shared" si="1"/>
        <v>100.59264615414109</v>
      </c>
      <c r="L36" s="165">
        <f t="shared" si="1"/>
        <v>110.6945295268696</v>
      </c>
    </row>
    <row r="37" spans="1:12" ht="18.95" customHeight="1" x14ac:dyDescent="0.2">
      <c r="A37" s="166" t="s">
        <v>109</v>
      </c>
      <c r="B37" s="190"/>
      <c r="C37" s="191"/>
      <c r="D37" s="199"/>
      <c r="E37" s="200">
        <v>632001</v>
      </c>
      <c r="F37" s="201" t="s">
        <v>160</v>
      </c>
      <c r="G37" s="198">
        <v>1148447</v>
      </c>
      <c r="H37" s="198">
        <v>1023792</v>
      </c>
      <c r="I37" s="198">
        <v>99862</v>
      </c>
      <c r="J37" s="198">
        <v>1084261</v>
      </c>
      <c r="K37" s="173">
        <f t="shared" si="1"/>
        <v>94.41106119829648</v>
      </c>
      <c r="L37" s="173">
        <f t="shared" si="1"/>
        <v>105.90637551377624</v>
      </c>
    </row>
    <row r="38" spans="1:12" ht="18.95" customHeight="1" x14ac:dyDescent="0.2">
      <c r="A38" s="166" t="s">
        <v>109</v>
      </c>
      <c r="B38" s="190"/>
      <c r="C38" s="191"/>
      <c r="D38" s="199"/>
      <c r="E38" s="200">
        <v>632002</v>
      </c>
      <c r="F38" s="201" t="s">
        <v>161</v>
      </c>
      <c r="G38" s="198">
        <v>102338</v>
      </c>
      <c r="H38" s="198">
        <v>88611</v>
      </c>
      <c r="I38" s="198">
        <v>7003</v>
      </c>
      <c r="J38" s="198">
        <v>81366</v>
      </c>
      <c r="K38" s="173">
        <f t="shared" si="1"/>
        <v>79.507123453653577</v>
      </c>
      <c r="L38" s="173">
        <f t="shared" si="1"/>
        <v>91.82381419914006</v>
      </c>
    </row>
    <row r="39" spans="1:12" ht="18.95" customHeight="1" x14ac:dyDescent="0.2">
      <c r="A39" s="166" t="s">
        <v>109</v>
      </c>
      <c r="B39" s="190"/>
      <c r="C39" s="191"/>
      <c r="D39" s="199"/>
      <c r="E39" s="200">
        <v>632003</v>
      </c>
      <c r="F39" s="202" t="s">
        <v>162</v>
      </c>
      <c r="G39" s="198">
        <v>2817916</v>
      </c>
      <c r="H39" s="198">
        <v>2584992</v>
      </c>
      <c r="I39" s="198">
        <v>266588</v>
      </c>
      <c r="J39" s="198">
        <v>2927187</v>
      </c>
      <c r="K39" s="173">
        <f t="shared" si="1"/>
        <v>103.87772382143399</v>
      </c>
      <c r="L39" s="173">
        <f t="shared" si="1"/>
        <v>113.23775856946558</v>
      </c>
    </row>
    <row r="40" spans="1:12" ht="18.95" customHeight="1" x14ac:dyDescent="0.2">
      <c r="A40" s="160" t="s">
        <v>109</v>
      </c>
      <c r="B40" s="190"/>
      <c r="C40" s="191"/>
      <c r="D40" s="161" t="s">
        <v>163</v>
      </c>
      <c r="E40" s="192"/>
      <c r="F40" s="163" t="s">
        <v>164</v>
      </c>
      <c r="G40" s="193">
        <f>SUM(G41:G48)</f>
        <v>941344</v>
      </c>
      <c r="H40" s="193">
        <f>SUM(H41:H48)</f>
        <v>833108</v>
      </c>
      <c r="I40" s="193">
        <f>SUM(I41:I48)</f>
        <v>39637</v>
      </c>
      <c r="J40" s="193">
        <f>SUM(J41:J48)</f>
        <v>683062</v>
      </c>
      <c r="K40" s="165">
        <f t="shared" si="1"/>
        <v>72.56242138899276</v>
      </c>
      <c r="L40" s="165">
        <f t="shared" si="1"/>
        <v>81.989609990541439</v>
      </c>
    </row>
    <row r="41" spans="1:12" ht="18.95" customHeight="1" x14ac:dyDescent="0.2">
      <c r="A41" s="166" t="s">
        <v>109</v>
      </c>
      <c r="B41" s="190"/>
      <c r="C41" s="191"/>
      <c r="D41" s="203"/>
      <c r="E41" s="204" t="s">
        <v>165</v>
      </c>
      <c r="F41" s="205" t="s">
        <v>166</v>
      </c>
      <c r="G41" s="206">
        <v>11166</v>
      </c>
      <c r="H41" s="206">
        <v>10470</v>
      </c>
      <c r="I41" s="206">
        <v>2351</v>
      </c>
      <c r="J41" s="206">
        <v>10048</v>
      </c>
      <c r="K41" s="173">
        <f t="shared" si="1"/>
        <v>89.987461938026144</v>
      </c>
      <c r="L41" s="173">
        <f t="shared" si="1"/>
        <v>95.9694364851958</v>
      </c>
    </row>
    <row r="42" spans="1:12" ht="18.95" customHeight="1" x14ac:dyDescent="0.2">
      <c r="A42" s="166" t="s">
        <v>109</v>
      </c>
      <c r="B42" s="190"/>
      <c r="C42" s="191"/>
      <c r="D42" s="203"/>
      <c r="E42" s="204" t="s">
        <v>167</v>
      </c>
      <c r="F42" s="205" t="s">
        <v>168</v>
      </c>
      <c r="G42" s="206">
        <v>0</v>
      </c>
      <c r="H42" s="206">
        <v>0</v>
      </c>
      <c r="I42" s="206">
        <v>0</v>
      </c>
      <c r="J42" s="206">
        <v>101</v>
      </c>
      <c r="K42" s="173">
        <v>0</v>
      </c>
      <c r="L42" s="173">
        <v>0</v>
      </c>
    </row>
    <row r="43" spans="1:12" ht="18.95" customHeight="1" x14ac:dyDescent="0.2">
      <c r="A43" s="166" t="s">
        <v>109</v>
      </c>
      <c r="B43" s="190"/>
      <c r="C43" s="191"/>
      <c r="D43" s="203"/>
      <c r="E43" s="204" t="s">
        <v>169</v>
      </c>
      <c r="F43" s="205" t="s">
        <v>170</v>
      </c>
      <c r="G43" s="206">
        <v>0</v>
      </c>
      <c r="H43" s="206">
        <v>0</v>
      </c>
      <c r="I43" s="206">
        <v>30</v>
      </c>
      <c r="J43" s="206">
        <v>38</v>
      </c>
      <c r="K43" s="173">
        <v>0</v>
      </c>
      <c r="L43" s="173">
        <v>0</v>
      </c>
    </row>
    <row r="44" spans="1:12" ht="18.95" customHeight="1" x14ac:dyDescent="0.2">
      <c r="A44" s="166" t="s">
        <v>109</v>
      </c>
      <c r="B44" s="190"/>
      <c r="C44" s="191"/>
      <c r="D44" s="203"/>
      <c r="E44" s="204" t="s">
        <v>171</v>
      </c>
      <c r="F44" s="205" t="s">
        <v>172</v>
      </c>
      <c r="G44" s="206">
        <v>1076</v>
      </c>
      <c r="H44" s="206">
        <v>965</v>
      </c>
      <c r="I44" s="206">
        <v>228</v>
      </c>
      <c r="J44" s="206">
        <v>1007</v>
      </c>
      <c r="K44" s="173">
        <f t="shared" si="1"/>
        <v>93.587360594795541</v>
      </c>
      <c r="L44" s="173">
        <f t="shared" si="1"/>
        <v>104.35233160621762</v>
      </c>
    </row>
    <row r="45" spans="1:12" ht="18.95" customHeight="1" x14ac:dyDescent="0.2">
      <c r="A45" s="166" t="s">
        <v>109</v>
      </c>
      <c r="B45" s="190"/>
      <c r="C45" s="191"/>
      <c r="D45" s="203"/>
      <c r="E45" s="204" t="s">
        <v>173</v>
      </c>
      <c r="F45" s="205" t="s">
        <v>174</v>
      </c>
      <c r="G45" s="206">
        <v>905988</v>
      </c>
      <c r="H45" s="206">
        <v>801855</v>
      </c>
      <c r="I45" s="206">
        <v>35154</v>
      </c>
      <c r="J45" s="206">
        <v>657453</v>
      </c>
      <c r="K45" s="173">
        <f t="shared" si="1"/>
        <v>72.567517450562264</v>
      </c>
      <c r="L45" s="173">
        <f t="shared" si="1"/>
        <v>81.991507192696929</v>
      </c>
    </row>
    <row r="46" spans="1:12" ht="18.95" customHeight="1" x14ac:dyDescent="0.2">
      <c r="A46" s="166" t="s">
        <v>109</v>
      </c>
      <c r="B46" s="190"/>
      <c r="C46" s="191"/>
      <c r="D46" s="203"/>
      <c r="E46" s="204" t="s">
        <v>175</v>
      </c>
      <c r="F46" s="205" t="s">
        <v>176</v>
      </c>
      <c r="G46" s="206">
        <v>3820</v>
      </c>
      <c r="H46" s="206">
        <v>3578</v>
      </c>
      <c r="I46" s="206">
        <v>201</v>
      </c>
      <c r="J46" s="206">
        <v>4956</v>
      </c>
      <c r="K46" s="173">
        <f t="shared" si="1"/>
        <v>129.73821989528795</v>
      </c>
      <c r="L46" s="173">
        <f t="shared" si="1"/>
        <v>138.51313583007268</v>
      </c>
    </row>
    <row r="47" spans="1:12" ht="18.95" customHeight="1" x14ac:dyDescent="0.2">
      <c r="A47" s="166" t="s">
        <v>109</v>
      </c>
      <c r="B47" s="190"/>
      <c r="C47" s="191"/>
      <c r="D47" s="203"/>
      <c r="E47" s="204" t="s">
        <v>177</v>
      </c>
      <c r="F47" s="205" t="s">
        <v>178</v>
      </c>
      <c r="G47" s="206">
        <v>8047</v>
      </c>
      <c r="H47" s="206">
        <v>6386</v>
      </c>
      <c r="I47" s="206">
        <v>578</v>
      </c>
      <c r="J47" s="206">
        <v>2001</v>
      </c>
      <c r="K47" s="173">
        <f t="shared" si="1"/>
        <v>24.866409842177209</v>
      </c>
      <c r="L47" s="173">
        <f t="shared" si="1"/>
        <v>31.334168493579707</v>
      </c>
    </row>
    <row r="48" spans="1:12" ht="18.95" customHeight="1" x14ac:dyDescent="0.2">
      <c r="A48" s="166" t="s">
        <v>109</v>
      </c>
      <c r="B48" s="190"/>
      <c r="C48" s="191"/>
      <c r="D48" s="203"/>
      <c r="E48" s="204" t="s">
        <v>179</v>
      </c>
      <c r="F48" s="205" t="s">
        <v>180</v>
      </c>
      <c r="G48" s="206">
        <v>11247</v>
      </c>
      <c r="H48" s="206">
        <v>9854</v>
      </c>
      <c r="I48" s="206">
        <v>1095</v>
      </c>
      <c r="J48" s="206">
        <v>7458</v>
      </c>
      <c r="K48" s="173">
        <f t="shared" si="1"/>
        <v>66.311016271005599</v>
      </c>
      <c r="L48" s="173">
        <f t="shared" si="1"/>
        <v>75.685001014816322</v>
      </c>
    </row>
    <row r="49" spans="1:12" ht="18.95" customHeight="1" x14ac:dyDescent="0.2">
      <c r="A49" s="160" t="s">
        <v>109</v>
      </c>
      <c r="B49" s="190"/>
      <c r="C49" s="191"/>
      <c r="D49" s="161" t="s">
        <v>181</v>
      </c>
      <c r="E49" s="192"/>
      <c r="F49" s="163" t="s">
        <v>182</v>
      </c>
      <c r="G49" s="193">
        <f>SUM(G50:G54)</f>
        <v>195810</v>
      </c>
      <c r="H49" s="193">
        <f>SUM(H50:H54)</f>
        <v>180798</v>
      </c>
      <c r="I49" s="193">
        <f>SUM(I50:I54)</f>
        <v>18915</v>
      </c>
      <c r="J49" s="193">
        <f>SUM(J50:J54)</f>
        <v>193075</v>
      </c>
      <c r="K49" s="165">
        <f t="shared" si="1"/>
        <v>98.603237832592811</v>
      </c>
      <c r="L49" s="165">
        <f t="shared" si="1"/>
        <v>106.79045122180555</v>
      </c>
    </row>
    <row r="50" spans="1:12" ht="18.95" customHeight="1" x14ac:dyDescent="0.2">
      <c r="A50" s="166" t="s">
        <v>109</v>
      </c>
      <c r="B50" s="190"/>
      <c r="C50" s="191"/>
      <c r="D50" s="199"/>
      <c r="E50" s="200">
        <v>634001</v>
      </c>
      <c r="F50" s="207" t="s">
        <v>183</v>
      </c>
      <c r="G50" s="198">
        <v>153674</v>
      </c>
      <c r="H50" s="198">
        <v>139865</v>
      </c>
      <c r="I50" s="198">
        <v>13934</v>
      </c>
      <c r="J50" s="198">
        <v>136537</v>
      </c>
      <c r="K50" s="173">
        <f t="shared" si="1"/>
        <v>88.848471439540845</v>
      </c>
      <c r="L50" s="173">
        <f t="shared" si="1"/>
        <v>97.620562685446671</v>
      </c>
    </row>
    <row r="51" spans="1:12" ht="18.95" customHeight="1" x14ac:dyDescent="0.2">
      <c r="A51" s="166" t="s">
        <v>109</v>
      </c>
      <c r="B51" s="190"/>
      <c r="C51" s="191"/>
      <c r="D51" s="199"/>
      <c r="E51" s="200">
        <v>634002</v>
      </c>
      <c r="F51" s="207" t="s">
        <v>184</v>
      </c>
      <c r="G51" s="198">
        <v>23237</v>
      </c>
      <c r="H51" s="198">
        <v>22376</v>
      </c>
      <c r="I51" s="198">
        <v>4881</v>
      </c>
      <c r="J51" s="198">
        <v>36750</v>
      </c>
      <c r="K51" s="173">
        <f t="shared" si="1"/>
        <v>158.15294573309808</v>
      </c>
      <c r="L51" s="173">
        <f t="shared" si="1"/>
        <v>164.23846978905971</v>
      </c>
    </row>
    <row r="52" spans="1:12" ht="18.95" customHeight="1" x14ac:dyDescent="0.2">
      <c r="A52" s="166" t="s">
        <v>109</v>
      </c>
      <c r="B52" s="190"/>
      <c r="C52" s="191"/>
      <c r="D52" s="208"/>
      <c r="E52" s="209" t="s">
        <v>185</v>
      </c>
      <c r="F52" s="205" t="s">
        <v>186</v>
      </c>
      <c r="G52" s="198">
        <v>13057</v>
      </c>
      <c r="H52" s="198">
        <v>13057</v>
      </c>
      <c r="I52" s="198">
        <v>0</v>
      </c>
      <c r="J52" s="198">
        <v>14825</v>
      </c>
      <c r="K52" s="173">
        <f t="shared" si="1"/>
        <v>113.54062954736924</v>
      </c>
      <c r="L52" s="173">
        <f t="shared" si="1"/>
        <v>113.54062954736924</v>
      </c>
    </row>
    <row r="53" spans="1:12" ht="18.95" customHeight="1" x14ac:dyDescent="0.2">
      <c r="A53" s="166" t="s">
        <v>109</v>
      </c>
      <c r="B53" s="190"/>
      <c r="C53" s="191"/>
      <c r="D53" s="208"/>
      <c r="E53" s="200">
        <v>634004</v>
      </c>
      <c r="F53" s="210" t="s">
        <v>187</v>
      </c>
      <c r="G53" s="198">
        <v>580</v>
      </c>
      <c r="H53" s="198">
        <v>488</v>
      </c>
      <c r="I53" s="198">
        <v>100</v>
      </c>
      <c r="J53" s="198">
        <v>647</v>
      </c>
      <c r="K53" s="173">
        <f t="shared" si="1"/>
        <v>111.55172413793105</v>
      </c>
      <c r="L53" s="173">
        <f t="shared" si="1"/>
        <v>132.58196721311475</v>
      </c>
    </row>
    <row r="54" spans="1:12" ht="18.95" customHeight="1" x14ac:dyDescent="0.2">
      <c r="A54" s="166" t="s">
        <v>109</v>
      </c>
      <c r="B54" s="190"/>
      <c r="C54" s="191"/>
      <c r="D54" s="208"/>
      <c r="E54" s="200">
        <v>634005</v>
      </c>
      <c r="F54" s="210" t="s">
        <v>188</v>
      </c>
      <c r="G54" s="198">
        <v>5262</v>
      </c>
      <c r="H54" s="198">
        <v>5012</v>
      </c>
      <c r="I54" s="198">
        <v>0</v>
      </c>
      <c r="J54" s="198">
        <v>4316</v>
      </c>
      <c r="K54" s="173">
        <f t="shared" si="1"/>
        <v>82.022044849866973</v>
      </c>
      <c r="L54" s="173">
        <f t="shared" si="1"/>
        <v>86.113328012769358</v>
      </c>
    </row>
    <row r="55" spans="1:12" ht="18.95" customHeight="1" x14ac:dyDescent="0.2">
      <c r="A55" s="160" t="s">
        <v>109</v>
      </c>
      <c r="B55" s="190"/>
      <c r="C55" s="191"/>
      <c r="D55" s="161" t="s">
        <v>189</v>
      </c>
      <c r="E55" s="211"/>
      <c r="F55" s="163" t="s">
        <v>190</v>
      </c>
      <c r="G55" s="193">
        <f>SUM(G56:G59)</f>
        <v>263196</v>
      </c>
      <c r="H55" s="193">
        <f>SUM(H56:H59)</f>
        <v>234621</v>
      </c>
      <c r="I55" s="193">
        <f>SUM(I56:I59)</f>
        <v>95957</v>
      </c>
      <c r="J55" s="193">
        <f>SUM(J56:J59)</f>
        <v>279400</v>
      </c>
      <c r="K55" s="165">
        <f t="shared" si="1"/>
        <v>106.15662852019028</v>
      </c>
      <c r="L55" s="165">
        <f t="shared" si="1"/>
        <v>119.08567434287637</v>
      </c>
    </row>
    <row r="56" spans="1:12" ht="18.95" customHeight="1" x14ac:dyDescent="0.2">
      <c r="A56" s="166" t="s">
        <v>109</v>
      </c>
      <c r="B56" s="190"/>
      <c r="C56" s="191"/>
      <c r="D56" s="199"/>
      <c r="E56" s="200">
        <v>635001</v>
      </c>
      <c r="F56" s="210" t="s">
        <v>191</v>
      </c>
      <c r="G56" s="198">
        <v>805</v>
      </c>
      <c r="H56" s="198">
        <v>555</v>
      </c>
      <c r="I56" s="198">
        <v>0</v>
      </c>
      <c r="J56" s="198">
        <v>86</v>
      </c>
      <c r="K56" s="212">
        <f t="shared" si="1"/>
        <v>10.683229813664596</v>
      </c>
      <c r="L56" s="212">
        <f t="shared" si="1"/>
        <v>15.495495495495495</v>
      </c>
    </row>
    <row r="57" spans="1:12" ht="18.95" customHeight="1" x14ac:dyDescent="0.2">
      <c r="A57" s="166" t="s">
        <v>109</v>
      </c>
      <c r="B57" s="190"/>
      <c r="C57" s="191"/>
      <c r="D57" s="199"/>
      <c r="E57" s="200">
        <v>635002</v>
      </c>
      <c r="F57" s="210" t="s">
        <v>192</v>
      </c>
      <c r="G57" s="198">
        <v>134474</v>
      </c>
      <c r="H57" s="198">
        <v>114588</v>
      </c>
      <c r="I57" s="198">
        <v>81995</v>
      </c>
      <c r="J57" s="198">
        <v>222374</v>
      </c>
      <c r="K57" s="212">
        <f t="shared" si="1"/>
        <v>165.36579561848387</v>
      </c>
      <c r="L57" s="212">
        <f t="shared" si="1"/>
        <v>194.06395085000173</v>
      </c>
    </row>
    <row r="58" spans="1:12" ht="18.95" customHeight="1" x14ac:dyDescent="0.2">
      <c r="A58" s="166" t="s">
        <v>109</v>
      </c>
      <c r="B58" s="190"/>
      <c r="C58" s="191"/>
      <c r="D58" s="199"/>
      <c r="E58" s="200">
        <v>635004</v>
      </c>
      <c r="F58" s="210" t="s">
        <v>193</v>
      </c>
      <c r="G58" s="198">
        <v>82722</v>
      </c>
      <c r="H58" s="198">
        <v>77100</v>
      </c>
      <c r="I58" s="198">
        <v>1961</v>
      </c>
      <c r="J58" s="198">
        <v>24685</v>
      </c>
      <c r="K58" s="212">
        <f t="shared" si="1"/>
        <v>29.84091293730809</v>
      </c>
      <c r="L58" s="212">
        <f t="shared" si="1"/>
        <v>32.016861219195846</v>
      </c>
    </row>
    <row r="59" spans="1:12" ht="18.95" customHeight="1" x14ac:dyDescent="0.2">
      <c r="A59" s="166" t="s">
        <v>109</v>
      </c>
      <c r="B59" s="190"/>
      <c r="C59" s="191"/>
      <c r="D59" s="199"/>
      <c r="E59" s="200">
        <v>635006</v>
      </c>
      <c r="F59" s="207" t="s">
        <v>194</v>
      </c>
      <c r="G59" s="198">
        <v>45195</v>
      </c>
      <c r="H59" s="198">
        <v>42378</v>
      </c>
      <c r="I59" s="198">
        <v>12001</v>
      </c>
      <c r="J59" s="198">
        <v>32255</v>
      </c>
      <c r="K59" s="212">
        <f t="shared" si="1"/>
        <v>71.368514216174347</v>
      </c>
      <c r="L59" s="212">
        <f t="shared" si="1"/>
        <v>76.112605597243856</v>
      </c>
    </row>
    <row r="60" spans="1:12" ht="18.95" customHeight="1" x14ac:dyDescent="0.2">
      <c r="A60" s="160" t="s">
        <v>109</v>
      </c>
      <c r="B60" s="190"/>
      <c r="C60" s="191"/>
      <c r="D60" s="161" t="s">
        <v>195</v>
      </c>
      <c r="E60" s="192"/>
      <c r="F60" s="163" t="s">
        <v>196</v>
      </c>
      <c r="G60" s="193">
        <f>SUM(G61:G63)</f>
        <v>1780954</v>
      </c>
      <c r="H60" s="193">
        <f>SUM(H61:H63)</f>
        <v>1690778</v>
      </c>
      <c r="I60" s="193">
        <f>SUM(I61:I63)</f>
        <v>83901</v>
      </c>
      <c r="J60" s="193">
        <f>SUM(J61:J63)</f>
        <v>1732357</v>
      </c>
      <c r="K60" s="165">
        <f t="shared" si="1"/>
        <v>97.271293924492156</v>
      </c>
      <c r="L60" s="165">
        <f t="shared" si="1"/>
        <v>102.45916376957827</v>
      </c>
    </row>
    <row r="61" spans="1:12" ht="18.95" customHeight="1" x14ac:dyDescent="0.2">
      <c r="A61" s="166" t="s">
        <v>109</v>
      </c>
      <c r="B61" s="190"/>
      <c r="C61" s="191"/>
      <c r="D61" s="213"/>
      <c r="E61" s="200">
        <v>636001</v>
      </c>
      <c r="F61" s="214" t="s">
        <v>197</v>
      </c>
      <c r="G61" s="198">
        <v>1772397</v>
      </c>
      <c r="H61" s="198">
        <v>1682942</v>
      </c>
      <c r="I61" s="198">
        <v>83563</v>
      </c>
      <c r="J61" s="198">
        <v>1726179</v>
      </c>
      <c r="K61" s="173">
        <f t="shared" si="1"/>
        <v>97.392344943034772</v>
      </c>
      <c r="L61" s="173">
        <f t="shared" si="1"/>
        <v>102.56913191304275</v>
      </c>
    </row>
    <row r="62" spans="1:12" ht="18" customHeight="1" x14ac:dyDescent="0.2">
      <c r="A62" s="166" t="s">
        <v>109</v>
      </c>
      <c r="B62" s="190"/>
      <c r="C62" s="191"/>
      <c r="D62" s="213"/>
      <c r="E62" s="200">
        <v>636002</v>
      </c>
      <c r="F62" s="214" t="s">
        <v>198</v>
      </c>
      <c r="G62" s="198">
        <v>8557</v>
      </c>
      <c r="H62" s="198">
        <v>7836</v>
      </c>
      <c r="I62" s="198">
        <v>338</v>
      </c>
      <c r="J62" s="198">
        <v>6178</v>
      </c>
      <c r="K62" s="173">
        <f t="shared" si="1"/>
        <v>72.1982003038448</v>
      </c>
      <c r="L62" s="173">
        <f t="shared" si="1"/>
        <v>78.841245533435426</v>
      </c>
    </row>
    <row r="63" spans="1:12" s="223" customFormat="1" ht="21" hidden="1" customHeight="1" x14ac:dyDescent="0.2">
      <c r="A63" s="215" t="s">
        <v>109</v>
      </c>
      <c r="B63" s="216"/>
      <c r="C63" s="217"/>
      <c r="D63" s="218"/>
      <c r="E63" s="219">
        <v>636005</v>
      </c>
      <c r="F63" s="220" t="s">
        <v>199</v>
      </c>
      <c r="G63" s="221">
        <v>0</v>
      </c>
      <c r="H63" s="198">
        <v>0</v>
      </c>
      <c r="I63" s="198">
        <v>0</v>
      </c>
      <c r="J63" s="198">
        <v>0</v>
      </c>
      <c r="K63" s="222">
        <v>0</v>
      </c>
      <c r="L63" s="222">
        <v>0</v>
      </c>
    </row>
    <row r="64" spans="1:12" ht="18.95" customHeight="1" x14ac:dyDescent="0.2">
      <c r="A64" s="160" t="s">
        <v>109</v>
      </c>
      <c r="B64" s="190"/>
      <c r="C64" s="191"/>
      <c r="D64" s="161" t="s">
        <v>200</v>
      </c>
      <c r="E64" s="192"/>
      <c r="F64" s="163" t="s">
        <v>201</v>
      </c>
      <c r="G64" s="193">
        <f>SUM(G65:G83)</f>
        <v>5710420</v>
      </c>
      <c r="H64" s="193">
        <f>SUM(H65:H83)</f>
        <v>5192526</v>
      </c>
      <c r="I64" s="193">
        <f>SUM(I65:I83)</f>
        <v>318415</v>
      </c>
      <c r="J64" s="193">
        <f>SUM(J65:J83)</f>
        <v>3841343</v>
      </c>
      <c r="K64" s="165">
        <f t="shared" ref="K64:L78" si="2">SUM($J64/G64)*100</f>
        <v>67.269009985255025</v>
      </c>
      <c r="L64" s="165">
        <f t="shared" si="2"/>
        <v>73.978310363780551</v>
      </c>
    </row>
    <row r="65" spans="1:12" ht="18.95" customHeight="1" x14ac:dyDescent="0.2">
      <c r="A65" s="166" t="s">
        <v>109</v>
      </c>
      <c r="B65" s="190"/>
      <c r="C65" s="191"/>
      <c r="D65" s="203"/>
      <c r="E65" s="204" t="s">
        <v>202</v>
      </c>
      <c r="F65" s="205" t="s">
        <v>203</v>
      </c>
      <c r="G65" s="198">
        <v>14207</v>
      </c>
      <c r="H65" s="198">
        <v>13444</v>
      </c>
      <c r="I65" s="198">
        <v>847</v>
      </c>
      <c r="J65" s="198">
        <v>4577</v>
      </c>
      <c r="K65" s="212">
        <f t="shared" si="2"/>
        <v>32.216512986555927</v>
      </c>
      <c r="L65" s="212">
        <f t="shared" si="2"/>
        <v>34.044927105028265</v>
      </c>
    </row>
    <row r="66" spans="1:12" ht="18.95" customHeight="1" x14ac:dyDescent="0.2">
      <c r="A66" s="166" t="s">
        <v>109</v>
      </c>
      <c r="B66" s="190"/>
      <c r="C66" s="191"/>
      <c r="D66" s="203"/>
      <c r="E66" s="204" t="s">
        <v>204</v>
      </c>
      <c r="F66" s="205" t="s">
        <v>205</v>
      </c>
      <c r="G66" s="198">
        <v>1240</v>
      </c>
      <c r="H66" s="198">
        <v>1230</v>
      </c>
      <c r="I66" s="198">
        <v>15</v>
      </c>
      <c r="J66" s="198">
        <v>270</v>
      </c>
      <c r="K66" s="212">
        <f t="shared" si="2"/>
        <v>21.774193548387096</v>
      </c>
      <c r="L66" s="212">
        <f t="shared" si="2"/>
        <v>21.951219512195124</v>
      </c>
    </row>
    <row r="67" spans="1:12" ht="18.95" customHeight="1" x14ac:dyDescent="0.2">
      <c r="A67" s="166" t="s">
        <v>109</v>
      </c>
      <c r="B67" s="190"/>
      <c r="C67" s="191"/>
      <c r="D67" s="203"/>
      <c r="E67" s="204" t="s">
        <v>206</v>
      </c>
      <c r="F67" s="205" t="s">
        <v>207</v>
      </c>
      <c r="G67" s="198">
        <v>703191</v>
      </c>
      <c r="H67" s="198">
        <v>633561</v>
      </c>
      <c r="I67" s="198">
        <v>58339</v>
      </c>
      <c r="J67" s="198">
        <v>534480</v>
      </c>
      <c r="K67" s="212">
        <f t="shared" si="2"/>
        <v>76.007798734625439</v>
      </c>
      <c r="L67" s="212">
        <f t="shared" si="2"/>
        <v>84.361253296841184</v>
      </c>
    </row>
    <row r="68" spans="1:12" ht="18.95" customHeight="1" x14ac:dyDescent="0.2">
      <c r="A68" s="166" t="s">
        <v>109</v>
      </c>
      <c r="B68" s="190"/>
      <c r="C68" s="191"/>
      <c r="D68" s="203"/>
      <c r="E68" s="204" t="s">
        <v>208</v>
      </c>
      <c r="F68" s="205" t="s">
        <v>209</v>
      </c>
      <c r="G68" s="198">
        <v>1085155</v>
      </c>
      <c r="H68" s="198">
        <v>981548</v>
      </c>
      <c r="I68" s="198">
        <v>93703</v>
      </c>
      <c r="J68" s="198">
        <v>877102</v>
      </c>
      <c r="K68" s="212">
        <f t="shared" si="2"/>
        <v>80.827347245324404</v>
      </c>
      <c r="L68" s="212">
        <f t="shared" si="2"/>
        <v>89.359053250579706</v>
      </c>
    </row>
    <row r="69" spans="1:12" ht="18.95" customHeight="1" x14ac:dyDescent="0.2">
      <c r="A69" s="166" t="s">
        <v>109</v>
      </c>
      <c r="B69" s="190"/>
      <c r="C69" s="191"/>
      <c r="D69" s="203"/>
      <c r="E69" s="204" t="s">
        <v>210</v>
      </c>
      <c r="F69" s="205" t="s">
        <v>155</v>
      </c>
      <c r="G69" s="198">
        <v>374</v>
      </c>
      <c r="H69" s="198">
        <v>346</v>
      </c>
      <c r="I69" s="198">
        <v>12</v>
      </c>
      <c r="J69" s="198">
        <v>196</v>
      </c>
      <c r="K69" s="212">
        <f t="shared" si="2"/>
        <v>52.406417112299465</v>
      </c>
      <c r="L69" s="212">
        <f t="shared" si="2"/>
        <v>56.647398843930638</v>
      </c>
    </row>
    <row r="70" spans="1:12" s="229" customFormat="1" ht="18" customHeight="1" x14ac:dyDescent="0.2">
      <c r="A70" s="224" t="s">
        <v>109</v>
      </c>
      <c r="B70" s="225"/>
      <c r="C70" s="191"/>
      <c r="D70" s="226"/>
      <c r="E70" s="227" t="s">
        <v>211</v>
      </c>
      <c r="F70" s="228" t="s">
        <v>212</v>
      </c>
      <c r="G70" s="198">
        <v>81882</v>
      </c>
      <c r="H70" s="198">
        <v>81882</v>
      </c>
      <c r="I70" s="198">
        <v>0</v>
      </c>
      <c r="J70" s="198">
        <v>11147</v>
      </c>
      <c r="K70" s="212">
        <f t="shared" si="2"/>
        <v>13.613492586893333</v>
      </c>
      <c r="L70" s="212">
        <f t="shared" si="2"/>
        <v>13.613492586893333</v>
      </c>
    </row>
    <row r="71" spans="1:12" ht="18.95" customHeight="1" x14ac:dyDescent="0.2">
      <c r="A71" s="166" t="s">
        <v>109</v>
      </c>
      <c r="B71" s="190"/>
      <c r="C71" s="191"/>
      <c r="D71" s="203"/>
      <c r="E71" s="204" t="s">
        <v>213</v>
      </c>
      <c r="F71" s="205" t="s">
        <v>214</v>
      </c>
      <c r="G71" s="198">
        <v>9228</v>
      </c>
      <c r="H71" s="198">
        <v>9188</v>
      </c>
      <c r="I71" s="198">
        <v>1849</v>
      </c>
      <c r="J71" s="198">
        <v>17282</v>
      </c>
      <c r="K71" s="212">
        <f t="shared" si="2"/>
        <v>187.27785002167317</v>
      </c>
      <c r="L71" s="212">
        <f t="shared" si="2"/>
        <v>188.09316499782324</v>
      </c>
    </row>
    <row r="72" spans="1:12" ht="18.95" customHeight="1" x14ac:dyDescent="0.2">
      <c r="A72" s="166" t="s">
        <v>109</v>
      </c>
      <c r="B72" s="190"/>
      <c r="C72" s="191"/>
      <c r="D72" s="203"/>
      <c r="E72" s="204" t="s">
        <v>215</v>
      </c>
      <c r="F72" s="205" t="s">
        <v>216</v>
      </c>
      <c r="G72" s="198">
        <v>253699</v>
      </c>
      <c r="H72" s="198">
        <v>236352</v>
      </c>
      <c r="I72" s="198">
        <v>7562</v>
      </c>
      <c r="J72" s="198">
        <v>164385</v>
      </c>
      <c r="K72" s="212">
        <f t="shared" si="2"/>
        <v>64.795288905356358</v>
      </c>
      <c r="L72" s="212">
        <f t="shared" si="2"/>
        <v>69.55092404549147</v>
      </c>
    </row>
    <row r="73" spans="1:12" ht="18.95" customHeight="1" x14ac:dyDescent="0.2">
      <c r="A73" s="166" t="s">
        <v>109</v>
      </c>
      <c r="B73" s="190"/>
      <c r="C73" s="191"/>
      <c r="D73" s="203"/>
      <c r="E73" s="204" t="s">
        <v>217</v>
      </c>
      <c r="F73" s="205" t="s">
        <v>218</v>
      </c>
      <c r="G73" s="198">
        <v>1331553</v>
      </c>
      <c r="H73" s="198">
        <v>1222607</v>
      </c>
      <c r="I73" s="198">
        <v>110756</v>
      </c>
      <c r="J73" s="198">
        <v>1224690</v>
      </c>
      <c r="K73" s="212">
        <f t="shared" si="2"/>
        <v>91.974559029944743</v>
      </c>
      <c r="L73" s="212">
        <f t="shared" si="2"/>
        <v>100.17037363600896</v>
      </c>
    </row>
    <row r="74" spans="1:12" ht="18.95" customHeight="1" x14ac:dyDescent="0.2">
      <c r="A74" s="166" t="s">
        <v>109</v>
      </c>
      <c r="B74" s="190"/>
      <c r="C74" s="191"/>
      <c r="D74" s="203"/>
      <c r="E74" s="204" t="s">
        <v>219</v>
      </c>
      <c r="F74" s="205" t="s">
        <v>220</v>
      </c>
      <c r="G74" s="198">
        <v>89046</v>
      </c>
      <c r="H74" s="198">
        <v>87693</v>
      </c>
      <c r="I74" s="198">
        <v>0</v>
      </c>
      <c r="J74" s="198">
        <v>48553</v>
      </c>
      <c r="K74" s="212">
        <f t="shared" si="2"/>
        <v>54.525750735574874</v>
      </c>
      <c r="L74" s="212">
        <f t="shared" si="2"/>
        <v>55.367019032305883</v>
      </c>
    </row>
    <row r="75" spans="1:12" ht="18.95" customHeight="1" x14ac:dyDescent="0.2">
      <c r="A75" s="166" t="s">
        <v>109</v>
      </c>
      <c r="B75" s="190"/>
      <c r="C75" s="191"/>
      <c r="D75" s="203"/>
      <c r="E75" s="204" t="s">
        <v>221</v>
      </c>
      <c r="F75" s="205" t="s">
        <v>222</v>
      </c>
      <c r="G75" s="198">
        <v>436000</v>
      </c>
      <c r="H75" s="230">
        <v>390405</v>
      </c>
      <c r="I75" s="230">
        <v>35802</v>
      </c>
      <c r="J75" s="230">
        <v>371200</v>
      </c>
      <c r="K75" s="212">
        <f t="shared" si="2"/>
        <v>85.137614678899084</v>
      </c>
      <c r="L75" s="212">
        <f t="shared" si="2"/>
        <v>95.080749478106071</v>
      </c>
    </row>
    <row r="76" spans="1:12" s="223" customFormat="1" ht="18.95" hidden="1" customHeight="1" x14ac:dyDescent="0.2">
      <c r="A76" s="215" t="s">
        <v>109</v>
      </c>
      <c r="B76" s="216"/>
      <c r="C76" s="217"/>
      <c r="D76" s="231"/>
      <c r="E76" s="232" t="s">
        <v>223</v>
      </c>
      <c r="F76" s="233" t="s">
        <v>224</v>
      </c>
      <c r="G76" s="221">
        <v>0</v>
      </c>
      <c r="H76" s="221">
        <v>0</v>
      </c>
      <c r="I76" s="221"/>
      <c r="J76" s="221"/>
      <c r="K76" s="212" t="e">
        <f t="shared" si="2"/>
        <v>#DIV/0!</v>
      </c>
      <c r="L76" s="212" t="e">
        <f t="shared" si="2"/>
        <v>#DIV/0!</v>
      </c>
    </row>
    <row r="77" spans="1:12" ht="18.95" customHeight="1" x14ac:dyDescent="0.2">
      <c r="A77" s="166" t="s">
        <v>109</v>
      </c>
      <c r="B77" s="190"/>
      <c r="C77" s="191"/>
      <c r="D77" s="203"/>
      <c r="E77" s="204" t="s">
        <v>225</v>
      </c>
      <c r="F77" s="205" t="s">
        <v>226</v>
      </c>
      <c r="G77" s="198">
        <v>0</v>
      </c>
      <c r="H77" s="198">
        <v>0</v>
      </c>
      <c r="I77" s="198">
        <v>-1</v>
      </c>
      <c r="J77" s="198">
        <v>30</v>
      </c>
      <c r="K77" s="212">
        <v>0</v>
      </c>
      <c r="L77" s="212">
        <v>0</v>
      </c>
    </row>
    <row r="78" spans="1:12" ht="18.95" customHeight="1" x14ac:dyDescent="0.2">
      <c r="A78" s="166" t="s">
        <v>109</v>
      </c>
      <c r="B78" s="190"/>
      <c r="C78" s="191"/>
      <c r="D78" s="203"/>
      <c r="E78" s="204" t="s">
        <v>227</v>
      </c>
      <c r="F78" s="205" t="s">
        <v>228</v>
      </c>
      <c r="G78" s="198">
        <v>90000</v>
      </c>
      <c r="H78" s="198">
        <v>81878</v>
      </c>
      <c r="I78" s="198">
        <v>7896</v>
      </c>
      <c r="J78" s="198">
        <v>60199</v>
      </c>
      <c r="K78" s="212">
        <f t="shared" si="2"/>
        <v>66.887777777777785</v>
      </c>
      <c r="L78" s="212">
        <f t="shared" si="2"/>
        <v>73.522802217934</v>
      </c>
    </row>
    <row r="79" spans="1:12" ht="18.95" customHeight="1" x14ac:dyDescent="0.2">
      <c r="A79" s="166" t="s">
        <v>229</v>
      </c>
      <c r="B79" s="190"/>
      <c r="C79" s="191"/>
      <c r="D79" s="203"/>
      <c r="E79" s="204" t="s">
        <v>230</v>
      </c>
      <c r="F79" s="205" t="s">
        <v>231</v>
      </c>
      <c r="G79" s="198">
        <v>0</v>
      </c>
      <c r="H79" s="198">
        <v>0</v>
      </c>
      <c r="I79" s="198">
        <v>0</v>
      </c>
      <c r="J79" s="198">
        <v>301</v>
      </c>
      <c r="K79" s="212">
        <v>0</v>
      </c>
      <c r="L79" s="212">
        <v>0</v>
      </c>
    </row>
    <row r="80" spans="1:12" ht="18.95" customHeight="1" x14ac:dyDescent="0.2">
      <c r="A80" s="166" t="s">
        <v>109</v>
      </c>
      <c r="B80" s="190"/>
      <c r="C80" s="191"/>
      <c r="D80" s="203"/>
      <c r="E80" s="204" t="s">
        <v>232</v>
      </c>
      <c r="F80" s="205" t="s">
        <v>233</v>
      </c>
      <c r="G80" s="198">
        <v>0</v>
      </c>
      <c r="H80" s="198">
        <v>0</v>
      </c>
      <c r="I80" s="198">
        <v>0</v>
      </c>
      <c r="J80" s="198">
        <v>33505</v>
      </c>
      <c r="K80" s="212">
        <v>0</v>
      </c>
      <c r="L80" s="212">
        <v>0</v>
      </c>
    </row>
    <row r="81" spans="1:12" s="223" customFormat="1" ht="18.95" hidden="1" customHeight="1" x14ac:dyDescent="0.2">
      <c r="A81" s="215" t="s">
        <v>109</v>
      </c>
      <c r="B81" s="216"/>
      <c r="C81" s="217"/>
      <c r="D81" s="231"/>
      <c r="E81" s="232" t="s">
        <v>234</v>
      </c>
      <c r="F81" s="233" t="s">
        <v>235</v>
      </c>
      <c r="G81" s="221">
        <v>0</v>
      </c>
      <c r="H81" s="221">
        <v>0</v>
      </c>
      <c r="I81" s="221"/>
      <c r="J81" s="221"/>
      <c r="K81" s="212" t="e">
        <f t="shared" ref="K81:L92" si="3">SUM($J81/G81)*100</f>
        <v>#DIV/0!</v>
      </c>
      <c r="L81" s="212" t="e">
        <f t="shared" si="3"/>
        <v>#DIV/0!</v>
      </c>
    </row>
    <row r="82" spans="1:12" ht="18.95" customHeight="1" x14ac:dyDescent="0.2">
      <c r="A82" s="166" t="s">
        <v>109</v>
      </c>
      <c r="B82" s="190"/>
      <c r="C82" s="191"/>
      <c r="D82" s="203"/>
      <c r="E82" s="204" t="s">
        <v>236</v>
      </c>
      <c r="F82" s="205" t="s">
        <v>237</v>
      </c>
      <c r="G82" s="198">
        <v>1560513</v>
      </c>
      <c r="H82" s="198">
        <v>1398202</v>
      </c>
      <c r="I82" s="198">
        <v>359</v>
      </c>
      <c r="J82" s="198">
        <v>428867</v>
      </c>
      <c r="K82" s="212">
        <f t="shared" si="3"/>
        <v>27.482436865312881</v>
      </c>
      <c r="L82" s="212">
        <f t="shared" si="3"/>
        <v>30.672749717136721</v>
      </c>
    </row>
    <row r="83" spans="1:12" ht="18.95" customHeight="1" x14ac:dyDescent="0.2">
      <c r="A83" s="166" t="s">
        <v>109</v>
      </c>
      <c r="B83" s="190"/>
      <c r="C83" s="191"/>
      <c r="D83" s="203"/>
      <c r="E83" s="204" t="s">
        <v>238</v>
      </c>
      <c r="F83" s="205" t="s">
        <v>239</v>
      </c>
      <c r="G83" s="198">
        <v>54332</v>
      </c>
      <c r="H83" s="198">
        <v>54190</v>
      </c>
      <c r="I83" s="198">
        <v>1276</v>
      </c>
      <c r="J83" s="198">
        <v>64559</v>
      </c>
      <c r="K83" s="212">
        <f t="shared" si="3"/>
        <v>118.82316130457188</v>
      </c>
      <c r="L83" s="212">
        <f t="shared" si="3"/>
        <v>119.13452666543643</v>
      </c>
    </row>
    <row r="84" spans="1:12" ht="18.95" customHeight="1" x14ac:dyDescent="0.25">
      <c r="A84" s="153" t="s">
        <v>109</v>
      </c>
      <c r="B84" s="174"/>
      <c r="C84" s="187" t="s">
        <v>240</v>
      </c>
      <c r="D84" s="175"/>
      <c r="E84" s="188"/>
      <c r="F84" s="177" t="s">
        <v>241</v>
      </c>
      <c r="G84" s="234">
        <f>SUM(G85+G91)</f>
        <v>981518</v>
      </c>
      <c r="H84" s="234">
        <f>SUM(H85+H91)</f>
        <v>952860</v>
      </c>
      <c r="I84" s="234">
        <f>SUM(I85+I91)</f>
        <v>27086</v>
      </c>
      <c r="J84" s="234">
        <f>SUM(J85+J91)</f>
        <v>768535</v>
      </c>
      <c r="K84" s="159">
        <f t="shared" si="3"/>
        <v>78.300652662508483</v>
      </c>
      <c r="L84" s="159">
        <f t="shared" si="3"/>
        <v>80.655605230569023</v>
      </c>
    </row>
    <row r="85" spans="1:12" ht="18.95" customHeight="1" x14ac:dyDescent="0.2">
      <c r="A85" s="160" t="s">
        <v>109</v>
      </c>
      <c r="B85" s="190"/>
      <c r="C85" s="191"/>
      <c r="D85" s="161" t="s">
        <v>242</v>
      </c>
      <c r="E85" s="192"/>
      <c r="F85" s="163" t="s">
        <v>243</v>
      </c>
      <c r="G85" s="193">
        <f>SUM(G86:G90)</f>
        <v>981518</v>
      </c>
      <c r="H85" s="193">
        <f>SUM(H86:H90)</f>
        <v>952860</v>
      </c>
      <c r="I85" s="193">
        <f>SUM(I86:I90)</f>
        <v>27086</v>
      </c>
      <c r="J85" s="193">
        <f>SUM(J86:J90)</f>
        <v>768535</v>
      </c>
      <c r="K85" s="165">
        <f t="shared" si="3"/>
        <v>78.300652662508483</v>
      </c>
      <c r="L85" s="165">
        <f t="shared" si="3"/>
        <v>80.655605230569023</v>
      </c>
    </row>
    <row r="86" spans="1:12" ht="18.95" customHeight="1" x14ac:dyDescent="0.2">
      <c r="A86" s="166" t="s">
        <v>109</v>
      </c>
      <c r="B86" s="190"/>
      <c r="C86" s="191"/>
      <c r="D86" s="203"/>
      <c r="E86" s="204" t="s">
        <v>244</v>
      </c>
      <c r="F86" s="205" t="s">
        <v>245</v>
      </c>
      <c r="G86" s="198">
        <v>613757</v>
      </c>
      <c r="H86" s="230">
        <v>609080</v>
      </c>
      <c r="I86" s="230">
        <v>9104</v>
      </c>
      <c r="J86" s="230">
        <v>461784</v>
      </c>
      <c r="K86" s="173">
        <f t="shared" si="3"/>
        <v>75.23889747896969</v>
      </c>
      <c r="L86" s="173">
        <f t="shared" si="3"/>
        <v>75.816641492086418</v>
      </c>
    </row>
    <row r="87" spans="1:12" ht="18.95" customHeight="1" x14ac:dyDescent="0.2">
      <c r="A87" s="166" t="s">
        <v>109</v>
      </c>
      <c r="B87" s="190"/>
      <c r="C87" s="191"/>
      <c r="D87" s="203"/>
      <c r="E87" s="204" t="s">
        <v>246</v>
      </c>
      <c r="F87" s="205" t="s">
        <v>247</v>
      </c>
      <c r="G87" s="198">
        <v>137270</v>
      </c>
      <c r="H87" s="230">
        <v>134023</v>
      </c>
      <c r="I87" s="230">
        <v>1892</v>
      </c>
      <c r="J87" s="230">
        <v>109189</v>
      </c>
      <c r="K87" s="173">
        <f t="shared" si="3"/>
        <v>79.5432359583303</v>
      </c>
      <c r="L87" s="173">
        <f t="shared" si="3"/>
        <v>81.470344642337508</v>
      </c>
    </row>
    <row r="88" spans="1:12" ht="18.95" customHeight="1" x14ac:dyDescent="0.2">
      <c r="A88" s="166" t="s">
        <v>109</v>
      </c>
      <c r="B88" s="190"/>
      <c r="C88" s="191"/>
      <c r="D88" s="203"/>
      <c r="E88" s="204" t="s">
        <v>248</v>
      </c>
      <c r="F88" s="205" t="s">
        <v>249</v>
      </c>
      <c r="G88" s="198">
        <v>11000</v>
      </c>
      <c r="H88" s="230">
        <v>9862</v>
      </c>
      <c r="I88" s="230">
        <v>624</v>
      </c>
      <c r="J88" s="230">
        <v>7860</v>
      </c>
      <c r="K88" s="173">
        <f t="shared" si="3"/>
        <v>71.454545454545453</v>
      </c>
      <c r="L88" s="173">
        <f t="shared" si="3"/>
        <v>79.699858040965324</v>
      </c>
    </row>
    <row r="89" spans="1:12" ht="18.75" customHeight="1" x14ac:dyDescent="0.2">
      <c r="A89" s="166" t="s">
        <v>109</v>
      </c>
      <c r="B89" s="190"/>
      <c r="C89" s="191"/>
      <c r="D89" s="203"/>
      <c r="E89" s="204" t="s">
        <v>250</v>
      </c>
      <c r="F89" s="205" t="s">
        <v>251</v>
      </c>
      <c r="G89" s="198">
        <v>219491</v>
      </c>
      <c r="H89" s="230">
        <v>199895</v>
      </c>
      <c r="I89" s="230">
        <v>15466</v>
      </c>
      <c r="J89" s="230">
        <v>189702</v>
      </c>
      <c r="K89" s="173">
        <f t="shared" si="3"/>
        <v>86.428145117567468</v>
      </c>
      <c r="L89" s="173">
        <f t="shared" si="3"/>
        <v>94.900822932039318</v>
      </c>
    </row>
    <row r="90" spans="1:12" ht="18.95" hidden="1" customHeight="1" x14ac:dyDescent="0.2">
      <c r="A90" s="166" t="s">
        <v>109</v>
      </c>
      <c r="B90" s="190"/>
      <c r="C90" s="191"/>
      <c r="D90" s="203"/>
      <c r="E90" s="204" t="s">
        <v>252</v>
      </c>
      <c r="F90" s="205" t="s">
        <v>253</v>
      </c>
      <c r="G90" s="198">
        <v>0</v>
      </c>
      <c r="H90" s="198"/>
      <c r="I90" s="198">
        <v>0</v>
      </c>
      <c r="J90" s="198">
        <v>0</v>
      </c>
      <c r="K90" s="173" t="e">
        <f t="shared" si="3"/>
        <v>#DIV/0!</v>
      </c>
      <c r="L90" s="173" t="e">
        <f t="shared" si="3"/>
        <v>#DIV/0!</v>
      </c>
    </row>
    <row r="91" spans="1:12" ht="18.95" hidden="1" customHeight="1" x14ac:dyDescent="0.2">
      <c r="A91" s="160" t="s">
        <v>109</v>
      </c>
      <c r="B91" s="190"/>
      <c r="C91" s="191"/>
      <c r="D91" s="161" t="s">
        <v>254</v>
      </c>
      <c r="E91" s="204"/>
      <c r="F91" s="163" t="s">
        <v>255</v>
      </c>
      <c r="G91" s="193">
        <f>SUM(G92)</f>
        <v>0</v>
      </c>
      <c r="H91" s="193">
        <f>SUM(H92)</f>
        <v>0</v>
      </c>
      <c r="I91" s="193">
        <f>SUM(I92)</f>
        <v>0</v>
      </c>
      <c r="J91" s="193">
        <f>SUM(J92)</f>
        <v>0</v>
      </c>
      <c r="K91" s="165" t="e">
        <f t="shared" si="3"/>
        <v>#DIV/0!</v>
      </c>
      <c r="L91" s="165" t="e">
        <f t="shared" si="3"/>
        <v>#DIV/0!</v>
      </c>
    </row>
    <row r="92" spans="1:12" ht="18.95" hidden="1" customHeight="1" x14ac:dyDescent="0.2">
      <c r="A92" s="166" t="s">
        <v>109</v>
      </c>
      <c r="B92" s="190"/>
      <c r="C92" s="191"/>
      <c r="D92" s="203"/>
      <c r="E92" s="204" t="s">
        <v>256</v>
      </c>
      <c r="F92" s="205" t="s">
        <v>257</v>
      </c>
      <c r="G92" s="198">
        <v>0</v>
      </c>
      <c r="H92" s="198">
        <v>0</v>
      </c>
      <c r="I92" s="198">
        <v>0</v>
      </c>
      <c r="J92" s="198">
        <v>0</v>
      </c>
      <c r="K92" s="173" t="e">
        <f t="shared" si="3"/>
        <v>#DIV/0!</v>
      </c>
      <c r="L92" s="173" t="e">
        <f t="shared" si="3"/>
        <v>#DIV/0!</v>
      </c>
    </row>
    <row r="93" spans="1:12" ht="15" thickBot="1" x14ac:dyDescent="0.25">
      <c r="A93" s="235"/>
      <c r="B93" s="236"/>
      <c r="C93" s="237"/>
      <c r="D93" s="237"/>
      <c r="E93" s="238"/>
      <c r="F93" s="239"/>
      <c r="G93" s="240"/>
      <c r="H93" s="240"/>
      <c r="I93" s="240"/>
      <c r="J93" s="240"/>
      <c r="K93" s="241"/>
      <c r="L93" s="241"/>
    </row>
    <row r="94" spans="1:12" x14ac:dyDescent="0.2">
      <c r="B94" s="242"/>
      <c r="C94" s="242"/>
      <c r="D94" s="242"/>
      <c r="E94" s="242"/>
      <c r="F94" s="242"/>
    </row>
    <row r="95" spans="1:12" x14ac:dyDescent="0.2">
      <c r="B95" s="242"/>
      <c r="C95" s="242"/>
      <c r="D95" s="242"/>
      <c r="E95" s="242"/>
      <c r="F95" s="242"/>
    </row>
    <row r="96" spans="1:12" x14ac:dyDescent="0.2">
      <c r="B96" s="242"/>
      <c r="C96" s="242"/>
      <c r="D96" s="242"/>
      <c r="E96" s="242"/>
      <c r="F96" s="242"/>
    </row>
    <row r="97" spans="2:6" x14ac:dyDescent="0.2">
      <c r="B97" s="242"/>
      <c r="C97" s="242"/>
      <c r="D97" s="242"/>
      <c r="E97" s="242"/>
      <c r="F97" s="242"/>
    </row>
    <row r="98" spans="2:6" x14ac:dyDescent="0.2">
      <c r="B98" s="242"/>
      <c r="C98" s="242"/>
      <c r="D98" s="242"/>
      <c r="E98" s="242"/>
      <c r="F98" s="242"/>
    </row>
    <row r="99" spans="2:6" x14ac:dyDescent="0.2">
      <c r="B99" s="242"/>
      <c r="C99" s="242"/>
      <c r="D99" s="242"/>
      <c r="E99" s="242"/>
      <c r="F99" s="242"/>
    </row>
    <row r="100" spans="2:6" x14ac:dyDescent="0.2">
      <c r="B100" s="242"/>
      <c r="C100" s="242"/>
      <c r="D100" s="242"/>
      <c r="E100" s="242"/>
      <c r="F100" s="242"/>
    </row>
    <row r="101" spans="2:6" x14ac:dyDescent="0.2">
      <c r="B101" s="242"/>
      <c r="C101" s="242"/>
      <c r="D101" s="242"/>
      <c r="E101" s="242"/>
      <c r="F101" s="242"/>
    </row>
    <row r="102" spans="2:6" x14ac:dyDescent="0.2">
      <c r="B102" s="242"/>
      <c r="C102" s="242"/>
      <c r="D102" s="242"/>
      <c r="E102" s="242"/>
      <c r="F102" s="242"/>
    </row>
    <row r="103" spans="2:6" x14ac:dyDescent="0.2">
      <c r="B103" s="242"/>
      <c r="C103" s="242"/>
      <c r="D103" s="242"/>
      <c r="E103" s="242"/>
      <c r="F103" s="242"/>
    </row>
    <row r="104" spans="2:6" x14ac:dyDescent="0.2">
      <c r="B104" s="242"/>
      <c r="C104" s="242"/>
      <c r="D104" s="242"/>
      <c r="E104" s="242"/>
      <c r="F104" s="242"/>
    </row>
    <row r="105" spans="2:6" x14ac:dyDescent="0.2">
      <c r="B105" s="242"/>
      <c r="C105" s="242"/>
      <c r="D105" s="242"/>
      <c r="E105" s="242"/>
      <c r="F105" s="242"/>
    </row>
    <row r="106" spans="2:6" x14ac:dyDescent="0.2">
      <c r="B106" s="242"/>
      <c r="C106" s="242"/>
      <c r="D106" s="242"/>
      <c r="E106" s="242"/>
      <c r="F106" s="242"/>
    </row>
    <row r="107" spans="2:6" x14ac:dyDescent="0.2">
      <c r="B107" s="242"/>
      <c r="C107" s="242"/>
      <c r="D107" s="242"/>
      <c r="E107" s="242"/>
      <c r="F107" s="242"/>
    </row>
    <row r="108" spans="2:6" x14ac:dyDescent="0.2">
      <c r="B108" s="242"/>
      <c r="C108" s="242"/>
      <c r="D108" s="242"/>
      <c r="E108" s="242"/>
      <c r="F108" s="242"/>
    </row>
    <row r="109" spans="2:6" x14ac:dyDescent="0.2">
      <c r="B109" s="242"/>
      <c r="C109" s="242"/>
      <c r="D109" s="242"/>
      <c r="E109" s="242"/>
      <c r="F109" s="242"/>
    </row>
    <row r="110" spans="2:6" x14ac:dyDescent="0.2">
      <c r="B110" s="242"/>
      <c r="C110" s="242"/>
      <c r="D110" s="242"/>
      <c r="E110" s="242"/>
      <c r="F110" s="242"/>
    </row>
    <row r="111" spans="2:6" x14ac:dyDescent="0.2">
      <c r="B111" s="242"/>
      <c r="C111" s="242"/>
      <c r="D111" s="242"/>
      <c r="E111" s="242"/>
      <c r="F111" s="242"/>
    </row>
    <row r="112" spans="2:6" x14ac:dyDescent="0.2">
      <c r="B112" s="242"/>
      <c r="C112" s="242"/>
      <c r="D112" s="242"/>
      <c r="E112" s="242"/>
      <c r="F112" s="242"/>
    </row>
    <row r="113" spans="2:6" x14ac:dyDescent="0.2">
      <c r="B113" s="242"/>
      <c r="C113" s="242"/>
      <c r="D113" s="242"/>
      <c r="E113" s="242"/>
      <c r="F113" s="242"/>
    </row>
    <row r="114" spans="2:6" x14ac:dyDescent="0.2">
      <c r="B114" s="242"/>
      <c r="C114" s="242"/>
      <c r="D114" s="242"/>
      <c r="E114" s="242"/>
      <c r="F114" s="242"/>
    </row>
    <row r="115" spans="2:6" x14ac:dyDescent="0.2">
      <c r="B115" s="242"/>
      <c r="C115" s="242"/>
      <c r="D115" s="242"/>
      <c r="E115" s="242"/>
      <c r="F115" s="242"/>
    </row>
    <row r="116" spans="2:6" x14ac:dyDescent="0.2">
      <c r="B116" s="242"/>
      <c r="C116" s="242"/>
      <c r="D116" s="242"/>
      <c r="E116" s="242"/>
      <c r="F116" s="242"/>
    </row>
    <row r="117" spans="2:6" x14ac:dyDescent="0.2">
      <c r="B117" s="242"/>
      <c r="C117" s="242"/>
      <c r="D117" s="242"/>
      <c r="E117" s="242"/>
      <c r="F117" s="242"/>
    </row>
    <row r="118" spans="2:6" x14ac:dyDescent="0.2">
      <c r="B118" s="242"/>
      <c r="C118" s="242"/>
      <c r="D118" s="242"/>
      <c r="E118" s="242"/>
      <c r="F118" s="242"/>
    </row>
    <row r="119" spans="2:6" x14ac:dyDescent="0.2">
      <c r="B119" s="242"/>
      <c r="C119" s="242"/>
      <c r="D119" s="242"/>
      <c r="E119" s="242"/>
      <c r="F119" s="242"/>
    </row>
    <row r="120" spans="2:6" x14ac:dyDescent="0.2">
      <c r="B120" s="242"/>
      <c r="C120" s="242"/>
      <c r="D120" s="242"/>
      <c r="E120" s="242"/>
      <c r="F120" s="242"/>
    </row>
    <row r="121" spans="2:6" x14ac:dyDescent="0.2">
      <c r="B121" s="242"/>
      <c r="C121" s="242"/>
      <c r="D121" s="242"/>
      <c r="E121" s="242"/>
      <c r="F121" s="242"/>
    </row>
    <row r="122" spans="2:6" x14ac:dyDescent="0.2">
      <c r="B122" s="242"/>
      <c r="C122" s="242"/>
      <c r="D122" s="242"/>
      <c r="E122" s="242"/>
      <c r="F122" s="242"/>
    </row>
    <row r="123" spans="2:6" x14ac:dyDescent="0.2">
      <c r="B123" s="242"/>
      <c r="C123" s="242"/>
      <c r="D123" s="242"/>
      <c r="E123" s="242"/>
      <c r="F123" s="242"/>
    </row>
    <row r="124" spans="2:6" x14ac:dyDescent="0.2">
      <c r="B124" s="242"/>
      <c r="C124" s="242"/>
      <c r="D124" s="242"/>
      <c r="E124" s="242"/>
      <c r="F124" s="242"/>
    </row>
    <row r="125" spans="2:6" x14ac:dyDescent="0.2">
      <c r="B125" s="242"/>
      <c r="C125" s="242"/>
      <c r="D125" s="242"/>
      <c r="E125" s="242"/>
      <c r="F125" s="242"/>
    </row>
    <row r="126" spans="2:6" x14ac:dyDescent="0.2">
      <c r="B126" s="242"/>
      <c r="C126" s="242"/>
      <c r="D126" s="242"/>
      <c r="E126" s="242"/>
      <c r="F126" s="242"/>
    </row>
    <row r="127" spans="2:6" x14ac:dyDescent="0.2">
      <c r="B127" s="242"/>
      <c r="C127" s="242"/>
      <c r="D127" s="242"/>
      <c r="E127" s="242"/>
      <c r="F127" s="242"/>
    </row>
    <row r="128" spans="2:6" x14ac:dyDescent="0.2">
      <c r="B128" s="242"/>
      <c r="C128" s="242"/>
      <c r="D128" s="242"/>
      <c r="E128" s="242"/>
      <c r="F128" s="242"/>
    </row>
    <row r="129" spans="2:6" x14ac:dyDescent="0.2">
      <c r="B129" s="242"/>
      <c r="C129" s="242"/>
      <c r="D129" s="242"/>
      <c r="E129" s="242"/>
      <c r="F129" s="242"/>
    </row>
    <row r="130" spans="2:6" x14ac:dyDescent="0.2">
      <c r="B130" s="242"/>
      <c r="C130" s="242"/>
      <c r="D130" s="242"/>
      <c r="E130" s="242"/>
      <c r="F130" s="242"/>
    </row>
    <row r="131" spans="2:6" x14ac:dyDescent="0.2">
      <c r="B131" s="242"/>
      <c r="C131" s="242"/>
      <c r="D131" s="242"/>
      <c r="E131" s="242"/>
      <c r="F131" s="242"/>
    </row>
    <row r="132" spans="2:6" x14ac:dyDescent="0.2">
      <c r="B132" s="242"/>
      <c r="C132" s="242"/>
      <c r="D132" s="242"/>
      <c r="E132" s="242"/>
      <c r="F132" s="242"/>
    </row>
    <row r="133" spans="2:6" x14ac:dyDescent="0.2">
      <c r="B133" s="242"/>
      <c r="C133" s="242"/>
      <c r="D133" s="242"/>
      <c r="E133" s="242"/>
      <c r="F133" s="242"/>
    </row>
    <row r="134" spans="2:6" x14ac:dyDescent="0.2">
      <c r="B134" s="242"/>
      <c r="C134" s="242"/>
      <c r="D134" s="242"/>
      <c r="E134" s="242"/>
      <c r="F134" s="242"/>
    </row>
    <row r="135" spans="2:6" x14ac:dyDescent="0.2">
      <c r="B135" s="242"/>
      <c r="C135" s="242"/>
      <c r="D135" s="242"/>
      <c r="E135" s="242"/>
      <c r="F135" s="242"/>
    </row>
    <row r="136" spans="2:6" x14ac:dyDescent="0.2">
      <c r="B136" s="242"/>
      <c r="C136" s="242"/>
      <c r="D136" s="242"/>
      <c r="E136" s="242"/>
      <c r="F136" s="242"/>
    </row>
    <row r="137" spans="2:6" x14ac:dyDescent="0.2">
      <c r="B137" s="242"/>
      <c r="C137" s="242"/>
      <c r="D137" s="242"/>
      <c r="E137" s="242"/>
      <c r="F137" s="242"/>
    </row>
    <row r="138" spans="2:6" x14ac:dyDescent="0.2">
      <c r="B138" s="242"/>
      <c r="C138" s="242"/>
      <c r="D138" s="242"/>
      <c r="E138" s="242"/>
      <c r="F138" s="242"/>
    </row>
    <row r="139" spans="2:6" x14ac:dyDescent="0.2">
      <c r="B139" s="242"/>
      <c r="C139" s="242"/>
      <c r="D139" s="242"/>
      <c r="E139" s="242"/>
      <c r="F139" s="242"/>
    </row>
    <row r="140" spans="2:6" x14ac:dyDescent="0.2">
      <c r="B140" s="242"/>
      <c r="C140" s="242"/>
      <c r="D140" s="242"/>
      <c r="E140" s="242"/>
      <c r="F140" s="242"/>
    </row>
    <row r="141" spans="2:6" x14ac:dyDescent="0.2">
      <c r="B141" s="242"/>
      <c r="C141" s="242"/>
      <c r="D141" s="242"/>
      <c r="E141" s="242"/>
      <c r="F141" s="242"/>
    </row>
    <row r="142" spans="2:6" x14ac:dyDescent="0.2">
      <c r="B142" s="242"/>
      <c r="C142" s="242"/>
      <c r="D142" s="242"/>
      <c r="E142" s="242"/>
      <c r="F142" s="242"/>
    </row>
    <row r="143" spans="2:6" x14ac:dyDescent="0.2">
      <c r="B143" s="242"/>
      <c r="C143" s="242"/>
      <c r="D143" s="242"/>
      <c r="E143" s="242"/>
      <c r="F143" s="242"/>
    </row>
    <row r="144" spans="2:6" x14ac:dyDescent="0.2">
      <c r="B144" s="242"/>
      <c r="C144" s="242"/>
      <c r="D144" s="242"/>
      <c r="E144" s="242"/>
      <c r="F144" s="242"/>
    </row>
    <row r="145" spans="2:6" x14ac:dyDescent="0.2">
      <c r="B145" s="242"/>
      <c r="C145" s="242"/>
      <c r="D145" s="242"/>
      <c r="E145" s="242"/>
      <c r="F145" s="242"/>
    </row>
    <row r="146" spans="2:6" x14ac:dyDescent="0.2">
      <c r="B146" s="242"/>
      <c r="C146" s="242"/>
      <c r="D146" s="242"/>
      <c r="E146" s="242"/>
      <c r="F146" s="242"/>
    </row>
    <row r="147" spans="2:6" x14ac:dyDescent="0.2">
      <c r="B147" s="242"/>
      <c r="C147" s="242"/>
      <c r="D147" s="242"/>
      <c r="E147" s="242"/>
      <c r="F147" s="242"/>
    </row>
    <row r="148" spans="2:6" x14ac:dyDescent="0.2">
      <c r="B148" s="242"/>
      <c r="C148" s="242"/>
      <c r="D148" s="242"/>
      <c r="E148" s="242"/>
      <c r="F148" s="242"/>
    </row>
    <row r="149" spans="2:6" x14ac:dyDescent="0.2">
      <c r="B149" s="242"/>
      <c r="C149" s="242"/>
      <c r="D149" s="242"/>
      <c r="E149" s="242"/>
      <c r="F149" s="242"/>
    </row>
    <row r="150" spans="2:6" x14ac:dyDescent="0.2">
      <c r="B150" s="242"/>
      <c r="C150" s="242"/>
      <c r="D150" s="242"/>
      <c r="E150" s="242"/>
      <c r="F150" s="242"/>
    </row>
    <row r="151" spans="2:6" x14ac:dyDescent="0.2">
      <c r="B151" s="242"/>
      <c r="C151" s="242"/>
      <c r="D151" s="242"/>
      <c r="E151" s="242"/>
      <c r="F151" s="242"/>
    </row>
    <row r="152" spans="2:6" x14ac:dyDescent="0.2">
      <c r="B152" s="242"/>
      <c r="C152" s="242"/>
      <c r="D152" s="242"/>
      <c r="E152" s="242"/>
      <c r="F152" s="242"/>
    </row>
    <row r="153" spans="2:6" x14ac:dyDescent="0.2">
      <c r="B153" s="242"/>
      <c r="C153" s="242"/>
      <c r="D153" s="242"/>
      <c r="E153" s="242"/>
      <c r="F153" s="242"/>
    </row>
    <row r="154" spans="2:6" x14ac:dyDescent="0.2">
      <c r="B154" s="242"/>
      <c r="C154" s="242"/>
      <c r="D154" s="242"/>
      <c r="E154" s="242"/>
      <c r="F154" s="242"/>
    </row>
    <row r="155" spans="2:6" x14ac:dyDescent="0.2">
      <c r="B155" s="242"/>
      <c r="C155" s="242"/>
      <c r="D155" s="242"/>
      <c r="E155" s="242"/>
      <c r="F155" s="242"/>
    </row>
    <row r="156" spans="2:6" x14ac:dyDescent="0.2">
      <c r="B156" s="242"/>
      <c r="C156" s="242"/>
      <c r="D156" s="242"/>
      <c r="E156" s="242"/>
      <c r="F156" s="242"/>
    </row>
    <row r="157" spans="2:6" x14ac:dyDescent="0.2">
      <c r="B157" s="242"/>
      <c r="C157" s="242"/>
      <c r="D157" s="242"/>
      <c r="E157" s="242"/>
      <c r="F157" s="242"/>
    </row>
    <row r="158" spans="2:6" x14ac:dyDescent="0.2">
      <c r="B158" s="242"/>
      <c r="C158" s="242"/>
      <c r="D158" s="242"/>
      <c r="E158" s="242"/>
      <c r="F158" s="242"/>
    </row>
    <row r="159" spans="2:6" x14ac:dyDescent="0.2">
      <c r="B159" s="242"/>
      <c r="C159" s="242"/>
      <c r="D159" s="242"/>
      <c r="E159" s="242"/>
      <c r="F159" s="242"/>
    </row>
    <row r="160" spans="2:6" x14ac:dyDescent="0.2">
      <c r="B160" s="242"/>
      <c r="C160" s="242"/>
      <c r="D160" s="242"/>
      <c r="E160" s="242"/>
      <c r="F160" s="242"/>
    </row>
    <row r="161" spans="2:6" x14ac:dyDescent="0.2">
      <c r="B161" s="242"/>
      <c r="C161" s="242"/>
      <c r="D161" s="242"/>
      <c r="E161" s="242"/>
      <c r="F161" s="242"/>
    </row>
    <row r="162" spans="2:6" x14ac:dyDescent="0.2">
      <c r="B162" s="242"/>
      <c r="C162" s="242"/>
      <c r="D162" s="242"/>
      <c r="E162" s="242"/>
      <c r="F162" s="242"/>
    </row>
    <row r="163" spans="2:6" x14ac:dyDescent="0.2">
      <c r="B163" s="242"/>
      <c r="C163" s="242"/>
      <c r="D163" s="242"/>
      <c r="E163" s="242"/>
      <c r="F163" s="242"/>
    </row>
    <row r="164" spans="2:6" x14ac:dyDescent="0.2">
      <c r="B164" s="242"/>
      <c r="C164" s="242"/>
      <c r="D164" s="242"/>
      <c r="E164" s="242"/>
      <c r="F164" s="242"/>
    </row>
    <row r="165" spans="2:6" x14ac:dyDescent="0.2">
      <c r="B165" s="242"/>
      <c r="C165" s="242"/>
      <c r="D165" s="242"/>
      <c r="E165" s="242"/>
      <c r="F165" s="242"/>
    </row>
    <row r="166" spans="2:6" x14ac:dyDescent="0.2">
      <c r="B166" s="242"/>
      <c r="C166" s="242"/>
      <c r="D166" s="242"/>
      <c r="E166" s="242"/>
      <c r="F166" s="242"/>
    </row>
    <row r="167" spans="2:6" x14ac:dyDescent="0.2">
      <c r="B167" s="242"/>
      <c r="C167" s="242"/>
      <c r="D167" s="242"/>
      <c r="E167" s="242"/>
      <c r="F167" s="242"/>
    </row>
    <row r="168" spans="2:6" x14ac:dyDescent="0.2">
      <c r="B168" s="242"/>
      <c r="C168" s="242"/>
      <c r="D168" s="242"/>
      <c r="E168" s="242"/>
      <c r="F168" s="242"/>
    </row>
    <row r="169" spans="2:6" x14ac:dyDescent="0.2">
      <c r="B169" s="242"/>
      <c r="C169" s="242"/>
      <c r="D169" s="242"/>
      <c r="E169" s="242"/>
      <c r="F169" s="242"/>
    </row>
    <row r="170" spans="2:6" x14ac:dyDescent="0.2">
      <c r="B170" s="242"/>
      <c r="C170" s="242"/>
      <c r="D170" s="242"/>
      <c r="E170" s="242"/>
      <c r="F170" s="242"/>
    </row>
    <row r="171" spans="2:6" x14ac:dyDescent="0.2">
      <c r="B171" s="242"/>
      <c r="C171" s="242"/>
      <c r="D171" s="242"/>
      <c r="E171" s="242"/>
      <c r="F171" s="242"/>
    </row>
    <row r="172" spans="2:6" x14ac:dyDescent="0.2">
      <c r="B172" s="242"/>
      <c r="C172" s="242"/>
      <c r="D172" s="242"/>
      <c r="E172" s="242"/>
      <c r="F172" s="242"/>
    </row>
    <row r="173" spans="2:6" x14ac:dyDescent="0.2">
      <c r="B173" s="242"/>
      <c r="C173" s="242"/>
      <c r="D173" s="242"/>
      <c r="E173" s="242"/>
      <c r="F173" s="242"/>
    </row>
    <row r="174" spans="2:6" x14ac:dyDescent="0.2">
      <c r="B174" s="242"/>
      <c r="C174" s="242"/>
      <c r="D174" s="242"/>
      <c r="E174" s="242"/>
      <c r="F174" s="242"/>
    </row>
    <row r="175" spans="2:6" x14ac:dyDescent="0.2">
      <c r="B175" s="242"/>
      <c r="C175" s="242"/>
      <c r="D175" s="242"/>
      <c r="E175" s="242"/>
      <c r="F175" s="242"/>
    </row>
    <row r="176" spans="2:6" x14ac:dyDescent="0.2">
      <c r="B176" s="242"/>
      <c r="C176" s="242"/>
      <c r="D176" s="242"/>
      <c r="E176" s="242"/>
      <c r="F176" s="242"/>
    </row>
    <row r="177" spans="2:6" x14ac:dyDescent="0.2">
      <c r="B177" s="242"/>
      <c r="C177" s="242"/>
      <c r="D177" s="242"/>
      <c r="E177" s="242"/>
      <c r="F177" s="242"/>
    </row>
    <row r="178" spans="2:6" x14ac:dyDescent="0.2">
      <c r="B178" s="242"/>
      <c r="C178" s="242"/>
      <c r="D178" s="242"/>
      <c r="E178" s="242"/>
      <c r="F178" s="242"/>
    </row>
    <row r="179" spans="2:6" x14ac:dyDescent="0.2">
      <c r="B179" s="242"/>
      <c r="C179" s="242"/>
      <c r="D179" s="242"/>
      <c r="E179" s="242"/>
      <c r="F179" s="242"/>
    </row>
    <row r="180" spans="2:6" x14ac:dyDescent="0.2">
      <c r="B180" s="242"/>
      <c r="C180" s="242"/>
      <c r="D180" s="242"/>
      <c r="E180" s="242"/>
      <c r="F180" s="242"/>
    </row>
    <row r="181" spans="2:6" x14ac:dyDescent="0.2">
      <c r="B181" s="242"/>
      <c r="C181" s="242"/>
      <c r="D181" s="242"/>
      <c r="E181" s="242"/>
      <c r="F181" s="242"/>
    </row>
    <row r="182" spans="2:6" x14ac:dyDescent="0.2">
      <c r="B182" s="242"/>
      <c r="C182" s="242"/>
      <c r="D182" s="242"/>
      <c r="E182" s="242"/>
      <c r="F182" s="242"/>
    </row>
    <row r="183" spans="2:6" x14ac:dyDescent="0.2">
      <c r="B183" s="242"/>
      <c r="C183" s="242"/>
      <c r="D183" s="242"/>
      <c r="E183" s="242"/>
      <c r="F183" s="242"/>
    </row>
    <row r="184" spans="2:6" x14ac:dyDescent="0.2">
      <c r="B184" s="242"/>
      <c r="C184" s="242"/>
      <c r="D184" s="242"/>
      <c r="E184" s="242"/>
      <c r="F184" s="242"/>
    </row>
    <row r="185" spans="2:6" x14ac:dyDescent="0.2">
      <c r="B185" s="242"/>
      <c r="C185" s="242"/>
      <c r="D185" s="242"/>
      <c r="E185" s="242"/>
      <c r="F185" s="242"/>
    </row>
    <row r="186" spans="2:6" x14ac:dyDescent="0.2">
      <c r="B186" s="242"/>
      <c r="C186" s="242"/>
      <c r="D186" s="242"/>
      <c r="E186" s="242"/>
      <c r="F186" s="242"/>
    </row>
    <row r="187" spans="2:6" x14ac:dyDescent="0.2">
      <c r="B187" s="242"/>
      <c r="C187" s="242"/>
      <c r="D187" s="242"/>
      <c r="E187" s="242"/>
      <c r="F187" s="242"/>
    </row>
    <row r="188" spans="2:6" x14ac:dyDescent="0.2">
      <c r="B188" s="242"/>
      <c r="C188" s="242"/>
      <c r="D188" s="242"/>
      <c r="E188" s="242"/>
      <c r="F188" s="242"/>
    </row>
    <row r="189" spans="2:6" x14ac:dyDescent="0.2">
      <c r="B189" s="242"/>
      <c r="C189" s="242"/>
      <c r="D189" s="242"/>
      <c r="E189" s="242"/>
      <c r="F189" s="242"/>
    </row>
    <row r="190" spans="2:6" x14ac:dyDescent="0.2">
      <c r="B190" s="242"/>
      <c r="C190" s="242"/>
      <c r="D190" s="242"/>
      <c r="E190" s="242"/>
      <c r="F190" s="242"/>
    </row>
    <row r="191" spans="2:6" x14ac:dyDescent="0.2">
      <c r="B191" s="242"/>
      <c r="C191" s="242"/>
      <c r="D191" s="242"/>
      <c r="E191" s="242"/>
      <c r="F191" s="242"/>
    </row>
    <row r="192" spans="2:6" x14ac:dyDescent="0.2">
      <c r="B192" s="242"/>
      <c r="C192" s="242"/>
      <c r="D192" s="242"/>
      <c r="E192" s="242"/>
      <c r="F192" s="242"/>
    </row>
    <row r="193" spans="2:6" x14ac:dyDescent="0.2">
      <c r="B193" s="242"/>
      <c r="C193" s="242"/>
      <c r="D193" s="242"/>
      <c r="E193" s="242"/>
      <c r="F193" s="242"/>
    </row>
    <row r="194" spans="2:6" x14ac:dyDescent="0.2">
      <c r="B194" s="242"/>
      <c r="C194" s="242"/>
      <c r="D194" s="242"/>
      <c r="E194" s="242"/>
      <c r="F194" s="242"/>
    </row>
    <row r="195" spans="2:6" x14ac:dyDescent="0.2">
      <c r="B195" s="242"/>
      <c r="C195" s="242"/>
      <c r="D195" s="242"/>
      <c r="E195" s="242"/>
      <c r="F195" s="242"/>
    </row>
    <row r="196" spans="2:6" x14ac:dyDescent="0.2">
      <c r="B196" s="242"/>
      <c r="C196" s="242"/>
      <c r="D196" s="242"/>
      <c r="E196" s="242"/>
      <c r="F196" s="242"/>
    </row>
    <row r="197" spans="2:6" x14ac:dyDescent="0.2">
      <c r="B197" s="242"/>
      <c r="C197" s="242"/>
      <c r="D197" s="242"/>
      <c r="E197" s="242"/>
      <c r="F197" s="242"/>
    </row>
    <row r="198" spans="2:6" x14ac:dyDescent="0.2">
      <c r="B198" s="242"/>
      <c r="C198" s="242"/>
      <c r="D198" s="242"/>
      <c r="E198" s="242"/>
      <c r="F198" s="242"/>
    </row>
    <row r="199" spans="2:6" x14ac:dyDescent="0.2">
      <c r="B199" s="242"/>
      <c r="C199" s="242"/>
      <c r="D199" s="242"/>
      <c r="E199" s="242"/>
      <c r="F199" s="242"/>
    </row>
    <row r="200" spans="2:6" x14ac:dyDescent="0.2">
      <c r="B200" s="242"/>
      <c r="C200" s="242"/>
      <c r="D200" s="242"/>
      <c r="E200" s="242"/>
      <c r="F200" s="242"/>
    </row>
    <row r="201" spans="2:6" x14ac:dyDescent="0.2">
      <c r="B201" s="242"/>
      <c r="C201" s="242"/>
      <c r="D201" s="242"/>
      <c r="E201" s="242"/>
      <c r="F201" s="242"/>
    </row>
    <row r="202" spans="2:6" x14ac:dyDescent="0.2">
      <c r="B202" s="242"/>
      <c r="C202" s="242"/>
      <c r="D202" s="242"/>
      <c r="E202" s="242"/>
      <c r="F202" s="242"/>
    </row>
    <row r="203" spans="2:6" x14ac:dyDescent="0.2">
      <c r="B203" s="242"/>
      <c r="C203" s="242"/>
      <c r="D203" s="242"/>
      <c r="E203" s="242"/>
      <c r="F203" s="242"/>
    </row>
    <row r="204" spans="2:6" x14ac:dyDescent="0.2">
      <c r="B204" s="242"/>
      <c r="C204" s="242"/>
      <c r="D204" s="242"/>
      <c r="E204" s="242"/>
      <c r="F204" s="242"/>
    </row>
    <row r="205" spans="2:6" x14ac:dyDescent="0.2">
      <c r="B205" s="242"/>
      <c r="C205" s="242"/>
      <c r="D205" s="242"/>
      <c r="E205" s="242"/>
      <c r="F205" s="242"/>
    </row>
    <row r="206" spans="2:6" x14ac:dyDescent="0.2">
      <c r="B206" s="242"/>
      <c r="C206" s="242"/>
      <c r="D206" s="242"/>
      <c r="E206" s="242"/>
      <c r="F206" s="242"/>
    </row>
    <row r="207" spans="2:6" x14ac:dyDescent="0.2">
      <c r="B207" s="242"/>
      <c r="C207" s="242"/>
      <c r="D207" s="242"/>
      <c r="E207" s="242"/>
      <c r="F207" s="242"/>
    </row>
    <row r="208" spans="2:6" x14ac:dyDescent="0.2">
      <c r="B208" s="242"/>
      <c r="C208" s="242"/>
      <c r="D208" s="242"/>
      <c r="E208" s="242"/>
      <c r="F208" s="242"/>
    </row>
    <row r="209" spans="2:6" x14ac:dyDescent="0.2">
      <c r="B209" s="242"/>
      <c r="C209" s="242"/>
      <c r="D209" s="242"/>
      <c r="E209" s="242"/>
      <c r="F209" s="242"/>
    </row>
    <row r="210" spans="2:6" x14ac:dyDescent="0.2">
      <c r="B210" s="242"/>
      <c r="C210" s="242"/>
      <c r="D210" s="242"/>
      <c r="E210" s="242"/>
      <c r="F210" s="242"/>
    </row>
    <row r="211" spans="2:6" x14ac:dyDescent="0.2">
      <c r="B211" s="242"/>
      <c r="C211" s="242"/>
      <c r="D211" s="242"/>
      <c r="E211" s="242"/>
      <c r="F211" s="242"/>
    </row>
    <row r="212" spans="2:6" x14ac:dyDescent="0.2">
      <c r="B212" s="242"/>
      <c r="C212" s="242"/>
      <c r="D212" s="242"/>
      <c r="E212" s="242"/>
      <c r="F212" s="242"/>
    </row>
    <row r="213" spans="2:6" x14ac:dyDescent="0.2">
      <c r="B213" s="242"/>
      <c r="C213" s="242"/>
      <c r="D213" s="242"/>
      <c r="E213" s="242"/>
      <c r="F213" s="242"/>
    </row>
    <row r="214" spans="2:6" x14ac:dyDescent="0.2">
      <c r="B214" s="242"/>
      <c r="C214" s="242"/>
      <c r="D214" s="242"/>
      <c r="E214" s="242"/>
      <c r="F214" s="242"/>
    </row>
    <row r="215" spans="2:6" x14ac:dyDescent="0.2">
      <c r="B215" s="242"/>
      <c r="C215" s="242"/>
      <c r="D215" s="242"/>
      <c r="E215" s="242"/>
      <c r="F215" s="242"/>
    </row>
    <row r="216" spans="2:6" x14ac:dyDescent="0.2">
      <c r="B216" s="242"/>
      <c r="C216" s="242"/>
      <c r="D216" s="242"/>
      <c r="E216" s="242"/>
      <c r="F216" s="242"/>
    </row>
    <row r="217" spans="2:6" x14ac:dyDescent="0.2">
      <c r="B217" s="242"/>
      <c r="C217" s="242"/>
      <c r="D217" s="242"/>
      <c r="E217" s="242"/>
      <c r="F217" s="242"/>
    </row>
    <row r="218" spans="2:6" x14ac:dyDescent="0.2">
      <c r="B218" s="242"/>
      <c r="C218" s="242"/>
      <c r="D218" s="242"/>
      <c r="E218" s="242"/>
      <c r="F218" s="242"/>
    </row>
    <row r="219" spans="2:6" x14ac:dyDescent="0.2">
      <c r="B219" s="242"/>
      <c r="C219" s="242"/>
      <c r="D219" s="242"/>
      <c r="E219" s="242"/>
      <c r="F219" s="242"/>
    </row>
    <row r="220" spans="2:6" x14ac:dyDescent="0.2">
      <c r="B220" s="242"/>
      <c r="C220" s="242"/>
      <c r="D220" s="242"/>
      <c r="E220" s="242"/>
      <c r="F220" s="242"/>
    </row>
    <row r="221" spans="2:6" x14ac:dyDescent="0.2">
      <c r="B221" s="242"/>
      <c r="C221" s="242"/>
      <c r="D221" s="242"/>
      <c r="E221" s="242"/>
      <c r="F221" s="242"/>
    </row>
    <row r="222" spans="2:6" x14ac:dyDescent="0.2">
      <c r="B222" s="242"/>
      <c r="C222" s="242"/>
      <c r="D222" s="242"/>
      <c r="E222" s="242"/>
      <c r="F222" s="242"/>
    </row>
    <row r="223" spans="2:6" x14ac:dyDescent="0.2">
      <c r="B223" s="242"/>
      <c r="C223" s="242"/>
      <c r="D223" s="242"/>
      <c r="E223" s="242"/>
      <c r="F223" s="242"/>
    </row>
    <row r="224" spans="2:6" x14ac:dyDescent="0.2">
      <c r="B224" s="242"/>
      <c r="C224" s="242"/>
      <c r="D224" s="242"/>
      <c r="E224" s="242"/>
      <c r="F224" s="242"/>
    </row>
    <row r="225" spans="2:6" x14ac:dyDescent="0.2">
      <c r="B225" s="242"/>
      <c r="C225" s="242"/>
      <c r="D225" s="242"/>
      <c r="E225" s="242"/>
      <c r="F225" s="242"/>
    </row>
    <row r="226" spans="2:6" x14ac:dyDescent="0.2">
      <c r="B226" s="242"/>
      <c r="C226" s="242"/>
      <c r="D226" s="242"/>
      <c r="E226" s="242"/>
      <c r="F226" s="242"/>
    </row>
    <row r="227" spans="2:6" x14ac:dyDescent="0.2">
      <c r="B227" s="242"/>
      <c r="C227" s="242"/>
      <c r="D227" s="242"/>
      <c r="E227" s="242"/>
      <c r="F227" s="242"/>
    </row>
    <row r="228" spans="2:6" x14ac:dyDescent="0.2">
      <c r="B228" s="242"/>
      <c r="C228" s="242"/>
      <c r="D228" s="242"/>
      <c r="E228" s="242"/>
      <c r="F228" s="242"/>
    </row>
    <row r="229" spans="2:6" x14ac:dyDescent="0.2">
      <c r="B229" s="242"/>
      <c r="C229" s="242"/>
      <c r="D229" s="242"/>
      <c r="E229" s="242"/>
      <c r="F229" s="242"/>
    </row>
    <row r="230" spans="2:6" x14ac:dyDescent="0.2">
      <c r="B230" s="242"/>
      <c r="C230" s="242"/>
      <c r="D230" s="242"/>
      <c r="E230" s="242"/>
      <c r="F230" s="242"/>
    </row>
    <row r="231" spans="2:6" x14ac:dyDescent="0.2">
      <c r="B231" s="242"/>
      <c r="C231" s="242"/>
      <c r="D231" s="242"/>
      <c r="E231" s="242"/>
      <c r="F231" s="242"/>
    </row>
    <row r="232" spans="2:6" x14ac:dyDescent="0.2">
      <c r="B232" s="242"/>
      <c r="C232" s="242"/>
      <c r="D232" s="242"/>
      <c r="E232" s="242"/>
      <c r="F232" s="242"/>
    </row>
    <row r="233" spans="2:6" x14ac:dyDescent="0.2">
      <c r="B233" s="242"/>
      <c r="C233" s="242"/>
      <c r="D233" s="242"/>
      <c r="E233" s="242"/>
      <c r="F233" s="242"/>
    </row>
    <row r="234" spans="2:6" x14ac:dyDescent="0.2">
      <c r="B234" s="242"/>
      <c r="C234" s="242"/>
      <c r="D234" s="242"/>
      <c r="E234" s="242"/>
      <c r="F234" s="242"/>
    </row>
    <row r="235" spans="2:6" x14ac:dyDescent="0.2">
      <c r="B235" s="242"/>
      <c r="C235" s="242"/>
      <c r="D235" s="242"/>
      <c r="E235" s="242"/>
      <c r="F235" s="242"/>
    </row>
    <row r="236" spans="2:6" x14ac:dyDescent="0.2">
      <c r="B236" s="242"/>
      <c r="C236" s="242"/>
      <c r="D236" s="242"/>
      <c r="E236" s="242"/>
      <c r="F236" s="242"/>
    </row>
    <row r="237" spans="2:6" x14ac:dyDescent="0.2">
      <c r="B237" s="242"/>
      <c r="C237" s="242"/>
      <c r="D237" s="242"/>
      <c r="E237" s="242"/>
      <c r="F237" s="242"/>
    </row>
    <row r="238" spans="2:6" x14ac:dyDescent="0.2">
      <c r="B238" s="242"/>
      <c r="C238" s="242"/>
      <c r="D238" s="242"/>
      <c r="E238" s="242"/>
      <c r="F238" s="242"/>
    </row>
    <row r="239" spans="2:6" x14ac:dyDescent="0.2">
      <c r="B239" s="242"/>
      <c r="C239" s="242"/>
      <c r="D239" s="242"/>
      <c r="E239" s="242"/>
      <c r="F239" s="242"/>
    </row>
    <row r="240" spans="2:6" x14ac:dyDescent="0.2">
      <c r="B240" s="242"/>
      <c r="C240" s="242"/>
      <c r="D240" s="242"/>
      <c r="E240" s="242"/>
      <c r="F240" s="242"/>
    </row>
    <row r="241" spans="2:6" x14ac:dyDescent="0.2">
      <c r="B241" s="242"/>
      <c r="C241" s="242"/>
      <c r="D241" s="242"/>
      <c r="E241" s="242"/>
      <c r="F241" s="242"/>
    </row>
    <row r="242" spans="2:6" x14ac:dyDescent="0.2">
      <c r="B242" s="242"/>
      <c r="C242" s="242"/>
      <c r="D242" s="242"/>
      <c r="E242" s="242"/>
      <c r="F242" s="242"/>
    </row>
    <row r="243" spans="2:6" x14ac:dyDescent="0.2">
      <c r="B243" s="242"/>
      <c r="C243" s="242"/>
      <c r="D243" s="242"/>
      <c r="E243" s="242"/>
      <c r="F243" s="242"/>
    </row>
    <row r="244" spans="2:6" x14ac:dyDescent="0.2">
      <c r="B244" s="242"/>
      <c r="C244" s="242"/>
      <c r="D244" s="242"/>
      <c r="E244" s="242"/>
      <c r="F244" s="242"/>
    </row>
    <row r="245" spans="2:6" x14ac:dyDescent="0.2">
      <c r="B245" s="242"/>
      <c r="C245" s="242"/>
      <c r="D245" s="242"/>
      <c r="E245" s="242"/>
      <c r="F245" s="242"/>
    </row>
    <row r="246" spans="2:6" x14ac:dyDescent="0.2">
      <c r="B246" s="242"/>
      <c r="C246" s="242"/>
      <c r="D246" s="242"/>
      <c r="E246" s="242"/>
      <c r="F246" s="242"/>
    </row>
    <row r="247" spans="2:6" x14ac:dyDescent="0.2">
      <c r="B247" s="242"/>
      <c r="C247" s="242"/>
      <c r="D247" s="242"/>
      <c r="E247" s="242"/>
      <c r="F247" s="242"/>
    </row>
    <row r="248" spans="2:6" x14ac:dyDescent="0.2">
      <c r="B248" s="242"/>
      <c r="C248" s="242"/>
      <c r="D248" s="242"/>
      <c r="E248" s="242"/>
      <c r="F248" s="242"/>
    </row>
    <row r="249" spans="2:6" x14ac:dyDescent="0.2">
      <c r="B249" s="242"/>
      <c r="C249" s="242"/>
      <c r="D249" s="242"/>
      <c r="E249" s="242"/>
      <c r="F249" s="242"/>
    </row>
    <row r="250" spans="2:6" x14ac:dyDescent="0.2">
      <c r="B250" s="242"/>
      <c r="C250" s="242"/>
      <c r="D250" s="242"/>
      <c r="E250" s="242"/>
      <c r="F250" s="242"/>
    </row>
    <row r="251" spans="2:6" x14ac:dyDescent="0.2">
      <c r="B251" s="242"/>
      <c r="C251" s="242"/>
      <c r="D251" s="242"/>
      <c r="E251" s="242"/>
      <c r="F251" s="242"/>
    </row>
    <row r="252" spans="2:6" x14ac:dyDescent="0.2">
      <c r="B252" s="242"/>
      <c r="C252" s="242"/>
      <c r="D252" s="242"/>
      <c r="E252" s="242"/>
      <c r="F252" s="242"/>
    </row>
    <row r="253" spans="2:6" x14ac:dyDescent="0.2">
      <c r="B253" s="242"/>
      <c r="C253" s="242"/>
      <c r="D253" s="242"/>
      <c r="E253" s="242"/>
      <c r="F253" s="242"/>
    </row>
    <row r="254" spans="2:6" x14ac:dyDescent="0.2">
      <c r="B254" s="242"/>
      <c r="C254" s="242"/>
      <c r="D254" s="242"/>
      <c r="E254" s="242"/>
      <c r="F254" s="242"/>
    </row>
    <row r="255" spans="2:6" x14ac:dyDescent="0.2">
      <c r="B255" s="242"/>
      <c r="C255" s="242"/>
      <c r="D255" s="242"/>
      <c r="E255" s="242"/>
      <c r="F255" s="242"/>
    </row>
    <row r="256" spans="2:6" x14ac:dyDescent="0.2">
      <c r="B256" s="242"/>
      <c r="C256" s="242"/>
      <c r="D256" s="242"/>
      <c r="E256" s="242"/>
      <c r="F256" s="242"/>
    </row>
    <row r="257" spans="2:6" x14ac:dyDescent="0.2">
      <c r="B257" s="242"/>
      <c r="C257" s="242"/>
      <c r="D257" s="242"/>
      <c r="E257" s="242"/>
      <c r="F257" s="242"/>
    </row>
    <row r="258" spans="2:6" x14ac:dyDescent="0.2">
      <c r="B258" s="242"/>
      <c r="C258" s="242"/>
      <c r="D258" s="242"/>
      <c r="E258" s="242"/>
      <c r="F258" s="242"/>
    </row>
    <row r="259" spans="2:6" x14ac:dyDescent="0.2">
      <c r="B259" s="242"/>
      <c r="C259" s="242"/>
      <c r="D259" s="242"/>
      <c r="E259" s="242"/>
      <c r="F259" s="242"/>
    </row>
    <row r="260" spans="2:6" x14ac:dyDescent="0.2">
      <c r="B260" s="242"/>
      <c r="C260" s="242"/>
      <c r="D260" s="242"/>
      <c r="E260" s="242"/>
      <c r="F260" s="242"/>
    </row>
    <row r="261" spans="2:6" x14ac:dyDescent="0.2">
      <c r="B261" s="242"/>
      <c r="C261" s="242"/>
      <c r="D261" s="242"/>
      <c r="E261" s="242"/>
      <c r="F261" s="242"/>
    </row>
    <row r="262" spans="2:6" x14ac:dyDescent="0.2">
      <c r="B262" s="242"/>
      <c r="C262" s="242"/>
      <c r="D262" s="242"/>
      <c r="E262" s="242"/>
      <c r="F262" s="242"/>
    </row>
    <row r="263" spans="2:6" x14ac:dyDescent="0.2">
      <c r="B263" s="242"/>
      <c r="C263" s="242"/>
      <c r="D263" s="242"/>
      <c r="E263" s="242"/>
      <c r="F263" s="242"/>
    </row>
    <row r="264" spans="2:6" x14ac:dyDescent="0.2">
      <c r="B264" s="242"/>
      <c r="C264" s="242"/>
      <c r="D264" s="242"/>
      <c r="E264" s="242"/>
      <c r="F264" s="242"/>
    </row>
    <row r="265" spans="2:6" x14ac:dyDescent="0.2">
      <c r="B265" s="242"/>
      <c r="C265" s="242"/>
      <c r="D265" s="242"/>
      <c r="E265" s="242"/>
      <c r="F265" s="242"/>
    </row>
    <row r="266" spans="2:6" x14ac:dyDescent="0.2">
      <c r="B266" s="242"/>
      <c r="C266" s="242"/>
      <c r="D266" s="242"/>
      <c r="E266" s="242"/>
      <c r="F266" s="242"/>
    </row>
    <row r="267" spans="2:6" x14ac:dyDescent="0.2">
      <c r="B267" s="242"/>
      <c r="C267" s="242"/>
      <c r="D267" s="242"/>
      <c r="E267" s="242"/>
      <c r="F267" s="242"/>
    </row>
    <row r="268" spans="2:6" x14ac:dyDescent="0.2">
      <c r="B268" s="242"/>
      <c r="C268" s="242"/>
      <c r="D268" s="242"/>
      <c r="E268" s="242"/>
      <c r="F268" s="242"/>
    </row>
    <row r="269" spans="2:6" x14ac:dyDescent="0.2">
      <c r="B269" s="242"/>
      <c r="C269" s="242"/>
      <c r="D269" s="242"/>
      <c r="E269" s="242"/>
      <c r="F269" s="242"/>
    </row>
    <row r="270" spans="2:6" x14ac:dyDescent="0.2">
      <c r="B270" s="242"/>
      <c r="C270" s="242"/>
      <c r="D270" s="242"/>
      <c r="E270" s="242"/>
      <c r="F270" s="242"/>
    </row>
    <row r="271" spans="2:6" x14ac:dyDescent="0.2">
      <c r="B271" s="242"/>
      <c r="C271" s="242"/>
      <c r="D271" s="242"/>
      <c r="E271" s="242"/>
      <c r="F271" s="242"/>
    </row>
    <row r="272" spans="2:6" x14ac:dyDescent="0.2">
      <c r="B272" s="242"/>
      <c r="C272" s="242"/>
      <c r="D272" s="242"/>
      <c r="E272" s="242"/>
      <c r="F272" s="242"/>
    </row>
    <row r="273" spans="2:6" x14ac:dyDescent="0.2">
      <c r="B273" s="242"/>
      <c r="C273" s="242"/>
      <c r="D273" s="242"/>
      <c r="E273" s="242"/>
      <c r="F273" s="242"/>
    </row>
    <row r="274" spans="2:6" x14ac:dyDescent="0.2">
      <c r="B274" s="242"/>
      <c r="C274" s="242"/>
      <c r="D274" s="242"/>
      <c r="E274" s="242"/>
      <c r="F274" s="242"/>
    </row>
    <row r="275" spans="2:6" x14ac:dyDescent="0.2">
      <c r="B275" s="242"/>
      <c r="C275" s="242"/>
      <c r="D275" s="242"/>
      <c r="E275" s="242"/>
      <c r="F275" s="242"/>
    </row>
    <row r="276" spans="2:6" x14ac:dyDescent="0.2">
      <c r="B276" s="242"/>
      <c r="C276" s="242"/>
      <c r="D276" s="242"/>
      <c r="E276" s="242"/>
      <c r="F276" s="242"/>
    </row>
    <row r="277" spans="2:6" x14ac:dyDescent="0.2">
      <c r="B277" s="242"/>
      <c r="C277" s="242"/>
      <c r="D277" s="242"/>
      <c r="E277" s="242"/>
      <c r="F277" s="242"/>
    </row>
    <row r="278" spans="2:6" x14ac:dyDescent="0.2">
      <c r="B278" s="242"/>
      <c r="C278" s="242"/>
      <c r="D278" s="242"/>
      <c r="E278" s="242"/>
      <c r="F278" s="242"/>
    </row>
    <row r="279" spans="2:6" x14ac:dyDescent="0.2">
      <c r="B279" s="242"/>
      <c r="C279" s="242"/>
      <c r="D279" s="242"/>
      <c r="E279" s="242"/>
      <c r="F279" s="242"/>
    </row>
    <row r="280" spans="2:6" x14ac:dyDescent="0.2">
      <c r="B280" s="242"/>
      <c r="C280" s="242"/>
      <c r="D280" s="242"/>
      <c r="E280" s="242"/>
      <c r="F280" s="242"/>
    </row>
    <row r="281" spans="2:6" x14ac:dyDescent="0.2">
      <c r="B281" s="242"/>
      <c r="C281" s="242"/>
      <c r="D281" s="242"/>
      <c r="E281" s="242"/>
      <c r="F281" s="242"/>
    </row>
    <row r="282" spans="2:6" x14ac:dyDescent="0.2">
      <c r="B282" s="242"/>
      <c r="C282" s="242"/>
      <c r="D282" s="242"/>
      <c r="E282" s="242"/>
      <c r="F282" s="242"/>
    </row>
    <row r="283" spans="2:6" x14ac:dyDescent="0.2">
      <c r="B283" s="242"/>
      <c r="C283" s="242"/>
      <c r="D283" s="242"/>
      <c r="E283" s="242"/>
      <c r="F283" s="242"/>
    </row>
    <row r="284" spans="2:6" x14ac:dyDescent="0.2">
      <c r="B284" s="242"/>
      <c r="C284" s="242"/>
      <c r="D284" s="242"/>
      <c r="E284" s="242"/>
      <c r="F284" s="242"/>
    </row>
    <row r="285" spans="2:6" x14ac:dyDescent="0.2">
      <c r="B285" s="242"/>
      <c r="C285" s="242"/>
      <c r="D285" s="242"/>
      <c r="E285" s="242"/>
      <c r="F285" s="242"/>
    </row>
    <row r="286" spans="2:6" x14ac:dyDescent="0.2">
      <c r="B286" s="242"/>
      <c r="C286" s="242"/>
      <c r="D286" s="242"/>
      <c r="E286" s="242"/>
      <c r="F286" s="242"/>
    </row>
    <row r="287" spans="2:6" x14ac:dyDescent="0.2">
      <c r="B287" s="242"/>
      <c r="C287" s="242"/>
      <c r="D287" s="242"/>
      <c r="E287" s="242"/>
      <c r="F287" s="242"/>
    </row>
    <row r="288" spans="2:6" x14ac:dyDescent="0.2">
      <c r="B288" s="242"/>
      <c r="C288" s="242"/>
      <c r="D288" s="242"/>
      <c r="E288" s="242"/>
      <c r="F288" s="242"/>
    </row>
    <row r="289" spans="2:6" x14ac:dyDescent="0.2">
      <c r="B289" s="242"/>
      <c r="C289" s="242"/>
      <c r="D289" s="242"/>
      <c r="E289" s="242"/>
      <c r="F289" s="242"/>
    </row>
    <row r="290" spans="2:6" x14ac:dyDescent="0.2">
      <c r="B290" s="242"/>
      <c r="C290" s="242"/>
      <c r="D290" s="242"/>
      <c r="E290" s="242"/>
      <c r="F290" s="242"/>
    </row>
    <row r="291" spans="2:6" x14ac:dyDescent="0.2">
      <c r="B291" s="242"/>
      <c r="C291" s="242"/>
      <c r="D291" s="242"/>
      <c r="E291" s="242"/>
      <c r="F291" s="242"/>
    </row>
    <row r="292" spans="2:6" x14ac:dyDescent="0.2">
      <c r="B292" s="242"/>
      <c r="C292" s="242"/>
      <c r="D292" s="242"/>
      <c r="E292" s="242"/>
      <c r="F292" s="242"/>
    </row>
    <row r="293" spans="2:6" x14ac:dyDescent="0.2">
      <c r="B293" s="242"/>
      <c r="C293" s="242"/>
      <c r="D293" s="242"/>
      <c r="E293" s="242"/>
      <c r="F293" s="242"/>
    </row>
    <row r="294" spans="2:6" x14ac:dyDescent="0.2">
      <c r="B294" s="242"/>
      <c r="C294" s="242"/>
      <c r="D294" s="242"/>
      <c r="E294" s="242"/>
      <c r="F294" s="242"/>
    </row>
    <row r="295" spans="2:6" x14ac:dyDescent="0.2">
      <c r="B295" s="242"/>
      <c r="C295" s="242"/>
      <c r="D295" s="242"/>
      <c r="E295" s="242"/>
      <c r="F295" s="242"/>
    </row>
    <row r="296" spans="2:6" x14ac:dyDescent="0.2">
      <c r="B296" s="242"/>
      <c r="C296" s="242"/>
      <c r="D296" s="242"/>
      <c r="E296" s="242"/>
      <c r="F296" s="242"/>
    </row>
    <row r="297" spans="2:6" x14ac:dyDescent="0.2">
      <c r="B297" s="242"/>
      <c r="C297" s="242"/>
      <c r="D297" s="242"/>
      <c r="E297" s="242"/>
      <c r="F297" s="242"/>
    </row>
    <row r="298" spans="2:6" x14ac:dyDescent="0.2">
      <c r="B298" s="242"/>
      <c r="C298" s="242"/>
      <c r="D298" s="242"/>
      <c r="E298" s="242"/>
      <c r="F298" s="242"/>
    </row>
    <row r="299" spans="2:6" x14ac:dyDescent="0.2">
      <c r="B299" s="242"/>
      <c r="C299" s="242"/>
      <c r="D299" s="242"/>
      <c r="E299" s="242"/>
      <c r="F299" s="242"/>
    </row>
    <row r="300" spans="2:6" x14ac:dyDescent="0.2">
      <c r="B300" s="242"/>
      <c r="C300" s="242"/>
      <c r="D300" s="242"/>
      <c r="E300" s="242"/>
      <c r="F300" s="242"/>
    </row>
    <row r="301" spans="2:6" x14ac:dyDescent="0.2">
      <c r="B301" s="242"/>
      <c r="C301" s="242"/>
      <c r="D301" s="242"/>
      <c r="E301" s="242"/>
      <c r="F301" s="242"/>
    </row>
    <row r="302" spans="2:6" x14ac:dyDescent="0.2">
      <c r="B302" s="242"/>
      <c r="C302" s="242"/>
      <c r="D302" s="242"/>
      <c r="E302" s="242"/>
      <c r="F302" s="242"/>
    </row>
    <row r="303" spans="2:6" x14ac:dyDescent="0.2">
      <c r="B303" s="242"/>
      <c r="C303" s="242"/>
      <c r="D303" s="242"/>
      <c r="E303" s="242"/>
      <c r="F303" s="242"/>
    </row>
    <row r="304" spans="2:6" x14ac:dyDescent="0.2">
      <c r="B304" s="242"/>
      <c r="C304" s="242"/>
      <c r="D304" s="242"/>
      <c r="E304" s="242"/>
      <c r="F304" s="242"/>
    </row>
    <row r="305" spans="2:6" x14ac:dyDescent="0.2">
      <c r="B305" s="242"/>
      <c r="C305" s="242"/>
      <c r="D305" s="242"/>
      <c r="E305" s="242"/>
      <c r="F305" s="242"/>
    </row>
    <row r="306" spans="2:6" x14ac:dyDescent="0.2">
      <c r="B306" s="242"/>
      <c r="C306" s="242"/>
      <c r="D306" s="242"/>
      <c r="E306" s="242"/>
      <c r="F306" s="242"/>
    </row>
    <row r="307" spans="2:6" x14ac:dyDescent="0.2">
      <c r="B307" s="242"/>
      <c r="C307" s="242"/>
      <c r="D307" s="242"/>
      <c r="E307" s="242"/>
      <c r="F307" s="242"/>
    </row>
    <row r="308" spans="2:6" x14ac:dyDescent="0.2">
      <c r="B308" s="242"/>
      <c r="C308" s="242"/>
      <c r="D308" s="242"/>
      <c r="E308" s="242"/>
      <c r="F308" s="242"/>
    </row>
    <row r="309" spans="2:6" x14ac:dyDescent="0.2">
      <c r="B309" s="242"/>
      <c r="C309" s="242"/>
      <c r="D309" s="242"/>
      <c r="E309" s="242"/>
      <c r="F309" s="242"/>
    </row>
    <row r="310" spans="2:6" x14ac:dyDescent="0.2">
      <c r="B310" s="242"/>
      <c r="C310" s="242"/>
      <c r="D310" s="242"/>
      <c r="E310" s="242"/>
      <c r="F310" s="242"/>
    </row>
    <row r="311" spans="2:6" x14ac:dyDescent="0.2">
      <c r="B311" s="242"/>
      <c r="C311" s="242"/>
      <c r="D311" s="242"/>
      <c r="E311" s="242"/>
      <c r="F311" s="242"/>
    </row>
    <row r="312" spans="2:6" x14ac:dyDescent="0.2">
      <c r="B312" s="242"/>
      <c r="C312" s="242"/>
      <c r="D312" s="242"/>
      <c r="E312" s="242"/>
      <c r="F312" s="242"/>
    </row>
    <row r="313" spans="2:6" x14ac:dyDescent="0.2">
      <c r="B313" s="242"/>
      <c r="C313" s="242"/>
      <c r="D313" s="242"/>
      <c r="E313" s="242"/>
      <c r="F313" s="242"/>
    </row>
    <row r="314" spans="2:6" x14ac:dyDescent="0.2">
      <c r="B314" s="242"/>
      <c r="C314" s="242"/>
      <c r="D314" s="242"/>
      <c r="E314" s="242"/>
      <c r="F314" s="242"/>
    </row>
    <row r="315" spans="2:6" x14ac:dyDescent="0.2">
      <c r="B315" s="242"/>
      <c r="C315" s="242"/>
      <c r="D315" s="242"/>
      <c r="E315" s="242"/>
      <c r="F315" s="242"/>
    </row>
    <row r="316" spans="2:6" x14ac:dyDescent="0.2">
      <c r="B316" s="242"/>
      <c r="C316" s="242"/>
      <c r="D316" s="242"/>
      <c r="E316" s="242"/>
      <c r="F316" s="242"/>
    </row>
    <row r="317" spans="2:6" x14ac:dyDescent="0.2">
      <c r="B317" s="242"/>
      <c r="C317" s="242"/>
      <c r="D317" s="242"/>
      <c r="E317" s="242"/>
      <c r="F317" s="242"/>
    </row>
    <row r="318" spans="2:6" x14ac:dyDescent="0.2">
      <c r="B318" s="242"/>
      <c r="C318" s="242"/>
      <c r="D318" s="242"/>
      <c r="E318" s="242"/>
      <c r="F318" s="242"/>
    </row>
    <row r="319" spans="2:6" x14ac:dyDescent="0.2">
      <c r="B319" s="242"/>
      <c r="C319" s="242"/>
      <c r="D319" s="242"/>
      <c r="E319" s="242"/>
      <c r="F319" s="242"/>
    </row>
    <row r="320" spans="2:6" x14ac:dyDescent="0.2">
      <c r="B320" s="242"/>
      <c r="C320" s="242"/>
      <c r="D320" s="242"/>
      <c r="E320" s="242"/>
      <c r="F320" s="242"/>
    </row>
    <row r="321" spans="2:6" x14ac:dyDescent="0.2">
      <c r="B321" s="242"/>
      <c r="C321" s="242"/>
      <c r="D321" s="242"/>
      <c r="E321" s="242"/>
      <c r="F321" s="242"/>
    </row>
    <row r="322" spans="2:6" x14ac:dyDescent="0.2">
      <c r="B322" s="242"/>
      <c r="C322" s="242"/>
      <c r="D322" s="242"/>
      <c r="E322" s="242"/>
      <c r="F322" s="242"/>
    </row>
    <row r="323" spans="2:6" x14ac:dyDescent="0.2">
      <c r="B323" s="242"/>
      <c r="C323" s="242"/>
      <c r="D323" s="242"/>
      <c r="E323" s="242"/>
      <c r="F323" s="242"/>
    </row>
    <row r="324" spans="2:6" x14ac:dyDescent="0.2">
      <c r="B324" s="242"/>
      <c r="C324" s="242"/>
      <c r="D324" s="242"/>
      <c r="E324" s="242"/>
      <c r="F324" s="242"/>
    </row>
    <row r="325" spans="2:6" x14ac:dyDescent="0.2">
      <c r="B325" s="242"/>
      <c r="C325" s="242"/>
      <c r="D325" s="242"/>
      <c r="E325" s="242"/>
      <c r="F325" s="242"/>
    </row>
    <row r="326" spans="2:6" x14ac:dyDescent="0.2">
      <c r="B326" s="242"/>
      <c r="C326" s="242"/>
      <c r="D326" s="242"/>
      <c r="E326" s="242"/>
      <c r="F326" s="242"/>
    </row>
    <row r="327" spans="2:6" x14ac:dyDescent="0.2">
      <c r="B327" s="242"/>
      <c r="C327" s="242"/>
      <c r="D327" s="242"/>
      <c r="E327" s="242"/>
      <c r="F327" s="242"/>
    </row>
    <row r="328" spans="2:6" x14ac:dyDescent="0.2">
      <c r="B328" s="242"/>
      <c r="C328" s="242"/>
      <c r="D328" s="242"/>
      <c r="E328" s="242"/>
      <c r="F328" s="242"/>
    </row>
    <row r="329" spans="2:6" x14ac:dyDescent="0.2">
      <c r="B329" s="242"/>
      <c r="C329" s="242"/>
      <c r="D329" s="242"/>
      <c r="E329" s="242"/>
      <c r="F329" s="242"/>
    </row>
    <row r="330" spans="2:6" x14ac:dyDescent="0.2">
      <c r="B330" s="242"/>
      <c r="C330" s="242"/>
      <c r="D330" s="242"/>
      <c r="E330" s="242"/>
      <c r="F330" s="242"/>
    </row>
    <row r="331" spans="2:6" x14ac:dyDescent="0.2">
      <c r="B331" s="242"/>
      <c r="C331" s="242"/>
      <c r="D331" s="242"/>
      <c r="E331" s="242"/>
      <c r="F331" s="242"/>
    </row>
    <row r="332" spans="2:6" x14ac:dyDescent="0.2">
      <c r="B332" s="242"/>
      <c r="C332" s="242"/>
      <c r="D332" s="242"/>
      <c r="E332" s="242"/>
      <c r="F332" s="242"/>
    </row>
    <row r="333" spans="2:6" x14ac:dyDescent="0.2">
      <c r="B333" s="242"/>
      <c r="C333" s="242"/>
      <c r="D333" s="242"/>
      <c r="E333" s="242"/>
      <c r="F333" s="242"/>
    </row>
    <row r="334" spans="2:6" x14ac:dyDescent="0.2">
      <c r="B334" s="242"/>
      <c r="C334" s="242"/>
      <c r="D334" s="242"/>
      <c r="E334" s="242"/>
      <c r="F334" s="242"/>
    </row>
    <row r="335" spans="2:6" x14ac:dyDescent="0.2">
      <c r="B335" s="242"/>
      <c r="C335" s="242"/>
      <c r="D335" s="242"/>
      <c r="E335" s="242"/>
      <c r="F335" s="242"/>
    </row>
    <row r="336" spans="2:6" x14ac:dyDescent="0.2">
      <c r="B336" s="242"/>
      <c r="C336" s="242"/>
      <c r="D336" s="242"/>
      <c r="E336" s="242"/>
      <c r="F336" s="242"/>
    </row>
    <row r="337" spans="2:6" x14ac:dyDescent="0.2">
      <c r="B337" s="242"/>
      <c r="C337" s="242"/>
      <c r="D337" s="242"/>
      <c r="E337" s="242"/>
      <c r="F337" s="242"/>
    </row>
    <row r="338" spans="2:6" x14ac:dyDescent="0.2">
      <c r="B338" s="242"/>
      <c r="C338" s="242"/>
      <c r="D338" s="242"/>
      <c r="E338" s="242"/>
      <c r="F338" s="242"/>
    </row>
    <row r="339" spans="2:6" x14ac:dyDescent="0.2">
      <c r="B339" s="242"/>
      <c r="C339" s="242"/>
      <c r="D339" s="242"/>
      <c r="E339" s="242"/>
      <c r="F339" s="242"/>
    </row>
    <row r="340" spans="2:6" x14ac:dyDescent="0.2">
      <c r="B340" s="242"/>
      <c r="C340" s="242"/>
      <c r="D340" s="242"/>
      <c r="E340" s="242"/>
      <c r="F340" s="242"/>
    </row>
    <row r="341" spans="2:6" x14ac:dyDescent="0.2">
      <c r="B341" s="242"/>
      <c r="C341" s="242"/>
      <c r="D341" s="242"/>
      <c r="E341" s="242"/>
      <c r="F341" s="242"/>
    </row>
    <row r="342" spans="2:6" x14ac:dyDescent="0.2">
      <c r="B342" s="242"/>
      <c r="C342" s="242"/>
      <c r="D342" s="242"/>
      <c r="E342" s="242"/>
      <c r="F342" s="242"/>
    </row>
    <row r="343" spans="2:6" x14ac:dyDescent="0.2">
      <c r="B343" s="242"/>
      <c r="C343" s="242"/>
      <c r="D343" s="242"/>
      <c r="E343" s="242"/>
      <c r="F343" s="242"/>
    </row>
    <row r="344" spans="2:6" x14ac:dyDescent="0.2">
      <c r="B344" s="242"/>
      <c r="C344" s="242"/>
      <c r="D344" s="242"/>
      <c r="E344" s="242"/>
      <c r="F344" s="242"/>
    </row>
    <row r="345" spans="2:6" x14ac:dyDescent="0.2">
      <c r="B345" s="242"/>
      <c r="C345" s="242"/>
      <c r="D345" s="242"/>
      <c r="E345" s="242"/>
      <c r="F345" s="242"/>
    </row>
    <row r="346" spans="2:6" x14ac:dyDescent="0.2">
      <c r="B346" s="242"/>
      <c r="C346" s="242"/>
      <c r="D346" s="242"/>
      <c r="E346" s="242"/>
      <c r="F346" s="242"/>
    </row>
    <row r="347" spans="2:6" x14ac:dyDescent="0.2">
      <c r="B347" s="242"/>
      <c r="C347" s="242"/>
      <c r="D347" s="242"/>
      <c r="E347" s="242"/>
      <c r="F347" s="242"/>
    </row>
    <row r="348" spans="2:6" x14ac:dyDescent="0.2">
      <c r="B348" s="242"/>
      <c r="C348" s="242"/>
      <c r="D348" s="242"/>
      <c r="E348" s="242"/>
      <c r="F348" s="242"/>
    </row>
    <row r="349" spans="2:6" x14ac:dyDescent="0.2">
      <c r="B349" s="242"/>
      <c r="C349" s="242"/>
      <c r="D349" s="242"/>
      <c r="E349" s="242"/>
      <c r="F349" s="242"/>
    </row>
    <row r="350" spans="2:6" x14ac:dyDescent="0.2">
      <c r="B350" s="242"/>
      <c r="C350" s="242"/>
      <c r="D350" s="242"/>
      <c r="E350" s="242"/>
      <c r="F350" s="242"/>
    </row>
    <row r="351" spans="2:6" x14ac:dyDescent="0.2">
      <c r="B351" s="242"/>
      <c r="C351" s="242"/>
      <c r="D351" s="242"/>
      <c r="E351" s="242"/>
      <c r="F351" s="242"/>
    </row>
    <row r="352" spans="2:6" x14ac:dyDescent="0.2">
      <c r="B352" s="242"/>
      <c r="C352" s="242"/>
      <c r="D352" s="242"/>
      <c r="E352" s="242"/>
      <c r="F352" s="242"/>
    </row>
    <row r="353" spans="2:6" x14ac:dyDescent="0.2">
      <c r="B353" s="242"/>
      <c r="C353" s="242"/>
      <c r="D353" s="242"/>
      <c r="E353" s="242"/>
      <c r="F353" s="242"/>
    </row>
    <row r="354" spans="2:6" x14ac:dyDescent="0.2">
      <c r="B354" s="242"/>
      <c r="C354" s="242"/>
      <c r="D354" s="242"/>
      <c r="E354" s="242"/>
      <c r="F354" s="242"/>
    </row>
    <row r="355" spans="2:6" x14ac:dyDescent="0.2">
      <c r="B355" s="242"/>
      <c r="C355" s="242"/>
      <c r="D355" s="242"/>
      <c r="E355" s="242"/>
      <c r="F355" s="242"/>
    </row>
    <row r="356" spans="2:6" x14ac:dyDescent="0.2">
      <c r="B356" s="242"/>
      <c r="C356" s="242"/>
      <c r="D356" s="242"/>
      <c r="E356" s="242"/>
      <c r="F356" s="242"/>
    </row>
    <row r="357" spans="2:6" x14ac:dyDescent="0.2">
      <c r="B357" s="242"/>
      <c r="C357" s="242"/>
      <c r="D357" s="242"/>
      <c r="E357" s="242"/>
      <c r="F357" s="242"/>
    </row>
    <row r="358" spans="2:6" x14ac:dyDescent="0.2">
      <c r="B358" s="242"/>
      <c r="C358" s="242"/>
      <c r="D358" s="242"/>
      <c r="E358" s="242"/>
      <c r="F358" s="242"/>
    </row>
    <row r="359" spans="2:6" x14ac:dyDescent="0.2">
      <c r="B359" s="242"/>
      <c r="C359" s="242"/>
      <c r="D359" s="242"/>
      <c r="E359" s="242"/>
      <c r="F359" s="242"/>
    </row>
    <row r="360" spans="2:6" x14ac:dyDescent="0.2">
      <c r="B360" s="242"/>
      <c r="C360" s="242"/>
      <c r="D360" s="242"/>
      <c r="E360" s="242"/>
      <c r="F360" s="242"/>
    </row>
    <row r="361" spans="2:6" x14ac:dyDescent="0.2">
      <c r="B361" s="242"/>
      <c r="C361" s="242"/>
      <c r="D361" s="242"/>
      <c r="E361" s="242"/>
      <c r="F361" s="242"/>
    </row>
    <row r="362" spans="2:6" x14ac:dyDescent="0.2">
      <c r="B362" s="242"/>
      <c r="C362" s="242"/>
      <c r="D362" s="242"/>
      <c r="E362" s="242"/>
      <c r="F362" s="242"/>
    </row>
    <row r="363" spans="2:6" x14ac:dyDescent="0.2">
      <c r="B363" s="242"/>
      <c r="C363" s="242"/>
      <c r="D363" s="242"/>
      <c r="E363" s="242"/>
      <c r="F363" s="242"/>
    </row>
    <row r="364" spans="2:6" x14ac:dyDescent="0.2">
      <c r="B364" s="242"/>
      <c r="C364" s="242"/>
      <c r="D364" s="242"/>
      <c r="E364" s="242"/>
      <c r="F364" s="242"/>
    </row>
    <row r="365" spans="2:6" x14ac:dyDescent="0.2">
      <c r="B365" s="242"/>
      <c r="C365" s="242"/>
      <c r="D365" s="242"/>
      <c r="E365" s="242"/>
      <c r="F365" s="242"/>
    </row>
    <row r="366" spans="2:6" x14ac:dyDescent="0.2">
      <c r="B366" s="242"/>
      <c r="C366" s="242"/>
      <c r="D366" s="242"/>
      <c r="E366" s="242"/>
      <c r="F366" s="242"/>
    </row>
    <row r="367" spans="2:6" x14ac:dyDescent="0.2">
      <c r="B367" s="242"/>
      <c r="C367" s="242"/>
      <c r="D367" s="242"/>
      <c r="E367" s="242"/>
      <c r="F367" s="242"/>
    </row>
    <row r="368" spans="2:6" x14ac:dyDescent="0.2">
      <c r="B368" s="242"/>
      <c r="C368" s="242"/>
      <c r="D368" s="242"/>
      <c r="E368" s="242"/>
      <c r="F368" s="242"/>
    </row>
    <row r="369" spans="2:6" x14ac:dyDescent="0.2">
      <c r="B369" s="242"/>
      <c r="C369" s="242"/>
      <c r="D369" s="242"/>
      <c r="E369" s="242"/>
      <c r="F369" s="242"/>
    </row>
    <row r="370" spans="2:6" x14ac:dyDescent="0.2">
      <c r="B370" s="242"/>
      <c r="C370" s="242"/>
      <c r="D370" s="242"/>
      <c r="E370" s="242"/>
      <c r="F370" s="242"/>
    </row>
    <row r="371" spans="2:6" x14ac:dyDescent="0.2">
      <c r="B371" s="242"/>
      <c r="C371" s="242"/>
      <c r="D371" s="242"/>
      <c r="E371" s="242"/>
      <c r="F371" s="242"/>
    </row>
    <row r="372" spans="2:6" x14ac:dyDescent="0.2">
      <c r="B372" s="242"/>
      <c r="C372" s="242"/>
      <c r="D372" s="242"/>
      <c r="E372" s="242"/>
      <c r="F372" s="242"/>
    </row>
    <row r="373" spans="2:6" x14ac:dyDescent="0.2">
      <c r="B373" s="242"/>
      <c r="C373" s="242"/>
      <c r="D373" s="242"/>
      <c r="E373" s="242"/>
      <c r="F373" s="242"/>
    </row>
    <row r="374" spans="2:6" x14ac:dyDescent="0.2">
      <c r="B374" s="242"/>
      <c r="C374" s="242"/>
      <c r="D374" s="242"/>
      <c r="E374" s="242"/>
      <c r="F374" s="242"/>
    </row>
    <row r="375" spans="2:6" x14ac:dyDescent="0.2">
      <c r="B375" s="242"/>
      <c r="C375" s="242"/>
      <c r="D375" s="242"/>
      <c r="E375" s="242"/>
      <c r="F375" s="242"/>
    </row>
    <row r="376" spans="2:6" x14ac:dyDescent="0.2">
      <c r="B376" s="242"/>
      <c r="C376" s="242"/>
      <c r="D376" s="242"/>
      <c r="E376" s="242"/>
      <c r="F376" s="242"/>
    </row>
    <row r="377" spans="2:6" x14ac:dyDescent="0.2">
      <c r="B377" s="242"/>
      <c r="C377" s="242"/>
      <c r="D377" s="242"/>
      <c r="E377" s="242"/>
      <c r="F377" s="242"/>
    </row>
    <row r="378" spans="2:6" x14ac:dyDescent="0.2">
      <c r="B378" s="242"/>
      <c r="C378" s="242"/>
      <c r="D378" s="242"/>
      <c r="E378" s="242"/>
      <c r="F378" s="242"/>
    </row>
    <row r="379" spans="2:6" x14ac:dyDescent="0.2">
      <c r="B379" s="242"/>
      <c r="C379" s="242"/>
      <c r="D379" s="242"/>
      <c r="E379" s="242"/>
      <c r="F379" s="242"/>
    </row>
    <row r="380" spans="2:6" x14ac:dyDescent="0.2">
      <c r="B380" s="242"/>
      <c r="C380" s="242"/>
      <c r="D380" s="242"/>
      <c r="E380" s="242"/>
      <c r="F380" s="242"/>
    </row>
    <row r="381" spans="2:6" x14ac:dyDescent="0.2">
      <c r="B381" s="242"/>
      <c r="C381" s="242"/>
      <c r="D381" s="242"/>
      <c r="E381" s="242"/>
      <c r="F381" s="242"/>
    </row>
    <row r="382" spans="2:6" x14ac:dyDescent="0.2">
      <c r="B382" s="242"/>
      <c r="C382" s="242"/>
      <c r="D382" s="242"/>
      <c r="E382" s="242"/>
      <c r="F382" s="242"/>
    </row>
    <row r="383" spans="2:6" x14ac:dyDescent="0.2">
      <c r="B383" s="242"/>
      <c r="C383" s="242"/>
      <c r="D383" s="242"/>
      <c r="E383" s="242"/>
      <c r="F383" s="242"/>
    </row>
    <row r="384" spans="2:6" x14ac:dyDescent="0.2">
      <c r="B384" s="242"/>
      <c r="C384" s="242"/>
      <c r="D384" s="242"/>
      <c r="E384" s="242"/>
      <c r="F384" s="242"/>
    </row>
    <row r="385" spans="2:6" x14ac:dyDescent="0.2">
      <c r="B385" s="242"/>
      <c r="C385" s="242"/>
      <c r="D385" s="242"/>
      <c r="E385" s="242"/>
      <c r="F385" s="242"/>
    </row>
    <row r="386" spans="2:6" x14ac:dyDescent="0.2">
      <c r="B386" s="242"/>
      <c r="C386" s="242"/>
      <c r="D386" s="242"/>
      <c r="E386" s="242"/>
      <c r="F386" s="242"/>
    </row>
    <row r="387" spans="2:6" x14ac:dyDescent="0.2">
      <c r="B387" s="242"/>
      <c r="C387" s="242"/>
      <c r="D387" s="242"/>
      <c r="E387" s="242"/>
      <c r="F387" s="242"/>
    </row>
    <row r="388" spans="2:6" x14ac:dyDescent="0.2">
      <c r="B388" s="242"/>
      <c r="C388" s="242"/>
      <c r="D388" s="242"/>
      <c r="E388" s="242"/>
      <c r="F388" s="242"/>
    </row>
    <row r="389" spans="2:6" x14ac:dyDescent="0.2">
      <c r="B389" s="242"/>
      <c r="C389" s="242"/>
      <c r="D389" s="242"/>
      <c r="E389" s="242"/>
      <c r="F389" s="242"/>
    </row>
    <row r="390" spans="2:6" x14ac:dyDescent="0.2">
      <c r="B390" s="242"/>
      <c r="C390" s="242"/>
      <c r="D390" s="242"/>
      <c r="E390" s="242"/>
      <c r="F390" s="242"/>
    </row>
    <row r="391" spans="2:6" x14ac:dyDescent="0.2">
      <c r="B391" s="242"/>
      <c r="C391" s="242"/>
      <c r="D391" s="242"/>
      <c r="E391" s="242"/>
      <c r="F391" s="242"/>
    </row>
    <row r="392" spans="2:6" x14ac:dyDescent="0.2">
      <c r="B392" s="242"/>
      <c r="C392" s="242"/>
      <c r="D392" s="242"/>
      <c r="E392" s="242"/>
      <c r="F392" s="242"/>
    </row>
    <row r="393" spans="2:6" x14ac:dyDescent="0.2">
      <c r="B393" s="242"/>
      <c r="C393" s="242"/>
      <c r="D393" s="242"/>
      <c r="E393" s="242"/>
      <c r="F393" s="242"/>
    </row>
    <row r="394" spans="2:6" x14ac:dyDescent="0.2">
      <c r="B394" s="242"/>
      <c r="C394" s="242"/>
      <c r="D394" s="242"/>
      <c r="E394" s="242"/>
      <c r="F394" s="242"/>
    </row>
    <row r="395" spans="2:6" x14ac:dyDescent="0.2">
      <c r="B395" s="242"/>
      <c r="C395" s="242"/>
      <c r="D395" s="242"/>
      <c r="E395" s="242"/>
      <c r="F395" s="242"/>
    </row>
    <row r="396" spans="2:6" x14ac:dyDescent="0.2">
      <c r="B396" s="242"/>
      <c r="C396" s="242"/>
      <c r="D396" s="242"/>
      <c r="E396" s="242"/>
      <c r="F396" s="242"/>
    </row>
    <row r="397" spans="2:6" x14ac:dyDescent="0.2">
      <c r="B397" s="242"/>
      <c r="C397" s="242"/>
      <c r="D397" s="242"/>
      <c r="E397" s="242"/>
      <c r="F397" s="242"/>
    </row>
    <row r="398" spans="2:6" x14ac:dyDescent="0.2">
      <c r="B398" s="242"/>
      <c r="C398" s="242"/>
      <c r="D398" s="242"/>
      <c r="E398" s="242"/>
      <c r="F398" s="242"/>
    </row>
    <row r="399" spans="2:6" x14ac:dyDescent="0.2">
      <c r="B399" s="242"/>
      <c r="C399" s="242"/>
      <c r="D399" s="242"/>
      <c r="E399" s="242"/>
      <c r="F399" s="242"/>
    </row>
    <row r="400" spans="2:6" x14ac:dyDescent="0.2">
      <c r="B400" s="242"/>
      <c r="C400" s="242"/>
      <c r="D400" s="242"/>
      <c r="E400" s="242"/>
      <c r="F400" s="242"/>
    </row>
    <row r="401" spans="2:6" x14ac:dyDescent="0.2">
      <c r="B401" s="242"/>
      <c r="C401" s="242"/>
      <c r="D401" s="242"/>
      <c r="E401" s="242"/>
      <c r="F401" s="242"/>
    </row>
    <row r="402" spans="2:6" x14ac:dyDescent="0.2">
      <c r="B402" s="242"/>
      <c r="C402" s="242"/>
      <c r="D402" s="242"/>
      <c r="E402" s="242"/>
      <c r="F402" s="242"/>
    </row>
    <row r="403" spans="2:6" x14ac:dyDescent="0.2">
      <c r="B403" s="242"/>
      <c r="C403" s="242"/>
      <c r="D403" s="242"/>
      <c r="E403" s="242"/>
      <c r="F403" s="242"/>
    </row>
    <row r="404" spans="2:6" x14ac:dyDescent="0.2">
      <c r="B404" s="242"/>
      <c r="C404" s="242"/>
      <c r="D404" s="242"/>
      <c r="E404" s="242"/>
      <c r="F404" s="242"/>
    </row>
    <row r="405" spans="2:6" x14ac:dyDescent="0.2">
      <c r="B405" s="242"/>
      <c r="C405" s="242"/>
      <c r="D405" s="242"/>
      <c r="E405" s="242"/>
      <c r="F405" s="242"/>
    </row>
    <row r="406" spans="2:6" x14ac:dyDescent="0.2">
      <c r="B406" s="242"/>
      <c r="C406" s="242"/>
      <c r="D406" s="242"/>
      <c r="E406" s="242"/>
      <c r="F406" s="242"/>
    </row>
    <row r="407" spans="2:6" x14ac:dyDescent="0.2">
      <c r="B407" s="242"/>
      <c r="C407" s="242"/>
      <c r="D407" s="242"/>
      <c r="E407" s="242"/>
      <c r="F407" s="242"/>
    </row>
    <row r="408" spans="2:6" x14ac:dyDescent="0.2">
      <c r="B408" s="242"/>
      <c r="C408" s="242"/>
      <c r="D408" s="242"/>
      <c r="E408" s="242"/>
      <c r="F408" s="242"/>
    </row>
    <row r="409" spans="2:6" x14ac:dyDescent="0.2">
      <c r="B409" s="242"/>
      <c r="C409" s="242"/>
      <c r="D409" s="242"/>
      <c r="E409" s="242"/>
      <c r="F409" s="242"/>
    </row>
    <row r="410" spans="2:6" x14ac:dyDescent="0.2">
      <c r="B410" s="242"/>
      <c r="C410" s="242"/>
      <c r="D410" s="242"/>
      <c r="E410" s="242"/>
      <c r="F410" s="242"/>
    </row>
    <row r="411" spans="2:6" x14ac:dyDescent="0.2">
      <c r="B411" s="242"/>
      <c r="C411" s="242"/>
      <c r="D411" s="242"/>
      <c r="E411" s="242"/>
      <c r="F411" s="242"/>
    </row>
    <row r="412" spans="2:6" x14ac:dyDescent="0.2">
      <c r="B412" s="242"/>
      <c r="C412" s="242"/>
      <c r="D412" s="242"/>
      <c r="E412" s="242"/>
      <c r="F412" s="242"/>
    </row>
    <row r="413" spans="2:6" x14ac:dyDescent="0.2">
      <c r="B413" s="242"/>
      <c r="C413" s="242"/>
      <c r="D413" s="242"/>
      <c r="E413" s="242"/>
      <c r="F413" s="242"/>
    </row>
    <row r="414" spans="2:6" x14ac:dyDescent="0.2">
      <c r="B414" s="242"/>
      <c r="C414" s="242"/>
      <c r="D414" s="242"/>
      <c r="E414" s="242"/>
      <c r="F414" s="242"/>
    </row>
    <row r="415" spans="2:6" x14ac:dyDescent="0.2">
      <c r="B415" s="242"/>
      <c r="C415" s="242"/>
      <c r="D415" s="242"/>
      <c r="E415" s="242"/>
      <c r="F415" s="242"/>
    </row>
    <row r="416" spans="2:6" x14ac:dyDescent="0.2">
      <c r="B416" s="242"/>
      <c r="C416" s="242"/>
      <c r="D416" s="242"/>
      <c r="E416" s="242"/>
      <c r="F416" s="242"/>
    </row>
    <row r="417" spans="2:6" x14ac:dyDescent="0.2">
      <c r="B417" s="242"/>
      <c r="C417" s="242"/>
      <c r="D417" s="242"/>
      <c r="E417" s="242"/>
      <c r="F417" s="242"/>
    </row>
    <row r="418" spans="2:6" x14ac:dyDescent="0.2">
      <c r="B418" s="242"/>
      <c r="C418" s="242"/>
      <c r="D418" s="242"/>
      <c r="E418" s="242"/>
      <c r="F418" s="242"/>
    </row>
    <row r="419" spans="2:6" x14ac:dyDescent="0.2">
      <c r="B419" s="242"/>
      <c r="C419" s="242"/>
      <c r="D419" s="242"/>
      <c r="E419" s="242"/>
      <c r="F419" s="242"/>
    </row>
    <row r="420" spans="2:6" x14ac:dyDescent="0.2">
      <c r="B420" s="242"/>
      <c r="C420" s="242"/>
      <c r="D420" s="242"/>
      <c r="E420" s="242"/>
      <c r="F420" s="242"/>
    </row>
    <row r="421" spans="2:6" x14ac:dyDescent="0.2">
      <c r="B421" s="242"/>
      <c r="C421" s="242"/>
      <c r="D421" s="242"/>
      <c r="E421" s="242"/>
      <c r="F421" s="242"/>
    </row>
    <row r="422" spans="2:6" x14ac:dyDescent="0.2">
      <c r="B422" s="242"/>
      <c r="C422" s="242"/>
      <c r="D422" s="242"/>
      <c r="E422" s="242"/>
      <c r="F422" s="242"/>
    </row>
    <row r="423" spans="2:6" x14ac:dyDescent="0.2">
      <c r="B423" s="242"/>
      <c r="C423" s="242"/>
      <c r="D423" s="242"/>
      <c r="E423" s="242"/>
      <c r="F423" s="242"/>
    </row>
    <row r="424" spans="2:6" x14ac:dyDescent="0.2">
      <c r="B424" s="242"/>
      <c r="C424" s="242"/>
      <c r="D424" s="242"/>
      <c r="E424" s="242"/>
      <c r="F424" s="242"/>
    </row>
    <row r="425" spans="2:6" x14ac:dyDescent="0.2">
      <c r="B425" s="242"/>
      <c r="C425" s="242"/>
      <c r="D425" s="242"/>
      <c r="E425" s="242"/>
      <c r="F425" s="242"/>
    </row>
    <row r="426" spans="2:6" x14ac:dyDescent="0.2">
      <c r="B426" s="242"/>
      <c r="C426" s="242"/>
      <c r="D426" s="242"/>
      <c r="E426" s="242"/>
      <c r="F426" s="242"/>
    </row>
    <row r="427" spans="2:6" x14ac:dyDescent="0.2">
      <c r="B427" s="242"/>
      <c r="C427" s="242"/>
      <c r="D427" s="242"/>
      <c r="E427" s="242"/>
      <c r="F427" s="242"/>
    </row>
    <row r="428" spans="2:6" x14ac:dyDescent="0.2">
      <c r="B428" s="242"/>
      <c r="C428" s="242"/>
      <c r="D428" s="242"/>
      <c r="E428" s="242"/>
      <c r="F428" s="242"/>
    </row>
    <row r="429" spans="2:6" x14ac:dyDescent="0.2">
      <c r="B429" s="242"/>
      <c r="C429" s="242"/>
      <c r="D429" s="242"/>
      <c r="E429" s="242"/>
      <c r="F429" s="242"/>
    </row>
    <row r="430" spans="2:6" x14ac:dyDescent="0.2">
      <c r="B430" s="242"/>
      <c r="C430" s="242"/>
      <c r="D430" s="242"/>
      <c r="E430" s="242"/>
      <c r="F430" s="242"/>
    </row>
    <row r="431" spans="2:6" x14ac:dyDescent="0.2">
      <c r="B431" s="242"/>
      <c r="C431" s="242"/>
      <c r="D431" s="242"/>
      <c r="E431" s="242"/>
      <c r="F431" s="242"/>
    </row>
    <row r="432" spans="2:6" x14ac:dyDescent="0.2">
      <c r="B432" s="242"/>
      <c r="C432" s="242"/>
      <c r="D432" s="242"/>
      <c r="E432" s="242"/>
      <c r="F432" s="242"/>
    </row>
    <row r="433" spans="2:6" x14ac:dyDescent="0.2">
      <c r="B433" s="242"/>
      <c r="C433" s="242"/>
      <c r="D433" s="242"/>
      <c r="E433" s="242"/>
      <c r="F433" s="242"/>
    </row>
    <row r="434" spans="2:6" x14ac:dyDescent="0.2">
      <c r="B434" s="242"/>
      <c r="C434" s="242"/>
      <c r="D434" s="242"/>
      <c r="E434" s="242"/>
      <c r="F434" s="242"/>
    </row>
    <row r="435" spans="2:6" x14ac:dyDescent="0.2">
      <c r="B435" s="242"/>
      <c r="C435" s="242"/>
      <c r="D435" s="242"/>
      <c r="E435" s="242"/>
      <c r="F435" s="242"/>
    </row>
    <row r="436" spans="2:6" x14ac:dyDescent="0.2">
      <c r="B436" s="242"/>
      <c r="C436" s="242"/>
      <c r="D436" s="242"/>
      <c r="E436" s="242"/>
      <c r="F436" s="242"/>
    </row>
    <row r="437" spans="2:6" x14ac:dyDescent="0.2">
      <c r="B437" s="242"/>
      <c r="C437" s="242"/>
      <c r="D437" s="242"/>
      <c r="E437" s="242"/>
      <c r="F437" s="242"/>
    </row>
    <row r="438" spans="2:6" x14ac:dyDescent="0.2">
      <c r="B438" s="242"/>
      <c r="C438" s="242"/>
      <c r="D438" s="242"/>
      <c r="E438" s="242"/>
      <c r="F438" s="242"/>
    </row>
    <row r="439" spans="2:6" x14ac:dyDescent="0.2">
      <c r="B439" s="242"/>
      <c r="C439" s="242"/>
      <c r="D439" s="242"/>
      <c r="E439" s="242"/>
      <c r="F439" s="242"/>
    </row>
    <row r="440" spans="2:6" x14ac:dyDescent="0.2">
      <c r="B440" s="242"/>
      <c r="C440" s="242"/>
      <c r="D440" s="242"/>
      <c r="E440" s="242"/>
      <c r="F440" s="242"/>
    </row>
    <row r="441" spans="2:6" x14ac:dyDescent="0.2">
      <c r="B441" s="242"/>
      <c r="C441" s="242"/>
      <c r="D441" s="242"/>
      <c r="E441" s="242"/>
      <c r="F441" s="242"/>
    </row>
    <row r="442" spans="2:6" x14ac:dyDescent="0.2">
      <c r="B442" s="242"/>
      <c r="C442" s="242"/>
      <c r="D442" s="242"/>
      <c r="E442" s="242"/>
      <c r="F442" s="242"/>
    </row>
    <row r="443" spans="2:6" x14ac:dyDescent="0.2">
      <c r="B443" s="242"/>
      <c r="C443" s="242"/>
      <c r="D443" s="242"/>
      <c r="E443" s="242"/>
      <c r="F443" s="242"/>
    </row>
    <row r="444" spans="2:6" x14ac:dyDescent="0.2">
      <c r="B444" s="242"/>
      <c r="C444" s="242"/>
      <c r="D444" s="242"/>
      <c r="E444" s="242"/>
      <c r="F444" s="242"/>
    </row>
    <row r="445" spans="2:6" x14ac:dyDescent="0.2">
      <c r="B445" s="242"/>
      <c r="C445" s="242"/>
      <c r="D445" s="242"/>
      <c r="E445" s="242"/>
      <c r="F445" s="242"/>
    </row>
    <row r="446" spans="2:6" x14ac:dyDescent="0.2">
      <c r="B446" s="242"/>
      <c r="C446" s="242"/>
      <c r="D446" s="242"/>
      <c r="E446" s="242"/>
      <c r="F446" s="242"/>
    </row>
    <row r="447" spans="2:6" x14ac:dyDescent="0.2">
      <c r="B447" s="242"/>
      <c r="C447" s="242"/>
      <c r="D447" s="242"/>
      <c r="E447" s="242"/>
      <c r="F447" s="242"/>
    </row>
    <row r="448" spans="2:6" x14ac:dyDescent="0.2">
      <c r="B448" s="242"/>
      <c r="C448" s="242"/>
      <c r="D448" s="242"/>
      <c r="E448" s="242"/>
      <c r="F448" s="242"/>
    </row>
    <row r="449" spans="2:6" x14ac:dyDescent="0.2">
      <c r="B449" s="242"/>
      <c r="C449" s="242"/>
      <c r="D449" s="242"/>
      <c r="E449" s="242"/>
      <c r="F449" s="242"/>
    </row>
    <row r="450" spans="2:6" x14ac:dyDescent="0.2">
      <c r="B450" s="242"/>
      <c r="C450" s="242"/>
      <c r="D450" s="242"/>
      <c r="E450" s="242"/>
      <c r="F450" s="242"/>
    </row>
    <row r="451" spans="2:6" x14ac:dyDescent="0.2">
      <c r="B451" s="242"/>
      <c r="C451" s="242"/>
      <c r="D451" s="242"/>
      <c r="E451" s="242"/>
      <c r="F451" s="242"/>
    </row>
    <row r="452" spans="2:6" x14ac:dyDescent="0.2">
      <c r="B452" s="242"/>
      <c r="C452" s="242"/>
      <c r="D452" s="242"/>
      <c r="E452" s="242"/>
      <c r="F452" s="242"/>
    </row>
    <row r="453" spans="2:6" x14ac:dyDescent="0.2">
      <c r="B453" s="242"/>
      <c r="C453" s="242"/>
      <c r="D453" s="242"/>
      <c r="E453" s="242"/>
      <c r="F453" s="242"/>
    </row>
    <row r="454" spans="2:6" x14ac:dyDescent="0.2">
      <c r="B454" s="242"/>
      <c r="C454" s="242"/>
      <c r="D454" s="242"/>
      <c r="E454" s="242"/>
      <c r="F454" s="242"/>
    </row>
    <row r="455" spans="2:6" x14ac:dyDescent="0.2">
      <c r="B455" s="242"/>
      <c r="C455" s="242"/>
      <c r="D455" s="242"/>
      <c r="E455" s="242"/>
      <c r="F455" s="242"/>
    </row>
    <row r="456" spans="2:6" x14ac:dyDescent="0.2">
      <c r="B456" s="242"/>
      <c r="C456" s="242"/>
      <c r="D456" s="242"/>
      <c r="E456" s="242"/>
      <c r="F456" s="242"/>
    </row>
    <row r="457" spans="2:6" x14ac:dyDescent="0.2">
      <c r="B457" s="242"/>
      <c r="C457" s="242"/>
      <c r="D457" s="242"/>
      <c r="E457" s="242"/>
      <c r="F457" s="242"/>
    </row>
    <row r="458" spans="2:6" x14ac:dyDescent="0.2">
      <c r="B458" s="242"/>
      <c r="C458" s="242"/>
      <c r="D458" s="242"/>
      <c r="E458" s="242"/>
      <c r="F458" s="242"/>
    </row>
    <row r="459" spans="2:6" x14ac:dyDescent="0.2">
      <c r="B459" s="242"/>
      <c r="C459" s="242"/>
      <c r="D459" s="242"/>
      <c r="E459" s="242"/>
      <c r="F459" s="242"/>
    </row>
    <row r="460" spans="2:6" x14ac:dyDescent="0.2">
      <c r="B460" s="242"/>
      <c r="C460" s="242"/>
      <c r="D460" s="242"/>
      <c r="E460" s="242"/>
      <c r="F460" s="242"/>
    </row>
    <row r="461" spans="2:6" x14ac:dyDescent="0.2">
      <c r="B461" s="242"/>
      <c r="C461" s="242"/>
      <c r="D461" s="242"/>
      <c r="E461" s="242"/>
      <c r="F461" s="242"/>
    </row>
    <row r="462" spans="2:6" x14ac:dyDescent="0.2">
      <c r="B462" s="242"/>
      <c r="C462" s="242"/>
      <c r="D462" s="242"/>
      <c r="E462" s="242"/>
      <c r="F462" s="242"/>
    </row>
    <row r="463" spans="2:6" x14ac:dyDescent="0.2">
      <c r="B463" s="242"/>
      <c r="C463" s="242"/>
      <c r="D463" s="242"/>
      <c r="E463" s="242"/>
      <c r="F463" s="242"/>
    </row>
    <row r="464" spans="2:6" x14ac:dyDescent="0.2">
      <c r="B464" s="242"/>
      <c r="C464" s="242"/>
      <c r="D464" s="242"/>
      <c r="E464" s="242"/>
      <c r="F464" s="242"/>
    </row>
    <row r="465" spans="2:6" x14ac:dyDescent="0.2">
      <c r="B465" s="242"/>
      <c r="C465" s="242"/>
      <c r="D465" s="242"/>
      <c r="E465" s="242"/>
      <c r="F465" s="242"/>
    </row>
    <row r="466" spans="2:6" x14ac:dyDescent="0.2">
      <c r="B466" s="242"/>
      <c r="C466" s="242"/>
      <c r="D466" s="242"/>
      <c r="E466" s="242"/>
      <c r="F466" s="242"/>
    </row>
    <row r="467" spans="2:6" x14ac:dyDescent="0.2">
      <c r="B467" s="242"/>
      <c r="C467" s="242"/>
      <c r="D467" s="242"/>
      <c r="E467" s="242"/>
      <c r="F467" s="242"/>
    </row>
    <row r="468" spans="2:6" x14ac:dyDescent="0.2">
      <c r="B468" s="242"/>
      <c r="C468" s="242"/>
      <c r="D468" s="242"/>
      <c r="E468" s="242"/>
      <c r="F468" s="242"/>
    </row>
    <row r="469" spans="2:6" x14ac:dyDescent="0.2">
      <c r="B469" s="242"/>
      <c r="C469" s="242"/>
      <c r="D469" s="242"/>
      <c r="E469" s="242"/>
      <c r="F469" s="242"/>
    </row>
    <row r="470" spans="2:6" x14ac:dyDescent="0.2">
      <c r="B470" s="242"/>
      <c r="C470" s="242"/>
      <c r="D470" s="242"/>
      <c r="E470" s="242"/>
      <c r="F470" s="242"/>
    </row>
    <row r="471" spans="2:6" x14ac:dyDescent="0.2">
      <c r="B471" s="242"/>
      <c r="C471" s="242"/>
      <c r="D471" s="242"/>
      <c r="E471" s="242"/>
      <c r="F471" s="242"/>
    </row>
    <row r="472" spans="2:6" x14ac:dyDescent="0.2">
      <c r="B472" s="242"/>
      <c r="C472" s="242"/>
      <c r="D472" s="242"/>
      <c r="E472" s="242"/>
      <c r="F472" s="242"/>
    </row>
    <row r="473" spans="2:6" x14ac:dyDescent="0.2">
      <c r="B473" s="242"/>
      <c r="C473" s="242"/>
      <c r="D473" s="242"/>
      <c r="E473" s="242"/>
      <c r="F473" s="242"/>
    </row>
    <row r="474" spans="2:6" x14ac:dyDescent="0.2">
      <c r="B474" s="242"/>
      <c r="C474" s="242"/>
      <c r="D474" s="242"/>
      <c r="E474" s="242"/>
      <c r="F474" s="242"/>
    </row>
    <row r="475" spans="2:6" x14ac:dyDescent="0.2">
      <c r="B475" s="242"/>
      <c r="C475" s="242"/>
      <c r="D475" s="242"/>
      <c r="E475" s="242"/>
      <c r="F475" s="242"/>
    </row>
    <row r="476" spans="2:6" x14ac:dyDescent="0.2">
      <c r="B476" s="242"/>
      <c r="C476" s="242"/>
      <c r="D476" s="242"/>
      <c r="E476" s="242"/>
      <c r="F476" s="242"/>
    </row>
    <row r="477" spans="2:6" x14ac:dyDescent="0.2">
      <c r="B477" s="242"/>
      <c r="C477" s="242"/>
      <c r="D477" s="242"/>
      <c r="E477" s="242"/>
      <c r="F477" s="242"/>
    </row>
    <row r="478" spans="2:6" x14ac:dyDescent="0.2">
      <c r="B478" s="242"/>
      <c r="C478" s="242"/>
      <c r="D478" s="242"/>
      <c r="E478" s="242"/>
      <c r="F478" s="242"/>
    </row>
    <row r="479" spans="2:6" x14ac:dyDescent="0.2">
      <c r="B479" s="242"/>
      <c r="C479" s="242"/>
      <c r="D479" s="242"/>
      <c r="E479" s="242"/>
      <c r="F479" s="242"/>
    </row>
    <row r="480" spans="2:6" x14ac:dyDescent="0.2">
      <c r="B480" s="242"/>
      <c r="C480" s="242"/>
      <c r="D480" s="242"/>
      <c r="E480" s="242"/>
      <c r="F480" s="242"/>
    </row>
    <row r="481" spans="2:6" x14ac:dyDescent="0.2">
      <c r="B481" s="242"/>
      <c r="C481" s="242"/>
      <c r="D481" s="242"/>
      <c r="E481" s="242"/>
      <c r="F481" s="242"/>
    </row>
    <row r="482" spans="2:6" x14ac:dyDescent="0.2">
      <c r="B482" s="242"/>
      <c r="C482" s="242"/>
      <c r="D482" s="242"/>
      <c r="E482" s="242"/>
      <c r="F482" s="242"/>
    </row>
    <row r="483" spans="2:6" x14ac:dyDescent="0.2">
      <c r="B483" s="242"/>
      <c r="C483" s="242"/>
      <c r="D483" s="242"/>
      <c r="E483" s="242"/>
      <c r="F483" s="242"/>
    </row>
    <row r="484" spans="2:6" x14ac:dyDescent="0.2">
      <c r="B484" s="242"/>
      <c r="C484" s="242"/>
      <c r="D484" s="242"/>
      <c r="E484" s="242"/>
      <c r="F484" s="242"/>
    </row>
    <row r="485" spans="2:6" x14ac:dyDescent="0.2">
      <c r="B485" s="242"/>
      <c r="C485" s="242"/>
      <c r="D485" s="242"/>
      <c r="E485" s="242"/>
      <c r="F485" s="242"/>
    </row>
    <row r="486" spans="2:6" x14ac:dyDescent="0.2">
      <c r="B486" s="242"/>
      <c r="C486" s="242"/>
      <c r="D486" s="242"/>
      <c r="E486" s="242"/>
      <c r="F486" s="242"/>
    </row>
    <row r="487" spans="2:6" x14ac:dyDescent="0.2">
      <c r="B487" s="242"/>
      <c r="C487" s="242"/>
      <c r="D487" s="242"/>
      <c r="E487" s="242"/>
      <c r="F487" s="242"/>
    </row>
    <row r="488" spans="2:6" x14ac:dyDescent="0.2">
      <c r="B488" s="242"/>
      <c r="C488" s="242"/>
      <c r="D488" s="242"/>
      <c r="E488" s="242"/>
      <c r="F488" s="242"/>
    </row>
    <row r="489" spans="2:6" x14ac:dyDescent="0.2">
      <c r="B489" s="242"/>
      <c r="C489" s="242"/>
      <c r="D489" s="242"/>
      <c r="E489" s="242"/>
      <c r="F489" s="242"/>
    </row>
    <row r="490" spans="2:6" x14ac:dyDescent="0.2">
      <c r="B490" s="242"/>
      <c r="C490" s="242"/>
      <c r="D490" s="242"/>
      <c r="E490" s="242"/>
      <c r="F490" s="242"/>
    </row>
    <row r="491" spans="2:6" x14ac:dyDescent="0.2">
      <c r="B491" s="242"/>
      <c r="C491" s="242"/>
      <c r="D491" s="242"/>
      <c r="E491" s="242"/>
      <c r="F491" s="242"/>
    </row>
    <row r="492" spans="2:6" x14ac:dyDescent="0.2">
      <c r="B492" s="242"/>
      <c r="C492" s="242"/>
      <c r="D492" s="242"/>
      <c r="E492" s="242"/>
      <c r="F492" s="242"/>
    </row>
    <row r="493" spans="2:6" x14ac:dyDescent="0.2">
      <c r="B493" s="242"/>
      <c r="C493" s="242"/>
      <c r="D493" s="242"/>
      <c r="E493" s="242"/>
      <c r="F493" s="242"/>
    </row>
    <row r="494" spans="2:6" x14ac:dyDescent="0.2">
      <c r="B494" s="242"/>
      <c r="C494" s="242"/>
      <c r="D494" s="242"/>
      <c r="E494" s="242"/>
      <c r="F494" s="242"/>
    </row>
    <row r="495" spans="2:6" x14ac:dyDescent="0.2">
      <c r="B495" s="242"/>
      <c r="C495" s="242"/>
      <c r="D495" s="242"/>
      <c r="E495" s="242"/>
      <c r="F495" s="242"/>
    </row>
    <row r="496" spans="2:6" x14ac:dyDescent="0.2">
      <c r="B496" s="242"/>
      <c r="C496" s="242"/>
      <c r="D496" s="242"/>
      <c r="E496" s="242"/>
      <c r="F496" s="242"/>
    </row>
    <row r="497" spans="2:6" x14ac:dyDescent="0.2">
      <c r="B497" s="242"/>
      <c r="C497" s="242"/>
      <c r="D497" s="242"/>
      <c r="E497" s="242"/>
      <c r="F497" s="242"/>
    </row>
    <row r="498" spans="2:6" x14ac:dyDescent="0.2">
      <c r="B498" s="242"/>
      <c r="C498" s="242"/>
      <c r="D498" s="242"/>
      <c r="E498" s="242"/>
      <c r="F498" s="242"/>
    </row>
    <row r="499" spans="2:6" x14ac:dyDescent="0.2">
      <c r="B499" s="242"/>
      <c r="C499" s="242"/>
      <c r="D499" s="242"/>
      <c r="E499" s="242"/>
      <c r="F499" s="242"/>
    </row>
    <row r="500" spans="2:6" x14ac:dyDescent="0.2">
      <c r="B500" s="242"/>
      <c r="C500" s="242"/>
      <c r="D500" s="242"/>
      <c r="E500" s="242"/>
      <c r="F500" s="242"/>
    </row>
    <row r="501" spans="2:6" x14ac:dyDescent="0.2">
      <c r="B501" s="242"/>
      <c r="C501" s="242"/>
      <c r="D501" s="242"/>
      <c r="E501" s="242"/>
      <c r="F501" s="242"/>
    </row>
    <row r="502" spans="2:6" x14ac:dyDescent="0.2">
      <c r="B502" s="242"/>
      <c r="C502" s="242"/>
      <c r="D502" s="242"/>
      <c r="E502" s="242"/>
      <c r="F502" s="242"/>
    </row>
    <row r="503" spans="2:6" x14ac:dyDescent="0.2">
      <c r="B503" s="242"/>
      <c r="C503" s="242"/>
      <c r="D503" s="242"/>
      <c r="E503" s="242"/>
      <c r="F503" s="242"/>
    </row>
    <row r="504" spans="2:6" x14ac:dyDescent="0.2">
      <c r="B504" s="242"/>
      <c r="C504" s="242"/>
      <c r="D504" s="242"/>
      <c r="E504" s="242"/>
      <c r="F504" s="242"/>
    </row>
    <row r="505" spans="2:6" x14ac:dyDescent="0.2">
      <c r="B505" s="242"/>
      <c r="C505" s="242"/>
      <c r="D505" s="242"/>
      <c r="E505" s="242"/>
      <c r="F505" s="242"/>
    </row>
    <row r="506" spans="2:6" x14ac:dyDescent="0.2">
      <c r="B506" s="242"/>
      <c r="C506" s="242"/>
      <c r="D506" s="242"/>
      <c r="E506" s="242"/>
      <c r="F506" s="242"/>
    </row>
    <row r="507" spans="2:6" x14ac:dyDescent="0.2">
      <c r="B507" s="242"/>
      <c r="C507" s="242"/>
      <c r="D507" s="242"/>
      <c r="E507" s="242"/>
      <c r="F507" s="242"/>
    </row>
    <row r="508" spans="2:6" x14ac:dyDescent="0.2">
      <c r="B508" s="242"/>
      <c r="C508" s="242"/>
      <c r="D508" s="242"/>
      <c r="E508" s="242"/>
      <c r="F508" s="242"/>
    </row>
    <row r="509" spans="2:6" x14ac:dyDescent="0.2">
      <c r="B509" s="242"/>
      <c r="C509" s="242"/>
      <c r="D509" s="242"/>
      <c r="E509" s="242"/>
      <c r="F509" s="242"/>
    </row>
    <row r="510" spans="2:6" x14ac:dyDescent="0.2">
      <c r="B510" s="242"/>
      <c r="C510" s="242"/>
      <c r="D510" s="242"/>
      <c r="E510" s="242"/>
      <c r="F510" s="242"/>
    </row>
    <row r="511" spans="2:6" x14ac:dyDescent="0.2">
      <c r="B511" s="242"/>
      <c r="C511" s="242"/>
      <c r="D511" s="242"/>
      <c r="E511" s="242"/>
      <c r="F511" s="242"/>
    </row>
    <row r="512" spans="2:6" x14ac:dyDescent="0.2">
      <c r="B512" s="242"/>
      <c r="C512" s="242"/>
      <c r="D512" s="242"/>
      <c r="E512" s="242"/>
      <c r="F512" s="242"/>
    </row>
    <row r="513" spans="2:6" x14ac:dyDescent="0.2">
      <c r="B513" s="242"/>
      <c r="C513" s="242"/>
      <c r="D513" s="242"/>
      <c r="E513" s="242"/>
      <c r="F513" s="242"/>
    </row>
    <row r="514" spans="2:6" x14ac:dyDescent="0.2">
      <c r="B514" s="242"/>
      <c r="C514" s="242"/>
      <c r="D514" s="242"/>
      <c r="E514" s="242"/>
      <c r="F514" s="242"/>
    </row>
    <row r="515" spans="2:6" x14ac:dyDescent="0.2">
      <c r="B515" s="242"/>
      <c r="C515" s="242"/>
      <c r="D515" s="242"/>
      <c r="E515" s="242"/>
      <c r="F515" s="242"/>
    </row>
    <row r="516" spans="2:6" x14ac:dyDescent="0.2">
      <c r="B516" s="242"/>
      <c r="C516" s="242"/>
      <c r="D516" s="242"/>
      <c r="E516" s="242"/>
      <c r="F516" s="242"/>
    </row>
    <row r="517" spans="2:6" x14ac:dyDescent="0.2">
      <c r="B517" s="242"/>
      <c r="C517" s="242"/>
      <c r="D517" s="242"/>
      <c r="E517" s="242"/>
      <c r="F517" s="242"/>
    </row>
    <row r="518" spans="2:6" x14ac:dyDescent="0.2">
      <c r="B518" s="242"/>
      <c r="C518" s="242"/>
      <c r="D518" s="242"/>
      <c r="E518" s="242"/>
      <c r="F518" s="242"/>
    </row>
    <row r="519" spans="2:6" x14ac:dyDescent="0.2">
      <c r="B519" s="242"/>
      <c r="C519" s="242"/>
      <c r="D519" s="242"/>
      <c r="E519" s="242"/>
      <c r="F519" s="242"/>
    </row>
    <row r="520" spans="2:6" x14ac:dyDescent="0.2">
      <c r="B520" s="242"/>
      <c r="C520" s="242"/>
      <c r="D520" s="242"/>
      <c r="E520" s="242"/>
      <c r="F520" s="242"/>
    </row>
    <row r="521" spans="2:6" x14ac:dyDescent="0.2">
      <c r="B521" s="242"/>
      <c r="C521" s="242"/>
      <c r="D521" s="242"/>
      <c r="E521" s="242"/>
      <c r="F521" s="242"/>
    </row>
    <row r="522" spans="2:6" x14ac:dyDescent="0.2">
      <c r="B522" s="242"/>
      <c r="C522" s="242"/>
      <c r="D522" s="242"/>
      <c r="E522" s="242"/>
      <c r="F522" s="242"/>
    </row>
    <row r="523" spans="2:6" x14ac:dyDescent="0.2">
      <c r="B523" s="242"/>
      <c r="C523" s="242"/>
      <c r="D523" s="242"/>
      <c r="E523" s="242"/>
      <c r="F523" s="242"/>
    </row>
    <row r="524" spans="2:6" x14ac:dyDescent="0.2">
      <c r="B524" s="242"/>
      <c r="C524" s="242"/>
      <c r="D524" s="242"/>
      <c r="E524" s="242"/>
      <c r="F524" s="242"/>
    </row>
    <row r="525" spans="2:6" x14ac:dyDescent="0.2">
      <c r="B525" s="242"/>
      <c r="C525" s="242"/>
      <c r="D525" s="242"/>
      <c r="E525" s="242"/>
      <c r="F525" s="242"/>
    </row>
    <row r="526" spans="2:6" x14ac:dyDescent="0.2">
      <c r="B526" s="242"/>
      <c r="C526" s="242"/>
      <c r="D526" s="242"/>
      <c r="E526" s="242"/>
      <c r="F526" s="242"/>
    </row>
    <row r="527" spans="2:6" x14ac:dyDescent="0.2">
      <c r="B527" s="242"/>
      <c r="C527" s="242"/>
      <c r="D527" s="242"/>
      <c r="E527" s="242"/>
      <c r="F527" s="242"/>
    </row>
    <row r="528" spans="2:6" x14ac:dyDescent="0.2">
      <c r="B528" s="242"/>
      <c r="C528" s="242"/>
      <c r="D528" s="242"/>
      <c r="E528" s="242"/>
      <c r="F528" s="242"/>
    </row>
    <row r="529" spans="2:6" x14ac:dyDescent="0.2">
      <c r="B529" s="242"/>
      <c r="C529" s="242"/>
      <c r="D529" s="242"/>
      <c r="E529" s="242"/>
      <c r="F529" s="242"/>
    </row>
    <row r="530" spans="2:6" x14ac:dyDescent="0.2">
      <c r="B530" s="242"/>
      <c r="C530" s="242"/>
      <c r="D530" s="242"/>
      <c r="E530" s="242"/>
      <c r="F530" s="242"/>
    </row>
    <row r="531" spans="2:6" x14ac:dyDescent="0.2">
      <c r="B531" s="242"/>
      <c r="C531" s="242"/>
      <c r="D531" s="242"/>
      <c r="E531" s="242"/>
      <c r="F531" s="242"/>
    </row>
    <row r="532" spans="2:6" x14ac:dyDescent="0.2">
      <c r="B532" s="242"/>
      <c r="C532" s="242"/>
      <c r="D532" s="242"/>
      <c r="E532" s="242"/>
      <c r="F532" s="242"/>
    </row>
    <row r="533" spans="2:6" x14ac:dyDescent="0.2">
      <c r="B533" s="242"/>
      <c r="C533" s="242"/>
      <c r="D533" s="242"/>
      <c r="E533" s="242"/>
      <c r="F533" s="242"/>
    </row>
    <row r="534" spans="2:6" x14ac:dyDescent="0.2">
      <c r="B534" s="242"/>
      <c r="C534" s="242"/>
      <c r="D534" s="242"/>
      <c r="E534" s="242"/>
      <c r="F534" s="242"/>
    </row>
    <row r="535" spans="2:6" x14ac:dyDescent="0.2">
      <c r="B535" s="242"/>
      <c r="C535" s="242"/>
      <c r="D535" s="242"/>
      <c r="E535" s="242"/>
      <c r="F535" s="242"/>
    </row>
    <row r="536" spans="2:6" x14ac:dyDescent="0.2">
      <c r="B536" s="242"/>
      <c r="C536" s="242"/>
      <c r="D536" s="242"/>
      <c r="E536" s="242"/>
      <c r="F536" s="242"/>
    </row>
    <row r="537" spans="2:6" x14ac:dyDescent="0.2">
      <c r="B537" s="242"/>
      <c r="C537" s="242"/>
      <c r="D537" s="242"/>
      <c r="E537" s="242"/>
      <c r="F537" s="242"/>
    </row>
    <row r="538" spans="2:6" x14ac:dyDescent="0.2">
      <c r="B538" s="242"/>
      <c r="C538" s="242"/>
      <c r="D538" s="242"/>
      <c r="E538" s="242"/>
      <c r="F538" s="242"/>
    </row>
    <row r="539" spans="2:6" x14ac:dyDescent="0.2">
      <c r="B539" s="242"/>
      <c r="C539" s="242"/>
      <c r="D539" s="242"/>
      <c r="E539" s="242"/>
      <c r="F539" s="242"/>
    </row>
    <row r="540" spans="2:6" x14ac:dyDescent="0.2">
      <c r="B540" s="242"/>
      <c r="C540" s="242"/>
      <c r="D540" s="242"/>
      <c r="E540" s="242"/>
      <c r="F540" s="242"/>
    </row>
    <row r="541" spans="2:6" x14ac:dyDescent="0.2">
      <c r="B541" s="242"/>
      <c r="C541" s="242"/>
      <c r="D541" s="242"/>
      <c r="E541" s="242"/>
      <c r="F541" s="242"/>
    </row>
    <row r="542" spans="2:6" x14ac:dyDescent="0.2">
      <c r="B542" s="242"/>
      <c r="C542" s="242"/>
      <c r="D542" s="242"/>
      <c r="E542" s="242"/>
      <c r="F542" s="242"/>
    </row>
    <row r="543" spans="2:6" x14ac:dyDescent="0.2">
      <c r="B543" s="242"/>
      <c r="C543" s="242"/>
      <c r="D543" s="242"/>
      <c r="E543" s="242"/>
      <c r="F543" s="242"/>
    </row>
    <row r="544" spans="2:6" x14ac:dyDescent="0.2">
      <c r="B544" s="242"/>
      <c r="C544" s="242"/>
      <c r="D544" s="242"/>
      <c r="E544" s="242"/>
      <c r="F544" s="242"/>
    </row>
    <row r="545" spans="2:6" x14ac:dyDescent="0.2">
      <c r="B545" s="242"/>
      <c r="C545" s="242"/>
      <c r="D545" s="242"/>
      <c r="E545" s="242"/>
      <c r="F545" s="242"/>
    </row>
    <row r="546" spans="2:6" x14ac:dyDescent="0.2">
      <c r="B546" s="242"/>
      <c r="C546" s="242"/>
      <c r="D546" s="242"/>
      <c r="E546" s="242"/>
      <c r="F546" s="242"/>
    </row>
    <row r="547" spans="2:6" x14ac:dyDescent="0.2">
      <c r="B547" s="242"/>
      <c r="C547" s="242"/>
      <c r="D547" s="242"/>
      <c r="E547" s="242"/>
      <c r="F547" s="242"/>
    </row>
    <row r="548" spans="2:6" x14ac:dyDescent="0.2">
      <c r="B548" s="242"/>
      <c r="C548" s="242"/>
      <c r="D548" s="242"/>
      <c r="E548" s="242"/>
      <c r="F548" s="242"/>
    </row>
    <row r="549" spans="2:6" x14ac:dyDescent="0.2">
      <c r="B549" s="242"/>
      <c r="C549" s="242"/>
      <c r="D549" s="242"/>
      <c r="E549" s="242"/>
      <c r="F549" s="242"/>
    </row>
    <row r="550" spans="2:6" x14ac:dyDescent="0.2">
      <c r="B550" s="242"/>
      <c r="C550" s="242"/>
      <c r="D550" s="242"/>
      <c r="E550" s="242"/>
      <c r="F550" s="242"/>
    </row>
    <row r="551" spans="2:6" x14ac:dyDescent="0.2">
      <c r="B551" s="242"/>
      <c r="C551" s="242"/>
      <c r="D551" s="242"/>
      <c r="E551" s="242"/>
      <c r="F551" s="242"/>
    </row>
    <row r="552" spans="2:6" x14ac:dyDescent="0.2">
      <c r="B552" s="242"/>
      <c r="C552" s="242"/>
      <c r="D552" s="242"/>
      <c r="E552" s="242"/>
      <c r="F552" s="242"/>
    </row>
    <row r="553" spans="2:6" x14ac:dyDescent="0.2">
      <c r="B553" s="242"/>
      <c r="C553" s="242"/>
      <c r="D553" s="242"/>
      <c r="E553" s="242"/>
      <c r="F553" s="242"/>
    </row>
    <row r="554" spans="2:6" x14ac:dyDescent="0.2">
      <c r="B554" s="242"/>
      <c r="C554" s="242"/>
      <c r="D554" s="242"/>
      <c r="E554" s="242"/>
      <c r="F554" s="242"/>
    </row>
    <row r="555" spans="2:6" x14ac:dyDescent="0.2">
      <c r="B555" s="242"/>
      <c r="C555" s="242"/>
      <c r="D555" s="242"/>
      <c r="E555" s="242"/>
      <c r="F555" s="242"/>
    </row>
    <row r="556" spans="2:6" x14ac:dyDescent="0.2">
      <c r="B556" s="242"/>
      <c r="C556" s="242"/>
      <c r="D556" s="242"/>
      <c r="E556" s="242"/>
      <c r="F556" s="242"/>
    </row>
    <row r="557" spans="2:6" x14ac:dyDescent="0.2">
      <c r="B557" s="242"/>
      <c r="C557" s="242"/>
      <c r="D557" s="242"/>
      <c r="E557" s="242"/>
      <c r="F557" s="242"/>
    </row>
    <row r="558" spans="2:6" x14ac:dyDescent="0.2">
      <c r="B558" s="242"/>
      <c r="C558" s="242"/>
      <c r="D558" s="242"/>
      <c r="E558" s="242"/>
      <c r="F558" s="242"/>
    </row>
    <row r="559" spans="2:6" x14ac:dyDescent="0.2">
      <c r="B559" s="242"/>
      <c r="C559" s="242"/>
      <c r="D559" s="242"/>
      <c r="E559" s="242"/>
      <c r="F559" s="242"/>
    </row>
    <row r="560" spans="2:6" x14ac:dyDescent="0.2">
      <c r="B560" s="242"/>
      <c r="C560" s="242"/>
      <c r="D560" s="242"/>
      <c r="E560" s="242"/>
      <c r="F560" s="242"/>
    </row>
    <row r="561" spans="2:6" x14ac:dyDescent="0.2">
      <c r="B561" s="242"/>
      <c r="C561" s="242"/>
      <c r="D561" s="242"/>
      <c r="E561" s="242"/>
      <c r="F561" s="242"/>
    </row>
    <row r="562" spans="2:6" x14ac:dyDescent="0.2">
      <c r="B562" s="242"/>
      <c r="C562" s="242"/>
      <c r="D562" s="242"/>
      <c r="E562" s="242"/>
      <c r="F562" s="242"/>
    </row>
    <row r="563" spans="2:6" x14ac:dyDescent="0.2">
      <c r="B563" s="242"/>
      <c r="C563" s="242"/>
      <c r="D563" s="242"/>
      <c r="E563" s="242"/>
      <c r="F563" s="242"/>
    </row>
    <row r="564" spans="2:6" x14ac:dyDescent="0.2">
      <c r="B564" s="242"/>
      <c r="C564" s="242"/>
      <c r="D564" s="242"/>
      <c r="E564" s="242"/>
      <c r="F564" s="242"/>
    </row>
    <row r="565" spans="2:6" x14ac:dyDescent="0.2">
      <c r="B565" s="242"/>
      <c r="C565" s="242"/>
      <c r="D565" s="242"/>
      <c r="E565" s="242"/>
      <c r="F565" s="242"/>
    </row>
    <row r="566" spans="2:6" x14ac:dyDescent="0.2">
      <c r="B566" s="242"/>
      <c r="C566" s="242"/>
      <c r="D566" s="242"/>
      <c r="E566" s="242"/>
      <c r="F566" s="242"/>
    </row>
    <row r="567" spans="2:6" x14ac:dyDescent="0.2">
      <c r="B567" s="242"/>
      <c r="C567" s="242"/>
      <c r="D567" s="242"/>
      <c r="E567" s="242"/>
      <c r="F567" s="242"/>
    </row>
    <row r="568" spans="2:6" x14ac:dyDescent="0.2">
      <c r="B568" s="242"/>
      <c r="C568" s="242"/>
      <c r="D568" s="242"/>
      <c r="E568" s="242"/>
      <c r="F568" s="242"/>
    </row>
    <row r="569" spans="2:6" x14ac:dyDescent="0.2">
      <c r="B569" s="242"/>
      <c r="C569" s="242"/>
      <c r="D569" s="242"/>
      <c r="E569" s="242"/>
      <c r="F569" s="242"/>
    </row>
    <row r="570" spans="2:6" x14ac:dyDescent="0.2">
      <c r="B570" s="242"/>
      <c r="C570" s="242"/>
      <c r="D570" s="242"/>
      <c r="E570" s="242"/>
      <c r="F570" s="242"/>
    </row>
    <row r="571" spans="2:6" x14ac:dyDescent="0.2">
      <c r="B571" s="242"/>
      <c r="C571" s="242"/>
      <c r="D571" s="242"/>
      <c r="E571" s="242"/>
      <c r="F571" s="242"/>
    </row>
    <row r="572" spans="2:6" x14ac:dyDescent="0.2">
      <c r="B572" s="242"/>
      <c r="C572" s="242"/>
      <c r="D572" s="242"/>
      <c r="E572" s="242"/>
      <c r="F572" s="242"/>
    </row>
    <row r="573" spans="2:6" x14ac:dyDescent="0.2">
      <c r="B573" s="242"/>
      <c r="C573" s="242"/>
      <c r="D573" s="242"/>
      <c r="E573" s="242"/>
      <c r="F573" s="242"/>
    </row>
    <row r="574" spans="2:6" x14ac:dyDescent="0.2">
      <c r="B574" s="242"/>
      <c r="C574" s="242"/>
      <c r="D574" s="242"/>
      <c r="E574" s="242"/>
      <c r="F574" s="242"/>
    </row>
    <row r="575" spans="2:6" x14ac:dyDescent="0.2">
      <c r="B575" s="242"/>
      <c r="C575" s="242"/>
      <c r="D575" s="242"/>
      <c r="E575" s="242"/>
      <c r="F575" s="242"/>
    </row>
    <row r="576" spans="2:6" x14ac:dyDescent="0.2">
      <c r="B576" s="242"/>
      <c r="C576" s="242"/>
      <c r="D576" s="242"/>
      <c r="E576" s="242"/>
      <c r="F576" s="242"/>
    </row>
    <row r="577" spans="2:6" x14ac:dyDescent="0.2">
      <c r="B577" s="242"/>
      <c r="C577" s="242"/>
      <c r="D577" s="242"/>
      <c r="E577" s="242"/>
      <c r="F577" s="242"/>
    </row>
    <row r="578" spans="2:6" x14ac:dyDescent="0.2">
      <c r="B578" s="242"/>
      <c r="C578" s="242"/>
      <c r="D578" s="242"/>
      <c r="E578" s="242"/>
      <c r="F578" s="242"/>
    </row>
    <row r="579" spans="2:6" x14ac:dyDescent="0.2">
      <c r="B579" s="242"/>
      <c r="C579" s="242"/>
      <c r="D579" s="242"/>
      <c r="E579" s="242"/>
      <c r="F579" s="242"/>
    </row>
    <row r="580" spans="2:6" x14ac:dyDescent="0.2">
      <c r="B580" s="242"/>
      <c r="C580" s="242"/>
      <c r="D580" s="242"/>
      <c r="E580" s="242"/>
      <c r="F580" s="242"/>
    </row>
    <row r="581" spans="2:6" x14ac:dyDescent="0.2">
      <c r="B581" s="242"/>
      <c r="C581" s="242"/>
      <c r="D581" s="242"/>
      <c r="E581" s="242"/>
      <c r="F581" s="242"/>
    </row>
    <row r="582" spans="2:6" x14ac:dyDescent="0.2">
      <c r="B582" s="242"/>
      <c r="C582" s="242"/>
      <c r="D582" s="242"/>
      <c r="E582" s="242"/>
      <c r="F582" s="242"/>
    </row>
    <row r="583" spans="2:6" x14ac:dyDescent="0.2">
      <c r="B583" s="242"/>
      <c r="C583" s="242"/>
      <c r="D583" s="242"/>
      <c r="E583" s="242"/>
      <c r="F583" s="242"/>
    </row>
    <row r="584" spans="2:6" x14ac:dyDescent="0.2">
      <c r="B584" s="242"/>
      <c r="C584" s="242"/>
      <c r="D584" s="242"/>
      <c r="E584" s="242"/>
      <c r="F584" s="242"/>
    </row>
    <row r="585" spans="2:6" x14ac:dyDescent="0.2">
      <c r="B585" s="242"/>
      <c r="C585" s="242"/>
      <c r="D585" s="242"/>
      <c r="E585" s="242"/>
      <c r="F585" s="242"/>
    </row>
    <row r="586" spans="2:6" x14ac:dyDescent="0.2">
      <c r="B586" s="242"/>
      <c r="C586" s="242"/>
      <c r="D586" s="242"/>
      <c r="E586" s="242"/>
      <c r="F586" s="242"/>
    </row>
    <row r="587" spans="2:6" x14ac:dyDescent="0.2">
      <c r="B587" s="242"/>
      <c r="C587" s="242"/>
      <c r="D587" s="242"/>
      <c r="E587" s="242"/>
      <c r="F587" s="242"/>
    </row>
    <row r="588" spans="2:6" x14ac:dyDescent="0.2">
      <c r="B588" s="242"/>
      <c r="C588" s="242"/>
      <c r="D588" s="242"/>
      <c r="E588" s="242"/>
      <c r="F588" s="242"/>
    </row>
    <row r="589" spans="2:6" x14ac:dyDescent="0.2">
      <c r="B589" s="242"/>
      <c r="C589" s="242"/>
      <c r="D589" s="242"/>
      <c r="E589" s="242"/>
      <c r="F589" s="242"/>
    </row>
    <row r="590" spans="2:6" x14ac:dyDescent="0.2">
      <c r="B590" s="242"/>
      <c r="C590" s="242"/>
      <c r="D590" s="242"/>
      <c r="E590" s="242"/>
      <c r="F590" s="242"/>
    </row>
    <row r="591" spans="2:6" x14ac:dyDescent="0.2">
      <c r="B591" s="242"/>
      <c r="C591" s="242"/>
      <c r="D591" s="242"/>
      <c r="E591" s="242"/>
      <c r="F591" s="242"/>
    </row>
    <row r="592" spans="2:6" x14ac:dyDescent="0.2">
      <c r="B592" s="242"/>
      <c r="C592" s="242"/>
      <c r="D592" s="242"/>
      <c r="E592" s="242"/>
      <c r="F592" s="242"/>
    </row>
    <row r="593" spans="2:6" x14ac:dyDescent="0.2">
      <c r="B593" s="242"/>
      <c r="C593" s="242"/>
      <c r="D593" s="242"/>
      <c r="E593" s="242"/>
      <c r="F593" s="242"/>
    </row>
    <row r="594" spans="2:6" x14ac:dyDescent="0.2">
      <c r="B594" s="242"/>
      <c r="C594" s="242"/>
      <c r="D594" s="242"/>
      <c r="E594" s="242"/>
      <c r="F594" s="242"/>
    </row>
  </sheetData>
  <printOptions horizontalCentered="1"/>
  <pageMargins left="0" right="0" top="0.78740157480314965" bottom="0" header="0" footer="0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239"/>
  <sheetViews>
    <sheetView tabSelected="1" workbookViewId="0">
      <selection activeCell="A27" sqref="A27"/>
    </sheetView>
  </sheetViews>
  <sheetFormatPr defaultRowHeight="12.75" x14ac:dyDescent="0.2"/>
  <cols>
    <col min="1" max="1" width="1.7109375" style="248" customWidth="1"/>
    <col min="2" max="2" width="23.7109375" style="248" customWidth="1"/>
    <col min="3" max="7" width="13.7109375" style="248" customWidth="1"/>
    <col min="8" max="8" width="13.7109375" style="275" customWidth="1"/>
    <col min="9" max="14" width="13.7109375" style="248" customWidth="1"/>
    <col min="15" max="15" width="3.140625" style="248" customWidth="1"/>
    <col min="16" max="16" width="15.7109375" style="248" customWidth="1"/>
    <col min="17" max="17" width="17.140625" style="248" customWidth="1"/>
    <col min="18" max="18" width="13.42578125" style="248" bestFit="1" customWidth="1"/>
    <col min="19" max="256" width="9.140625" style="248"/>
    <col min="257" max="257" width="1.7109375" style="248" customWidth="1"/>
    <col min="258" max="258" width="23.7109375" style="248" customWidth="1"/>
    <col min="259" max="270" width="13.7109375" style="248" customWidth="1"/>
    <col min="271" max="271" width="3.140625" style="248" customWidth="1"/>
    <col min="272" max="272" width="15.7109375" style="248" customWidth="1"/>
    <col min="273" max="273" width="17.140625" style="248" customWidth="1"/>
    <col min="274" max="274" width="13.42578125" style="248" bestFit="1" customWidth="1"/>
    <col min="275" max="512" width="9.140625" style="248"/>
    <col min="513" max="513" width="1.7109375" style="248" customWidth="1"/>
    <col min="514" max="514" width="23.7109375" style="248" customWidth="1"/>
    <col min="515" max="526" width="13.7109375" style="248" customWidth="1"/>
    <col min="527" max="527" width="3.140625" style="248" customWidth="1"/>
    <col min="528" max="528" width="15.7109375" style="248" customWidth="1"/>
    <col min="529" max="529" width="17.140625" style="248" customWidth="1"/>
    <col min="530" max="530" width="13.42578125" style="248" bestFit="1" customWidth="1"/>
    <col min="531" max="768" width="9.140625" style="248"/>
    <col min="769" max="769" width="1.7109375" style="248" customWidth="1"/>
    <col min="770" max="770" width="23.7109375" style="248" customWidth="1"/>
    <col min="771" max="782" width="13.7109375" style="248" customWidth="1"/>
    <col min="783" max="783" width="3.140625" style="248" customWidth="1"/>
    <col min="784" max="784" width="15.7109375" style="248" customWidth="1"/>
    <col min="785" max="785" width="17.140625" style="248" customWidth="1"/>
    <col min="786" max="786" width="13.42578125" style="248" bestFit="1" customWidth="1"/>
    <col min="787" max="1024" width="9.140625" style="248"/>
    <col min="1025" max="1025" width="1.7109375" style="248" customWidth="1"/>
    <col min="1026" max="1026" width="23.7109375" style="248" customWidth="1"/>
    <col min="1027" max="1038" width="13.7109375" style="248" customWidth="1"/>
    <col min="1039" max="1039" width="3.140625" style="248" customWidth="1"/>
    <col min="1040" max="1040" width="15.7109375" style="248" customWidth="1"/>
    <col min="1041" max="1041" width="17.140625" style="248" customWidth="1"/>
    <col min="1042" max="1042" width="13.42578125" style="248" bestFit="1" customWidth="1"/>
    <col min="1043" max="1280" width="9.140625" style="248"/>
    <col min="1281" max="1281" width="1.7109375" style="248" customWidth="1"/>
    <col min="1282" max="1282" width="23.7109375" style="248" customWidth="1"/>
    <col min="1283" max="1294" width="13.7109375" style="248" customWidth="1"/>
    <col min="1295" max="1295" width="3.140625" style="248" customWidth="1"/>
    <col min="1296" max="1296" width="15.7109375" style="248" customWidth="1"/>
    <col min="1297" max="1297" width="17.140625" style="248" customWidth="1"/>
    <col min="1298" max="1298" width="13.42578125" style="248" bestFit="1" customWidth="1"/>
    <col min="1299" max="1536" width="9.140625" style="248"/>
    <col min="1537" max="1537" width="1.7109375" style="248" customWidth="1"/>
    <col min="1538" max="1538" width="23.7109375" style="248" customWidth="1"/>
    <col min="1539" max="1550" width="13.7109375" style="248" customWidth="1"/>
    <col min="1551" max="1551" width="3.140625" style="248" customWidth="1"/>
    <col min="1552" max="1552" width="15.7109375" style="248" customWidth="1"/>
    <col min="1553" max="1553" width="17.140625" style="248" customWidth="1"/>
    <col min="1554" max="1554" width="13.42578125" style="248" bestFit="1" customWidth="1"/>
    <col min="1555" max="1792" width="9.140625" style="248"/>
    <col min="1793" max="1793" width="1.7109375" style="248" customWidth="1"/>
    <col min="1794" max="1794" width="23.7109375" style="248" customWidth="1"/>
    <col min="1795" max="1806" width="13.7109375" style="248" customWidth="1"/>
    <col min="1807" max="1807" width="3.140625" style="248" customWidth="1"/>
    <col min="1808" max="1808" width="15.7109375" style="248" customWidth="1"/>
    <col min="1809" max="1809" width="17.140625" style="248" customWidth="1"/>
    <col min="1810" max="1810" width="13.42578125" style="248" bestFit="1" customWidth="1"/>
    <col min="1811" max="2048" width="9.140625" style="248"/>
    <col min="2049" max="2049" width="1.7109375" style="248" customWidth="1"/>
    <col min="2050" max="2050" width="23.7109375" style="248" customWidth="1"/>
    <col min="2051" max="2062" width="13.7109375" style="248" customWidth="1"/>
    <col min="2063" max="2063" width="3.140625" style="248" customWidth="1"/>
    <col min="2064" max="2064" width="15.7109375" style="248" customWidth="1"/>
    <col min="2065" max="2065" width="17.140625" style="248" customWidth="1"/>
    <col min="2066" max="2066" width="13.42578125" style="248" bestFit="1" customWidth="1"/>
    <col min="2067" max="2304" width="9.140625" style="248"/>
    <col min="2305" max="2305" width="1.7109375" style="248" customWidth="1"/>
    <col min="2306" max="2306" width="23.7109375" style="248" customWidth="1"/>
    <col min="2307" max="2318" width="13.7109375" style="248" customWidth="1"/>
    <col min="2319" max="2319" width="3.140625" style="248" customWidth="1"/>
    <col min="2320" max="2320" width="15.7109375" style="248" customWidth="1"/>
    <col min="2321" max="2321" width="17.140625" style="248" customWidth="1"/>
    <col min="2322" max="2322" width="13.42578125" style="248" bestFit="1" customWidth="1"/>
    <col min="2323" max="2560" width="9.140625" style="248"/>
    <col min="2561" max="2561" width="1.7109375" style="248" customWidth="1"/>
    <col min="2562" max="2562" width="23.7109375" style="248" customWidth="1"/>
    <col min="2563" max="2574" width="13.7109375" style="248" customWidth="1"/>
    <col min="2575" max="2575" width="3.140625" style="248" customWidth="1"/>
    <col min="2576" max="2576" width="15.7109375" style="248" customWidth="1"/>
    <col min="2577" max="2577" width="17.140625" style="248" customWidth="1"/>
    <col min="2578" max="2578" width="13.42578125" style="248" bestFit="1" customWidth="1"/>
    <col min="2579" max="2816" width="9.140625" style="248"/>
    <col min="2817" max="2817" width="1.7109375" style="248" customWidth="1"/>
    <col min="2818" max="2818" width="23.7109375" style="248" customWidth="1"/>
    <col min="2819" max="2830" width="13.7109375" style="248" customWidth="1"/>
    <col min="2831" max="2831" width="3.140625" style="248" customWidth="1"/>
    <col min="2832" max="2832" width="15.7109375" style="248" customWidth="1"/>
    <col min="2833" max="2833" width="17.140625" style="248" customWidth="1"/>
    <col min="2834" max="2834" width="13.42578125" style="248" bestFit="1" customWidth="1"/>
    <col min="2835" max="3072" width="9.140625" style="248"/>
    <col min="3073" max="3073" width="1.7109375" style="248" customWidth="1"/>
    <col min="3074" max="3074" width="23.7109375" style="248" customWidth="1"/>
    <col min="3075" max="3086" width="13.7109375" style="248" customWidth="1"/>
    <col min="3087" max="3087" width="3.140625" style="248" customWidth="1"/>
    <col min="3088" max="3088" width="15.7109375" style="248" customWidth="1"/>
    <col min="3089" max="3089" width="17.140625" style="248" customWidth="1"/>
    <col min="3090" max="3090" width="13.42578125" style="248" bestFit="1" customWidth="1"/>
    <col min="3091" max="3328" width="9.140625" style="248"/>
    <col min="3329" max="3329" width="1.7109375" style="248" customWidth="1"/>
    <col min="3330" max="3330" width="23.7109375" style="248" customWidth="1"/>
    <col min="3331" max="3342" width="13.7109375" style="248" customWidth="1"/>
    <col min="3343" max="3343" width="3.140625" style="248" customWidth="1"/>
    <col min="3344" max="3344" width="15.7109375" style="248" customWidth="1"/>
    <col min="3345" max="3345" width="17.140625" style="248" customWidth="1"/>
    <col min="3346" max="3346" width="13.42578125" style="248" bestFit="1" customWidth="1"/>
    <col min="3347" max="3584" width="9.140625" style="248"/>
    <col min="3585" max="3585" width="1.7109375" style="248" customWidth="1"/>
    <col min="3586" max="3586" width="23.7109375" style="248" customWidth="1"/>
    <col min="3587" max="3598" width="13.7109375" style="248" customWidth="1"/>
    <col min="3599" max="3599" width="3.140625" style="248" customWidth="1"/>
    <col min="3600" max="3600" width="15.7109375" style="248" customWidth="1"/>
    <col min="3601" max="3601" width="17.140625" style="248" customWidth="1"/>
    <col min="3602" max="3602" width="13.42578125" style="248" bestFit="1" customWidth="1"/>
    <col min="3603" max="3840" width="9.140625" style="248"/>
    <col min="3841" max="3841" width="1.7109375" style="248" customWidth="1"/>
    <col min="3842" max="3842" width="23.7109375" style="248" customWidth="1"/>
    <col min="3843" max="3854" width="13.7109375" style="248" customWidth="1"/>
    <col min="3855" max="3855" width="3.140625" style="248" customWidth="1"/>
    <col min="3856" max="3856" width="15.7109375" style="248" customWidth="1"/>
    <col min="3857" max="3857" width="17.140625" style="248" customWidth="1"/>
    <col min="3858" max="3858" width="13.42578125" style="248" bestFit="1" customWidth="1"/>
    <col min="3859" max="4096" width="9.140625" style="248"/>
    <col min="4097" max="4097" width="1.7109375" style="248" customWidth="1"/>
    <col min="4098" max="4098" width="23.7109375" style="248" customWidth="1"/>
    <col min="4099" max="4110" width="13.7109375" style="248" customWidth="1"/>
    <col min="4111" max="4111" width="3.140625" style="248" customWidth="1"/>
    <col min="4112" max="4112" width="15.7109375" style="248" customWidth="1"/>
    <col min="4113" max="4113" width="17.140625" style="248" customWidth="1"/>
    <col min="4114" max="4114" width="13.42578125" style="248" bestFit="1" customWidth="1"/>
    <col min="4115" max="4352" width="9.140625" style="248"/>
    <col min="4353" max="4353" width="1.7109375" style="248" customWidth="1"/>
    <col min="4354" max="4354" width="23.7109375" style="248" customWidth="1"/>
    <col min="4355" max="4366" width="13.7109375" style="248" customWidth="1"/>
    <col min="4367" max="4367" width="3.140625" style="248" customWidth="1"/>
    <col min="4368" max="4368" width="15.7109375" style="248" customWidth="1"/>
    <col min="4369" max="4369" width="17.140625" style="248" customWidth="1"/>
    <col min="4370" max="4370" width="13.42578125" style="248" bestFit="1" customWidth="1"/>
    <col min="4371" max="4608" width="9.140625" style="248"/>
    <col min="4609" max="4609" width="1.7109375" style="248" customWidth="1"/>
    <col min="4610" max="4610" width="23.7109375" style="248" customWidth="1"/>
    <col min="4611" max="4622" width="13.7109375" style="248" customWidth="1"/>
    <col min="4623" max="4623" width="3.140625" style="248" customWidth="1"/>
    <col min="4624" max="4624" width="15.7109375" style="248" customWidth="1"/>
    <col min="4625" max="4625" width="17.140625" style="248" customWidth="1"/>
    <col min="4626" max="4626" width="13.42578125" style="248" bestFit="1" customWidth="1"/>
    <col min="4627" max="4864" width="9.140625" style="248"/>
    <col min="4865" max="4865" width="1.7109375" style="248" customWidth="1"/>
    <col min="4866" max="4866" width="23.7109375" style="248" customWidth="1"/>
    <col min="4867" max="4878" width="13.7109375" style="248" customWidth="1"/>
    <col min="4879" max="4879" width="3.140625" style="248" customWidth="1"/>
    <col min="4880" max="4880" width="15.7109375" style="248" customWidth="1"/>
    <col min="4881" max="4881" width="17.140625" style="248" customWidth="1"/>
    <col min="4882" max="4882" width="13.42578125" style="248" bestFit="1" customWidth="1"/>
    <col min="4883" max="5120" width="9.140625" style="248"/>
    <col min="5121" max="5121" width="1.7109375" style="248" customWidth="1"/>
    <col min="5122" max="5122" width="23.7109375" style="248" customWidth="1"/>
    <col min="5123" max="5134" width="13.7109375" style="248" customWidth="1"/>
    <col min="5135" max="5135" width="3.140625" style="248" customWidth="1"/>
    <col min="5136" max="5136" width="15.7109375" style="248" customWidth="1"/>
    <col min="5137" max="5137" width="17.140625" style="248" customWidth="1"/>
    <col min="5138" max="5138" width="13.42578125" style="248" bestFit="1" customWidth="1"/>
    <col min="5139" max="5376" width="9.140625" style="248"/>
    <col min="5377" max="5377" width="1.7109375" style="248" customWidth="1"/>
    <col min="5378" max="5378" width="23.7109375" style="248" customWidth="1"/>
    <col min="5379" max="5390" width="13.7109375" style="248" customWidth="1"/>
    <col min="5391" max="5391" width="3.140625" style="248" customWidth="1"/>
    <col min="5392" max="5392" width="15.7109375" style="248" customWidth="1"/>
    <col min="5393" max="5393" width="17.140625" style="248" customWidth="1"/>
    <col min="5394" max="5394" width="13.42578125" style="248" bestFit="1" customWidth="1"/>
    <col min="5395" max="5632" width="9.140625" style="248"/>
    <col min="5633" max="5633" width="1.7109375" style="248" customWidth="1"/>
    <col min="5634" max="5634" width="23.7109375" style="248" customWidth="1"/>
    <col min="5635" max="5646" width="13.7109375" style="248" customWidth="1"/>
    <col min="5647" max="5647" width="3.140625" style="248" customWidth="1"/>
    <col min="5648" max="5648" width="15.7109375" style="248" customWidth="1"/>
    <col min="5649" max="5649" width="17.140625" style="248" customWidth="1"/>
    <col min="5650" max="5650" width="13.42578125" style="248" bestFit="1" customWidth="1"/>
    <col min="5651" max="5888" width="9.140625" style="248"/>
    <col min="5889" max="5889" width="1.7109375" style="248" customWidth="1"/>
    <col min="5890" max="5890" width="23.7109375" style="248" customWidth="1"/>
    <col min="5891" max="5902" width="13.7109375" style="248" customWidth="1"/>
    <col min="5903" max="5903" width="3.140625" style="248" customWidth="1"/>
    <col min="5904" max="5904" width="15.7109375" style="248" customWidth="1"/>
    <col min="5905" max="5905" width="17.140625" style="248" customWidth="1"/>
    <col min="5906" max="5906" width="13.42578125" style="248" bestFit="1" customWidth="1"/>
    <col min="5907" max="6144" width="9.140625" style="248"/>
    <col min="6145" max="6145" width="1.7109375" style="248" customWidth="1"/>
    <col min="6146" max="6146" width="23.7109375" style="248" customWidth="1"/>
    <col min="6147" max="6158" width="13.7109375" style="248" customWidth="1"/>
    <col min="6159" max="6159" width="3.140625" style="248" customWidth="1"/>
    <col min="6160" max="6160" width="15.7109375" style="248" customWidth="1"/>
    <col min="6161" max="6161" width="17.140625" style="248" customWidth="1"/>
    <col min="6162" max="6162" width="13.42578125" style="248" bestFit="1" customWidth="1"/>
    <col min="6163" max="6400" width="9.140625" style="248"/>
    <col min="6401" max="6401" width="1.7109375" style="248" customWidth="1"/>
    <col min="6402" max="6402" width="23.7109375" style="248" customWidth="1"/>
    <col min="6403" max="6414" width="13.7109375" style="248" customWidth="1"/>
    <col min="6415" max="6415" width="3.140625" style="248" customWidth="1"/>
    <col min="6416" max="6416" width="15.7109375" style="248" customWidth="1"/>
    <col min="6417" max="6417" width="17.140625" style="248" customWidth="1"/>
    <col min="6418" max="6418" width="13.42578125" style="248" bestFit="1" customWidth="1"/>
    <col min="6419" max="6656" width="9.140625" style="248"/>
    <col min="6657" max="6657" width="1.7109375" style="248" customWidth="1"/>
    <col min="6658" max="6658" width="23.7109375" style="248" customWidth="1"/>
    <col min="6659" max="6670" width="13.7109375" style="248" customWidth="1"/>
    <col min="6671" max="6671" width="3.140625" style="248" customWidth="1"/>
    <col min="6672" max="6672" width="15.7109375" style="248" customWidth="1"/>
    <col min="6673" max="6673" width="17.140625" style="248" customWidth="1"/>
    <col min="6674" max="6674" width="13.42578125" style="248" bestFit="1" customWidth="1"/>
    <col min="6675" max="6912" width="9.140625" style="248"/>
    <col min="6913" max="6913" width="1.7109375" style="248" customWidth="1"/>
    <col min="6914" max="6914" width="23.7109375" style="248" customWidth="1"/>
    <col min="6915" max="6926" width="13.7109375" style="248" customWidth="1"/>
    <col min="6927" max="6927" width="3.140625" style="248" customWidth="1"/>
    <col min="6928" max="6928" width="15.7109375" style="248" customWidth="1"/>
    <col min="6929" max="6929" width="17.140625" style="248" customWidth="1"/>
    <col min="6930" max="6930" width="13.42578125" style="248" bestFit="1" customWidth="1"/>
    <col min="6931" max="7168" width="9.140625" style="248"/>
    <col min="7169" max="7169" width="1.7109375" style="248" customWidth="1"/>
    <col min="7170" max="7170" width="23.7109375" style="248" customWidth="1"/>
    <col min="7171" max="7182" width="13.7109375" style="248" customWidth="1"/>
    <col min="7183" max="7183" width="3.140625" style="248" customWidth="1"/>
    <col min="7184" max="7184" width="15.7109375" style="248" customWidth="1"/>
    <col min="7185" max="7185" width="17.140625" style="248" customWidth="1"/>
    <col min="7186" max="7186" width="13.42578125" style="248" bestFit="1" customWidth="1"/>
    <col min="7187" max="7424" width="9.140625" style="248"/>
    <col min="7425" max="7425" width="1.7109375" style="248" customWidth="1"/>
    <col min="7426" max="7426" width="23.7109375" style="248" customWidth="1"/>
    <col min="7427" max="7438" width="13.7109375" style="248" customWidth="1"/>
    <col min="7439" max="7439" width="3.140625" style="248" customWidth="1"/>
    <col min="7440" max="7440" width="15.7109375" style="248" customWidth="1"/>
    <col min="7441" max="7441" width="17.140625" style="248" customWidth="1"/>
    <col min="7442" max="7442" width="13.42578125" style="248" bestFit="1" customWidth="1"/>
    <col min="7443" max="7680" width="9.140625" style="248"/>
    <col min="7681" max="7681" width="1.7109375" style="248" customWidth="1"/>
    <col min="7682" max="7682" width="23.7109375" style="248" customWidth="1"/>
    <col min="7683" max="7694" width="13.7109375" style="248" customWidth="1"/>
    <col min="7695" max="7695" width="3.140625" style="248" customWidth="1"/>
    <col min="7696" max="7696" width="15.7109375" style="248" customWidth="1"/>
    <col min="7697" max="7697" width="17.140625" style="248" customWidth="1"/>
    <col min="7698" max="7698" width="13.42578125" style="248" bestFit="1" customWidth="1"/>
    <col min="7699" max="7936" width="9.140625" style="248"/>
    <col min="7937" max="7937" width="1.7109375" style="248" customWidth="1"/>
    <col min="7938" max="7938" width="23.7109375" style="248" customWidth="1"/>
    <col min="7939" max="7950" width="13.7109375" style="248" customWidth="1"/>
    <col min="7951" max="7951" width="3.140625" style="248" customWidth="1"/>
    <col min="7952" max="7952" width="15.7109375" style="248" customWidth="1"/>
    <col min="7953" max="7953" width="17.140625" style="248" customWidth="1"/>
    <col min="7954" max="7954" width="13.42578125" style="248" bestFit="1" customWidth="1"/>
    <col min="7955" max="8192" width="9.140625" style="248"/>
    <col min="8193" max="8193" width="1.7109375" style="248" customWidth="1"/>
    <col min="8194" max="8194" width="23.7109375" style="248" customWidth="1"/>
    <col min="8195" max="8206" width="13.7109375" style="248" customWidth="1"/>
    <col min="8207" max="8207" width="3.140625" style="248" customWidth="1"/>
    <col min="8208" max="8208" width="15.7109375" style="248" customWidth="1"/>
    <col min="8209" max="8209" width="17.140625" style="248" customWidth="1"/>
    <col min="8210" max="8210" width="13.42578125" style="248" bestFit="1" customWidth="1"/>
    <col min="8211" max="8448" width="9.140625" style="248"/>
    <col min="8449" max="8449" width="1.7109375" style="248" customWidth="1"/>
    <col min="8450" max="8450" width="23.7109375" style="248" customWidth="1"/>
    <col min="8451" max="8462" width="13.7109375" style="248" customWidth="1"/>
    <col min="8463" max="8463" width="3.140625" style="248" customWidth="1"/>
    <col min="8464" max="8464" width="15.7109375" style="248" customWidth="1"/>
    <col min="8465" max="8465" width="17.140625" style="248" customWidth="1"/>
    <col min="8466" max="8466" width="13.42578125" style="248" bestFit="1" customWidth="1"/>
    <col min="8467" max="8704" width="9.140625" style="248"/>
    <col min="8705" max="8705" width="1.7109375" style="248" customWidth="1"/>
    <col min="8706" max="8706" width="23.7109375" style="248" customWidth="1"/>
    <col min="8707" max="8718" width="13.7109375" style="248" customWidth="1"/>
    <col min="8719" max="8719" width="3.140625" style="248" customWidth="1"/>
    <col min="8720" max="8720" width="15.7109375" style="248" customWidth="1"/>
    <col min="8721" max="8721" width="17.140625" style="248" customWidth="1"/>
    <col min="8722" max="8722" width="13.42578125" style="248" bestFit="1" customWidth="1"/>
    <col min="8723" max="8960" width="9.140625" style="248"/>
    <col min="8961" max="8961" width="1.7109375" style="248" customWidth="1"/>
    <col min="8962" max="8962" width="23.7109375" style="248" customWidth="1"/>
    <col min="8963" max="8974" width="13.7109375" style="248" customWidth="1"/>
    <col min="8975" max="8975" width="3.140625" style="248" customWidth="1"/>
    <col min="8976" max="8976" width="15.7109375" style="248" customWidth="1"/>
    <col min="8977" max="8977" width="17.140625" style="248" customWidth="1"/>
    <col min="8978" max="8978" width="13.42578125" style="248" bestFit="1" customWidth="1"/>
    <col min="8979" max="9216" width="9.140625" style="248"/>
    <col min="9217" max="9217" width="1.7109375" style="248" customWidth="1"/>
    <col min="9218" max="9218" width="23.7109375" style="248" customWidth="1"/>
    <col min="9219" max="9230" width="13.7109375" style="248" customWidth="1"/>
    <col min="9231" max="9231" width="3.140625" style="248" customWidth="1"/>
    <col min="9232" max="9232" width="15.7109375" style="248" customWidth="1"/>
    <col min="9233" max="9233" width="17.140625" style="248" customWidth="1"/>
    <col min="9234" max="9234" width="13.42578125" style="248" bestFit="1" customWidth="1"/>
    <col min="9235" max="9472" width="9.140625" style="248"/>
    <col min="9473" max="9473" width="1.7109375" style="248" customWidth="1"/>
    <col min="9474" max="9474" width="23.7109375" style="248" customWidth="1"/>
    <col min="9475" max="9486" width="13.7109375" style="248" customWidth="1"/>
    <col min="9487" max="9487" width="3.140625" style="248" customWidth="1"/>
    <col min="9488" max="9488" width="15.7109375" style="248" customWidth="1"/>
    <col min="9489" max="9489" width="17.140625" style="248" customWidth="1"/>
    <col min="9490" max="9490" width="13.42578125" style="248" bestFit="1" customWidth="1"/>
    <col min="9491" max="9728" width="9.140625" style="248"/>
    <col min="9729" max="9729" width="1.7109375" style="248" customWidth="1"/>
    <col min="9730" max="9730" width="23.7109375" style="248" customWidth="1"/>
    <col min="9731" max="9742" width="13.7109375" style="248" customWidth="1"/>
    <col min="9743" max="9743" width="3.140625" style="248" customWidth="1"/>
    <col min="9744" max="9744" width="15.7109375" style="248" customWidth="1"/>
    <col min="9745" max="9745" width="17.140625" style="248" customWidth="1"/>
    <col min="9746" max="9746" width="13.42578125" style="248" bestFit="1" customWidth="1"/>
    <col min="9747" max="9984" width="9.140625" style="248"/>
    <col min="9985" max="9985" width="1.7109375" style="248" customWidth="1"/>
    <col min="9986" max="9986" width="23.7109375" style="248" customWidth="1"/>
    <col min="9987" max="9998" width="13.7109375" style="248" customWidth="1"/>
    <col min="9999" max="9999" width="3.140625" style="248" customWidth="1"/>
    <col min="10000" max="10000" width="15.7109375" style="248" customWidth="1"/>
    <col min="10001" max="10001" width="17.140625" style="248" customWidth="1"/>
    <col min="10002" max="10002" width="13.42578125" style="248" bestFit="1" customWidth="1"/>
    <col min="10003" max="10240" width="9.140625" style="248"/>
    <col min="10241" max="10241" width="1.7109375" style="248" customWidth="1"/>
    <col min="10242" max="10242" width="23.7109375" style="248" customWidth="1"/>
    <col min="10243" max="10254" width="13.7109375" style="248" customWidth="1"/>
    <col min="10255" max="10255" width="3.140625" style="248" customWidth="1"/>
    <col min="10256" max="10256" width="15.7109375" style="248" customWidth="1"/>
    <col min="10257" max="10257" width="17.140625" style="248" customWidth="1"/>
    <col min="10258" max="10258" width="13.42578125" style="248" bestFit="1" customWidth="1"/>
    <col min="10259" max="10496" width="9.140625" style="248"/>
    <col min="10497" max="10497" width="1.7109375" style="248" customWidth="1"/>
    <col min="10498" max="10498" width="23.7109375" style="248" customWidth="1"/>
    <col min="10499" max="10510" width="13.7109375" style="248" customWidth="1"/>
    <col min="10511" max="10511" width="3.140625" style="248" customWidth="1"/>
    <col min="10512" max="10512" width="15.7109375" style="248" customWidth="1"/>
    <col min="10513" max="10513" width="17.140625" style="248" customWidth="1"/>
    <col min="10514" max="10514" width="13.42578125" style="248" bestFit="1" customWidth="1"/>
    <col min="10515" max="10752" width="9.140625" style="248"/>
    <col min="10753" max="10753" width="1.7109375" style="248" customWidth="1"/>
    <col min="10754" max="10754" width="23.7109375" style="248" customWidth="1"/>
    <col min="10755" max="10766" width="13.7109375" style="248" customWidth="1"/>
    <col min="10767" max="10767" width="3.140625" style="248" customWidth="1"/>
    <col min="10768" max="10768" width="15.7109375" style="248" customWidth="1"/>
    <col min="10769" max="10769" width="17.140625" style="248" customWidth="1"/>
    <col min="10770" max="10770" width="13.42578125" style="248" bestFit="1" customWidth="1"/>
    <col min="10771" max="11008" width="9.140625" style="248"/>
    <col min="11009" max="11009" width="1.7109375" style="248" customWidth="1"/>
    <col min="11010" max="11010" width="23.7109375" style="248" customWidth="1"/>
    <col min="11011" max="11022" width="13.7109375" style="248" customWidth="1"/>
    <col min="11023" max="11023" width="3.140625" style="248" customWidth="1"/>
    <col min="11024" max="11024" width="15.7109375" style="248" customWidth="1"/>
    <col min="11025" max="11025" width="17.140625" style="248" customWidth="1"/>
    <col min="11026" max="11026" width="13.42578125" style="248" bestFit="1" customWidth="1"/>
    <col min="11027" max="11264" width="9.140625" style="248"/>
    <col min="11265" max="11265" width="1.7109375" style="248" customWidth="1"/>
    <col min="11266" max="11266" width="23.7109375" style="248" customWidth="1"/>
    <col min="11267" max="11278" width="13.7109375" style="248" customWidth="1"/>
    <col min="11279" max="11279" width="3.140625" style="248" customWidth="1"/>
    <col min="11280" max="11280" width="15.7109375" style="248" customWidth="1"/>
    <col min="11281" max="11281" width="17.140625" style="248" customWidth="1"/>
    <col min="11282" max="11282" width="13.42578125" style="248" bestFit="1" customWidth="1"/>
    <col min="11283" max="11520" width="9.140625" style="248"/>
    <col min="11521" max="11521" width="1.7109375" style="248" customWidth="1"/>
    <col min="11522" max="11522" width="23.7109375" style="248" customWidth="1"/>
    <col min="11523" max="11534" width="13.7109375" style="248" customWidth="1"/>
    <col min="11535" max="11535" width="3.140625" style="248" customWidth="1"/>
    <col min="11536" max="11536" width="15.7109375" style="248" customWidth="1"/>
    <col min="11537" max="11537" width="17.140625" style="248" customWidth="1"/>
    <col min="11538" max="11538" width="13.42578125" style="248" bestFit="1" customWidth="1"/>
    <col min="11539" max="11776" width="9.140625" style="248"/>
    <col min="11777" max="11777" width="1.7109375" style="248" customWidth="1"/>
    <col min="11778" max="11778" width="23.7109375" style="248" customWidth="1"/>
    <col min="11779" max="11790" width="13.7109375" style="248" customWidth="1"/>
    <col min="11791" max="11791" width="3.140625" style="248" customWidth="1"/>
    <col min="11792" max="11792" width="15.7109375" style="248" customWidth="1"/>
    <col min="11793" max="11793" width="17.140625" style="248" customWidth="1"/>
    <col min="11794" max="11794" width="13.42578125" style="248" bestFit="1" customWidth="1"/>
    <col min="11795" max="12032" width="9.140625" style="248"/>
    <col min="12033" max="12033" width="1.7109375" style="248" customWidth="1"/>
    <col min="12034" max="12034" width="23.7109375" style="248" customWidth="1"/>
    <col min="12035" max="12046" width="13.7109375" style="248" customWidth="1"/>
    <col min="12047" max="12047" width="3.140625" style="248" customWidth="1"/>
    <col min="12048" max="12048" width="15.7109375" style="248" customWidth="1"/>
    <col min="12049" max="12049" width="17.140625" style="248" customWidth="1"/>
    <col min="12050" max="12050" width="13.42578125" style="248" bestFit="1" customWidth="1"/>
    <col min="12051" max="12288" width="9.140625" style="248"/>
    <col min="12289" max="12289" width="1.7109375" style="248" customWidth="1"/>
    <col min="12290" max="12290" width="23.7109375" style="248" customWidth="1"/>
    <col min="12291" max="12302" width="13.7109375" style="248" customWidth="1"/>
    <col min="12303" max="12303" width="3.140625" style="248" customWidth="1"/>
    <col min="12304" max="12304" width="15.7109375" style="248" customWidth="1"/>
    <col min="12305" max="12305" width="17.140625" style="248" customWidth="1"/>
    <col min="12306" max="12306" width="13.42578125" style="248" bestFit="1" customWidth="1"/>
    <col min="12307" max="12544" width="9.140625" style="248"/>
    <col min="12545" max="12545" width="1.7109375" style="248" customWidth="1"/>
    <col min="12546" max="12546" width="23.7109375" style="248" customWidth="1"/>
    <col min="12547" max="12558" width="13.7109375" style="248" customWidth="1"/>
    <col min="12559" max="12559" width="3.140625" style="248" customWidth="1"/>
    <col min="12560" max="12560" width="15.7109375" style="248" customWidth="1"/>
    <col min="12561" max="12561" width="17.140625" style="248" customWidth="1"/>
    <col min="12562" max="12562" width="13.42578125" style="248" bestFit="1" customWidth="1"/>
    <col min="12563" max="12800" width="9.140625" style="248"/>
    <col min="12801" max="12801" width="1.7109375" style="248" customWidth="1"/>
    <col min="12802" max="12802" width="23.7109375" style="248" customWidth="1"/>
    <col min="12803" max="12814" width="13.7109375" style="248" customWidth="1"/>
    <col min="12815" max="12815" width="3.140625" style="248" customWidth="1"/>
    <col min="12816" max="12816" width="15.7109375" style="248" customWidth="1"/>
    <col min="12817" max="12817" width="17.140625" style="248" customWidth="1"/>
    <col min="12818" max="12818" width="13.42578125" style="248" bestFit="1" customWidth="1"/>
    <col min="12819" max="13056" width="9.140625" style="248"/>
    <col min="13057" max="13057" width="1.7109375" style="248" customWidth="1"/>
    <col min="13058" max="13058" width="23.7109375" style="248" customWidth="1"/>
    <col min="13059" max="13070" width="13.7109375" style="248" customWidth="1"/>
    <col min="13071" max="13071" width="3.140625" style="248" customWidth="1"/>
    <col min="13072" max="13072" width="15.7109375" style="248" customWidth="1"/>
    <col min="13073" max="13073" width="17.140625" style="248" customWidth="1"/>
    <col min="13074" max="13074" width="13.42578125" style="248" bestFit="1" customWidth="1"/>
    <col min="13075" max="13312" width="9.140625" style="248"/>
    <col min="13313" max="13313" width="1.7109375" style="248" customWidth="1"/>
    <col min="13314" max="13314" width="23.7109375" style="248" customWidth="1"/>
    <col min="13315" max="13326" width="13.7109375" style="248" customWidth="1"/>
    <col min="13327" max="13327" width="3.140625" style="248" customWidth="1"/>
    <col min="13328" max="13328" width="15.7109375" style="248" customWidth="1"/>
    <col min="13329" max="13329" width="17.140625" style="248" customWidth="1"/>
    <col min="13330" max="13330" width="13.42578125" style="248" bestFit="1" customWidth="1"/>
    <col min="13331" max="13568" width="9.140625" style="248"/>
    <col min="13569" max="13569" width="1.7109375" style="248" customWidth="1"/>
    <col min="13570" max="13570" width="23.7109375" style="248" customWidth="1"/>
    <col min="13571" max="13582" width="13.7109375" style="248" customWidth="1"/>
    <col min="13583" max="13583" width="3.140625" style="248" customWidth="1"/>
    <col min="13584" max="13584" width="15.7109375" style="248" customWidth="1"/>
    <col min="13585" max="13585" width="17.140625" style="248" customWidth="1"/>
    <col min="13586" max="13586" width="13.42578125" style="248" bestFit="1" customWidth="1"/>
    <col min="13587" max="13824" width="9.140625" style="248"/>
    <col min="13825" max="13825" width="1.7109375" style="248" customWidth="1"/>
    <col min="13826" max="13826" width="23.7109375" style="248" customWidth="1"/>
    <col min="13827" max="13838" width="13.7109375" style="248" customWidth="1"/>
    <col min="13839" max="13839" width="3.140625" style="248" customWidth="1"/>
    <col min="13840" max="13840" width="15.7109375" style="248" customWidth="1"/>
    <col min="13841" max="13841" width="17.140625" style="248" customWidth="1"/>
    <col min="13842" max="13842" width="13.42578125" style="248" bestFit="1" customWidth="1"/>
    <col min="13843" max="14080" width="9.140625" style="248"/>
    <col min="14081" max="14081" width="1.7109375" style="248" customWidth="1"/>
    <col min="14082" max="14082" width="23.7109375" style="248" customWidth="1"/>
    <col min="14083" max="14094" width="13.7109375" style="248" customWidth="1"/>
    <col min="14095" max="14095" width="3.140625" style="248" customWidth="1"/>
    <col min="14096" max="14096" width="15.7109375" style="248" customWidth="1"/>
    <col min="14097" max="14097" width="17.140625" style="248" customWidth="1"/>
    <col min="14098" max="14098" width="13.42578125" style="248" bestFit="1" customWidth="1"/>
    <col min="14099" max="14336" width="9.140625" style="248"/>
    <col min="14337" max="14337" width="1.7109375" style="248" customWidth="1"/>
    <col min="14338" max="14338" width="23.7109375" style="248" customWidth="1"/>
    <col min="14339" max="14350" width="13.7109375" style="248" customWidth="1"/>
    <col min="14351" max="14351" width="3.140625" style="248" customWidth="1"/>
    <col min="14352" max="14352" width="15.7109375" style="248" customWidth="1"/>
    <col min="14353" max="14353" width="17.140625" style="248" customWidth="1"/>
    <col min="14354" max="14354" width="13.42578125" style="248" bestFit="1" customWidth="1"/>
    <col min="14355" max="14592" width="9.140625" style="248"/>
    <col min="14593" max="14593" width="1.7109375" style="248" customWidth="1"/>
    <col min="14594" max="14594" width="23.7109375" style="248" customWidth="1"/>
    <col min="14595" max="14606" width="13.7109375" style="248" customWidth="1"/>
    <col min="14607" max="14607" width="3.140625" style="248" customWidth="1"/>
    <col min="14608" max="14608" width="15.7109375" style="248" customWidth="1"/>
    <col min="14609" max="14609" width="17.140625" style="248" customWidth="1"/>
    <col min="14610" max="14610" width="13.42578125" style="248" bestFit="1" customWidth="1"/>
    <col min="14611" max="14848" width="9.140625" style="248"/>
    <col min="14849" max="14849" width="1.7109375" style="248" customWidth="1"/>
    <col min="14850" max="14850" width="23.7109375" style="248" customWidth="1"/>
    <col min="14851" max="14862" width="13.7109375" style="248" customWidth="1"/>
    <col min="14863" max="14863" width="3.140625" style="248" customWidth="1"/>
    <col min="14864" max="14864" width="15.7109375" style="248" customWidth="1"/>
    <col min="14865" max="14865" width="17.140625" style="248" customWidth="1"/>
    <col min="14866" max="14866" width="13.42578125" style="248" bestFit="1" customWidth="1"/>
    <col min="14867" max="15104" width="9.140625" style="248"/>
    <col min="15105" max="15105" width="1.7109375" style="248" customWidth="1"/>
    <col min="15106" max="15106" width="23.7109375" style="248" customWidth="1"/>
    <col min="15107" max="15118" width="13.7109375" style="248" customWidth="1"/>
    <col min="15119" max="15119" width="3.140625" style="248" customWidth="1"/>
    <col min="15120" max="15120" width="15.7109375" style="248" customWidth="1"/>
    <col min="15121" max="15121" width="17.140625" style="248" customWidth="1"/>
    <col min="15122" max="15122" width="13.42578125" style="248" bestFit="1" customWidth="1"/>
    <col min="15123" max="15360" width="9.140625" style="248"/>
    <col min="15361" max="15361" width="1.7109375" style="248" customWidth="1"/>
    <col min="15362" max="15362" width="23.7109375" style="248" customWidth="1"/>
    <col min="15363" max="15374" width="13.7109375" style="248" customWidth="1"/>
    <col min="15375" max="15375" width="3.140625" style="248" customWidth="1"/>
    <col min="15376" max="15376" width="15.7109375" style="248" customWidth="1"/>
    <col min="15377" max="15377" width="17.140625" style="248" customWidth="1"/>
    <col min="15378" max="15378" width="13.42578125" style="248" bestFit="1" customWidth="1"/>
    <col min="15379" max="15616" width="9.140625" style="248"/>
    <col min="15617" max="15617" width="1.7109375" style="248" customWidth="1"/>
    <col min="15618" max="15618" width="23.7109375" style="248" customWidth="1"/>
    <col min="15619" max="15630" width="13.7109375" style="248" customWidth="1"/>
    <col min="15631" max="15631" width="3.140625" style="248" customWidth="1"/>
    <col min="15632" max="15632" width="15.7109375" style="248" customWidth="1"/>
    <col min="15633" max="15633" width="17.140625" style="248" customWidth="1"/>
    <col min="15634" max="15634" width="13.42578125" style="248" bestFit="1" customWidth="1"/>
    <col min="15635" max="15872" width="9.140625" style="248"/>
    <col min="15873" max="15873" width="1.7109375" style="248" customWidth="1"/>
    <col min="15874" max="15874" width="23.7109375" style="248" customWidth="1"/>
    <col min="15875" max="15886" width="13.7109375" style="248" customWidth="1"/>
    <col min="15887" max="15887" width="3.140625" style="248" customWidth="1"/>
    <col min="15888" max="15888" width="15.7109375" style="248" customWidth="1"/>
    <col min="15889" max="15889" width="17.140625" style="248" customWidth="1"/>
    <col min="15890" max="15890" width="13.42578125" style="248" bestFit="1" customWidth="1"/>
    <col min="15891" max="16128" width="9.140625" style="248"/>
    <col min="16129" max="16129" width="1.7109375" style="248" customWidth="1"/>
    <col min="16130" max="16130" width="23.7109375" style="248" customWidth="1"/>
    <col min="16131" max="16142" width="13.7109375" style="248" customWidth="1"/>
    <col min="16143" max="16143" width="3.140625" style="248" customWidth="1"/>
    <col min="16144" max="16144" width="15.7109375" style="248" customWidth="1"/>
    <col min="16145" max="16145" width="17.140625" style="248" customWidth="1"/>
    <col min="16146" max="16146" width="13.42578125" style="248" bestFit="1" customWidth="1"/>
    <col min="16147" max="16384" width="9.140625" style="248"/>
  </cols>
  <sheetData>
    <row r="2" spans="1:16" ht="15.75" x14ac:dyDescent="0.25">
      <c r="A2" s="243"/>
      <c r="B2" s="244" t="s">
        <v>258</v>
      </c>
      <c r="C2" s="245"/>
      <c r="D2" s="245"/>
      <c r="E2" s="245"/>
      <c r="F2" s="245"/>
      <c r="G2" s="245"/>
      <c r="H2" s="246"/>
      <c r="I2" s="247"/>
      <c r="J2" s="247"/>
      <c r="K2" s="247"/>
      <c r="L2" s="247"/>
      <c r="M2" s="247"/>
      <c r="N2" s="247"/>
      <c r="O2" s="247"/>
      <c r="P2" s="247"/>
    </row>
    <row r="3" spans="1:16" ht="15.75" x14ac:dyDescent="0.25">
      <c r="A3" s="243"/>
      <c r="B3" s="244" t="s">
        <v>259</v>
      </c>
      <c r="C3" s="245"/>
      <c r="D3" s="245"/>
      <c r="E3" s="245"/>
      <c r="F3" s="245"/>
      <c r="G3" s="245"/>
      <c r="H3" s="246"/>
      <c r="I3" s="247"/>
      <c r="J3" s="247"/>
      <c r="K3" s="247"/>
      <c r="L3" s="247"/>
      <c r="M3" s="247"/>
      <c r="N3" s="247"/>
      <c r="O3" s="247"/>
      <c r="P3" s="247"/>
    </row>
    <row r="4" spans="1:16" x14ac:dyDescent="0.2">
      <c r="A4" s="243"/>
      <c r="B4" s="249"/>
      <c r="C4" s="250"/>
      <c r="D4" s="250"/>
      <c r="E4" s="250"/>
      <c r="F4" s="250"/>
      <c r="G4" s="250"/>
      <c r="H4" s="251"/>
      <c r="I4" s="250"/>
      <c r="J4" s="250"/>
      <c r="K4" s="250"/>
      <c r="L4" s="250"/>
      <c r="M4" s="250"/>
      <c r="N4" s="250"/>
      <c r="O4" s="250"/>
      <c r="P4" s="250"/>
    </row>
    <row r="5" spans="1:16" x14ac:dyDescent="0.2">
      <c r="A5" s="243"/>
      <c r="B5" s="249"/>
      <c r="C5" s="250"/>
      <c r="D5" s="250"/>
      <c r="E5" s="250"/>
      <c r="F5" s="250"/>
      <c r="G5" s="250"/>
      <c r="H5" s="251"/>
      <c r="I5" s="250"/>
      <c r="J5" s="250"/>
      <c r="K5" s="250"/>
      <c r="L5" s="250"/>
      <c r="M5" s="250"/>
      <c r="N5" s="250"/>
      <c r="O5" s="250"/>
      <c r="P5" s="250"/>
    </row>
    <row r="6" spans="1:16" x14ac:dyDescent="0.2">
      <c r="A6" s="243"/>
      <c r="B6" s="249" t="s">
        <v>260</v>
      </c>
      <c r="C6" s="250"/>
      <c r="D6" s="250"/>
      <c r="E6" s="250"/>
      <c r="F6" s="250"/>
      <c r="G6" s="250"/>
      <c r="H6" s="251"/>
      <c r="I6" s="250"/>
      <c r="J6" s="250"/>
      <c r="K6" s="250"/>
      <c r="L6" s="250"/>
      <c r="M6" s="250"/>
      <c r="N6" s="250"/>
      <c r="O6" s="250"/>
      <c r="P6" s="250"/>
    </row>
    <row r="7" spans="1:16" x14ac:dyDescent="0.2">
      <c r="A7" s="243"/>
      <c r="B7" s="249" t="s">
        <v>261</v>
      </c>
      <c r="C7" s="250"/>
      <c r="D7" s="250"/>
      <c r="E7" s="250"/>
      <c r="F7" s="250"/>
      <c r="G7" s="250"/>
      <c r="H7" s="251"/>
      <c r="I7" s="250"/>
      <c r="J7" s="250"/>
      <c r="K7" s="250"/>
      <c r="L7" s="250"/>
      <c r="M7" s="250"/>
      <c r="N7" s="250"/>
      <c r="O7" s="250"/>
      <c r="P7" s="250"/>
    </row>
    <row r="8" spans="1:16" x14ac:dyDescent="0.2">
      <c r="A8" s="243"/>
      <c r="B8" s="249" t="s">
        <v>262</v>
      </c>
      <c r="C8" s="250"/>
      <c r="D8" s="250"/>
      <c r="E8" s="250"/>
      <c r="F8" s="250"/>
      <c r="G8" s="250"/>
      <c r="H8" s="251"/>
      <c r="I8" s="250"/>
      <c r="J8" s="250"/>
      <c r="K8" s="250"/>
      <c r="L8" s="250"/>
      <c r="M8" s="250"/>
      <c r="N8" s="250"/>
      <c r="O8" s="250"/>
      <c r="P8" s="250"/>
    </row>
    <row r="9" spans="1:16" x14ac:dyDescent="0.2">
      <c r="A9" s="243"/>
      <c r="B9" s="249" t="s">
        <v>263</v>
      </c>
      <c r="C9" s="250"/>
      <c r="D9" s="250"/>
      <c r="E9" s="250"/>
      <c r="F9" s="250"/>
      <c r="G9" s="250"/>
      <c r="H9" s="251"/>
      <c r="I9" s="250"/>
      <c r="J9" s="250"/>
      <c r="K9" s="250"/>
      <c r="L9" s="250"/>
      <c r="M9" s="250"/>
      <c r="N9" s="250"/>
      <c r="O9" s="250"/>
      <c r="P9" s="250"/>
    </row>
    <row r="10" spans="1:16" x14ac:dyDescent="0.2">
      <c r="A10" s="243"/>
      <c r="B10" s="249" t="s">
        <v>264</v>
      </c>
      <c r="C10" s="250"/>
      <c r="D10" s="250"/>
      <c r="E10" s="250"/>
      <c r="F10" s="250"/>
      <c r="G10" s="250"/>
      <c r="H10" s="251"/>
      <c r="I10" s="250"/>
      <c r="J10" s="250"/>
      <c r="K10" s="250"/>
      <c r="L10" s="250"/>
      <c r="M10" s="250"/>
      <c r="N10" s="250"/>
      <c r="O10" s="250"/>
      <c r="P10" s="250"/>
    </row>
    <row r="11" spans="1:16" x14ac:dyDescent="0.2">
      <c r="A11" s="243"/>
      <c r="B11" s="249" t="s">
        <v>265</v>
      </c>
      <c r="C11" s="250"/>
      <c r="D11" s="250"/>
      <c r="E11" s="250"/>
      <c r="F11" s="250"/>
      <c r="G11" s="250"/>
      <c r="H11" s="251"/>
      <c r="I11" s="250"/>
      <c r="J11" s="250"/>
      <c r="K11" s="250"/>
      <c r="L11" s="250"/>
      <c r="M11" s="250"/>
      <c r="N11" s="250"/>
      <c r="O11" s="250"/>
      <c r="P11" s="250"/>
    </row>
    <row r="12" spans="1:16" x14ac:dyDescent="0.2">
      <c r="A12" s="243"/>
      <c r="B12" s="249" t="s">
        <v>266</v>
      </c>
      <c r="C12" s="250"/>
      <c r="D12" s="250"/>
      <c r="E12" s="250"/>
      <c r="F12" s="250"/>
      <c r="G12" s="250"/>
      <c r="H12" s="251"/>
      <c r="I12" s="250"/>
      <c r="J12" s="250"/>
      <c r="K12" s="250"/>
      <c r="L12" s="250"/>
      <c r="M12" s="250"/>
      <c r="N12" s="250"/>
      <c r="O12" s="250"/>
      <c r="P12" s="250"/>
    </row>
    <row r="13" spans="1:16" x14ac:dyDescent="0.2">
      <c r="A13" s="243"/>
      <c r="B13" s="249"/>
      <c r="C13" s="250"/>
      <c r="D13" s="250"/>
      <c r="E13" s="250"/>
      <c r="F13" s="250"/>
      <c r="G13" s="250"/>
      <c r="H13" s="251"/>
      <c r="I13" s="250"/>
      <c r="J13" s="250"/>
      <c r="K13" s="250"/>
      <c r="L13" s="250"/>
      <c r="M13" s="250"/>
      <c r="N13" s="250"/>
      <c r="O13" s="250"/>
      <c r="P13" s="250"/>
    </row>
    <row r="14" spans="1:16" ht="13.5" thickBot="1" x14ac:dyDescent="0.25">
      <c r="A14" s="243"/>
      <c r="B14" s="250"/>
      <c r="C14" s="250"/>
      <c r="D14" s="250"/>
      <c r="E14" s="250"/>
      <c r="F14" s="250"/>
      <c r="G14" s="250"/>
      <c r="H14" s="251"/>
      <c r="I14" s="250"/>
      <c r="J14" s="250"/>
      <c r="K14" s="250"/>
      <c r="L14" s="250"/>
      <c r="M14" s="250"/>
      <c r="N14" s="250"/>
      <c r="O14" s="250"/>
      <c r="P14" s="252" t="s">
        <v>76</v>
      </c>
    </row>
    <row r="15" spans="1:16" ht="15.75" thickBot="1" x14ac:dyDescent="0.3">
      <c r="A15" s="243"/>
      <c r="B15" s="253" t="s">
        <v>267</v>
      </c>
      <c r="C15" s="254" t="s">
        <v>268</v>
      </c>
      <c r="D15" s="254" t="s">
        <v>269</v>
      </c>
      <c r="E15" s="254" t="s">
        <v>270</v>
      </c>
      <c r="F15" s="254" t="s">
        <v>271</v>
      </c>
      <c r="G15" s="254" t="s">
        <v>272</v>
      </c>
      <c r="H15" s="255" t="s">
        <v>273</v>
      </c>
      <c r="I15" s="254" t="s">
        <v>274</v>
      </c>
      <c r="J15" s="254" t="s">
        <v>275</v>
      </c>
      <c r="K15" s="254" t="s">
        <v>276</v>
      </c>
      <c r="L15" s="254" t="s">
        <v>277</v>
      </c>
      <c r="M15" s="254" t="s">
        <v>278</v>
      </c>
      <c r="N15" s="254" t="s">
        <v>279</v>
      </c>
      <c r="O15" s="254"/>
      <c r="P15" s="254" t="s">
        <v>280</v>
      </c>
    </row>
    <row r="16" spans="1:16" x14ac:dyDescent="0.2">
      <c r="A16" s="243"/>
      <c r="B16" s="256" t="s">
        <v>281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/>
      <c r="P16" s="257">
        <v>0</v>
      </c>
    </row>
    <row r="17" spans="1:16" x14ac:dyDescent="0.2">
      <c r="A17" s="243"/>
      <c r="B17" s="258" t="s">
        <v>282</v>
      </c>
      <c r="C17" s="259">
        <v>255591</v>
      </c>
      <c r="D17" s="259">
        <v>1280097</v>
      </c>
      <c r="E17" s="259">
        <v>4886182</v>
      </c>
      <c r="F17" s="259">
        <v>1883353</v>
      </c>
      <c r="G17" s="259">
        <v>204133</v>
      </c>
      <c r="H17" s="259">
        <v>106141</v>
      </c>
      <c r="I17" s="259">
        <v>8040</v>
      </c>
      <c r="J17" s="259">
        <v>124643</v>
      </c>
      <c r="K17" s="259">
        <v>2300</v>
      </c>
      <c r="L17" s="259">
        <v>1872504</v>
      </c>
      <c r="M17" s="259">
        <v>108441</v>
      </c>
      <c r="N17" s="259">
        <v>8750480</v>
      </c>
      <c r="O17" s="259"/>
      <c r="P17" s="259">
        <v>8750480</v>
      </c>
    </row>
    <row r="18" spans="1:16" x14ac:dyDescent="0.2">
      <c r="A18" s="243"/>
      <c r="B18" s="260" t="s">
        <v>283</v>
      </c>
      <c r="C18" s="259">
        <v>239172</v>
      </c>
      <c r="D18" s="259">
        <v>1227766</v>
      </c>
      <c r="E18" s="259">
        <v>4499009</v>
      </c>
      <c r="F18" s="259">
        <v>1734892</v>
      </c>
      <c r="G18" s="259">
        <v>188575</v>
      </c>
      <c r="H18" s="259">
        <v>101073</v>
      </c>
      <c r="I18" s="259">
        <v>7390</v>
      </c>
      <c r="J18" s="259">
        <v>114197</v>
      </c>
      <c r="K18" s="259">
        <v>2120</v>
      </c>
      <c r="L18" s="259">
        <v>1777100</v>
      </c>
      <c r="M18" s="259">
        <v>103193</v>
      </c>
      <c r="N18" s="259">
        <v>8114194</v>
      </c>
      <c r="O18" s="259"/>
      <c r="P18" s="259">
        <v>8114194</v>
      </c>
    </row>
    <row r="19" spans="1:16" x14ac:dyDescent="0.2">
      <c r="A19" s="243"/>
      <c r="B19" s="261" t="s">
        <v>284</v>
      </c>
      <c r="C19" s="259">
        <v>237641.65</v>
      </c>
      <c r="D19" s="259">
        <v>1395047.17</v>
      </c>
      <c r="E19" s="259">
        <v>4375017.12</v>
      </c>
      <c r="F19" s="259">
        <v>1639699.35</v>
      </c>
      <c r="G19" s="259">
        <v>226599.05</v>
      </c>
      <c r="H19" s="259">
        <v>92948.57</v>
      </c>
      <c r="I19" s="259">
        <v>9557.18</v>
      </c>
      <c r="J19" s="259">
        <v>35083.449999999997</v>
      </c>
      <c r="K19" s="259">
        <v>1461.3</v>
      </c>
      <c r="L19" s="259">
        <v>1903928.5</v>
      </c>
      <c r="M19" s="259">
        <v>94409.87</v>
      </c>
      <c r="N19" s="259">
        <v>8013054.8399999999</v>
      </c>
      <c r="O19" s="259"/>
      <c r="P19" s="262">
        <v>8013054.8399999999</v>
      </c>
    </row>
    <row r="20" spans="1:16" x14ac:dyDescent="0.2">
      <c r="A20" s="243"/>
      <c r="B20" s="261" t="s">
        <v>285</v>
      </c>
      <c r="C20" s="257">
        <v>92.9773</v>
      </c>
      <c r="D20" s="257">
        <v>108.9798</v>
      </c>
      <c r="E20" s="257">
        <v>89.538600000000002</v>
      </c>
      <c r="F20" s="257">
        <v>87.062799999999996</v>
      </c>
      <c r="G20" s="257">
        <v>111.0056</v>
      </c>
      <c r="H20" s="257">
        <v>87.570800000000006</v>
      </c>
      <c r="I20" s="257">
        <v>118.8704</v>
      </c>
      <c r="J20" s="257">
        <v>28.147099999999998</v>
      </c>
      <c r="K20" s="257">
        <v>63.534799999999997</v>
      </c>
      <c r="L20" s="257">
        <v>101.6782</v>
      </c>
      <c r="M20" s="257">
        <v>87.061000000000007</v>
      </c>
      <c r="N20" s="257">
        <v>91.572699999999998</v>
      </c>
      <c r="O20" s="257"/>
      <c r="P20" s="257">
        <v>91.572699999999998</v>
      </c>
    </row>
    <row r="21" spans="1:16" x14ac:dyDescent="0.2">
      <c r="A21" s="243"/>
      <c r="B21" s="263" t="s">
        <v>286</v>
      </c>
      <c r="C21" s="257">
        <v>99.360100000000003</v>
      </c>
      <c r="D21" s="257">
        <v>113.62479999999999</v>
      </c>
      <c r="E21" s="257">
        <v>97.244</v>
      </c>
      <c r="F21" s="257">
        <v>94.513099999999994</v>
      </c>
      <c r="G21" s="257">
        <v>120.1639</v>
      </c>
      <c r="H21" s="257">
        <v>91.961799999999997</v>
      </c>
      <c r="I21" s="257">
        <v>129.32579999999999</v>
      </c>
      <c r="J21" s="257">
        <v>30.721900000000002</v>
      </c>
      <c r="K21" s="257">
        <v>68.929199999999994</v>
      </c>
      <c r="L21" s="257">
        <v>107.13679999999999</v>
      </c>
      <c r="M21" s="257">
        <v>91.488600000000005</v>
      </c>
      <c r="N21" s="257">
        <v>98.753600000000006</v>
      </c>
      <c r="O21" s="257"/>
      <c r="P21" s="257">
        <v>98.753600000000006</v>
      </c>
    </row>
    <row r="22" spans="1:16" x14ac:dyDescent="0.2">
      <c r="A22" s="243"/>
      <c r="B22" s="256" t="s">
        <v>287</v>
      </c>
      <c r="C22" s="264">
        <v>0</v>
      </c>
      <c r="D22" s="264">
        <v>0</v>
      </c>
      <c r="E22" s="264">
        <v>0</v>
      </c>
      <c r="F22" s="264">
        <v>0</v>
      </c>
      <c r="G22" s="264">
        <v>0</v>
      </c>
      <c r="H22" s="264">
        <v>0</v>
      </c>
      <c r="I22" s="264">
        <v>0</v>
      </c>
      <c r="J22" s="264">
        <v>0</v>
      </c>
      <c r="K22" s="264">
        <v>0</v>
      </c>
      <c r="L22" s="264">
        <v>0</v>
      </c>
      <c r="M22" s="264">
        <v>0</v>
      </c>
      <c r="N22" s="264">
        <v>0</v>
      </c>
      <c r="O22" s="264"/>
      <c r="P22" s="264">
        <v>0</v>
      </c>
    </row>
    <row r="23" spans="1:16" x14ac:dyDescent="0.2">
      <c r="A23" s="243"/>
      <c r="B23" s="258" t="s">
        <v>282</v>
      </c>
      <c r="C23" s="259">
        <v>89435</v>
      </c>
      <c r="D23" s="259">
        <v>228825</v>
      </c>
      <c r="E23" s="259">
        <v>1464378</v>
      </c>
      <c r="F23" s="259">
        <v>574936</v>
      </c>
      <c r="G23" s="259">
        <v>77085</v>
      </c>
      <c r="H23" s="259">
        <v>57100</v>
      </c>
      <c r="I23" s="259">
        <v>5423</v>
      </c>
      <c r="J23" s="259">
        <v>83000</v>
      </c>
      <c r="K23" s="259">
        <v>850</v>
      </c>
      <c r="L23" s="259">
        <v>483768</v>
      </c>
      <c r="M23" s="259">
        <v>57950</v>
      </c>
      <c r="N23" s="259">
        <v>2581032</v>
      </c>
      <c r="O23" s="259"/>
      <c r="P23" s="259">
        <v>2581032</v>
      </c>
    </row>
    <row r="24" spans="1:16" x14ac:dyDescent="0.2">
      <c r="A24" s="243"/>
      <c r="B24" s="260" t="s">
        <v>283</v>
      </c>
      <c r="C24" s="259">
        <v>76282</v>
      </c>
      <c r="D24" s="259">
        <v>216131</v>
      </c>
      <c r="E24" s="259">
        <v>1305163</v>
      </c>
      <c r="F24" s="259">
        <v>507262</v>
      </c>
      <c r="G24" s="259">
        <v>70300</v>
      </c>
      <c r="H24" s="259">
        <v>56200</v>
      </c>
      <c r="I24" s="259">
        <v>5423</v>
      </c>
      <c r="J24" s="259">
        <v>74646</v>
      </c>
      <c r="K24" s="259">
        <v>770</v>
      </c>
      <c r="L24" s="259">
        <v>442782</v>
      </c>
      <c r="M24" s="259">
        <v>56970</v>
      </c>
      <c r="N24" s="259">
        <v>2312177</v>
      </c>
      <c r="O24" s="259"/>
      <c r="P24" s="259">
        <v>2312177</v>
      </c>
    </row>
    <row r="25" spans="1:16" x14ac:dyDescent="0.2">
      <c r="A25" s="243"/>
      <c r="B25" s="261" t="s">
        <v>284</v>
      </c>
      <c r="C25" s="259">
        <v>95711.07</v>
      </c>
      <c r="D25" s="259">
        <v>238978.26</v>
      </c>
      <c r="E25" s="259">
        <v>1386499.31</v>
      </c>
      <c r="F25" s="259">
        <v>527447.4</v>
      </c>
      <c r="G25" s="259">
        <v>67845.11</v>
      </c>
      <c r="H25" s="259">
        <v>53450.76</v>
      </c>
      <c r="I25" s="259">
        <v>6869.87</v>
      </c>
      <c r="J25" s="259">
        <v>25124.89</v>
      </c>
      <c r="K25" s="259">
        <v>836.72</v>
      </c>
      <c r="L25" s="259">
        <v>434529.2</v>
      </c>
      <c r="M25" s="259">
        <v>54287.48</v>
      </c>
      <c r="N25" s="259">
        <v>2402763.39</v>
      </c>
      <c r="O25" s="259"/>
      <c r="P25" s="262">
        <v>2402763.39</v>
      </c>
    </row>
    <row r="26" spans="1:16" x14ac:dyDescent="0.2">
      <c r="A26" s="243"/>
      <c r="B26" s="261" t="s">
        <v>285</v>
      </c>
      <c r="C26" s="257">
        <v>107.0175</v>
      </c>
      <c r="D26" s="257">
        <v>104.4371</v>
      </c>
      <c r="E26" s="257">
        <v>94.681799999999996</v>
      </c>
      <c r="F26" s="257">
        <v>91.740200000000002</v>
      </c>
      <c r="G26" s="257">
        <v>88.013400000000004</v>
      </c>
      <c r="H26" s="257">
        <v>93.608999999999995</v>
      </c>
      <c r="I26" s="257">
        <v>126.6803</v>
      </c>
      <c r="J26" s="257">
        <v>30.271000000000001</v>
      </c>
      <c r="K26" s="257">
        <v>98.437600000000003</v>
      </c>
      <c r="L26" s="257">
        <v>89.821799999999996</v>
      </c>
      <c r="M26" s="257">
        <v>93.679900000000004</v>
      </c>
      <c r="N26" s="257">
        <v>93.093100000000007</v>
      </c>
      <c r="O26" s="257"/>
      <c r="P26" s="257">
        <v>93.093100000000007</v>
      </c>
    </row>
    <row r="27" spans="1:16" x14ac:dyDescent="0.2">
      <c r="A27" s="243"/>
      <c r="B27" s="263" t="s">
        <v>286</v>
      </c>
      <c r="C27" s="257">
        <v>125.4701</v>
      </c>
      <c r="D27" s="257">
        <v>110.571</v>
      </c>
      <c r="E27" s="257">
        <v>106.2319</v>
      </c>
      <c r="F27" s="257">
        <v>103.97929999999999</v>
      </c>
      <c r="G27" s="257">
        <v>96.507999999999996</v>
      </c>
      <c r="H27" s="257">
        <v>95.108099999999993</v>
      </c>
      <c r="I27" s="257">
        <v>126.6803</v>
      </c>
      <c r="J27" s="257">
        <v>33.658700000000003</v>
      </c>
      <c r="K27" s="257">
        <v>108.6649</v>
      </c>
      <c r="L27" s="257">
        <v>98.136099999999999</v>
      </c>
      <c r="M27" s="257">
        <v>95.291300000000007</v>
      </c>
      <c r="N27" s="257">
        <v>103.9178</v>
      </c>
      <c r="O27" s="257"/>
      <c r="P27" s="257">
        <v>103.9178</v>
      </c>
    </row>
    <row r="28" spans="1:16" x14ac:dyDescent="0.2">
      <c r="A28" s="243"/>
      <c r="B28" s="256" t="s">
        <v>288</v>
      </c>
      <c r="C28" s="264">
        <v>0</v>
      </c>
      <c r="D28" s="264">
        <v>0</v>
      </c>
      <c r="E28" s="264">
        <v>0</v>
      </c>
      <c r="F28" s="264">
        <v>0</v>
      </c>
      <c r="G28" s="264">
        <v>0</v>
      </c>
      <c r="H28" s="264">
        <v>0</v>
      </c>
      <c r="I28" s="264">
        <v>0</v>
      </c>
      <c r="J28" s="264">
        <v>0</v>
      </c>
      <c r="K28" s="264">
        <v>0</v>
      </c>
      <c r="L28" s="264">
        <v>0</v>
      </c>
      <c r="M28" s="264">
        <v>0</v>
      </c>
      <c r="N28" s="264">
        <v>0</v>
      </c>
      <c r="O28" s="264"/>
      <c r="P28" s="264">
        <v>0</v>
      </c>
    </row>
    <row r="29" spans="1:16" x14ac:dyDescent="0.2">
      <c r="A29" s="243"/>
      <c r="B29" s="258" t="s">
        <v>282</v>
      </c>
      <c r="C29" s="259">
        <v>67700</v>
      </c>
      <c r="D29" s="259">
        <v>127502</v>
      </c>
      <c r="E29" s="259">
        <v>653082</v>
      </c>
      <c r="F29" s="259">
        <v>251950</v>
      </c>
      <c r="G29" s="259">
        <v>37399</v>
      </c>
      <c r="H29" s="259">
        <v>13842</v>
      </c>
      <c r="I29" s="259">
        <v>6669</v>
      </c>
      <c r="J29" s="259">
        <v>34100</v>
      </c>
      <c r="K29" s="259">
        <v>650</v>
      </c>
      <c r="L29" s="259">
        <v>273370</v>
      </c>
      <c r="M29" s="259">
        <v>14492</v>
      </c>
      <c r="N29" s="259">
        <v>1192894</v>
      </c>
      <c r="O29" s="259"/>
      <c r="P29" s="259">
        <v>1192894</v>
      </c>
    </row>
    <row r="30" spans="1:16" x14ac:dyDescent="0.2">
      <c r="A30" s="243"/>
      <c r="B30" s="260" t="s">
        <v>283</v>
      </c>
      <c r="C30" s="259">
        <v>55540</v>
      </c>
      <c r="D30" s="259">
        <v>119184</v>
      </c>
      <c r="E30" s="259">
        <v>600277</v>
      </c>
      <c r="F30" s="259">
        <v>231461</v>
      </c>
      <c r="G30" s="259">
        <v>34889</v>
      </c>
      <c r="H30" s="259">
        <v>13582</v>
      </c>
      <c r="I30" s="259">
        <v>6669</v>
      </c>
      <c r="J30" s="259">
        <v>30300</v>
      </c>
      <c r="K30" s="259">
        <v>594</v>
      </c>
      <c r="L30" s="259">
        <v>246582</v>
      </c>
      <c r="M30" s="259">
        <v>14176</v>
      </c>
      <c r="N30" s="259">
        <v>1092496</v>
      </c>
      <c r="O30" s="259"/>
      <c r="P30" s="259">
        <v>1092496</v>
      </c>
    </row>
    <row r="31" spans="1:16" x14ac:dyDescent="0.2">
      <c r="A31" s="243"/>
      <c r="B31" s="261" t="s">
        <v>284</v>
      </c>
      <c r="C31" s="259">
        <v>43359.14</v>
      </c>
      <c r="D31" s="259">
        <v>132108.98000000001</v>
      </c>
      <c r="E31" s="259">
        <v>615142.15</v>
      </c>
      <c r="F31" s="259">
        <v>234068.55</v>
      </c>
      <c r="G31" s="259">
        <v>33833.56</v>
      </c>
      <c r="H31" s="259">
        <v>11897.35</v>
      </c>
      <c r="I31" s="259">
        <v>6714.11</v>
      </c>
      <c r="J31" s="259">
        <v>9432.34</v>
      </c>
      <c r="K31" s="259">
        <v>486.2</v>
      </c>
      <c r="L31" s="259">
        <v>225448.13</v>
      </c>
      <c r="M31" s="259">
        <v>12383.55</v>
      </c>
      <c r="N31" s="259">
        <v>1087042.3799999999</v>
      </c>
      <c r="O31" s="259"/>
      <c r="P31" s="262">
        <v>1087042.3799999999</v>
      </c>
    </row>
    <row r="32" spans="1:16" x14ac:dyDescent="0.2">
      <c r="A32" s="243"/>
      <c r="B32" s="261" t="s">
        <v>285</v>
      </c>
      <c r="C32" s="257">
        <v>64.046000000000006</v>
      </c>
      <c r="D32" s="257">
        <v>103.6133</v>
      </c>
      <c r="E32" s="257">
        <v>94.190600000000003</v>
      </c>
      <c r="F32" s="257">
        <v>92.902799999999999</v>
      </c>
      <c r="G32" s="257">
        <v>90.466499999999996</v>
      </c>
      <c r="H32" s="257">
        <v>85.951099999999997</v>
      </c>
      <c r="I32" s="257">
        <v>100.6764</v>
      </c>
      <c r="J32" s="257">
        <v>27.660799999999998</v>
      </c>
      <c r="K32" s="257">
        <v>74.8</v>
      </c>
      <c r="L32" s="257">
        <v>82.47</v>
      </c>
      <c r="M32" s="257">
        <v>85.450900000000004</v>
      </c>
      <c r="N32" s="257">
        <v>91.126499999999993</v>
      </c>
      <c r="O32" s="257"/>
      <c r="P32" s="257">
        <v>91.126499999999993</v>
      </c>
    </row>
    <row r="33" spans="1:16" x14ac:dyDescent="0.2">
      <c r="A33" s="243"/>
      <c r="B33" s="263" t="s">
        <v>286</v>
      </c>
      <c r="C33" s="257">
        <v>78.068299999999994</v>
      </c>
      <c r="D33" s="257">
        <v>110.8446</v>
      </c>
      <c r="E33" s="257">
        <v>102.4764</v>
      </c>
      <c r="F33" s="257">
        <v>101.1266</v>
      </c>
      <c r="G33" s="257">
        <v>96.974900000000005</v>
      </c>
      <c r="H33" s="257">
        <v>87.596500000000006</v>
      </c>
      <c r="I33" s="257">
        <v>100.6764</v>
      </c>
      <c r="J33" s="257">
        <v>31.129799999999999</v>
      </c>
      <c r="K33" s="257">
        <v>81.851900000000001</v>
      </c>
      <c r="L33" s="257">
        <v>91.429299999999998</v>
      </c>
      <c r="M33" s="257">
        <v>87.355699999999999</v>
      </c>
      <c r="N33" s="257">
        <v>99.500799999999998</v>
      </c>
      <c r="O33" s="257"/>
      <c r="P33" s="257">
        <v>99.500799999999998</v>
      </c>
    </row>
    <row r="34" spans="1:16" x14ac:dyDescent="0.2">
      <c r="A34" s="243"/>
      <c r="B34" s="256" t="s">
        <v>289</v>
      </c>
      <c r="C34" s="264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O34" s="264"/>
      <c r="P34" s="264">
        <v>0</v>
      </c>
    </row>
    <row r="35" spans="1:16" x14ac:dyDescent="0.2">
      <c r="A35" s="243"/>
      <c r="B35" s="258" t="s">
        <v>282</v>
      </c>
      <c r="C35" s="259">
        <v>53466</v>
      </c>
      <c r="D35" s="259">
        <v>205519</v>
      </c>
      <c r="E35" s="259">
        <v>777625</v>
      </c>
      <c r="F35" s="259">
        <v>299334</v>
      </c>
      <c r="G35" s="259">
        <v>44950</v>
      </c>
      <c r="H35" s="259">
        <v>14699</v>
      </c>
      <c r="I35" s="259">
        <v>4806</v>
      </c>
      <c r="J35" s="259">
        <v>51195</v>
      </c>
      <c r="K35" s="259"/>
      <c r="L35" s="259">
        <v>359936</v>
      </c>
      <c r="M35" s="259">
        <v>14699</v>
      </c>
      <c r="N35" s="259">
        <v>1451594</v>
      </c>
      <c r="O35" s="259"/>
      <c r="P35" s="259">
        <v>1451594</v>
      </c>
    </row>
    <row r="36" spans="1:16" x14ac:dyDescent="0.2">
      <c r="A36" s="243"/>
      <c r="B36" s="260" t="s">
        <v>283</v>
      </c>
      <c r="C36" s="259">
        <v>51513</v>
      </c>
      <c r="D36" s="259">
        <v>196887</v>
      </c>
      <c r="E36" s="259">
        <v>711513</v>
      </c>
      <c r="F36" s="259">
        <v>272981</v>
      </c>
      <c r="G36" s="259">
        <v>41198</v>
      </c>
      <c r="H36" s="259">
        <v>14315</v>
      </c>
      <c r="I36" s="259">
        <v>4806</v>
      </c>
      <c r="J36" s="259">
        <v>48090</v>
      </c>
      <c r="K36" s="259"/>
      <c r="L36" s="259">
        <v>342494</v>
      </c>
      <c r="M36" s="259">
        <v>14315</v>
      </c>
      <c r="N36" s="259">
        <v>1341303</v>
      </c>
      <c r="O36" s="259"/>
      <c r="P36" s="259">
        <v>1341303</v>
      </c>
    </row>
    <row r="37" spans="1:16" x14ac:dyDescent="0.2">
      <c r="A37" s="243"/>
      <c r="B37" s="261" t="s">
        <v>284</v>
      </c>
      <c r="C37" s="259">
        <v>49706.3</v>
      </c>
      <c r="D37" s="259">
        <v>203288.76</v>
      </c>
      <c r="E37" s="259">
        <v>722504.3</v>
      </c>
      <c r="F37" s="259">
        <v>277546.23999999999</v>
      </c>
      <c r="G37" s="259">
        <v>38838.07</v>
      </c>
      <c r="H37" s="259">
        <v>8925.24</v>
      </c>
      <c r="I37" s="259">
        <v>4396.8500000000004</v>
      </c>
      <c r="J37" s="259">
        <v>14628.64</v>
      </c>
      <c r="K37" s="259"/>
      <c r="L37" s="259">
        <v>310858.62</v>
      </c>
      <c r="M37" s="259">
        <v>8925.24</v>
      </c>
      <c r="N37" s="259">
        <v>1319834.3999999999</v>
      </c>
      <c r="O37" s="259"/>
      <c r="P37" s="262">
        <v>1319834.3999999999</v>
      </c>
    </row>
    <row r="38" spans="1:16" x14ac:dyDescent="0.2">
      <c r="A38" s="243"/>
      <c r="B38" s="261" t="s">
        <v>285</v>
      </c>
      <c r="C38" s="257">
        <v>92.968100000000007</v>
      </c>
      <c r="D38" s="257">
        <v>98.9148</v>
      </c>
      <c r="E38" s="257">
        <v>92.911699999999996</v>
      </c>
      <c r="F38" s="257">
        <v>92.721299999999999</v>
      </c>
      <c r="G38" s="257">
        <v>86.402799999999999</v>
      </c>
      <c r="H38" s="257">
        <v>60.72</v>
      </c>
      <c r="I38" s="257">
        <v>91.486699999999999</v>
      </c>
      <c r="J38" s="257">
        <v>28.574400000000001</v>
      </c>
      <c r="K38" s="257">
        <v>0</v>
      </c>
      <c r="L38" s="257">
        <v>86.364999999999995</v>
      </c>
      <c r="M38" s="257">
        <v>60.72</v>
      </c>
      <c r="N38" s="257">
        <v>90.923100000000005</v>
      </c>
      <c r="O38" s="257"/>
      <c r="P38" s="257">
        <v>90.923100000000005</v>
      </c>
    </row>
    <row r="39" spans="1:16" x14ac:dyDescent="0.2">
      <c r="A39" s="243"/>
      <c r="B39" s="263" t="s">
        <v>286</v>
      </c>
      <c r="C39" s="257">
        <v>96.492699999999999</v>
      </c>
      <c r="D39" s="257">
        <v>103.25149999999999</v>
      </c>
      <c r="E39" s="257">
        <v>101.5448</v>
      </c>
      <c r="F39" s="257">
        <v>101.6724</v>
      </c>
      <c r="G39" s="257">
        <v>94.271699999999996</v>
      </c>
      <c r="H39" s="257">
        <v>62.3489</v>
      </c>
      <c r="I39" s="257">
        <v>91.486699999999999</v>
      </c>
      <c r="J39" s="257">
        <v>30.4193</v>
      </c>
      <c r="K39" s="257">
        <v>0</v>
      </c>
      <c r="L39" s="257">
        <v>90.763199999999998</v>
      </c>
      <c r="M39" s="257">
        <v>62.3489</v>
      </c>
      <c r="N39" s="257">
        <v>98.3994</v>
      </c>
      <c r="O39" s="257"/>
      <c r="P39" s="257">
        <v>98.3994</v>
      </c>
    </row>
    <row r="40" spans="1:16" x14ac:dyDescent="0.2">
      <c r="A40" s="243"/>
      <c r="B40" s="256" t="s">
        <v>290</v>
      </c>
      <c r="C40" s="264">
        <v>0</v>
      </c>
      <c r="D40" s="264">
        <v>0</v>
      </c>
      <c r="E40" s="264">
        <v>0</v>
      </c>
      <c r="F40" s="264">
        <v>0</v>
      </c>
      <c r="G40" s="264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64">
        <v>0</v>
      </c>
      <c r="N40" s="264">
        <v>0</v>
      </c>
      <c r="O40" s="264"/>
      <c r="P40" s="264">
        <v>0</v>
      </c>
    </row>
    <row r="41" spans="1:16" x14ac:dyDescent="0.2">
      <c r="A41" s="243"/>
      <c r="B41" s="258" t="s">
        <v>282</v>
      </c>
      <c r="C41" s="259">
        <v>28314</v>
      </c>
      <c r="D41" s="259">
        <v>262514</v>
      </c>
      <c r="E41" s="259">
        <v>842572</v>
      </c>
      <c r="F41" s="259">
        <v>328032</v>
      </c>
      <c r="G41" s="259">
        <v>44887</v>
      </c>
      <c r="H41" s="259">
        <v>25543</v>
      </c>
      <c r="I41" s="259">
        <v>715</v>
      </c>
      <c r="J41" s="259">
        <v>46000</v>
      </c>
      <c r="K41" s="259"/>
      <c r="L41" s="259">
        <v>382430</v>
      </c>
      <c r="M41" s="259">
        <v>25543</v>
      </c>
      <c r="N41" s="259">
        <v>1578577</v>
      </c>
      <c r="O41" s="259"/>
      <c r="P41" s="259">
        <v>1578577</v>
      </c>
    </row>
    <row r="42" spans="1:16" x14ac:dyDescent="0.2">
      <c r="A42" s="243"/>
      <c r="B42" s="260" t="s">
        <v>283</v>
      </c>
      <c r="C42" s="259">
        <v>27890</v>
      </c>
      <c r="D42" s="259">
        <v>240677</v>
      </c>
      <c r="E42" s="259">
        <v>772304</v>
      </c>
      <c r="F42" s="259">
        <v>300663</v>
      </c>
      <c r="G42" s="259">
        <v>41140</v>
      </c>
      <c r="H42" s="259">
        <v>25089</v>
      </c>
      <c r="I42" s="259">
        <v>685</v>
      </c>
      <c r="J42" s="259">
        <v>42152</v>
      </c>
      <c r="K42" s="259"/>
      <c r="L42" s="259">
        <v>352544</v>
      </c>
      <c r="M42" s="259">
        <v>25089</v>
      </c>
      <c r="N42" s="259">
        <v>1450600</v>
      </c>
      <c r="O42" s="259"/>
      <c r="P42" s="259">
        <v>1450600</v>
      </c>
    </row>
    <row r="43" spans="1:16" x14ac:dyDescent="0.2">
      <c r="A43" s="243"/>
      <c r="B43" s="261" t="s">
        <v>284</v>
      </c>
      <c r="C43" s="259">
        <v>18676.09</v>
      </c>
      <c r="D43" s="259">
        <v>232048.55</v>
      </c>
      <c r="E43" s="259">
        <v>799081.28</v>
      </c>
      <c r="F43" s="259">
        <v>301321.31</v>
      </c>
      <c r="G43" s="259">
        <v>42458.21</v>
      </c>
      <c r="H43" s="259">
        <v>22953.49</v>
      </c>
      <c r="I43" s="259">
        <v>690.4</v>
      </c>
      <c r="J43" s="259">
        <v>16734.23</v>
      </c>
      <c r="K43" s="259"/>
      <c r="L43" s="259">
        <v>310607.48</v>
      </c>
      <c r="M43" s="259">
        <v>22953.49</v>
      </c>
      <c r="N43" s="259">
        <v>1433963.56</v>
      </c>
      <c r="O43" s="259"/>
      <c r="P43" s="262">
        <v>1433963.56</v>
      </c>
    </row>
    <row r="44" spans="1:16" x14ac:dyDescent="0.2">
      <c r="A44" s="243"/>
      <c r="B44" s="261" t="s">
        <v>285</v>
      </c>
      <c r="C44" s="257">
        <v>65.960599999999999</v>
      </c>
      <c r="D44" s="257">
        <v>88.3947</v>
      </c>
      <c r="E44" s="257">
        <v>94.838300000000004</v>
      </c>
      <c r="F44" s="257">
        <v>91.857299999999995</v>
      </c>
      <c r="G44" s="257">
        <v>94.589100000000002</v>
      </c>
      <c r="H44" s="257">
        <v>89.862200000000001</v>
      </c>
      <c r="I44" s="257">
        <v>96.559399999999997</v>
      </c>
      <c r="J44" s="257">
        <v>36.378799999999998</v>
      </c>
      <c r="K44" s="257">
        <v>0</v>
      </c>
      <c r="L44" s="257">
        <v>81.219399999999993</v>
      </c>
      <c r="M44" s="257">
        <v>89.862200000000001</v>
      </c>
      <c r="N44" s="257">
        <v>90.838999999999999</v>
      </c>
      <c r="O44" s="257"/>
      <c r="P44" s="257">
        <v>90.838999999999999</v>
      </c>
    </row>
    <row r="45" spans="1:16" x14ac:dyDescent="0.2">
      <c r="A45" s="243"/>
      <c r="B45" s="263" t="s">
        <v>286</v>
      </c>
      <c r="C45" s="257">
        <v>66.963399999999993</v>
      </c>
      <c r="D45" s="257">
        <v>96.414900000000003</v>
      </c>
      <c r="E45" s="257">
        <v>103.46720000000001</v>
      </c>
      <c r="F45" s="257">
        <v>100.21899999999999</v>
      </c>
      <c r="G45" s="257">
        <v>103.2042</v>
      </c>
      <c r="H45" s="257">
        <v>91.488299999999995</v>
      </c>
      <c r="I45" s="257">
        <v>100.78830000000001</v>
      </c>
      <c r="J45" s="257">
        <v>39.6997</v>
      </c>
      <c r="K45" s="257">
        <v>0</v>
      </c>
      <c r="L45" s="257">
        <v>88.104600000000005</v>
      </c>
      <c r="M45" s="257">
        <v>91.488299999999995</v>
      </c>
      <c r="N45" s="257">
        <v>98.853099999999998</v>
      </c>
      <c r="O45" s="257"/>
      <c r="P45" s="257">
        <v>98.853099999999998</v>
      </c>
    </row>
    <row r="46" spans="1:16" x14ac:dyDescent="0.2">
      <c r="A46" s="243"/>
      <c r="B46" s="256" t="s">
        <v>291</v>
      </c>
      <c r="C46" s="264">
        <v>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/>
      <c r="P46" s="264">
        <v>0</v>
      </c>
    </row>
    <row r="47" spans="1:16" x14ac:dyDescent="0.2">
      <c r="A47" s="243"/>
      <c r="B47" s="258" t="s">
        <v>282</v>
      </c>
      <c r="C47" s="259">
        <v>92922</v>
      </c>
      <c r="D47" s="259">
        <v>213717</v>
      </c>
      <c r="E47" s="259">
        <v>1191433</v>
      </c>
      <c r="F47" s="259">
        <v>460287</v>
      </c>
      <c r="G47" s="259">
        <v>66386</v>
      </c>
      <c r="H47" s="259">
        <v>26334</v>
      </c>
      <c r="I47" s="259">
        <v>6585</v>
      </c>
      <c r="J47" s="259">
        <v>60600</v>
      </c>
      <c r="K47" s="259"/>
      <c r="L47" s="259">
        <v>440210</v>
      </c>
      <c r="M47" s="259">
        <v>26334</v>
      </c>
      <c r="N47" s="259">
        <v>2118264</v>
      </c>
      <c r="O47" s="259"/>
      <c r="P47" s="259">
        <v>2118264</v>
      </c>
    </row>
    <row r="48" spans="1:16" x14ac:dyDescent="0.2">
      <c r="A48" s="243"/>
      <c r="B48" s="260" t="s">
        <v>283</v>
      </c>
      <c r="C48" s="259">
        <v>89029</v>
      </c>
      <c r="D48" s="259">
        <v>192689</v>
      </c>
      <c r="E48" s="259">
        <v>1097833</v>
      </c>
      <c r="F48" s="259">
        <v>424371</v>
      </c>
      <c r="G48" s="259">
        <v>60783</v>
      </c>
      <c r="H48" s="259">
        <v>25885</v>
      </c>
      <c r="I48" s="259">
        <v>6585</v>
      </c>
      <c r="J48" s="259">
        <v>55214</v>
      </c>
      <c r="K48" s="259"/>
      <c r="L48" s="259">
        <v>404300</v>
      </c>
      <c r="M48" s="259">
        <v>25885</v>
      </c>
      <c r="N48" s="259">
        <v>1952389</v>
      </c>
      <c r="O48" s="259"/>
      <c r="P48" s="259">
        <v>1952389</v>
      </c>
    </row>
    <row r="49" spans="1:16" x14ac:dyDescent="0.2">
      <c r="A49" s="243"/>
      <c r="B49" s="261" t="s">
        <v>284</v>
      </c>
      <c r="C49" s="259">
        <v>87098.26</v>
      </c>
      <c r="D49" s="259">
        <v>174191.1</v>
      </c>
      <c r="E49" s="259">
        <v>1116604.46</v>
      </c>
      <c r="F49" s="259">
        <v>426176.06</v>
      </c>
      <c r="G49" s="259">
        <v>55318.26</v>
      </c>
      <c r="H49" s="259">
        <v>20153.259999999998</v>
      </c>
      <c r="I49" s="259">
        <v>4736.13</v>
      </c>
      <c r="J49" s="259">
        <v>15881.15</v>
      </c>
      <c r="K49" s="259"/>
      <c r="L49" s="259">
        <v>337224.9</v>
      </c>
      <c r="M49" s="259">
        <v>20153.259999999998</v>
      </c>
      <c r="N49" s="259">
        <v>1900158.68</v>
      </c>
      <c r="O49" s="259"/>
      <c r="P49" s="262">
        <v>1900158.68</v>
      </c>
    </row>
    <row r="50" spans="1:16" x14ac:dyDescent="0.2">
      <c r="A50" s="243"/>
      <c r="B50" s="261" t="s">
        <v>285</v>
      </c>
      <c r="C50" s="257">
        <v>93.732699999999994</v>
      </c>
      <c r="D50" s="257">
        <v>81.505499999999998</v>
      </c>
      <c r="E50" s="257">
        <v>93.719499999999996</v>
      </c>
      <c r="F50" s="257">
        <v>92.589200000000005</v>
      </c>
      <c r="G50" s="257">
        <v>83.328199999999995</v>
      </c>
      <c r="H50" s="257">
        <v>76.529399999999995</v>
      </c>
      <c r="I50" s="257">
        <v>71.923000000000002</v>
      </c>
      <c r="J50" s="257">
        <v>26.206499999999998</v>
      </c>
      <c r="K50" s="257">
        <v>0</v>
      </c>
      <c r="L50" s="257">
        <v>76.605500000000006</v>
      </c>
      <c r="M50" s="257">
        <v>76.529399999999995</v>
      </c>
      <c r="N50" s="257">
        <v>89.703599999999994</v>
      </c>
      <c r="O50" s="257"/>
      <c r="P50" s="257">
        <v>89.703599999999994</v>
      </c>
    </row>
    <row r="51" spans="1:16" x14ac:dyDescent="0.2">
      <c r="A51" s="243"/>
      <c r="B51" s="263" t="s">
        <v>286</v>
      </c>
      <c r="C51" s="257">
        <v>97.831299999999999</v>
      </c>
      <c r="D51" s="257">
        <v>90.400099999999995</v>
      </c>
      <c r="E51" s="257">
        <v>101.7099</v>
      </c>
      <c r="F51" s="257">
        <v>100.42529999999999</v>
      </c>
      <c r="G51" s="257">
        <v>91.009399999999999</v>
      </c>
      <c r="H51" s="257">
        <v>77.856899999999996</v>
      </c>
      <c r="I51" s="257">
        <v>71.923000000000002</v>
      </c>
      <c r="J51" s="257">
        <v>28.762899999999998</v>
      </c>
      <c r="K51" s="257">
        <v>0</v>
      </c>
      <c r="L51" s="257">
        <v>83.409599999999998</v>
      </c>
      <c r="M51" s="257">
        <v>77.856899999999996</v>
      </c>
      <c r="N51" s="257">
        <v>97.324799999999996</v>
      </c>
      <c r="O51" s="257"/>
      <c r="P51" s="257">
        <v>97.324799999999996</v>
      </c>
    </row>
    <row r="52" spans="1:16" x14ac:dyDescent="0.2">
      <c r="A52" s="243"/>
      <c r="B52" s="256" t="s">
        <v>292</v>
      </c>
      <c r="C52" s="264">
        <v>0</v>
      </c>
      <c r="D52" s="264">
        <v>0</v>
      </c>
      <c r="E52" s="264">
        <v>0</v>
      </c>
      <c r="F52" s="264">
        <v>0</v>
      </c>
      <c r="G52" s="264">
        <v>0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>
        <v>0</v>
      </c>
      <c r="N52" s="264">
        <v>0</v>
      </c>
      <c r="O52" s="264"/>
      <c r="P52" s="264">
        <v>0</v>
      </c>
    </row>
    <row r="53" spans="1:16" x14ac:dyDescent="0.2">
      <c r="A53" s="243"/>
      <c r="B53" s="258" t="s">
        <v>282</v>
      </c>
      <c r="C53" s="259">
        <v>80162</v>
      </c>
      <c r="D53" s="259">
        <v>153683</v>
      </c>
      <c r="E53" s="259">
        <v>1078386</v>
      </c>
      <c r="F53" s="259">
        <v>414003</v>
      </c>
      <c r="G53" s="259">
        <v>58734</v>
      </c>
      <c r="H53" s="259">
        <v>16837</v>
      </c>
      <c r="I53" s="259">
        <v>23950</v>
      </c>
      <c r="J53" s="259">
        <v>60090</v>
      </c>
      <c r="K53" s="259">
        <v>900</v>
      </c>
      <c r="L53" s="259">
        <v>376619</v>
      </c>
      <c r="M53" s="259">
        <v>17737</v>
      </c>
      <c r="N53" s="259">
        <v>1886745</v>
      </c>
      <c r="O53" s="259"/>
      <c r="P53" s="259">
        <v>1886745</v>
      </c>
    </row>
    <row r="54" spans="1:16" x14ac:dyDescent="0.2">
      <c r="A54" s="243"/>
      <c r="B54" s="260" t="s">
        <v>283</v>
      </c>
      <c r="C54" s="259">
        <v>71822</v>
      </c>
      <c r="D54" s="259">
        <v>142384</v>
      </c>
      <c r="E54" s="259">
        <v>987845</v>
      </c>
      <c r="F54" s="259">
        <v>379213</v>
      </c>
      <c r="G54" s="259">
        <v>53664</v>
      </c>
      <c r="H54" s="259">
        <v>16337</v>
      </c>
      <c r="I54" s="259">
        <v>23200</v>
      </c>
      <c r="J54" s="259">
        <v>54207</v>
      </c>
      <c r="K54" s="259">
        <v>825</v>
      </c>
      <c r="L54" s="259">
        <v>345277</v>
      </c>
      <c r="M54" s="259">
        <v>17162</v>
      </c>
      <c r="N54" s="259">
        <v>1729497</v>
      </c>
      <c r="O54" s="259"/>
      <c r="P54" s="259">
        <v>1729497</v>
      </c>
    </row>
    <row r="55" spans="1:16" x14ac:dyDescent="0.2">
      <c r="A55" s="243"/>
      <c r="B55" s="261" t="s">
        <v>284</v>
      </c>
      <c r="C55" s="259">
        <v>58612.800000000003</v>
      </c>
      <c r="D55" s="259">
        <v>145840.6</v>
      </c>
      <c r="E55" s="259">
        <v>954115.05</v>
      </c>
      <c r="F55" s="259">
        <v>363239.61</v>
      </c>
      <c r="G55" s="259">
        <v>46825.06</v>
      </c>
      <c r="H55" s="259">
        <v>11067.38</v>
      </c>
      <c r="I55" s="259">
        <v>7416.6</v>
      </c>
      <c r="J55" s="259">
        <v>19653.09</v>
      </c>
      <c r="K55" s="259">
        <v>575.82000000000005</v>
      </c>
      <c r="L55" s="259">
        <v>278348.15000000002</v>
      </c>
      <c r="M55" s="259">
        <v>11643.2</v>
      </c>
      <c r="N55" s="259">
        <v>1607346.01</v>
      </c>
      <c r="O55" s="259"/>
      <c r="P55" s="262">
        <v>1607346.01</v>
      </c>
    </row>
    <row r="56" spans="1:16" x14ac:dyDescent="0.2">
      <c r="A56" s="243"/>
      <c r="B56" s="261" t="s">
        <v>285</v>
      </c>
      <c r="C56" s="257">
        <v>73.117900000000006</v>
      </c>
      <c r="D56" s="257">
        <v>94.897000000000006</v>
      </c>
      <c r="E56" s="257">
        <v>88.476200000000006</v>
      </c>
      <c r="F56" s="257">
        <v>87.738399999999999</v>
      </c>
      <c r="G56" s="257">
        <v>79.7239</v>
      </c>
      <c r="H56" s="257">
        <v>65.732500000000002</v>
      </c>
      <c r="I56" s="257">
        <v>30.966999999999999</v>
      </c>
      <c r="J56" s="257">
        <v>32.706099999999999</v>
      </c>
      <c r="K56" s="257">
        <v>63.98</v>
      </c>
      <c r="L56" s="257">
        <v>73.9071</v>
      </c>
      <c r="M56" s="257">
        <v>65.643600000000006</v>
      </c>
      <c r="N56" s="257">
        <v>85.191500000000005</v>
      </c>
      <c r="O56" s="257"/>
      <c r="P56" s="257">
        <v>85.191500000000005</v>
      </c>
    </row>
    <row r="57" spans="1:16" x14ac:dyDescent="0.2">
      <c r="A57" s="243"/>
      <c r="B57" s="263" t="s">
        <v>286</v>
      </c>
      <c r="C57" s="257">
        <v>81.608400000000003</v>
      </c>
      <c r="D57" s="257">
        <v>102.4277</v>
      </c>
      <c r="E57" s="257">
        <v>96.585499999999996</v>
      </c>
      <c r="F57" s="257">
        <v>95.787800000000004</v>
      </c>
      <c r="G57" s="257">
        <v>87.256</v>
      </c>
      <c r="H57" s="257">
        <v>67.744299999999996</v>
      </c>
      <c r="I57" s="257">
        <v>31.9681</v>
      </c>
      <c r="J57" s="257">
        <v>36.255600000000001</v>
      </c>
      <c r="K57" s="257">
        <v>69.796400000000006</v>
      </c>
      <c r="L57" s="257">
        <v>80.615899999999996</v>
      </c>
      <c r="M57" s="257">
        <v>67.8429</v>
      </c>
      <c r="N57" s="257">
        <v>92.937200000000004</v>
      </c>
      <c r="O57" s="257"/>
      <c r="P57" s="257">
        <v>92.937200000000004</v>
      </c>
    </row>
    <row r="58" spans="1:16" x14ac:dyDescent="0.2">
      <c r="A58" s="243"/>
      <c r="B58" s="256" t="s">
        <v>293</v>
      </c>
      <c r="C58" s="264">
        <v>0</v>
      </c>
      <c r="D58" s="264">
        <v>0</v>
      </c>
      <c r="E58" s="264">
        <v>0</v>
      </c>
      <c r="F58" s="264">
        <v>0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O58" s="264"/>
      <c r="P58" s="264">
        <v>0</v>
      </c>
    </row>
    <row r="59" spans="1:16" x14ac:dyDescent="0.2">
      <c r="A59" s="243"/>
      <c r="B59" s="258" t="s">
        <v>282</v>
      </c>
      <c r="C59" s="259">
        <v>28742</v>
      </c>
      <c r="D59" s="259">
        <v>298775</v>
      </c>
      <c r="E59" s="259">
        <v>957116</v>
      </c>
      <c r="F59" s="259">
        <v>376137</v>
      </c>
      <c r="G59" s="259">
        <v>55967</v>
      </c>
      <c r="H59" s="259">
        <v>38122</v>
      </c>
      <c r="I59" s="259">
        <v>10324</v>
      </c>
      <c r="J59" s="259">
        <v>78882</v>
      </c>
      <c r="K59" s="259"/>
      <c r="L59" s="259">
        <v>472690</v>
      </c>
      <c r="M59" s="259">
        <v>38122</v>
      </c>
      <c r="N59" s="259">
        <v>1844065</v>
      </c>
      <c r="O59" s="259"/>
      <c r="P59" s="259">
        <v>1844065</v>
      </c>
    </row>
    <row r="60" spans="1:16" x14ac:dyDescent="0.2">
      <c r="A60" s="243"/>
      <c r="B60" s="260" t="s">
        <v>283</v>
      </c>
      <c r="C60" s="259">
        <v>25455</v>
      </c>
      <c r="D60" s="259">
        <v>287664</v>
      </c>
      <c r="E60" s="259">
        <v>791484</v>
      </c>
      <c r="F60" s="259">
        <v>346922</v>
      </c>
      <c r="G60" s="259">
        <v>50735</v>
      </c>
      <c r="H60" s="259">
        <v>37667</v>
      </c>
      <c r="I60" s="259">
        <v>8911</v>
      </c>
      <c r="J60" s="259">
        <v>71535</v>
      </c>
      <c r="K60" s="259"/>
      <c r="L60" s="259">
        <v>444300</v>
      </c>
      <c r="M60" s="259">
        <v>37667</v>
      </c>
      <c r="N60" s="259">
        <v>1620373</v>
      </c>
      <c r="O60" s="259"/>
      <c r="P60" s="259">
        <v>1620373</v>
      </c>
    </row>
    <row r="61" spans="1:16" x14ac:dyDescent="0.2">
      <c r="A61" s="243"/>
      <c r="B61" s="261" t="s">
        <v>284</v>
      </c>
      <c r="C61" s="259">
        <v>19885.099999999999</v>
      </c>
      <c r="D61" s="259">
        <v>321970.07</v>
      </c>
      <c r="E61" s="259">
        <v>861728.16</v>
      </c>
      <c r="F61" s="259">
        <v>326823.2</v>
      </c>
      <c r="G61" s="259">
        <v>41943.05</v>
      </c>
      <c r="H61" s="259">
        <v>22977.360000000001</v>
      </c>
      <c r="I61" s="259">
        <v>7186.03</v>
      </c>
      <c r="J61" s="259">
        <v>15413.67</v>
      </c>
      <c r="K61" s="259"/>
      <c r="L61" s="259">
        <v>406397.92</v>
      </c>
      <c r="M61" s="259">
        <v>22977.360000000001</v>
      </c>
      <c r="N61" s="259">
        <v>1617926.64</v>
      </c>
      <c r="O61" s="259"/>
      <c r="P61" s="262">
        <v>1617926.64</v>
      </c>
    </row>
    <row r="62" spans="1:16" x14ac:dyDescent="0.2">
      <c r="A62" s="243"/>
      <c r="B62" s="261" t="s">
        <v>285</v>
      </c>
      <c r="C62" s="257">
        <v>69.184799999999996</v>
      </c>
      <c r="D62" s="257">
        <v>107.7634</v>
      </c>
      <c r="E62" s="257">
        <v>90.033799999999999</v>
      </c>
      <c r="F62" s="257">
        <v>86.889399999999995</v>
      </c>
      <c r="G62" s="257">
        <v>74.942499999999995</v>
      </c>
      <c r="H62" s="257">
        <v>60.273200000000003</v>
      </c>
      <c r="I62" s="257">
        <v>69.605099999999993</v>
      </c>
      <c r="J62" s="257">
        <v>19.540199999999999</v>
      </c>
      <c r="K62" s="257">
        <v>0</v>
      </c>
      <c r="L62" s="257">
        <v>85.9756</v>
      </c>
      <c r="M62" s="257">
        <v>60.273200000000003</v>
      </c>
      <c r="N62" s="257">
        <v>87.736999999999995</v>
      </c>
      <c r="O62" s="257"/>
      <c r="P62" s="257">
        <v>87.736999999999995</v>
      </c>
    </row>
    <row r="63" spans="1:16" x14ac:dyDescent="0.2">
      <c r="A63" s="243"/>
      <c r="B63" s="263" t="s">
        <v>286</v>
      </c>
      <c r="C63" s="257">
        <v>78.118600000000001</v>
      </c>
      <c r="D63" s="257">
        <v>111.92570000000001</v>
      </c>
      <c r="E63" s="257">
        <v>108.875</v>
      </c>
      <c r="F63" s="257">
        <v>94.206500000000005</v>
      </c>
      <c r="G63" s="257">
        <v>82.6708</v>
      </c>
      <c r="H63" s="257">
        <v>61.001300000000001</v>
      </c>
      <c r="I63" s="257">
        <v>80.642200000000003</v>
      </c>
      <c r="J63" s="257">
        <v>21.547000000000001</v>
      </c>
      <c r="K63" s="257">
        <v>0</v>
      </c>
      <c r="L63" s="257">
        <v>91.469300000000004</v>
      </c>
      <c r="M63" s="257">
        <v>61.001300000000001</v>
      </c>
      <c r="N63" s="257">
        <v>99.849000000000004</v>
      </c>
      <c r="O63" s="257"/>
      <c r="P63" s="257">
        <v>99.849000000000004</v>
      </c>
    </row>
    <row r="64" spans="1:16" x14ac:dyDescent="0.2">
      <c r="A64" s="243"/>
      <c r="B64" s="256" t="s">
        <v>294</v>
      </c>
      <c r="C64" s="264">
        <v>0</v>
      </c>
      <c r="D64" s="264">
        <v>0</v>
      </c>
      <c r="E64" s="264">
        <v>0</v>
      </c>
      <c r="F64" s="264">
        <v>0</v>
      </c>
      <c r="G64" s="264">
        <v>0</v>
      </c>
      <c r="H64" s="264">
        <v>0</v>
      </c>
      <c r="I64" s="264">
        <v>0</v>
      </c>
      <c r="J64" s="264">
        <v>0</v>
      </c>
      <c r="K64" s="264">
        <v>0</v>
      </c>
      <c r="L64" s="264">
        <v>0</v>
      </c>
      <c r="M64" s="264">
        <v>0</v>
      </c>
      <c r="N64" s="264">
        <v>0</v>
      </c>
      <c r="O64" s="264"/>
      <c r="P64" s="264">
        <v>0</v>
      </c>
    </row>
    <row r="65" spans="1:16" x14ac:dyDescent="0.2">
      <c r="A65" s="243"/>
      <c r="B65" s="258" t="s">
        <v>282</v>
      </c>
      <c r="C65" s="259">
        <v>96338</v>
      </c>
      <c r="D65" s="259">
        <v>162455</v>
      </c>
      <c r="E65" s="259">
        <v>1265552</v>
      </c>
      <c r="F65" s="259">
        <v>493246</v>
      </c>
      <c r="G65" s="259">
        <v>72802</v>
      </c>
      <c r="H65" s="259">
        <v>39710</v>
      </c>
      <c r="I65" s="259">
        <v>2653</v>
      </c>
      <c r="J65" s="259">
        <v>58330</v>
      </c>
      <c r="K65" s="259">
        <v>950</v>
      </c>
      <c r="L65" s="259">
        <v>392578</v>
      </c>
      <c r="M65" s="259">
        <v>40660</v>
      </c>
      <c r="N65" s="259">
        <v>2192036</v>
      </c>
      <c r="O65" s="259"/>
      <c r="P65" s="259">
        <v>2192036</v>
      </c>
    </row>
    <row r="66" spans="1:16" x14ac:dyDescent="0.2">
      <c r="A66" s="243"/>
      <c r="B66" s="260" t="s">
        <v>283</v>
      </c>
      <c r="C66" s="259">
        <v>93138</v>
      </c>
      <c r="D66" s="259">
        <v>158605</v>
      </c>
      <c r="E66" s="259">
        <v>1160188</v>
      </c>
      <c r="F66" s="259">
        <v>454264</v>
      </c>
      <c r="G66" s="259">
        <v>66702</v>
      </c>
      <c r="H66" s="259">
        <v>39010</v>
      </c>
      <c r="I66" s="259">
        <v>2453</v>
      </c>
      <c r="J66" s="259">
        <v>52720</v>
      </c>
      <c r="K66" s="259">
        <v>875</v>
      </c>
      <c r="L66" s="259">
        <v>373618</v>
      </c>
      <c r="M66" s="259">
        <v>39885</v>
      </c>
      <c r="N66" s="259">
        <v>2027955</v>
      </c>
      <c r="O66" s="259"/>
      <c r="P66" s="259">
        <v>2027955</v>
      </c>
    </row>
    <row r="67" spans="1:16" x14ac:dyDescent="0.2">
      <c r="A67" s="243"/>
      <c r="B67" s="261" t="s">
        <v>284</v>
      </c>
      <c r="C67" s="259">
        <v>66329.63</v>
      </c>
      <c r="D67" s="259">
        <v>150116.35</v>
      </c>
      <c r="E67" s="259">
        <v>1184716.5900000001</v>
      </c>
      <c r="F67" s="259">
        <v>448646.01</v>
      </c>
      <c r="G67" s="259">
        <v>59655.87</v>
      </c>
      <c r="H67" s="259">
        <v>31413.96</v>
      </c>
      <c r="I67" s="259">
        <v>3858.3</v>
      </c>
      <c r="J67" s="259">
        <v>18431.7</v>
      </c>
      <c r="K67" s="259">
        <v>876.46</v>
      </c>
      <c r="L67" s="259">
        <v>298391.84999999998</v>
      </c>
      <c r="M67" s="259">
        <v>32290.42</v>
      </c>
      <c r="N67" s="259">
        <v>1964044.87</v>
      </c>
      <c r="O67" s="259"/>
      <c r="P67" s="262">
        <v>1964044.87</v>
      </c>
    </row>
    <row r="68" spans="1:16" x14ac:dyDescent="0.2">
      <c r="A68" s="243"/>
      <c r="B68" s="261" t="s">
        <v>285</v>
      </c>
      <c r="C68" s="257">
        <v>68.850999999999999</v>
      </c>
      <c r="D68" s="257">
        <v>92.404899999999998</v>
      </c>
      <c r="E68" s="257">
        <v>93.6126</v>
      </c>
      <c r="F68" s="257">
        <v>90.957899999999995</v>
      </c>
      <c r="G68" s="257">
        <v>81.942599999999999</v>
      </c>
      <c r="H68" s="257">
        <v>79.108400000000003</v>
      </c>
      <c r="I68" s="257">
        <v>145.4316</v>
      </c>
      <c r="J68" s="257">
        <v>31.599</v>
      </c>
      <c r="K68" s="257">
        <v>92.258899999999997</v>
      </c>
      <c r="L68" s="257">
        <v>76.008300000000006</v>
      </c>
      <c r="M68" s="257">
        <v>79.415700000000001</v>
      </c>
      <c r="N68" s="257">
        <v>89.599100000000007</v>
      </c>
      <c r="O68" s="257"/>
      <c r="P68" s="257">
        <v>89.599100000000007</v>
      </c>
    </row>
    <row r="69" spans="1:16" x14ac:dyDescent="0.2">
      <c r="A69" s="243"/>
      <c r="B69" s="263" t="s">
        <v>286</v>
      </c>
      <c r="C69" s="257">
        <v>71.216499999999996</v>
      </c>
      <c r="D69" s="257">
        <v>94.647900000000007</v>
      </c>
      <c r="E69" s="257">
        <v>102.1142</v>
      </c>
      <c r="F69" s="257">
        <v>98.763300000000001</v>
      </c>
      <c r="G69" s="257">
        <v>89.436400000000006</v>
      </c>
      <c r="H69" s="257">
        <v>80.528000000000006</v>
      </c>
      <c r="I69" s="257">
        <v>157.28899999999999</v>
      </c>
      <c r="J69" s="257">
        <v>34.961500000000001</v>
      </c>
      <c r="K69" s="257">
        <v>100.1669</v>
      </c>
      <c r="L69" s="257">
        <v>79.865499999999997</v>
      </c>
      <c r="M69" s="257">
        <v>80.958799999999997</v>
      </c>
      <c r="N69" s="257">
        <v>96.848500000000001</v>
      </c>
      <c r="O69" s="257"/>
      <c r="P69" s="257">
        <v>96.848500000000001</v>
      </c>
    </row>
    <row r="70" spans="1:16" x14ac:dyDescent="0.2">
      <c r="A70" s="243"/>
      <c r="B70" s="256" t="s">
        <v>295</v>
      </c>
      <c r="C70" s="264">
        <v>0</v>
      </c>
      <c r="D70" s="264">
        <v>0</v>
      </c>
      <c r="E70" s="264">
        <v>0</v>
      </c>
      <c r="F70" s="264">
        <v>0</v>
      </c>
      <c r="G70" s="264">
        <v>0</v>
      </c>
      <c r="H70" s="264">
        <v>0</v>
      </c>
      <c r="I70" s="264">
        <v>0</v>
      </c>
      <c r="J70" s="264">
        <v>0</v>
      </c>
      <c r="K70" s="264">
        <v>0</v>
      </c>
      <c r="L70" s="264">
        <v>0</v>
      </c>
      <c r="M70" s="264">
        <v>0</v>
      </c>
      <c r="N70" s="264">
        <v>0</v>
      </c>
      <c r="O70" s="264"/>
      <c r="P70" s="264">
        <v>0</v>
      </c>
    </row>
    <row r="71" spans="1:16" x14ac:dyDescent="0.2">
      <c r="A71" s="243"/>
      <c r="B71" s="258" t="s">
        <v>282</v>
      </c>
      <c r="C71" s="259">
        <v>47890</v>
      </c>
      <c r="D71" s="259">
        <v>115059</v>
      </c>
      <c r="E71" s="259">
        <v>639896</v>
      </c>
      <c r="F71" s="259">
        <v>251073</v>
      </c>
      <c r="G71" s="259">
        <v>36768</v>
      </c>
      <c r="H71" s="259">
        <v>24616</v>
      </c>
      <c r="I71" s="259">
        <v>2230</v>
      </c>
      <c r="J71" s="259">
        <v>25500</v>
      </c>
      <c r="K71" s="259"/>
      <c r="L71" s="259">
        <v>227447</v>
      </c>
      <c r="M71" s="259">
        <v>24616</v>
      </c>
      <c r="N71" s="259">
        <v>1143032</v>
      </c>
      <c r="O71" s="259"/>
      <c r="P71" s="259">
        <v>1143032</v>
      </c>
    </row>
    <row r="72" spans="1:16" x14ac:dyDescent="0.2">
      <c r="A72" s="243"/>
      <c r="B72" s="260" t="s">
        <v>283</v>
      </c>
      <c r="C72" s="259">
        <v>40843</v>
      </c>
      <c r="D72" s="259">
        <v>100108</v>
      </c>
      <c r="E72" s="259">
        <v>588305</v>
      </c>
      <c r="F72" s="259">
        <v>231176</v>
      </c>
      <c r="G72" s="259">
        <v>32254</v>
      </c>
      <c r="H72" s="259">
        <v>24281</v>
      </c>
      <c r="I72" s="259">
        <v>2120</v>
      </c>
      <c r="J72" s="259">
        <v>21953</v>
      </c>
      <c r="K72" s="259"/>
      <c r="L72" s="259">
        <v>197278</v>
      </c>
      <c r="M72" s="259">
        <v>24281</v>
      </c>
      <c r="N72" s="259">
        <v>1041040</v>
      </c>
      <c r="O72" s="259"/>
      <c r="P72" s="259">
        <v>1041040</v>
      </c>
    </row>
    <row r="73" spans="1:16" x14ac:dyDescent="0.2">
      <c r="A73" s="243"/>
      <c r="B73" s="261" t="s">
        <v>284</v>
      </c>
      <c r="C73" s="259">
        <v>46837.95</v>
      </c>
      <c r="D73" s="259">
        <v>97640.99</v>
      </c>
      <c r="E73" s="259">
        <v>609310.36</v>
      </c>
      <c r="F73" s="259">
        <v>230443.2</v>
      </c>
      <c r="G73" s="259">
        <v>31736.89</v>
      </c>
      <c r="H73" s="259">
        <v>21393.17</v>
      </c>
      <c r="I73" s="259">
        <v>1063.6300000000001</v>
      </c>
      <c r="J73" s="259">
        <v>4960.6899999999996</v>
      </c>
      <c r="K73" s="259"/>
      <c r="L73" s="259">
        <v>182240.15</v>
      </c>
      <c r="M73" s="259">
        <v>21393.17</v>
      </c>
      <c r="N73" s="259">
        <v>1043386.88</v>
      </c>
      <c r="O73" s="259"/>
      <c r="P73" s="262">
        <v>1043386.88</v>
      </c>
    </row>
    <row r="74" spans="1:16" x14ac:dyDescent="0.2">
      <c r="A74" s="243"/>
      <c r="B74" s="261" t="s">
        <v>285</v>
      </c>
      <c r="C74" s="257">
        <v>97.803200000000004</v>
      </c>
      <c r="D74" s="257">
        <v>84.861699999999999</v>
      </c>
      <c r="E74" s="257">
        <v>95.220200000000006</v>
      </c>
      <c r="F74" s="257">
        <v>91.783299999999997</v>
      </c>
      <c r="G74" s="257">
        <v>86.316599999999994</v>
      </c>
      <c r="H74" s="257">
        <v>86.907600000000002</v>
      </c>
      <c r="I74" s="257">
        <v>47.696399999999997</v>
      </c>
      <c r="J74" s="257">
        <v>19.453700000000001</v>
      </c>
      <c r="K74" s="257">
        <v>0</v>
      </c>
      <c r="L74" s="257">
        <v>80.124200000000002</v>
      </c>
      <c r="M74" s="257">
        <v>86.907600000000002</v>
      </c>
      <c r="N74" s="257">
        <v>91.282399999999996</v>
      </c>
      <c r="O74" s="257"/>
      <c r="P74" s="257">
        <v>91.282399999999996</v>
      </c>
    </row>
    <row r="75" spans="1:16" x14ac:dyDescent="0.2">
      <c r="A75" s="243"/>
      <c r="B75" s="263" t="s">
        <v>286</v>
      </c>
      <c r="C75" s="257">
        <v>114.678</v>
      </c>
      <c r="D75" s="257">
        <v>97.535700000000006</v>
      </c>
      <c r="E75" s="257">
        <v>103.5705</v>
      </c>
      <c r="F75" s="257">
        <v>99.683000000000007</v>
      </c>
      <c r="G75" s="257">
        <v>98.396799999999999</v>
      </c>
      <c r="H75" s="257">
        <v>88.1066</v>
      </c>
      <c r="I75" s="257">
        <v>50.171199999999999</v>
      </c>
      <c r="J75" s="257">
        <v>22.596900000000002</v>
      </c>
      <c r="K75" s="257">
        <v>0</v>
      </c>
      <c r="L75" s="257">
        <v>92.377300000000005</v>
      </c>
      <c r="M75" s="257">
        <v>88.1066</v>
      </c>
      <c r="N75" s="257">
        <v>100.22539999999999</v>
      </c>
      <c r="O75" s="257"/>
      <c r="P75" s="257">
        <v>100.22539999999999</v>
      </c>
    </row>
    <row r="76" spans="1:16" x14ac:dyDescent="0.2">
      <c r="A76" s="243"/>
      <c r="B76" s="256" t="s">
        <v>296</v>
      </c>
      <c r="C76" s="264">
        <v>0</v>
      </c>
      <c r="D76" s="264">
        <v>0</v>
      </c>
      <c r="E76" s="264">
        <v>0</v>
      </c>
      <c r="F76" s="264">
        <v>0</v>
      </c>
      <c r="G76" s="264">
        <v>0</v>
      </c>
      <c r="H76" s="264">
        <v>0</v>
      </c>
      <c r="I76" s="264">
        <v>0</v>
      </c>
      <c r="J76" s="264">
        <v>0</v>
      </c>
      <c r="K76" s="264">
        <v>0</v>
      </c>
      <c r="L76" s="264">
        <v>0</v>
      </c>
      <c r="M76" s="264">
        <v>0</v>
      </c>
      <c r="N76" s="264">
        <v>0</v>
      </c>
      <c r="O76" s="264"/>
      <c r="P76" s="264">
        <v>0</v>
      </c>
    </row>
    <row r="77" spans="1:16" x14ac:dyDescent="0.2">
      <c r="A77" s="243"/>
      <c r="B77" s="258" t="s">
        <v>282</v>
      </c>
      <c r="C77" s="259">
        <v>26439</v>
      </c>
      <c r="D77" s="259">
        <v>199757</v>
      </c>
      <c r="E77" s="259">
        <v>720252</v>
      </c>
      <c r="F77" s="259">
        <v>279039</v>
      </c>
      <c r="G77" s="259">
        <v>25837</v>
      </c>
      <c r="H77" s="259">
        <v>18146</v>
      </c>
      <c r="I77" s="259">
        <v>509</v>
      </c>
      <c r="J77" s="259">
        <v>43000</v>
      </c>
      <c r="K77" s="259">
        <v>30</v>
      </c>
      <c r="L77" s="259">
        <v>295542</v>
      </c>
      <c r="M77" s="259">
        <v>18176</v>
      </c>
      <c r="N77" s="259">
        <v>1313009</v>
      </c>
      <c r="O77" s="259"/>
      <c r="P77" s="259">
        <v>1313009</v>
      </c>
    </row>
    <row r="78" spans="1:16" x14ac:dyDescent="0.2">
      <c r="A78" s="243"/>
      <c r="B78" s="260" t="s">
        <v>283</v>
      </c>
      <c r="C78" s="259">
        <v>22071</v>
      </c>
      <c r="D78" s="259">
        <v>173367</v>
      </c>
      <c r="E78" s="259">
        <v>660053</v>
      </c>
      <c r="F78" s="259">
        <v>255788</v>
      </c>
      <c r="G78" s="259">
        <v>22920</v>
      </c>
      <c r="H78" s="259">
        <v>17546</v>
      </c>
      <c r="I78" s="259">
        <v>509</v>
      </c>
      <c r="J78" s="259">
        <v>39445</v>
      </c>
      <c r="K78" s="259">
        <v>30</v>
      </c>
      <c r="L78" s="259">
        <v>258312</v>
      </c>
      <c r="M78" s="259">
        <v>17576</v>
      </c>
      <c r="N78" s="259">
        <v>1191729</v>
      </c>
      <c r="O78" s="259"/>
      <c r="P78" s="259">
        <v>1191729</v>
      </c>
    </row>
    <row r="79" spans="1:16" x14ac:dyDescent="0.2">
      <c r="A79" s="243"/>
      <c r="B79" s="261" t="s">
        <v>284</v>
      </c>
      <c r="C79" s="259">
        <v>27167.55</v>
      </c>
      <c r="D79" s="259">
        <v>209201.16</v>
      </c>
      <c r="E79" s="259">
        <v>686360.19</v>
      </c>
      <c r="F79" s="259">
        <v>263486.61</v>
      </c>
      <c r="G79" s="259">
        <v>34312.519999999997</v>
      </c>
      <c r="H79" s="259">
        <v>12774.24</v>
      </c>
      <c r="I79" s="259">
        <v>994.13</v>
      </c>
      <c r="J79" s="259">
        <v>5699.97</v>
      </c>
      <c r="K79" s="259"/>
      <c r="L79" s="259">
        <v>277375.33</v>
      </c>
      <c r="M79" s="259">
        <v>12774.24</v>
      </c>
      <c r="N79" s="259">
        <v>1239996.3700000001</v>
      </c>
      <c r="O79" s="259"/>
      <c r="P79" s="262">
        <v>1239996.3700000001</v>
      </c>
    </row>
    <row r="80" spans="1:16" x14ac:dyDescent="0.2">
      <c r="A80" s="243"/>
      <c r="B80" s="261" t="s">
        <v>285</v>
      </c>
      <c r="C80" s="257">
        <v>102.7556</v>
      </c>
      <c r="D80" s="257">
        <v>104.7278</v>
      </c>
      <c r="E80" s="257">
        <v>95.294499999999999</v>
      </c>
      <c r="F80" s="257">
        <v>94.426400000000001</v>
      </c>
      <c r="G80" s="257">
        <v>132.8038</v>
      </c>
      <c r="H80" s="257">
        <v>70.397000000000006</v>
      </c>
      <c r="I80" s="257">
        <v>195.31039999999999</v>
      </c>
      <c r="J80" s="257">
        <v>13.255699999999999</v>
      </c>
      <c r="K80" s="257">
        <v>0</v>
      </c>
      <c r="L80" s="257">
        <v>93.853099999999998</v>
      </c>
      <c r="M80" s="257">
        <v>70.280799999999999</v>
      </c>
      <c r="N80" s="257">
        <v>94.439300000000003</v>
      </c>
      <c r="O80" s="257"/>
      <c r="P80" s="257">
        <v>94.439300000000003</v>
      </c>
    </row>
    <row r="81" spans="1:16" x14ac:dyDescent="0.2">
      <c r="A81" s="243"/>
      <c r="B81" s="263" t="s">
        <v>286</v>
      </c>
      <c r="C81" s="257">
        <v>123.0916</v>
      </c>
      <c r="D81" s="257">
        <v>120.6695</v>
      </c>
      <c r="E81" s="257">
        <v>103.98560000000001</v>
      </c>
      <c r="F81" s="257">
        <v>103.0098</v>
      </c>
      <c r="G81" s="257">
        <v>149.7056</v>
      </c>
      <c r="H81" s="257">
        <v>72.804299999999998</v>
      </c>
      <c r="I81" s="257">
        <v>195.31039999999999</v>
      </c>
      <c r="J81" s="257">
        <v>14.4504</v>
      </c>
      <c r="K81" s="257">
        <v>0</v>
      </c>
      <c r="L81" s="257">
        <v>107.38</v>
      </c>
      <c r="M81" s="257">
        <v>72.680000000000007</v>
      </c>
      <c r="N81" s="257">
        <v>104.0502</v>
      </c>
      <c r="O81" s="257"/>
      <c r="P81" s="257">
        <v>104.0502</v>
      </c>
    </row>
    <row r="82" spans="1:16" x14ac:dyDescent="0.2">
      <c r="A82" s="243"/>
      <c r="B82" s="256" t="s">
        <v>297</v>
      </c>
      <c r="C82" s="264">
        <v>0</v>
      </c>
      <c r="D82" s="264">
        <v>0</v>
      </c>
      <c r="E82" s="264">
        <v>0</v>
      </c>
      <c r="F82" s="264">
        <v>0</v>
      </c>
      <c r="G82" s="264">
        <v>0</v>
      </c>
      <c r="H82" s="264">
        <v>0</v>
      </c>
      <c r="I82" s="264">
        <v>0</v>
      </c>
      <c r="J82" s="264">
        <v>0</v>
      </c>
      <c r="K82" s="264">
        <v>0</v>
      </c>
      <c r="L82" s="264">
        <v>0</v>
      </c>
      <c r="M82" s="264">
        <v>0</v>
      </c>
      <c r="N82" s="264">
        <v>0</v>
      </c>
      <c r="O82" s="264"/>
      <c r="P82" s="264">
        <v>0</v>
      </c>
    </row>
    <row r="83" spans="1:16" x14ac:dyDescent="0.2">
      <c r="A83" s="243"/>
      <c r="B83" s="258" t="s">
        <v>282</v>
      </c>
      <c r="C83" s="259">
        <v>55748</v>
      </c>
      <c r="D83" s="259">
        <v>135607</v>
      </c>
      <c r="E83" s="259">
        <v>749507</v>
      </c>
      <c r="F83" s="259">
        <v>295661</v>
      </c>
      <c r="G83" s="259">
        <v>37735</v>
      </c>
      <c r="H83" s="259">
        <v>33096</v>
      </c>
      <c r="I83" s="259">
        <v>2738</v>
      </c>
      <c r="J83" s="259">
        <v>31211</v>
      </c>
      <c r="K83" s="259">
        <v>30</v>
      </c>
      <c r="L83" s="259">
        <v>263039</v>
      </c>
      <c r="M83" s="259">
        <v>33126</v>
      </c>
      <c r="N83" s="259">
        <v>1341333</v>
      </c>
      <c r="O83" s="259"/>
      <c r="P83" s="259">
        <v>1341333</v>
      </c>
    </row>
    <row r="84" spans="1:16" x14ac:dyDescent="0.2">
      <c r="A84" s="243"/>
      <c r="B84" s="260" t="s">
        <v>283</v>
      </c>
      <c r="C84" s="259">
        <v>52163</v>
      </c>
      <c r="D84" s="259">
        <v>124037</v>
      </c>
      <c r="E84" s="259">
        <v>685987</v>
      </c>
      <c r="F84" s="259">
        <v>270749</v>
      </c>
      <c r="G84" s="259">
        <v>34595</v>
      </c>
      <c r="H84" s="259">
        <v>32696</v>
      </c>
      <c r="I84" s="259">
        <v>2738</v>
      </c>
      <c r="J84" s="259">
        <v>27161</v>
      </c>
      <c r="K84" s="259">
        <v>30</v>
      </c>
      <c r="L84" s="259">
        <v>240694</v>
      </c>
      <c r="M84" s="259">
        <v>32726</v>
      </c>
      <c r="N84" s="259">
        <v>1230156</v>
      </c>
      <c r="O84" s="259"/>
      <c r="P84" s="259">
        <v>1230156</v>
      </c>
    </row>
    <row r="85" spans="1:16" x14ac:dyDescent="0.2">
      <c r="A85" s="243"/>
      <c r="B85" s="261" t="s">
        <v>284</v>
      </c>
      <c r="C85" s="259">
        <v>45016.42</v>
      </c>
      <c r="D85" s="259">
        <v>106209.28</v>
      </c>
      <c r="E85" s="259">
        <v>686644.75</v>
      </c>
      <c r="F85" s="259">
        <v>259767.51</v>
      </c>
      <c r="G85" s="259">
        <v>35842.629999999997</v>
      </c>
      <c r="H85" s="259">
        <v>14721.33</v>
      </c>
      <c r="I85" s="259">
        <v>2469.6999999999998</v>
      </c>
      <c r="J85" s="259">
        <v>10139.02</v>
      </c>
      <c r="K85" s="259">
        <v>1.7</v>
      </c>
      <c r="L85" s="259">
        <v>199677.05</v>
      </c>
      <c r="M85" s="259">
        <v>14723.03</v>
      </c>
      <c r="N85" s="259">
        <v>1160812.3400000001</v>
      </c>
      <c r="O85" s="259"/>
      <c r="P85" s="262">
        <v>1160812.3400000001</v>
      </c>
    </row>
    <row r="86" spans="1:16" x14ac:dyDescent="0.2">
      <c r="A86" s="243"/>
      <c r="B86" s="261" t="s">
        <v>285</v>
      </c>
      <c r="C86" s="257">
        <v>80.749799999999993</v>
      </c>
      <c r="D86" s="257">
        <v>78.321399999999997</v>
      </c>
      <c r="E86" s="257">
        <v>91.612899999999996</v>
      </c>
      <c r="F86" s="257">
        <v>87.859899999999996</v>
      </c>
      <c r="G86" s="257">
        <v>94.985100000000003</v>
      </c>
      <c r="H86" s="257">
        <v>44.480699999999999</v>
      </c>
      <c r="I86" s="257">
        <v>90.200900000000004</v>
      </c>
      <c r="J86" s="257">
        <v>32.485399999999998</v>
      </c>
      <c r="K86" s="257">
        <v>5.6666999999999996</v>
      </c>
      <c r="L86" s="257">
        <v>75.911600000000007</v>
      </c>
      <c r="M86" s="257">
        <v>44.445500000000003</v>
      </c>
      <c r="N86" s="257">
        <v>86.541700000000006</v>
      </c>
      <c r="O86" s="257"/>
      <c r="P86" s="257">
        <v>86.541700000000006</v>
      </c>
    </row>
    <row r="87" spans="1:16" x14ac:dyDescent="0.2">
      <c r="A87" s="243"/>
      <c r="B87" s="263" t="s">
        <v>286</v>
      </c>
      <c r="C87" s="257">
        <v>86.299499999999995</v>
      </c>
      <c r="D87" s="257">
        <v>85.627099999999999</v>
      </c>
      <c r="E87" s="257">
        <v>100.0959</v>
      </c>
      <c r="F87" s="257">
        <v>95.944000000000003</v>
      </c>
      <c r="G87" s="257">
        <v>103.60639999999999</v>
      </c>
      <c r="H87" s="257">
        <v>45.024900000000002</v>
      </c>
      <c r="I87" s="257">
        <v>90.200900000000004</v>
      </c>
      <c r="J87" s="257">
        <v>37.329300000000003</v>
      </c>
      <c r="K87" s="257">
        <v>5.6666999999999996</v>
      </c>
      <c r="L87" s="257">
        <v>82.9589</v>
      </c>
      <c r="M87" s="257">
        <v>44.988799999999998</v>
      </c>
      <c r="N87" s="257">
        <v>94.363</v>
      </c>
      <c r="O87" s="257"/>
      <c r="P87" s="257">
        <v>94.363</v>
      </c>
    </row>
    <row r="88" spans="1:16" x14ac:dyDescent="0.2">
      <c r="A88" s="243"/>
      <c r="B88" s="256" t="s">
        <v>298</v>
      </c>
      <c r="C88" s="264">
        <v>0</v>
      </c>
      <c r="D88" s="264">
        <v>0</v>
      </c>
      <c r="E88" s="264">
        <v>0</v>
      </c>
      <c r="F88" s="264">
        <v>0</v>
      </c>
      <c r="G88" s="264">
        <v>0</v>
      </c>
      <c r="H88" s="264">
        <v>0</v>
      </c>
      <c r="I88" s="264">
        <v>0</v>
      </c>
      <c r="J88" s="264">
        <v>0</v>
      </c>
      <c r="K88" s="264">
        <v>0</v>
      </c>
      <c r="L88" s="264">
        <v>0</v>
      </c>
      <c r="M88" s="264">
        <v>0</v>
      </c>
      <c r="N88" s="264">
        <v>0</v>
      </c>
      <c r="O88" s="264"/>
      <c r="P88" s="264">
        <v>0</v>
      </c>
    </row>
    <row r="89" spans="1:16" x14ac:dyDescent="0.2">
      <c r="A89" s="243"/>
      <c r="B89" s="258" t="s">
        <v>282</v>
      </c>
      <c r="C89" s="259">
        <v>82312</v>
      </c>
      <c r="D89" s="259">
        <v>171221</v>
      </c>
      <c r="E89" s="259">
        <v>900151</v>
      </c>
      <c r="F89" s="259">
        <v>350062</v>
      </c>
      <c r="G89" s="259">
        <v>51761</v>
      </c>
      <c r="H89" s="259">
        <v>26246</v>
      </c>
      <c r="I89" s="259">
        <v>4303</v>
      </c>
      <c r="J89" s="259">
        <v>60470</v>
      </c>
      <c r="K89" s="259"/>
      <c r="L89" s="259">
        <v>370067</v>
      </c>
      <c r="M89" s="259">
        <v>26246</v>
      </c>
      <c r="N89" s="259">
        <v>1646526</v>
      </c>
      <c r="O89" s="259"/>
      <c r="P89" s="259">
        <v>1646526</v>
      </c>
    </row>
    <row r="90" spans="1:16" x14ac:dyDescent="0.2">
      <c r="A90" s="243"/>
      <c r="B90" s="260" t="s">
        <v>283</v>
      </c>
      <c r="C90" s="259">
        <v>70535</v>
      </c>
      <c r="D90" s="259">
        <v>150828</v>
      </c>
      <c r="E90" s="259">
        <v>824585</v>
      </c>
      <c r="F90" s="259">
        <v>320870</v>
      </c>
      <c r="G90" s="259">
        <v>47448</v>
      </c>
      <c r="H90" s="259">
        <v>25805</v>
      </c>
      <c r="I90" s="259">
        <v>4303</v>
      </c>
      <c r="J90" s="259">
        <v>55024</v>
      </c>
      <c r="K90" s="259"/>
      <c r="L90" s="259">
        <v>328138</v>
      </c>
      <c r="M90" s="259">
        <v>25805</v>
      </c>
      <c r="N90" s="259">
        <v>1499398</v>
      </c>
      <c r="O90" s="259"/>
      <c r="P90" s="259">
        <v>1499398</v>
      </c>
    </row>
    <row r="91" spans="1:16" x14ac:dyDescent="0.2">
      <c r="A91" s="243"/>
      <c r="B91" s="261" t="s">
        <v>284</v>
      </c>
      <c r="C91" s="259">
        <v>58927.22</v>
      </c>
      <c r="D91" s="259">
        <v>152087.46</v>
      </c>
      <c r="E91" s="259">
        <v>854350.13</v>
      </c>
      <c r="F91" s="259">
        <v>322959.56</v>
      </c>
      <c r="G91" s="259">
        <v>40831.32</v>
      </c>
      <c r="H91" s="259">
        <v>20167.77</v>
      </c>
      <c r="I91" s="259">
        <v>4723.74</v>
      </c>
      <c r="J91" s="259">
        <v>16300.56</v>
      </c>
      <c r="K91" s="259"/>
      <c r="L91" s="259">
        <v>272870.3</v>
      </c>
      <c r="M91" s="259">
        <v>20167.77</v>
      </c>
      <c r="N91" s="259">
        <v>1470347.76</v>
      </c>
      <c r="O91" s="259"/>
      <c r="P91" s="262">
        <v>1470347.76</v>
      </c>
    </row>
    <row r="92" spans="1:16" x14ac:dyDescent="0.2">
      <c r="A92" s="243"/>
      <c r="B92" s="261" t="s">
        <v>285</v>
      </c>
      <c r="C92" s="257">
        <v>71.590100000000007</v>
      </c>
      <c r="D92" s="257">
        <v>88.825199999999995</v>
      </c>
      <c r="E92" s="257">
        <v>94.911900000000003</v>
      </c>
      <c r="F92" s="257">
        <v>92.257800000000003</v>
      </c>
      <c r="G92" s="257">
        <v>78.884299999999996</v>
      </c>
      <c r="H92" s="257">
        <v>76.841300000000004</v>
      </c>
      <c r="I92" s="257">
        <v>109.7778</v>
      </c>
      <c r="J92" s="257">
        <v>26.956399999999999</v>
      </c>
      <c r="K92" s="257"/>
      <c r="L92" s="257">
        <v>73.735399999999998</v>
      </c>
      <c r="M92" s="257">
        <v>76.841300000000004</v>
      </c>
      <c r="N92" s="257">
        <v>89.3</v>
      </c>
      <c r="O92" s="257"/>
      <c r="P92" s="257">
        <v>89.3</v>
      </c>
    </row>
    <row r="93" spans="1:16" x14ac:dyDescent="0.2">
      <c r="A93" s="243"/>
      <c r="B93" s="263" t="s">
        <v>286</v>
      </c>
      <c r="C93" s="257">
        <v>83.543199999999999</v>
      </c>
      <c r="D93" s="257">
        <v>100.83499999999999</v>
      </c>
      <c r="E93" s="257">
        <v>103.6097</v>
      </c>
      <c r="F93" s="257">
        <v>100.6512</v>
      </c>
      <c r="G93" s="257">
        <v>86.054900000000004</v>
      </c>
      <c r="H93" s="257">
        <v>78.154499999999999</v>
      </c>
      <c r="I93" s="257">
        <v>109.7778</v>
      </c>
      <c r="J93" s="257">
        <v>29.624500000000001</v>
      </c>
      <c r="K93" s="257">
        <v>0</v>
      </c>
      <c r="L93" s="257">
        <v>83.157200000000003</v>
      </c>
      <c r="M93" s="257">
        <v>78.154499999999999</v>
      </c>
      <c r="N93" s="257">
        <v>98.0625</v>
      </c>
      <c r="O93" s="257"/>
      <c r="P93" s="257">
        <v>98.0625</v>
      </c>
    </row>
    <row r="94" spans="1:16" x14ac:dyDescent="0.2">
      <c r="A94" s="243"/>
      <c r="B94" s="256" t="s">
        <v>299</v>
      </c>
      <c r="C94" s="264">
        <v>0</v>
      </c>
      <c r="D94" s="264">
        <v>0</v>
      </c>
      <c r="E94" s="264">
        <v>0</v>
      </c>
      <c r="F94" s="264">
        <v>0</v>
      </c>
      <c r="G94" s="264">
        <v>0</v>
      </c>
      <c r="H94" s="264">
        <v>0</v>
      </c>
      <c r="I94" s="264">
        <v>0</v>
      </c>
      <c r="J94" s="264">
        <v>0</v>
      </c>
      <c r="K94" s="264">
        <v>0</v>
      </c>
      <c r="L94" s="264">
        <v>0</v>
      </c>
      <c r="M94" s="264">
        <v>0</v>
      </c>
      <c r="N94" s="264">
        <v>0</v>
      </c>
      <c r="O94" s="264"/>
      <c r="P94" s="264">
        <v>0</v>
      </c>
    </row>
    <row r="95" spans="1:16" x14ac:dyDescent="0.2">
      <c r="A95" s="243"/>
      <c r="B95" s="258" t="s">
        <v>282</v>
      </c>
      <c r="C95" s="259">
        <v>85673</v>
      </c>
      <c r="D95" s="259">
        <v>230391</v>
      </c>
      <c r="E95" s="259">
        <v>1221738</v>
      </c>
      <c r="F95" s="259">
        <v>471327</v>
      </c>
      <c r="G95" s="259">
        <v>73786</v>
      </c>
      <c r="H95" s="259">
        <v>25899</v>
      </c>
      <c r="I95" s="259">
        <v>23729</v>
      </c>
      <c r="J95" s="259">
        <v>75000</v>
      </c>
      <c r="K95" s="259">
        <v>940</v>
      </c>
      <c r="L95" s="259">
        <v>488579</v>
      </c>
      <c r="M95" s="259">
        <v>26839</v>
      </c>
      <c r="N95" s="259">
        <v>2208483</v>
      </c>
      <c r="O95" s="259"/>
      <c r="P95" s="259">
        <v>2208483</v>
      </c>
    </row>
    <row r="96" spans="1:16" x14ac:dyDescent="0.2">
      <c r="A96" s="243"/>
      <c r="B96" s="260" t="s">
        <v>283</v>
      </c>
      <c r="C96" s="259">
        <v>68800</v>
      </c>
      <c r="D96" s="259">
        <v>210000</v>
      </c>
      <c r="E96" s="259">
        <v>1116971</v>
      </c>
      <c r="F96" s="259">
        <v>433763</v>
      </c>
      <c r="G96" s="259">
        <v>67536</v>
      </c>
      <c r="H96" s="259">
        <v>23694</v>
      </c>
      <c r="I96" s="259">
        <v>21903</v>
      </c>
      <c r="J96" s="259">
        <v>68649</v>
      </c>
      <c r="K96" s="259">
        <v>853</v>
      </c>
      <c r="L96" s="259">
        <v>436888</v>
      </c>
      <c r="M96" s="259">
        <v>24547</v>
      </c>
      <c r="N96" s="259">
        <v>2012169</v>
      </c>
      <c r="O96" s="259"/>
      <c r="P96" s="259">
        <v>2012169</v>
      </c>
    </row>
    <row r="97" spans="1:16" x14ac:dyDescent="0.2">
      <c r="A97" s="243"/>
      <c r="B97" s="261" t="s">
        <v>284</v>
      </c>
      <c r="C97" s="259">
        <v>82269.61</v>
      </c>
      <c r="D97" s="259">
        <v>190816.27</v>
      </c>
      <c r="E97" s="259">
        <v>1125112.75</v>
      </c>
      <c r="F97" s="259">
        <v>425251.31</v>
      </c>
      <c r="G97" s="259">
        <v>62469.3</v>
      </c>
      <c r="H97" s="259">
        <v>10774.08</v>
      </c>
      <c r="I97" s="259">
        <v>29515.52</v>
      </c>
      <c r="J97" s="259">
        <v>26305.23</v>
      </c>
      <c r="K97" s="259">
        <v>714.36</v>
      </c>
      <c r="L97" s="259">
        <v>391375.93</v>
      </c>
      <c r="M97" s="259">
        <v>11488.44</v>
      </c>
      <c r="N97" s="259">
        <v>1953228.43</v>
      </c>
      <c r="O97" s="259"/>
      <c r="P97" s="262">
        <v>1953228.43</v>
      </c>
    </row>
    <row r="98" spans="1:16" x14ac:dyDescent="0.2">
      <c r="A98" s="243"/>
      <c r="B98" s="261" t="s">
        <v>285</v>
      </c>
      <c r="C98" s="257">
        <v>96.027500000000003</v>
      </c>
      <c r="D98" s="257">
        <v>82.822800000000001</v>
      </c>
      <c r="E98" s="257">
        <v>92.091200000000001</v>
      </c>
      <c r="F98" s="257">
        <v>90.224299999999999</v>
      </c>
      <c r="G98" s="257">
        <v>84.662800000000004</v>
      </c>
      <c r="H98" s="257">
        <v>41.6004</v>
      </c>
      <c r="I98" s="257">
        <v>124.38590000000001</v>
      </c>
      <c r="J98" s="257">
        <v>35.073599999999999</v>
      </c>
      <c r="K98" s="257">
        <v>75.995699999999999</v>
      </c>
      <c r="L98" s="257">
        <v>80.104900000000001</v>
      </c>
      <c r="M98" s="257">
        <v>42.805</v>
      </c>
      <c r="N98" s="257">
        <v>88.442099999999996</v>
      </c>
      <c r="O98" s="257"/>
      <c r="P98" s="257">
        <v>88.442099999999996</v>
      </c>
    </row>
    <row r="99" spans="1:16" x14ac:dyDescent="0.2">
      <c r="A99" s="243"/>
      <c r="B99" s="263" t="s">
        <v>286</v>
      </c>
      <c r="C99" s="257">
        <v>119.5779</v>
      </c>
      <c r="D99" s="257">
        <v>90.864900000000006</v>
      </c>
      <c r="E99" s="257">
        <v>100.7289</v>
      </c>
      <c r="F99" s="257">
        <v>98.037700000000001</v>
      </c>
      <c r="G99" s="257">
        <v>92.497799999999998</v>
      </c>
      <c r="H99" s="257">
        <v>45.471800000000002</v>
      </c>
      <c r="I99" s="257">
        <v>134.75559999999999</v>
      </c>
      <c r="J99" s="257">
        <v>38.318399999999997</v>
      </c>
      <c r="K99" s="257">
        <v>83.746799999999993</v>
      </c>
      <c r="L99" s="257">
        <v>89.582700000000003</v>
      </c>
      <c r="M99" s="257">
        <v>46.8018</v>
      </c>
      <c r="N99" s="257">
        <v>97.070800000000006</v>
      </c>
      <c r="O99" s="257"/>
      <c r="P99" s="257">
        <v>97.070800000000006</v>
      </c>
    </row>
    <row r="100" spans="1:16" x14ac:dyDescent="0.2">
      <c r="A100" s="243"/>
      <c r="B100" s="256" t="s">
        <v>300</v>
      </c>
      <c r="C100" s="264">
        <v>0</v>
      </c>
      <c r="D100" s="264">
        <v>0</v>
      </c>
      <c r="E100" s="264">
        <v>0</v>
      </c>
      <c r="F100" s="264">
        <v>0</v>
      </c>
      <c r="G100" s="264">
        <v>0</v>
      </c>
      <c r="H100" s="264">
        <v>0</v>
      </c>
      <c r="I100" s="264">
        <v>0</v>
      </c>
      <c r="J100" s="264">
        <v>0</v>
      </c>
      <c r="K100" s="264">
        <v>0</v>
      </c>
      <c r="L100" s="264">
        <v>0</v>
      </c>
      <c r="M100" s="264">
        <v>0</v>
      </c>
      <c r="N100" s="264">
        <v>0</v>
      </c>
      <c r="O100" s="264"/>
      <c r="P100" s="264">
        <v>0</v>
      </c>
    </row>
    <row r="101" spans="1:16" x14ac:dyDescent="0.2">
      <c r="A101" s="243"/>
      <c r="B101" s="258" t="s">
        <v>282</v>
      </c>
      <c r="C101" s="259">
        <v>48502</v>
      </c>
      <c r="D101" s="259">
        <v>167241</v>
      </c>
      <c r="E101" s="259">
        <v>772586</v>
      </c>
      <c r="F101" s="259">
        <v>298912</v>
      </c>
      <c r="G101" s="259">
        <v>43834</v>
      </c>
      <c r="H101" s="259">
        <v>18422</v>
      </c>
      <c r="I101" s="259">
        <v>2918</v>
      </c>
      <c r="J101" s="259">
        <v>46939</v>
      </c>
      <c r="K101" s="259">
        <v>450</v>
      </c>
      <c r="L101" s="259">
        <v>309434</v>
      </c>
      <c r="M101" s="259">
        <v>18872</v>
      </c>
      <c r="N101" s="259">
        <v>1399804</v>
      </c>
      <c r="O101" s="259"/>
      <c r="P101" s="259">
        <v>1399804</v>
      </c>
    </row>
    <row r="102" spans="1:16" x14ac:dyDescent="0.2">
      <c r="A102" s="243"/>
      <c r="B102" s="260" t="s">
        <v>283</v>
      </c>
      <c r="C102" s="259">
        <v>45393</v>
      </c>
      <c r="D102" s="259">
        <v>154179</v>
      </c>
      <c r="E102" s="259">
        <v>708204</v>
      </c>
      <c r="F102" s="259">
        <v>273997</v>
      </c>
      <c r="G102" s="259">
        <v>39371</v>
      </c>
      <c r="H102" s="259">
        <v>17923</v>
      </c>
      <c r="I102" s="259">
        <v>2918</v>
      </c>
      <c r="J102" s="259">
        <v>42010</v>
      </c>
      <c r="K102" s="259">
        <v>413</v>
      </c>
      <c r="L102" s="259">
        <v>283871</v>
      </c>
      <c r="M102" s="259">
        <v>18336</v>
      </c>
      <c r="N102" s="259">
        <v>1284408</v>
      </c>
      <c r="O102" s="259"/>
      <c r="P102" s="259">
        <v>1284408</v>
      </c>
    </row>
    <row r="103" spans="1:16" x14ac:dyDescent="0.2">
      <c r="A103" s="243"/>
      <c r="B103" s="261" t="s">
        <v>284</v>
      </c>
      <c r="C103" s="259">
        <v>43670.28</v>
      </c>
      <c r="D103" s="259">
        <v>156354.98000000001</v>
      </c>
      <c r="E103" s="259">
        <v>716179.36</v>
      </c>
      <c r="F103" s="259">
        <v>275981.86</v>
      </c>
      <c r="G103" s="259">
        <v>35997.5</v>
      </c>
      <c r="H103" s="259">
        <v>18021.57</v>
      </c>
      <c r="I103" s="259">
        <v>1498.6</v>
      </c>
      <c r="J103" s="259">
        <v>12786.04</v>
      </c>
      <c r="K103" s="259">
        <v>281.3</v>
      </c>
      <c r="L103" s="259">
        <v>250307.4</v>
      </c>
      <c r="M103" s="259">
        <v>18302.87</v>
      </c>
      <c r="N103" s="259">
        <v>1260771.49</v>
      </c>
      <c r="O103" s="259"/>
      <c r="P103" s="262">
        <v>1260771.49</v>
      </c>
    </row>
    <row r="104" spans="1:16" x14ac:dyDescent="0.2">
      <c r="A104" s="243"/>
      <c r="B104" s="261" t="s">
        <v>285</v>
      </c>
      <c r="C104" s="257">
        <v>90.0381</v>
      </c>
      <c r="D104" s="257">
        <v>93.490799999999993</v>
      </c>
      <c r="E104" s="257">
        <v>92.698999999999998</v>
      </c>
      <c r="F104" s="257">
        <v>92.328800000000001</v>
      </c>
      <c r="G104" s="257">
        <v>82.122299999999996</v>
      </c>
      <c r="H104" s="257">
        <v>97.826300000000003</v>
      </c>
      <c r="I104" s="257">
        <v>51.357100000000003</v>
      </c>
      <c r="J104" s="257">
        <v>27.239699999999999</v>
      </c>
      <c r="K104" s="257">
        <v>62.511099999999999</v>
      </c>
      <c r="L104" s="257">
        <v>80.891999999999996</v>
      </c>
      <c r="M104" s="257">
        <v>96.984300000000005</v>
      </c>
      <c r="N104" s="257">
        <v>90.067700000000002</v>
      </c>
      <c r="O104" s="257"/>
      <c r="P104" s="257">
        <v>90.067700000000002</v>
      </c>
    </row>
    <row r="105" spans="1:16" x14ac:dyDescent="0.2">
      <c r="A105" s="243"/>
      <c r="B105" s="263" t="s">
        <v>286</v>
      </c>
      <c r="C105" s="257">
        <v>96.204899999999995</v>
      </c>
      <c r="D105" s="257">
        <v>101.4113</v>
      </c>
      <c r="E105" s="257">
        <v>101.12609999999999</v>
      </c>
      <c r="F105" s="257">
        <v>100.7244</v>
      </c>
      <c r="G105" s="257">
        <v>91.4315</v>
      </c>
      <c r="H105" s="257">
        <v>100.55</v>
      </c>
      <c r="I105" s="257">
        <v>51.357100000000003</v>
      </c>
      <c r="J105" s="257">
        <v>30.435700000000001</v>
      </c>
      <c r="K105" s="257">
        <v>68.111400000000003</v>
      </c>
      <c r="L105" s="257">
        <v>88.176500000000004</v>
      </c>
      <c r="M105" s="257">
        <v>99.819299999999998</v>
      </c>
      <c r="N105" s="257">
        <v>98.159700000000001</v>
      </c>
      <c r="O105" s="257"/>
      <c r="P105" s="257">
        <v>98.159700000000001</v>
      </c>
    </row>
    <row r="106" spans="1:16" x14ac:dyDescent="0.2">
      <c r="A106" s="243"/>
      <c r="B106" s="256" t="s">
        <v>301</v>
      </c>
      <c r="C106" s="264">
        <v>0</v>
      </c>
      <c r="D106" s="264">
        <v>0</v>
      </c>
      <c r="E106" s="264">
        <v>0</v>
      </c>
      <c r="F106" s="264">
        <v>0</v>
      </c>
      <c r="G106" s="264">
        <v>0</v>
      </c>
      <c r="H106" s="264">
        <v>0</v>
      </c>
      <c r="I106" s="264">
        <v>0</v>
      </c>
      <c r="J106" s="264">
        <v>0</v>
      </c>
      <c r="K106" s="264">
        <v>0</v>
      </c>
      <c r="L106" s="264">
        <v>0</v>
      </c>
      <c r="M106" s="264">
        <v>0</v>
      </c>
      <c r="N106" s="264">
        <v>0</v>
      </c>
      <c r="O106" s="264"/>
      <c r="P106" s="264">
        <v>0</v>
      </c>
    </row>
    <row r="107" spans="1:16" x14ac:dyDescent="0.2">
      <c r="A107" s="243"/>
      <c r="B107" s="258" t="s">
        <v>282</v>
      </c>
      <c r="C107" s="259">
        <v>37307</v>
      </c>
      <c r="D107" s="259">
        <v>166067</v>
      </c>
      <c r="E107" s="259">
        <v>774634</v>
      </c>
      <c r="F107" s="259">
        <v>302440</v>
      </c>
      <c r="G107" s="259">
        <v>39009</v>
      </c>
      <c r="H107" s="259">
        <v>25616</v>
      </c>
      <c r="I107" s="259">
        <v>11202</v>
      </c>
      <c r="J107" s="259">
        <v>42063</v>
      </c>
      <c r="K107" s="259">
        <v>100</v>
      </c>
      <c r="L107" s="259">
        <v>295648</v>
      </c>
      <c r="M107" s="259">
        <v>25716</v>
      </c>
      <c r="N107" s="259">
        <v>1398438</v>
      </c>
      <c r="O107" s="259"/>
      <c r="P107" s="259">
        <v>1398438</v>
      </c>
    </row>
    <row r="108" spans="1:16" x14ac:dyDescent="0.2">
      <c r="A108" s="243"/>
      <c r="B108" s="260" t="s">
        <v>283</v>
      </c>
      <c r="C108" s="259">
        <v>32572</v>
      </c>
      <c r="D108" s="259">
        <v>149799</v>
      </c>
      <c r="E108" s="259">
        <v>712159</v>
      </c>
      <c r="F108" s="259">
        <v>277805</v>
      </c>
      <c r="G108" s="259">
        <v>35899</v>
      </c>
      <c r="H108" s="259">
        <v>25236</v>
      </c>
      <c r="I108" s="259">
        <v>7765</v>
      </c>
      <c r="J108" s="259">
        <v>38242</v>
      </c>
      <c r="K108" s="259">
        <v>90</v>
      </c>
      <c r="L108" s="259">
        <v>264277</v>
      </c>
      <c r="M108" s="259">
        <v>25326</v>
      </c>
      <c r="N108" s="259">
        <v>1279567</v>
      </c>
      <c r="O108" s="259"/>
      <c r="P108" s="259">
        <v>1279567</v>
      </c>
    </row>
    <row r="109" spans="1:16" x14ac:dyDescent="0.2">
      <c r="A109" s="243"/>
      <c r="B109" s="261" t="s">
        <v>284</v>
      </c>
      <c r="C109" s="259">
        <v>44123.63</v>
      </c>
      <c r="D109" s="259">
        <v>169235.59</v>
      </c>
      <c r="E109" s="259">
        <v>740503.22</v>
      </c>
      <c r="F109" s="259">
        <v>279343.01</v>
      </c>
      <c r="G109" s="259">
        <v>36633.870000000003</v>
      </c>
      <c r="H109" s="259">
        <v>26324.23</v>
      </c>
      <c r="I109" s="259">
        <v>1780.86</v>
      </c>
      <c r="J109" s="259">
        <v>16178.24</v>
      </c>
      <c r="K109" s="259">
        <v>227.7</v>
      </c>
      <c r="L109" s="259">
        <v>267952.19</v>
      </c>
      <c r="M109" s="259">
        <v>26551.93</v>
      </c>
      <c r="N109" s="259">
        <v>1314350.3500000001</v>
      </c>
      <c r="O109" s="259"/>
      <c r="P109" s="262">
        <v>1314350.3500000001</v>
      </c>
    </row>
    <row r="110" spans="1:16" x14ac:dyDescent="0.2">
      <c r="A110" s="243"/>
      <c r="B110" s="261" t="s">
        <v>285</v>
      </c>
      <c r="C110" s="257">
        <v>118.2717</v>
      </c>
      <c r="D110" s="257">
        <v>101.908</v>
      </c>
      <c r="E110" s="257">
        <v>95.593900000000005</v>
      </c>
      <c r="F110" s="257">
        <v>92.363100000000003</v>
      </c>
      <c r="G110" s="257">
        <v>93.911299999999997</v>
      </c>
      <c r="H110" s="257">
        <v>102.76479999999999</v>
      </c>
      <c r="I110" s="257">
        <v>15.8977</v>
      </c>
      <c r="J110" s="257">
        <v>38.4619</v>
      </c>
      <c r="K110" s="257">
        <v>227.7</v>
      </c>
      <c r="L110" s="257">
        <v>90.632199999999997</v>
      </c>
      <c r="M110" s="257">
        <v>103.25060000000001</v>
      </c>
      <c r="N110" s="257">
        <v>93.986999999999995</v>
      </c>
      <c r="O110" s="257"/>
      <c r="P110" s="257">
        <v>93.986999999999995</v>
      </c>
    </row>
    <row r="111" spans="1:16" x14ac:dyDescent="0.2">
      <c r="A111" s="243"/>
      <c r="B111" s="263" t="s">
        <v>286</v>
      </c>
      <c r="C111" s="257">
        <v>135.4649</v>
      </c>
      <c r="D111" s="257">
        <v>112.9751</v>
      </c>
      <c r="E111" s="257">
        <v>103.98</v>
      </c>
      <c r="F111" s="257">
        <v>100.5536</v>
      </c>
      <c r="G111" s="257">
        <v>102.047</v>
      </c>
      <c r="H111" s="257">
        <v>104.3122</v>
      </c>
      <c r="I111" s="257">
        <v>22.9344</v>
      </c>
      <c r="J111" s="257">
        <v>42.304900000000004</v>
      </c>
      <c r="K111" s="257">
        <v>253</v>
      </c>
      <c r="L111" s="257">
        <v>101.3907</v>
      </c>
      <c r="M111" s="257">
        <v>104.84059999999999</v>
      </c>
      <c r="N111" s="257">
        <v>102.7184</v>
      </c>
      <c r="O111" s="257"/>
      <c r="P111" s="257">
        <v>102.7184</v>
      </c>
    </row>
    <row r="112" spans="1:16" x14ac:dyDescent="0.2">
      <c r="A112" s="243"/>
      <c r="B112" s="256" t="s">
        <v>302</v>
      </c>
      <c r="C112" s="264">
        <v>0</v>
      </c>
      <c r="D112" s="264">
        <v>0</v>
      </c>
      <c r="E112" s="264">
        <v>0</v>
      </c>
      <c r="F112" s="264">
        <v>0</v>
      </c>
      <c r="G112" s="264">
        <v>0</v>
      </c>
      <c r="H112" s="264">
        <v>0</v>
      </c>
      <c r="I112" s="264">
        <v>0</v>
      </c>
      <c r="J112" s="264">
        <v>0</v>
      </c>
      <c r="K112" s="264">
        <v>0</v>
      </c>
      <c r="L112" s="264">
        <v>0</v>
      </c>
      <c r="M112" s="264">
        <v>0</v>
      </c>
      <c r="N112" s="264">
        <v>0</v>
      </c>
      <c r="O112" s="264"/>
      <c r="P112" s="264">
        <v>0</v>
      </c>
    </row>
    <row r="113" spans="1:16" x14ac:dyDescent="0.2">
      <c r="A113" s="243"/>
      <c r="B113" s="258" t="s">
        <v>282</v>
      </c>
      <c r="C113" s="259">
        <v>41510</v>
      </c>
      <c r="D113" s="259">
        <v>184195</v>
      </c>
      <c r="E113" s="259">
        <v>786120</v>
      </c>
      <c r="F113" s="259">
        <v>304059</v>
      </c>
      <c r="G113" s="259">
        <v>46158</v>
      </c>
      <c r="H113" s="259">
        <v>18375</v>
      </c>
      <c r="I113" s="259">
        <v>2600</v>
      </c>
      <c r="J113" s="259">
        <v>42200</v>
      </c>
      <c r="K113" s="259">
        <v>300</v>
      </c>
      <c r="L113" s="259">
        <v>316663</v>
      </c>
      <c r="M113" s="259">
        <v>18675</v>
      </c>
      <c r="N113" s="259">
        <v>1425517</v>
      </c>
      <c r="O113" s="259"/>
      <c r="P113" s="259">
        <v>1425517</v>
      </c>
    </row>
    <row r="114" spans="1:16" x14ac:dyDescent="0.2">
      <c r="A114" s="243"/>
      <c r="B114" s="260" t="s">
        <v>283</v>
      </c>
      <c r="C114" s="259">
        <v>37495</v>
      </c>
      <c r="D114" s="259">
        <v>157190</v>
      </c>
      <c r="E114" s="259">
        <v>720543</v>
      </c>
      <c r="F114" s="259">
        <v>275529</v>
      </c>
      <c r="G114" s="259">
        <v>41058</v>
      </c>
      <c r="H114" s="259">
        <v>17776</v>
      </c>
      <c r="I114" s="259">
        <v>2600</v>
      </c>
      <c r="J114" s="259">
        <v>35682</v>
      </c>
      <c r="K114" s="259">
        <v>210</v>
      </c>
      <c r="L114" s="259">
        <v>274025</v>
      </c>
      <c r="M114" s="259">
        <v>17986</v>
      </c>
      <c r="N114" s="259">
        <v>1288083</v>
      </c>
      <c r="O114" s="259"/>
      <c r="P114" s="259">
        <v>1288083</v>
      </c>
    </row>
    <row r="115" spans="1:16" x14ac:dyDescent="0.2">
      <c r="A115" s="243"/>
      <c r="B115" s="261" t="s">
        <v>284</v>
      </c>
      <c r="C115" s="259">
        <v>29392.84</v>
      </c>
      <c r="D115" s="259">
        <v>153623.85999999999</v>
      </c>
      <c r="E115" s="259">
        <v>757515.85</v>
      </c>
      <c r="F115" s="259">
        <v>287195.90000000002</v>
      </c>
      <c r="G115" s="259">
        <v>38151.300000000003</v>
      </c>
      <c r="H115" s="259">
        <v>18016</v>
      </c>
      <c r="I115" s="259">
        <v>4212.4399999999996</v>
      </c>
      <c r="J115" s="259">
        <v>12924.27</v>
      </c>
      <c r="K115" s="259">
        <v>231</v>
      </c>
      <c r="L115" s="259">
        <v>238304.71</v>
      </c>
      <c r="M115" s="259">
        <v>18247</v>
      </c>
      <c r="N115" s="259">
        <v>1301263.46</v>
      </c>
      <c r="O115" s="259"/>
      <c r="P115" s="262">
        <v>1301263.46</v>
      </c>
    </row>
    <row r="116" spans="1:16" x14ac:dyDescent="0.2">
      <c r="A116" s="243"/>
      <c r="B116" s="261" t="s">
        <v>285</v>
      </c>
      <c r="C116" s="257">
        <v>70.809100000000001</v>
      </c>
      <c r="D116" s="257">
        <v>83.402799999999999</v>
      </c>
      <c r="E116" s="257">
        <v>96.361400000000003</v>
      </c>
      <c r="F116" s="257">
        <v>94.453999999999994</v>
      </c>
      <c r="G116" s="257">
        <v>82.653700000000001</v>
      </c>
      <c r="H116" s="257">
        <v>98.046300000000002</v>
      </c>
      <c r="I116" s="257">
        <v>162.01689999999999</v>
      </c>
      <c r="J116" s="257">
        <v>30.626200000000001</v>
      </c>
      <c r="K116" s="257">
        <v>77</v>
      </c>
      <c r="L116" s="257">
        <v>75.254999999999995</v>
      </c>
      <c r="M116" s="257">
        <v>97.708200000000005</v>
      </c>
      <c r="N116" s="257">
        <v>91.283600000000007</v>
      </c>
      <c r="O116" s="257"/>
      <c r="P116" s="257">
        <v>91.283600000000007</v>
      </c>
    </row>
    <row r="117" spans="1:16" x14ac:dyDescent="0.2">
      <c r="A117" s="243"/>
      <c r="B117" s="263" t="s">
        <v>286</v>
      </c>
      <c r="C117" s="257">
        <v>78.391400000000004</v>
      </c>
      <c r="D117" s="257">
        <v>97.731300000000005</v>
      </c>
      <c r="E117" s="257">
        <v>105.13120000000001</v>
      </c>
      <c r="F117" s="257">
        <v>104.23439999999999</v>
      </c>
      <c r="G117" s="257">
        <v>92.920500000000004</v>
      </c>
      <c r="H117" s="257">
        <v>101.3501</v>
      </c>
      <c r="I117" s="257">
        <v>162.01689999999999</v>
      </c>
      <c r="J117" s="257">
        <v>36.220700000000001</v>
      </c>
      <c r="K117" s="257">
        <v>110</v>
      </c>
      <c r="L117" s="257">
        <v>86.964600000000004</v>
      </c>
      <c r="M117" s="257">
        <v>101.4511</v>
      </c>
      <c r="N117" s="257">
        <v>101.02330000000001</v>
      </c>
      <c r="O117" s="257"/>
      <c r="P117" s="257">
        <v>101.02330000000001</v>
      </c>
    </row>
    <row r="118" spans="1:16" x14ac:dyDescent="0.2">
      <c r="A118" s="243"/>
      <c r="B118" s="256" t="s">
        <v>303</v>
      </c>
      <c r="C118" s="264">
        <v>0</v>
      </c>
      <c r="D118" s="264">
        <v>0</v>
      </c>
      <c r="E118" s="264">
        <v>0</v>
      </c>
      <c r="F118" s="264">
        <v>0</v>
      </c>
      <c r="G118" s="264">
        <v>0</v>
      </c>
      <c r="H118" s="264">
        <v>0</v>
      </c>
      <c r="I118" s="264">
        <v>0</v>
      </c>
      <c r="J118" s="264">
        <v>0</v>
      </c>
      <c r="K118" s="264">
        <v>0</v>
      </c>
      <c r="L118" s="264">
        <v>0</v>
      </c>
      <c r="M118" s="264">
        <v>0</v>
      </c>
      <c r="N118" s="264">
        <v>0</v>
      </c>
      <c r="O118" s="264"/>
      <c r="P118" s="264">
        <v>0</v>
      </c>
    </row>
    <row r="119" spans="1:16" x14ac:dyDescent="0.2">
      <c r="A119" s="243"/>
      <c r="B119" s="258" t="s">
        <v>282</v>
      </c>
      <c r="C119" s="259">
        <v>45060</v>
      </c>
      <c r="D119" s="259">
        <v>120073</v>
      </c>
      <c r="E119" s="259">
        <v>714693</v>
      </c>
      <c r="F119" s="259">
        <v>283998</v>
      </c>
      <c r="G119" s="259">
        <v>41235</v>
      </c>
      <c r="H119" s="259">
        <v>36722</v>
      </c>
      <c r="I119" s="259">
        <v>3870</v>
      </c>
      <c r="J119" s="259">
        <v>39100</v>
      </c>
      <c r="K119" s="259">
        <v>560</v>
      </c>
      <c r="L119" s="259">
        <v>249338</v>
      </c>
      <c r="M119" s="259">
        <v>37282</v>
      </c>
      <c r="N119" s="259">
        <v>1285311</v>
      </c>
      <c r="O119" s="259"/>
      <c r="P119" s="259">
        <v>1285311</v>
      </c>
    </row>
    <row r="120" spans="1:16" x14ac:dyDescent="0.2">
      <c r="A120" s="243"/>
      <c r="B120" s="260" t="s">
        <v>283</v>
      </c>
      <c r="C120" s="259">
        <v>44450</v>
      </c>
      <c r="D120" s="259">
        <v>111593</v>
      </c>
      <c r="E120" s="259">
        <v>656531</v>
      </c>
      <c r="F120" s="259">
        <v>260980</v>
      </c>
      <c r="G120" s="259">
        <v>38105</v>
      </c>
      <c r="H120" s="259">
        <v>36722</v>
      </c>
      <c r="I120" s="259">
        <v>3870</v>
      </c>
      <c r="J120" s="259">
        <v>36100</v>
      </c>
      <c r="K120" s="259">
        <v>514</v>
      </c>
      <c r="L120" s="259">
        <v>234118</v>
      </c>
      <c r="M120" s="259">
        <v>37236</v>
      </c>
      <c r="N120" s="259">
        <v>1188865</v>
      </c>
      <c r="O120" s="259"/>
      <c r="P120" s="259">
        <v>1188865</v>
      </c>
    </row>
    <row r="121" spans="1:16" x14ac:dyDescent="0.2">
      <c r="A121" s="243"/>
      <c r="B121" s="261" t="s">
        <v>284</v>
      </c>
      <c r="C121" s="259">
        <v>37649.61</v>
      </c>
      <c r="D121" s="259">
        <v>101945.46</v>
      </c>
      <c r="E121" s="259">
        <v>690812.8</v>
      </c>
      <c r="F121" s="259">
        <v>262345.82</v>
      </c>
      <c r="G121" s="259">
        <v>34235.11</v>
      </c>
      <c r="H121" s="259">
        <v>25405.99</v>
      </c>
      <c r="I121" s="259">
        <v>4830.3100000000004</v>
      </c>
      <c r="J121" s="259">
        <v>12491.91</v>
      </c>
      <c r="K121" s="259">
        <v>486.06</v>
      </c>
      <c r="L121" s="259">
        <v>191152.4</v>
      </c>
      <c r="M121" s="259">
        <v>25892.05</v>
      </c>
      <c r="N121" s="259">
        <v>1170203.07</v>
      </c>
      <c r="O121" s="259"/>
      <c r="P121" s="262">
        <v>1170203.07</v>
      </c>
    </row>
    <row r="122" spans="1:16" x14ac:dyDescent="0.2">
      <c r="A122" s="243"/>
      <c r="B122" s="261" t="s">
        <v>285</v>
      </c>
      <c r="C122" s="257">
        <v>83.554400000000001</v>
      </c>
      <c r="D122" s="257">
        <v>84.902900000000002</v>
      </c>
      <c r="E122" s="257">
        <v>96.658699999999996</v>
      </c>
      <c r="F122" s="257">
        <v>92.375900000000001</v>
      </c>
      <c r="G122" s="257">
        <v>83.0244</v>
      </c>
      <c r="H122" s="257">
        <v>69.184700000000007</v>
      </c>
      <c r="I122" s="257">
        <v>124.8142</v>
      </c>
      <c r="J122" s="257">
        <v>31.948599999999999</v>
      </c>
      <c r="K122" s="257">
        <v>86.796400000000006</v>
      </c>
      <c r="L122" s="257">
        <v>76.664000000000001</v>
      </c>
      <c r="M122" s="257">
        <v>69.449200000000005</v>
      </c>
      <c r="N122" s="257">
        <v>91.044399999999996</v>
      </c>
      <c r="O122" s="257"/>
      <c r="P122" s="257">
        <v>91.044399999999996</v>
      </c>
    </row>
    <row r="123" spans="1:16" x14ac:dyDescent="0.2">
      <c r="A123" s="243"/>
      <c r="B123" s="263" t="s">
        <v>286</v>
      </c>
      <c r="C123" s="257">
        <v>84.700999999999993</v>
      </c>
      <c r="D123" s="257">
        <v>91.354699999999994</v>
      </c>
      <c r="E123" s="257">
        <v>105.2217</v>
      </c>
      <c r="F123" s="257">
        <v>100.52330000000001</v>
      </c>
      <c r="G123" s="257">
        <v>89.844099999999997</v>
      </c>
      <c r="H123" s="257">
        <v>69.184700000000007</v>
      </c>
      <c r="I123" s="257">
        <v>124.8142</v>
      </c>
      <c r="J123" s="257">
        <v>34.6036</v>
      </c>
      <c r="K123" s="257">
        <v>94.5642</v>
      </c>
      <c r="L123" s="257">
        <v>81.647900000000007</v>
      </c>
      <c r="M123" s="257">
        <v>69.534999999999997</v>
      </c>
      <c r="N123" s="257">
        <v>98.430300000000003</v>
      </c>
      <c r="O123" s="257"/>
      <c r="P123" s="257">
        <v>98.430300000000003</v>
      </c>
    </row>
    <row r="124" spans="1:16" x14ac:dyDescent="0.2">
      <c r="A124" s="243"/>
      <c r="B124" s="256" t="s">
        <v>304</v>
      </c>
      <c r="C124" s="264">
        <v>0</v>
      </c>
      <c r="D124" s="264">
        <v>0</v>
      </c>
      <c r="E124" s="264">
        <v>0</v>
      </c>
      <c r="F124" s="264">
        <v>0</v>
      </c>
      <c r="G124" s="264">
        <v>0</v>
      </c>
      <c r="H124" s="264">
        <v>0</v>
      </c>
      <c r="I124" s="264">
        <v>0</v>
      </c>
      <c r="J124" s="264">
        <v>0</v>
      </c>
      <c r="K124" s="264">
        <v>0</v>
      </c>
      <c r="L124" s="264">
        <v>0</v>
      </c>
      <c r="M124" s="264">
        <v>0</v>
      </c>
      <c r="N124" s="264">
        <v>0</v>
      </c>
      <c r="O124" s="264"/>
      <c r="P124" s="264">
        <v>0</v>
      </c>
    </row>
    <row r="125" spans="1:16" x14ac:dyDescent="0.2">
      <c r="A125" s="243"/>
      <c r="B125" s="258" t="s">
        <v>282</v>
      </c>
      <c r="C125" s="259">
        <v>88066</v>
      </c>
      <c r="D125" s="259">
        <v>211548</v>
      </c>
      <c r="E125" s="259">
        <v>1194296</v>
      </c>
      <c r="F125" s="259">
        <v>462323</v>
      </c>
      <c r="G125" s="259">
        <v>69131</v>
      </c>
      <c r="H125" s="259">
        <v>29389</v>
      </c>
      <c r="I125" s="259">
        <v>12863</v>
      </c>
      <c r="J125" s="259">
        <v>43549</v>
      </c>
      <c r="K125" s="259"/>
      <c r="L125" s="259">
        <v>425157</v>
      </c>
      <c r="M125" s="259">
        <v>29389</v>
      </c>
      <c r="N125" s="259">
        <v>2111165</v>
      </c>
      <c r="O125" s="259"/>
      <c r="P125" s="259">
        <v>2111165</v>
      </c>
    </row>
    <row r="126" spans="1:16" x14ac:dyDescent="0.2">
      <c r="A126" s="243"/>
      <c r="B126" s="260" t="s">
        <v>283</v>
      </c>
      <c r="C126" s="259">
        <v>77999</v>
      </c>
      <c r="D126" s="259">
        <v>191065</v>
      </c>
      <c r="E126" s="259">
        <v>1092280</v>
      </c>
      <c r="F126" s="259">
        <v>424690</v>
      </c>
      <c r="G126" s="259">
        <v>61770</v>
      </c>
      <c r="H126" s="259">
        <v>28490</v>
      </c>
      <c r="I126" s="259">
        <v>12363</v>
      </c>
      <c r="J126" s="259">
        <v>37650</v>
      </c>
      <c r="K126" s="259"/>
      <c r="L126" s="259">
        <v>380847</v>
      </c>
      <c r="M126" s="259">
        <v>28490</v>
      </c>
      <c r="N126" s="259">
        <v>1926307</v>
      </c>
      <c r="O126" s="259"/>
      <c r="P126" s="259">
        <v>1926307</v>
      </c>
    </row>
    <row r="127" spans="1:16" x14ac:dyDescent="0.2">
      <c r="A127" s="243"/>
      <c r="B127" s="261" t="s">
        <v>284</v>
      </c>
      <c r="C127" s="259">
        <v>76661.89</v>
      </c>
      <c r="D127" s="259">
        <v>178206.03</v>
      </c>
      <c r="E127" s="259">
        <v>1104938.03</v>
      </c>
      <c r="F127" s="259">
        <v>421959.58</v>
      </c>
      <c r="G127" s="259">
        <v>58318.17</v>
      </c>
      <c r="H127" s="259">
        <v>29306.37</v>
      </c>
      <c r="I127" s="259">
        <v>7544.37</v>
      </c>
      <c r="J127" s="259">
        <v>11743.38</v>
      </c>
      <c r="K127" s="259"/>
      <c r="L127" s="259">
        <v>332473.84000000003</v>
      </c>
      <c r="M127" s="259">
        <v>29306.37</v>
      </c>
      <c r="N127" s="259">
        <v>1888677.82</v>
      </c>
      <c r="O127" s="259"/>
      <c r="P127" s="262">
        <v>1888677.82</v>
      </c>
    </row>
    <row r="128" spans="1:16" x14ac:dyDescent="0.2">
      <c r="A128" s="243"/>
      <c r="B128" s="261" t="s">
        <v>285</v>
      </c>
      <c r="C128" s="257">
        <v>87.0505</v>
      </c>
      <c r="D128" s="257">
        <v>84.239099999999993</v>
      </c>
      <c r="E128" s="257">
        <v>92.517899999999997</v>
      </c>
      <c r="F128" s="257">
        <v>91.269400000000005</v>
      </c>
      <c r="G128" s="257">
        <v>84.358900000000006</v>
      </c>
      <c r="H128" s="257">
        <v>99.718800000000002</v>
      </c>
      <c r="I128" s="257">
        <v>58.651699999999998</v>
      </c>
      <c r="J128" s="257">
        <v>26.965900000000001</v>
      </c>
      <c r="K128" s="257">
        <v>0</v>
      </c>
      <c r="L128" s="257">
        <v>78.200299999999999</v>
      </c>
      <c r="M128" s="257">
        <v>99.718800000000002</v>
      </c>
      <c r="N128" s="257">
        <v>89.461399999999998</v>
      </c>
      <c r="O128" s="257"/>
      <c r="P128" s="257">
        <v>89.461399999999998</v>
      </c>
    </row>
    <row r="129" spans="1:16" ht="13.5" thickBot="1" x14ac:dyDescent="0.25">
      <c r="A129" s="243"/>
      <c r="B129" s="265" t="s">
        <v>286</v>
      </c>
      <c r="C129" s="266">
        <v>98.285700000000006</v>
      </c>
      <c r="D129" s="266">
        <v>93.269800000000004</v>
      </c>
      <c r="E129" s="266">
        <v>101.1589</v>
      </c>
      <c r="F129" s="266">
        <v>99.357100000000003</v>
      </c>
      <c r="G129" s="266">
        <v>94.411799999999999</v>
      </c>
      <c r="H129" s="266">
        <v>102.8655</v>
      </c>
      <c r="I129" s="266">
        <v>61.023800000000001</v>
      </c>
      <c r="J129" s="266">
        <v>31.190899999999999</v>
      </c>
      <c r="K129" s="266">
        <v>0</v>
      </c>
      <c r="L129" s="266">
        <v>87.298500000000004</v>
      </c>
      <c r="M129" s="266">
        <v>102.8655</v>
      </c>
      <c r="N129" s="266">
        <v>98.046599999999998</v>
      </c>
      <c r="O129" s="266"/>
      <c r="P129" s="266">
        <v>98.046599999999998</v>
      </c>
    </row>
    <row r="130" spans="1:16" x14ac:dyDescent="0.2">
      <c r="A130" s="243"/>
      <c r="B130" s="256" t="s">
        <v>305</v>
      </c>
      <c r="C130" s="257">
        <v>0</v>
      </c>
      <c r="D130" s="257">
        <v>0</v>
      </c>
      <c r="E130" s="257">
        <v>0</v>
      </c>
      <c r="F130" s="257">
        <v>0</v>
      </c>
      <c r="G130" s="257">
        <v>0</v>
      </c>
      <c r="H130" s="257">
        <v>0</v>
      </c>
      <c r="I130" s="257">
        <v>0</v>
      </c>
      <c r="J130" s="257">
        <v>0</v>
      </c>
      <c r="K130" s="257">
        <v>0</v>
      </c>
      <c r="L130" s="257">
        <v>0</v>
      </c>
      <c r="M130" s="257">
        <v>0</v>
      </c>
      <c r="N130" s="257">
        <v>0</v>
      </c>
      <c r="O130" s="257"/>
      <c r="P130" s="257">
        <v>0</v>
      </c>
    </row>
    <row r="131" spans="1:16" x14ac:dyDescent="0.2">
      <c r="A131" s="243"/>
      <c r="B131" s="258" t="s">
        <v>282</v>
      </c>
      <c r="C131" s="259">
        <v>40149</v>
      </c>
      <c r="D131" s="259">
        <v>179866</v>
      </c>
      <c r="E131" s="259">
        <v>594589</v>
      </c>
      <c r="F131" s="259">
        <v>231161</v>
      </c>
      <c r="G131" s="259">
        <v>34260</v>
      </c>
      <c r="H131" s="259">
        <v>17195</v>
      </c>
      <c r="I131" s="259">
        <v>1611</v>
      </c>
      <c r="J131" s="259">
        <v>23790</v>
      </c>
      <c r="K131" s="259">
        <v>480</v>
      </c>
      <c r="L131" s="259">
        <v>279676</v>
      </c>
      <c r="M131" s="259">
        <v>17675</v>
      </c>
      <c r="N131" s="259">
        <v>1123101</v>
      </c>
      <c r="O131" s="259"/>
      <c r="P131" s="259">
        <v>1123101</v>
      </c>
    </row>
    <row r="132" spans="1:16" x14ac:dyDescent="0.2">
      <c r="A132" s="243"/>
      <c r="B132" s="260" t="s">
        <v>283</v>
      </c>
      <c r="C132" s="259">
        <v>35626</v>
      </c>
      <c r="D132" s="259">
        <v>170312</v>
      </c>
      <c r="E132" s="259">
        <v>545052</v>
      </c>
      <c r="F132" s="259">
        <v>211893</v>
      </c>
      <c r="G132" s="259">
        <v>31394</v>
      </c>
      <c r="H132" s="259">
        <v>16880</v>
      </c>
      <c r="I132" s="259">
        <v>1536</v>
      </c>
      <c r="J132" s="259">
        <v>21813</v>
      </c>
      <c r="K132" s="259">
        <v>440</v>
      </c>
      <c r="L132" s="259">
        <v>260681</v>
      </c>
      <c r="M132" s="259">
        <v>17320</v>
      </c>
      <c r="N132" s="259">
        <v>1034946</v>
      </c>
      <c r="O132" s="259"/>
      <c r="P132" s="259">
        <v>1034946</v>
      </c>
    </row>
    <row r="133" spans="1:16" x14ac:dyDescent="0.2">
      <c r="A133" s="243"/>
      <c r="B133" s="261" t="s">
        <v>284</v>
      </c>
      <c r="C133" s="259">
        <v>37683.480000000003</v>
      </c>
      <c r="D133" s="259">
        <v>82929.17</v>
      </c>
      <c r="E133" s="259">
        <v>537494.78</v>
      </c>
      <c r="F133" s="259">
        <v>208397.02</v>
      </c>
      <c r="G133" s="259">
        <v>28334.17</v>
      </c>
      <c r="H133" s="259">
        <v>12989.64</v>
      </c>
      <c r="I133" s="259">
        <v>3735.57</v>
      </c>
      <c r="J133" s="259">
        <v>7328.3</v>
      </c>
      <c r="K133" s="259">
        <v>403.52</v>
      </c>
      <c r="L133" s="259">
        <v>160010.69</v>
      </c>
      <c r="M133" s="259">
        <v>13393.16</v>
      </c>
      <c r="N133" s="259">
        <v>919295.65</v>
      </c>
      <c r="O133" s="259"/>
      <c r="P133" s="262">
        <v>919295.65</v>
      </c>
    </row>
    <row r="134" spans="1:16" x14ac:dyDescent="0.2">
      <c r="A134" s="243"/>
      <c r="B134" s="261" t="s">
        <v>285</v>
      </c>
      <c r="C134" s="257">
        <v>93.859099999999998</v>
      </c>
      <c r="D134" s="257">
        <v>46.106099999999998</v>
      </c>
      <c r="E134" s="257">
        <v>90.3977</v>
      </c>
      <c r="F134" s="257">
        <v>90.152299999999997</v>
      </c>
      <c r="G134" s="257">
        <v>82.703400000000002</v>
      </c>
      <c r="H134" s="257">
        <v>75.543099999999995</v>
      </c>
      <c r="I134" s="257">
        <v>231.87899999999999</v>
      </c>
      <c r="J134" s="257">
        <v>30.804099999999998</v>
      </c>
      <c r="K134" s="257">
        <v>84.066699999999997</v>
      </c>
      <c r="L134" s="257">
        <v>57.212899999999998</v>
      </c>
      <c r="M134" s="257">
        <v>75.774600000000007</v>
      </c>
      <c r="N134" s="257">
        <v>81.853300000000004</v>
      </c>
      <c r="O134" s="257"/>
      <c r="P134" s="257">
        <v>81.853300000000004</v>
      </c>
    </row>
    <row r="135" spans="1:16" x14ac:dyDescent="0.2">
      <c r="A135" s="243"/>
      <c r="B135" s="263" t="s">
        <v>286</v>
      </c>
      <c r="C135" s="257">
        <v>105.7752</v>
      </c>
      <c r="D135" s="257">
        <v>48.692500000000003</v>
      </c>
      <c r="E135" s="257">
        <v>98.613500000000002</v>
      </c>
      <c r="F135" s="257">
        <v>98.350099999999998</v>
      </c>
      <c r="G135" s="257">
        <v>90.253500000000003</v>
      </c>
      <c r="H135" s="257">
        <v>76.952799999999996</v>
      </c>
      <c r="I135" s="257">
        <v>243.2012</v>
      </c>
      <c r="J135" s="257">
        <v>33.595999999999997</v>
      </c>
      <c r="K135" s="257">
        <v>91.709100000000007</v>
      </c>
      <c r="L135" s="257">
        <v>61.381799999999998</v>
      </c>
      <c r="M135" s="257">
        <v>77.327699999999993</v>
      </c>
      <c r="N135" s="257">
        <v>88.825500000000005</v>
      </c>
      <c r="O135" s="257"/>
      <c r="P135" s="257">
        <v>88.825500000000005</v>
      </c>
    </row>
    <row r="136" spans="1:16" x14ac:dyDescent="0.2">
      <c r="A136" s="243"/>
      <c r="B136" s="256" t="s">
        <v>306</v>
      </c>
      <c r="C136" s="264">
        <v>0</v>
      </c>
      <c r="D136" s="264">
        <v>0</v>
      </c>
      <c r="E136" s="264">
        <v>0</v>
      </c>
      <c r="F136" s="264">
        <v>0</v>
      </c>
      <c r="G136" s="264">
        <v>0</v>
      </c>
      <c r="H136" s="264">
        <v>0</v>
      </c>
      <c r="I136" s="264">
        <v>0</v>
      </c>
      <c r="J136" s="264">
        <v>0</v>
      </c>
      <c r="K136" s="264">
        <v>0</v>
      </c>
      <c r="L136" s="264">
        <v>0</v>
      </c>
      <c r="M136" s="264">
        <v>0</v>
      </c>
      <c r="N136" s="264">
        <v>0</v>
      </c>
      <c r="O136" s="264"/>
      <c r="P136" s="264">
        <v>0</v>
      </c>
    </row>
    <row r="137" spans="1:16" x14ac:dyDescent="0.2">
      <c r="A137" s="243"/>
      <c r="B137" s="258" t="s">
        <v>282</v>
      </c>
      <c r="C137" s="259">
        <v>54924</v>
      </c>
      <c r="D137" s="259">
        <v>135072</v>
      </c>
      <c r="E137" s="259">
        <v>518603</v>
      </c>
      <c r="F137" s="259">
        <v>203894</v>
      </c>
      <c r="G137" s="259">
        <v>32001</v>
      </c>
      <c r="H137" s="259">
        <v>20793</v>
      </c>
      <c r="I137" s="259">
        <v>2750</v>
      </c>
      <c r="J137" s="259">
        <v>32400</v>
      </c>
      <c r="K137" s="259"/>
      <c r="L137" s="259">
        <v>257147</v>
      </c>
      <c r="M137" s="259">
        <v>20793</v>
      </c>
      <c r="N137" s="259">
        <v>1000437</v>
      </c>
      <c r="O137" s="259"/>
      <c r="P137" s="259">
        <v>1000437</v>
      </c>
    </row>
    <row r="138" spans="1:16" x14ac:dyDescent="0.2">
      <c r="A138" s="243"/>
      <c r="B138" s="260" t="s">
        <v>283</v>
      </c>
      <c r="C138" s="259">
        <v>47002</v>
      </c>
      <c r="D138" s="259">
        <v>121862</v>
      </c>
      <c r="E138" s="259">
        <v>469596</v>
      </c>
      <c r="F138" s="259">
        <v>185075</v>
      </c>
      <c r="G138" s="259">
        <v>28930</v>
      </c>
      <c r="H138" s="259">
        <v>20367</v>
      </c>
      <c r="I138" s="259">
        <v>2620</v>
      </c>
      <c r="J138" s="259">
        <v>27480</v>
      </c>
      <c r="K138" s="259"/>
      <c r="L138" s="259">
        <v>227894</v>
      </c>
      <c r="M138" s="259">
        <v>20367</v>
      </c>
      <c r="N138" s="259">
        <v>902932</v>
      </c>
      <c r="O138" s="259"/>
      <c r="P138" s="259">
        <v>902932</v>
      </c>
    </row>
    <row r="139" spans="1:16" x14ac:dyDescent="0.2">
      <c r="A139" s="243"/>
      <c r="B139" s="261" t="s">
        <v>284</v>
      </c>
      <c r="C139" s="259">
        <v>35202.99</v>
      </c>
      <c r="D139" s="259">
        <v>98124.02</v>
      </c>
      <c r="E139" s="259">
        <v>487970.62</v>
      </c>
      <c r="F139" s="259">
        <v>189281.48</v>
      </c>
      <c r="G139" s="259">
        <v>24751.5</v>
      </c>
      <c r="H139" s="259">
        <v>12526.42</v>
      </c>
      <c r="I139" s="259">
        <v>2041.84</v>
      </c>
      <c r="J139" s="259">
        <v>4411.1400000000003</v>
      </c>
      <c r="K139" s="259"/>
      <c r="L139" s="259">
        <v>164531.49</v>
      </c>
      <c r="M139" s="259">
        <v>12526.42</v>
      </c>
      <c r="N139" s="259">
        <v>854310.01</v>
      </c>
      <c r="O139" s="259"/>
      <c r="P139" s="262">
        <v>854310.01</v>
      </c>
    </row>
    <row r="140" spans="1:16" x14ac:dyDescent="0.2">
      <c r="A140" s="243"/>
      <c r="B140" s="261" t="s">
        <v>285</v>
      </c>
      <c r="C140" s="257">
        <v>64.093999999999994</v>
      </c>
      <c r="D140" s="257">
        <v>72.645700000000005</v>
      </c>
      <c r="E140" s="257">
        <v>94.093299999999999</v>
      </c>
      <c r="F140" s="257">
        <v>92.833299999999994</v>
      </c>
      <c r="G140" s="257">
        <v>77.346000000000004</v>
      </c>
      <c r="H140" s="257">
        <v>60.243400000000001</v>
      </c>
      <c r="I140" s="257">
        <v>74.248699999999999</v>
      </c>
      <c r="J140" s="257">
        <v>13.614599999999999</v>
      </c>
      <c r="K140" s="257">
        <v>0</v>
      </c>
      <c r="L140" s="257">
        <v>63.983400000000003</v>
      </c>
      <c r="M140" s="257">
        <v>60.243400000000001</v>
      </c>
      <c r="N140" s="257">
        <v>85.393699999999995</v>
      </c>
      <c r="O140" s="257"/>
      <c r="P140" s="257">
        <v>85.393699999999995</v>
      </c>
    </row>
    <row r="141" spans="1:16" x14ac:dyDescent="0.2">
      <c r="A141" s="243"/>
      <c r="B141" s="263" t="s">
        <v>286</v>
      </c>
      <c r="C141" s="257">
        <v>74.896799999999999</v>
      </c>
      <c r="D141" s="257">
        <v>80.520600000000002</v>
      </c>
      <c r="E141" s="257">
        <v>103.91289999999999</v>
      </c>
      <c r="F141" s="257">
        <v>102.27290000000001</v>
      </c>
      <c r="G141" s="257">
        <v>85.5565</v>
      </c>
      <c r="H141" s="257">
        <v>61.503500000000003</v>
      </c>
      <c r="I141" s="257">
        <v>77.9328</v>
      </c>
      <c r="J141" s="257">
        <v>16.052199999999999</v>
      </c>
      <c r="K141" s="257">
        <v>0</v>
      </c>
      <c r="L141" s="257">
        <v>72.1965</v>
      </c>
      <c r="M141" s="257">
        <v>61.503500000000003</v>
      </c>
      <c r="N141" s="257">
        <v>94.615099999999998</v>
      </c>
      <c r="O141" s="257"/>
      <c r="P141" s="257">
        <v>94.615099999999998</v>
      </c>
    </row>
    <row r="142" spans="1:16" x14ac:dyDescent="0.2">
      <c r="A142" s="243"/>
      <c r="B142" s="256" t="s">
        <v>307</v>
      </c>
      <c r="C142" s="264">
        <v>0</v>
      </c>
      <c r="D142" s="264">
        <v>0</v>
      </c>
      <c r="E142" s="264">
        <v>0</v>
      </c>
      <c r="F142" s="264">
        <v>0</v>
      </c>
      <c r="G142" s="264">
        <v>0</v>
      </c>
      <c r="H142" s="264">
        <v>0</v>
      </c>
      <c r="I142" s="264">
        <v>0</v>
      </c>
      <c r="J142" s="264">
        <v>0</v>
      </c>
      <c r="K142" s="264">
        <v>0</v>
      </c>
      <c r="L142" s="264">
        <v>0</v>
      </c>
      <c r="M142" s="264">
        <v>0</v>
      </c>
      <c r="N142" s="264">
        <v>0</v>
      </c>
      <c r="O142" s="264"/>
      <c r="P142" s="264">
        <v>0</v>
      </c>
    </row>
    <row r="143" spans="1:16" x14ac:dyDescent="0.2">
      <c r="A143" s="243"/>
      <c r="B143" s="258" t="s">
        <v>282</v>
      </c>
      <c r="C143" s="259">
        <v>24100</v>
      </c>
      <c r="D143" s="259">
        <v>67837</v>
      </c>
      <c r="E143" s="259">
        <v>370893</v>
      </c>
      <c r="F143" s="259">
        <v>148973</v>
      </c>
      <c r="G143" s="259">
        <v>19793</v>
      </c>
      <c r="H143" s="259">
        <v>23218</v>
      </c>
      <c r="I143" s="259">
        <v>1122</v>
      </c>
      <c r="J143" s="259">
        <v>14000</v>
      </c>
      <c r="K143" s="259"/>
      <c r="L143" s="259">
        <v>126852</v>
      </c>
      <c r="M143" s="259">
        <v>23218</v>
      </c>
      <c r="N143" s="259">
        <v>669936</v>
      </c>
      <c r="O143" s="259"/>
      <c r="P143" s="259">
        <v>669936</v>
      </c>
    </row>
    <row r="144" spans="1:16" x14ac:dyDescent="0.2">
      <c r="A144" s="243"/>
      <c r="B144" s="260" t="s">
        <v>283</v>
      </c>
      <c r="C144" s="259">
        <v>19155</v>
      </c>
      <c r="D144" s="259">
        <v>61832</v>
      </c>
      <c r="E144" s="259">
        <v>341427</v>
      </c>
      <c r="F144" s="259">
        <v>137106</v>
      </c>
      <c r="G144" s="259">
        <v>18318</v>
      </c>
      <c r="H144" s="259">
        <v>22950</v>
      </c>
      <c r="I144" s="259">
        <v>1022</v>
      </c>
      <c r="J144" s="259">
        <v>12350</v>
      </c>
      <c r="K144" s="259"/>
      <c r="L144" s="259">
        <v>112677</v>
      </c>
      <c r="M144" s="259">
        <v>22950</v>
      </c>
      <c r="N144" s="259">
        <v>614160</v>
      </c>
      <c r="O144" s="259"/>
      <c r="P144" s="259">
        <v>614160</v>
      </c>
    </row>
    <row r="145" spans="1:16" x14ac:dyDescent="0.2">
      <c r="A145" s="243"/>
      <c r="B145" s="261" t="s">
        <v>284</v>
      </c>
      <c r="C145" s="259">
        <v>19030.04</v>
      </c>
      <c r="D145" s="259">
        <v>54187.93</v>
      </c>
      <c r="E145" s="259">
        <v>340869.35</v>
      </c>
      <c r="F145" s="259">
        <v>129642.15</v>
      </c>
      <c r="G145" s="259">
        <v>17050.419999999998</v>
      </c>
      <c r="H145" s="259">
        <v>7631.74</v>
      </c>
      <c r="I145" s="259">
        <v>1142.77</v>
      </c>
      <c r="J145" s="259">
        <v>1799.87</v>
      </c>
      <c r="K145" s="259"/>
      <c r="L145" s="259">
        <v>93211.03</v>
      </c>
      <c r="M145" s="259">
        <v>7631.74</v>
      </c>
      <c r="N145" s="259">
        <v>571354.27</v>
      </c>
      <c r="O145" s="259"/>
      <c r="P145" s="262">
        <v>571354.27</v>
      </c>
    </row>
    <row r="146" spans="1:16" x14ac:dyDescent="0.2">
      <c r="A146" s="243"/>
      <c r="B146" s="261" t="s">
        <v>285</v>
      </c>
      <c r="C146" s="257">
        <v>78.962800000000001</v>
      </c>
      <c r="D146" s="257">
        <v>79.879599999999996</v>
      </c>
      <c r="E146" s="257">
        <v>91.905000000000001</v>
      </c>
      <c r="F146" s="257">
        <v>87.023899999999998</v>
      </c>
      <c r="G146" s="257">
        <v>86.143699999999995</v>
      </c>
      <c r="H146" s="257">
        <v>32.869900000000001</v>
      </c>
      <c r="I146" s="257">
        <v>101.85120000000001</v>
      </c>
      <c r="J146" s="257">
        <v>12.856199999999999</v>
      </c>
      <c r="K146" s="257">
        <v>0</v>
      </c>
      <c r="L146" s="257">
        <v>73.480099999999993</v>
      </c>
      <c r="M146" s="257">
        <v>32.869900000000001</v>
      </c>
      <c r="N146" s="257">
        <v>85.284899999999993</v>
      </c>
      <c r="O146" s="257"/>
      <c r="P146" s="257">
        <v>85.284899999999993</v>
      </c>
    </row>
    <row r="147" spans="1:16" x14ac:dyDescent="0.2">
      <c r="A147" s="243"/>
      <c r="B147" s="263" t="s">
        <v>286</v>
      </c>
      <c r="C147" s="257">
        <v>99.3476</v>
      </c>
      <c r="D147" s="257">
        <v>87.6374</v>
      </c>
      <c r="E147" s="257">
        <v>99.836699999999993</v>
      </c>
      <c r="F147" s="257">
        <v>94.556100000000001</v>
      </c>
      <c r="G147" s="257">
        <v>93.080100000000002</v>
      </c>
      <c r="H147" s="257">
        <v>33.253799999999998</v>
      </c>
      <c r="I147" s="257">
        <v>111.81699999999999</v>
      </c>
      <c r="J147" s="257">
        <v>14.5738</v>
      </c>
      <c r="K147" s="257">
        <v>0</v>
      </c>
      <c r="L147" s="257">
        <v>82.724100000000007</v>
      </c>
      <c r="M147" s="257">
        <v>33.253799999999998</v>
      </c>
      <c r="N147" s="257">
        <v>93.030199999999994</v>
      </c>
      <c r="O147" s="257"/>
      <c r="P147" s="257">
        <v>93.030199999999994</v>
      </c>
    </row>
    <row r="148" spans="1:16" x14ac:dyDescent="0.2">
      <c r="A148" s="243"/>
      <c r="B148" s="256" t="s">
        <v>308</v>
      </c>
      <c r="C148" s="264">
        <v>0</v>
      </c>
      <c r="D148" s="264">
        <v>0</v>
      </c>
      <c r="E148" s="264">
        <v>0</v>
      </c>
      <c r="F148" s="264">
        <v>0</v>
      </c>
      <c r="G148" s="264">
        <v>0</v>
      </c>
      <c r="H148" s="264">
        <v>0</v>
      </c>
      <c r="I148" s="264">
        <v>0</v>
      </c>
      <c r="J148" s="264">
        <v>0</v>
      </c>
      <c r="K148" s="264">
        <v>0</v>
      </c>
      <c r="L148" s="264">
        <v>0</v>
      </c>
      <c r="M148" s="264">
        <v>0</v>
      </c>
      <c r="N148" s="264">
        <v>0</v>
      </c>
      <c r="O148" s="264"/>
      <c r="P148" s="264">
        <v>0</v>
      </c>
    </row>
    <row r="149" spans="1:16" x14ac:dyDescent="0.2">
      <c r="A149" s="243"/>
      <c r="B149" s="258" t="s">
        <v>282</v>
      </c>
      <c r="C149" s="259">
        <v>54440</v>
      </c>
      <c r="D149" s="259">
        <v>128227</v>
      </c>
      <c r="E149" s="259">
        <v>737547</v>
      </c>
      <c r="F149" s="259">
        <v>288467</v>
      </c>
      <c r="G149" s="259">
        <v>37880</v>
      </c>
      <c r="H149" s="259">
        <v>25745</v>
      </c>
      <c r="I149" s="259">
        <v>4644</v>
      </c>
      <c r="J149" s="259">
        <v>23440</v>
      </c>
      <c r="K149" s="259"/>
      <c r="L149" s="259">
        <v>248631</v>
      </c>
      <c r="M149" s="259">
        <v>25745</v>
      </c>
      <c r="N149" s="259">
        <v>1300390</v>
      </c>
      <c r="O149" s="259"/>
      <c r="P149" s="259">
        <v>1300390</v>
      </c>
    </row>
    <row r="150" spans="1:16" x14ac:dyDescent="0.2">
      <c r="A150" s="243"/>
      <c r="B150" s="260" t="s">
        <v>283</v>
      </c>
      <c r="C150" s="259">
        <v>49020</v>
      </c>
      <c r="D150" s="259">
        <v>116023</v>
      </c>
      <c r="E150" s="259">
        <v>675273</v>
      </c>
      <c r="F150" s="259">
        <v>264312</v>
      </c>
      <c r="G150" s="259">
        <v>34063</v>
      </c>
      <c r="H150" s="259">
        <v>25240</v>
      </c>
      <c r="I150" s="259">
        <v>4494</v>
      </c>
      <c r="J150" s="259">
        <v>18840</v>
      </c>
      <c r="K150" s="259"/>
      <c r="L150" s="259">
        <v>222440</v>
      </c>
      <c r="M150" s="259">
        <v>25240</v>
      </c>
      <c r="N150" s="259">
        <v>1187265</v>
      </c>
      <c r="O150" s="259"/>
      <c r="P150" s="259">
        <v>1187265</v>
      </c>
    </row>
    <row r="151" spans="1:16" x14ac:dyDescent="0.2">
      <c r="A151" s="243"/>
      <c r="B151" s="261" t="s">
        <v>284</v>
      </c>
      <c r="C151" s="259">
        <v>52298.37</v>
      </c>
      <c r="D151" s="259">
        <v>133881.92000000001</v>
      </c>
      <c r="E151" s="259">
        <v>675070.76</v>
      </c>
      <c r="F151" s="259">
        <v>261718.15</v>
      </c>
      <c r="G151" s="259">
        <v>33948.43</v>
      </c>
      <c r="H151" s="259">
        <v>18529.689999999999</v>
      </c>
      <c r="I151" s="259">
        <v>3414.15</v>
      </c>
      <c r="J151" s="259">
        <v>6292.34</v>
      </c>
      <c r="K151" s="259"/>
      <c r="L151" s="259">
        <v>229835.21</v>
      </c>
      <c r="M151" s="259">
        <v>18529.689999999999</v>
      </c>
      <c r="N151" s="259">
        <v>1185153.81</v>
      </c>
      <c r="O151" s="259"/>
      <c r="P151" s="262">
        <v>1185153.81</v>
      </c>
    </row>
    <row r="152" spans="1:16" x14ac:dyDescent="0.2">
      <c r="A152" s="243"/>
      <c r="B152" s="261" t="s">
        <v>285</v>
      </c>
      <c r="C152" s="257">
        <v>96.066100000000006</v>
      </c>
      <c r="D152" s="257">
        <v>104.4101</v>
      </c>
      <c r="E152" s="257">
        <v>91.529200000000003</v>
      </c>
      <c r="F152" s="257">
        <v>90.727199999999996</v>
      </c>
      <c r="G152" s="257">
        <v>89.620999999999995</v>
      </c>
      <c r="H152" s="257">
        <v>71.9739</v>
      </c>
      <c r="I152" s="257">
        <v>73.517399999999995</v>
      </c>
      <c r="J152" s="257">
        <v>26.8445</v>
      </c>
      <c r="K152" s="257">
        <v>0</v>
      </c>
      <c r="L152" s="257">
        <v>92.440299999999993</v>
      </c>
      <c r="M152" s="257">
        <v>71.9739</v>
      </c>
      <c r="N152" s="257">
        <v>91.138300000000001</v>
      </c>
      <c r="O152" s="257"/>
      <c r="P152" s="257">
        <v>91.138300000000001</v>
      </c>
    </row>
    <row r="153" spans="1:16" x14ac:dyDescent="0.2">
      <c r="A153" s="243"/>
      <c r="B153" s="263" t="s">
        <v>286</v>
      </c>
      <c r="C153" s="257">
        <v>106.6878</v>
      </c>
      <c r="D153" s="257">
        <v>115.3926</v>
      </c>
      <c r="E153" s="257">
        <v>99.970100000000002</v>
      </c>
      <c r="F153" s="257">
        <v>99.018600000000006</v>
      </c>
      <c r="G153" s="257">
        <v>99.663700000000006</v>
      </c>
      <c r="H153" s="257">
        <v>73.414000000000001</v>
      </c>
      <c r="I153" s="257">
        <v>75.971299999999999</v>
      </c>
      <c r="J153" s="257">
        <v>33.398800000000001</v>
      </c>
      <c r="K153" s="257">
        <v>0</v>
      </c>
      <c r="L153" s="257">
        <v>103.3246</v>
      </c>
      <c r="M153" s="257">
        <v>73.414000000000001</v>
      </c>
      <c r="N153" s="257">
        <v>99.822199999999995</v>
      </c>
      <c r="O153" s="257"/>
      <c r="P153" s="257">
        <v>99.822199999999995</v>
      </c>
    </row>
    <row r="154" spans="1:16" x14ac:dyDescent="0.2">
      <c r="A154" s="243"/>
      <c r="B154" s="256" t="s">
        <v>309</v>
      </c>
      <c r="C154" s="264">
        <v>0</v>
      </c>
      <c r="D154" s="264">
        <v>0</v>
      </c>
      <c r="E154" s="264">
        <v>0</v>
      </c>
      <c r="F154" s="264">
        <v>0</v>
      </c>
      <c r="G154" s="264">
        <v>0</v>
      </c>
      <c r="H154" s="264">
        <v>0</v>
      </c>
      <c r="I154" s="264">
        <v>0</v>
      </c>
      <c r="J154" s="264">
        <v>0</v>
      </c>
      <c r="K154" s="264">
        <v>0</v>
      </c>
      <c r="L154" s="264">
        <v>0</v>
      </c>
      <c r="M154" s="264">
        <v>0</v>
      </c>
      <c r="N154" s="264">
        <v>0</v>
      </c>
      <c r="O154" s="264"/>
      <c r="P154" s="264">
        <v>0</v>
      </c>
    </row>
    <row r="155" spans="1:16" x14ac:dyDescent="0.2">
      <c r="A155" s="243"/>
      <c r="B155" s="258" t="s">
        <v>282</v>
      </c>
      <c r="C155" s="259">
        <v>55324</v>
      </c>
      <c r="D155" s="259">
        <v>122931</v>
      </c>
      <c r="E155" s="259">
        <v>580300</v>
      </c>
      <c r="F155" s="259">
        <v>228131</v>
      </c>
      <c r="G155" s="259">
        <v>29548</v>
      </c>
      <c r="H155" s="259">
        <v>23611</v>
      </c>
      <c r="I155" s="259">
        <v>3778</v>
      </c>
      <c r="J155" s="259">
        <v>23250</v>
      </c>
      <c r="K155" s="259">
        <v>50</v>
      </c>
      <c r="L155" s="259">
        <v>234831</v>
      </c>
      <c r="M155" s="259">
        <v>23661</v>
      </c>
      <c r="N155" s="259">
        <v>1066923</v>
      </c>
      <c r="O155" s="259"/>
      <c r="P155" s="259">
        <v>1066923</v>
      </c>
    </row>
    <row r="156" spans="1:16" x14ac:dyDescent="0.2">
      <c r="A156" s="243"/>
      <c r="B156" s="260" t="s">
        <v>283</v>
      </c>
      <c r="C156" s="259">
        <v>47148</v>
      </c>
      <c r="D156" s="259">
        <v>111803</v>
      </c>
      <c r="E156" s="259">
        <v>531682</v>
      </c>
      <c r="F156" s="259">
        <v>209018</v>
      </c>
      <c r="G156" s="259">
        <v>27070</v>
      </c>
      <c r="H156" s="259">
        <v>23231</v>
      </c>
      <c r="I156" s="259">
        <v>3778</v>
      </c>
      <c r="J156" s="259">
        <v>18750</v>
      </c>
      <c r="K156" s="259">
        <v>50</v>
      </c>
      <c r="L156" s="259">
        <v>208549</v>
      </c>
      <c r="M156" s="259">
        <v>23281</v>
      </c>
      <c r="N156" s="259">
        <v>972530</v>
      </c>
      <c r="O156" s="259"/>
      <c r="P156" s="259">
        <v>972530</v>
      </c>
    </row>
    <row r="157" spans="1:16" x14ac:dyDescent="0.2">
      <c r="A157" s="243"/>
      <c r="B157" s="261" t="s">
        <v>284</v>
      </c>
      <c r="C157" s="259">
        <v>44791.79</v>
      </c>
      <c r="D157" s="259">
        <v>103272.17</v>
      </c>
      <c r="E157" s="259">
        <v>540399.77</v>
      </c>
      <c r="F157" s="259">
        <v>213412.78</v>
      </c>
      <c r="G157" s="259">
        <v>27250.3</v>
      </c>
      <c r="H157" s="259">
        <v>17094.41</v>
      </c>
      <c r="I157" s="259">
        <v>3506.27</v>
      </c>
      <c r="J157" s="259">
        <v>3997.73</v>
      </c>
      <c r="K157" s="259">
        <v>72.599999999999994</v>
      </c>
      <c r="L157" s="259">
        <v>182818.26</v>
      </c>
      <c r="M157" s="259">
        <v>17167.009999999998</v>
      </c>
      <c r="N157" s="259">
        <v>953797.82</v>
      </c>
      <c r="O157" s="259"/>
      <c r="P157" s="262">
        <v>953797.82</v>
      </c>
    </row>
    <row r="158" spans="1:16" x14ac:dyDescent="0.2">
      <c r="A158" s="243"/>
      <c r="B158" s="261" t="s">
        <v>285</v>
      </c>
      <c r="C158" s="257">
        <v>80.962699999999998</v>
      </c>
      <c r="D158" s="257">
        <v>84.008200000000002</v>
      </c>
      <c r="E158" s="257">
        <v>93.124200000000002</v>
      </c>
      <c r="F158" s="257">
        <v>93.548299999999998</v>
      </c>
      <c r="G158" s="257">
        <v>92.223799999999997</v>
      </c>
      <c r="H158" s="257">
        <v>72.400199999999998</v>
      </c>
      <c r="I158" s="257">
        <v>92.807599999999994</v>
      </c>
      <c r="J158" s="257">
        <v>17.194500000000001</v>
      </c>
      <c r="K158" s="257">
        <v>145.19999999999999</v>
      </c>
      <c r="L158" s="257">
        <v>77.850999999999999</v>
      </c>
      <c r="M158" s="257">
        <v>72.554000000000002</v>
      </c>
      <c r="N158" s="257">
        <v>89.397099999999995</v>
      </c>
      <c r="O158" s="257"/>
      <c r="P158" s="257">
        <v>89.397099999999995</v>
      </c>
    </row>
    <row r="159" spans="1:16" x14ac:dyDescent="0.2">
      <c r="A159" s="243"/>
      <c r="B159" s="263" t="s">
        <v>286</v>
      </c>
      <c r="C159" s="257">
        <v>95.002499999999998</v>
      </c>
      <c r="D159" s="257">
        <v>92.369799999999998</v>
      </c>
      <c r="E159" s="257">
        <v>101.6397</v>
      </c>
      <c r="F159" s="257">
        <v>102.1026</v>
      </c>
      <c r="G159" s="257">
        <v>100.6661</v>
      </c>
      <c r="H159" s="257">
        <v>73.584500000000006</v>
      </c>
      <c r="I159" s="257">
        <v>92.807599999999994</v>
      </c>
      <c r="J159" s="257">
        <v>21.321200000000001</v>
      </c>
      <c r="K159" s="257">
        <v>145.19999999999999</v>
      </c>
      <c r="L159" s="257">
        <v>87.662000000000006</v>
      </c>
      <c r="M159" s="257">
        <v>73.738299999999995</v>
      </c>
      <c r="N159" s="257">
        <v>98.073899999999995</v>
      </c>
      <c r="O159" s="257"/>
      <c r="P159" s="257">
        <v>98.073899999999995</v>
      </c>
    </row>
    <row r="160" spans="1:16" x14ac:dyDescent="0.2">
      <c r="A160" s="243"/>
      <c r="B160" s="256" t="s">
        <v>310</v>
      </c>
      <c r="C160" s="264">
        <v>0</v>
      </c>
      <c r="D160" s="264">
        <v>0</v>
      </c>
      <c r="E160" s="264">
        <v>0</v>
      </c>
      <c r="F160" s="264">
        <v>0</v>
      </c>
      <c r="G160" s="264">
        <v>0</v>
      </c>
      <c r="H160" s="264">
        <v>0</v>
      </c>
      <c r="I160" s="264">
        <v>0</v>
      </c>
      <c r="J160" s="264">
        <v>0</v>
      </c>
      <c r="K160" s="264">
        <v>0</v>
      </c>
      <c r="L160" s="264">
        <v>0</v>
      </c>
      <c r="M160" s="264">
        <v>0</v>
      </c>
      <c r="N160" s="264">
        <v>0</v>
      </c>
      <c r="O160" s="264"/>
      <c r="P160" s="264">
        <v>0</v>
      </c>
    </row>
    <row r="161" spans="1:16" x14ac:dyDescent="0.2">
      <c r="A161" s="243"/>
      <c r="B161" s="258" t="s">
        <v>282</v>
      </c>
      <c r="C161" s="259">
        <v>103937</v>
      </c>
      <c r="D161" s="259">
        <v>192192</v>
      </c>
      <c r="E161" s="259">
        <v>1201208</v>
      </c>
      <c r="F161" s="259">
        <v>463617</v>
      </c>
      <c r="G161" s="259">
        <v>69608</v>
      </c>
      <c r="H161" s="259">
        <v>25791</v>
      </c>
      <c r="I161" s="259">
        <v>10199</v>
      </c>
      <c r="J161" s="259">
        <v>71900</v>
      </c>
      <c r="K161" s="259">
        <v>210</v>
      </c>
      <c r="L161" s="259">
        <v>447836</v>
      </c>
      <c r="M161" s="259">
        <v>26001</v>
      </c>
      <c r="N161" s="259">
        <v>2138662</v>
      </c>
      <c r="O161" s="259"/>
      <c r="P161" s="259">
        <v>2138662</v>
      </c>
    </row>
    <row r="162" spans="1:16" x14ac:dyDescent="0.2">
      <c r="A162" s="243"/>
      <c r="B162" s="260" t="s">
        <v>283</v>
      </c>
      <c r="C162" s="259">
        <v>87710</v>
      </c>
      <c r="D162" s="259">
        <v>174053</v>
      </c>
      <c r="E162" s="259">
        <v>1101288</v>
      </c>
      <c r="F162" s="259">
        <v>423885</v>
      </c>
      <c r="G162" s="259">
        <v>63763</v>
      </c>
      <c r="H162" s="259">
        <v>25111</v>
      </c>
      <c r="I162" s="259">
        <v>8982</v>
      </c>
      <c r="J162" s="259">
        <v>65850</v>
      </c>
      <c r="K162" s="259">
        <v>105</v>
      </c>
      <c r="L162" s="259">
        <v>400358</v>
      </c>
      <c r="M162" s="259">
        <v>25216</v>
      </c>
      <c r="N162" s="259">
        <v>1950747</v>
      </c>
      <c r="O162" s="259"/>
      <c r="P162" s="259">
        <v>1950747</v>
      </c>
    </row>
    <row r="163" spans="1:16" x14ac:dyDescent="0.2">
      <c r="A163" s="243"/>
      <c r="B163" s="261" t="s">
        <v>284</v>
      </c>
      <c r="C163" s="259">
        <v>89447.33</v>
      </c>
      <c r="D163" s="259">
        <v>195503.73</v>
      </c>
      <c r="E163" s="259">
        <v>1135472.8700000001</v>
      </c>
      <c r="F163" s="259">
        <v>426037.41</v>
      </c>
      <c r="G163" s="259">
        <v>58949.32</v>
      </c>
      <c r="H163" s="259">
        <v>12445.57</v>
      </c>
      <c r="I163" s="259">
        <v>5642.15</v>
      </c>
      <c r="J163" s="259">
        <v>28548.66</v>
      </c>
      <c r="K163" s="259"/>
      <c r="L163" s="259">
        <v>378091.19</v>
      </c>
      <c r="M163" s="259">
        <v>12445.57</v>
      </c>
      <c r="N163" s="259">
        <v>1952047.04</v>
      </c>
      <c r="O163" s="259"/>
      <c r="P163" s="262">
        <v>1952047.04</v>
      </c>
    </row>
    <row r="164" spans="1:16" x14ac:dyDescent="0.2">
      <c r="A164" s="243"/>
      <c r="B164" s="261" t="s">
        <v>285</v>
      </c>
      <c r="C164" s="257">
        <v>86.059200000000004</v>
      </c>
      <c r="D164" s="257">
        <v>101.7231</v>
      </c>
      <c r="E164" s="257">
        <v>94.527600000000007</v>
      </c>
      <c r="F164" s="257">
        <v>91.894300000000001</v>
      </c>
      <c r="G164" s="257">
        <v>84.687600000000003</v>
      </c>
      <c r="H164" s="257">
        <v>48.255499999999998</v>
      </c>
      <c r="I164" s="257">
        <v>55.320599999999999</v>
      </c>
      <c r="J164" s="257">
        <v>39.706099999999999</v>
      </c>
      <c r="K164" s="257">
        <v>0</v>
      </c>
      <c r="L164" s="257">
        <v>84.426299999999998</v>
      </c>
      <c r="M164" s="257">
        <v>47.865699999999997</v>
      </c>
      <c r="N164" s="257">
        <v>91.274199999999993</v>
      </c>
      <c r="O164" s="257"/>
      <c r="P164" s="257">
        <v>91.274199999999993</v>
      </c>
    </row>
    <row r="165" spans="1:16" x14ac:dyDescent="0.2">
      <c r="A165" s="243"/>
      <c r="B165" s="263" t="s">
        <v>286</v>
      </c>
      <c r="C165" s="257">
        <v>101.9808</v>
      </c>
      <c r="D165" s="257">
        <v>112.32429999999999</v>
      </c>
      <c r="E165" s="257">
        <v>103.1041</v>
      </c>
      <c r="F165" s="257">
        <v>100.5078</v>
      </c>
      <c r="G165" s="257">
        <v>92.450699999999998</v>
      </c>
      <c r="H165" s="257">
        <v>49.562199999999997</v>
      </c>
      <c r="I165" s="257">
        <v>62.816200000000002</v>
      </c>
      <c r="J165" s="257">
        <v>43.354100000000003</v>
      </c>
      <c r="K165" s="257">
        <v>0</v>
      </c>
      <c r="L165" s="257">
        <v>94.438299999999998</v>
      </c>
      <c r="M165" s="257">
        <v>49.355800000000002</v>
      </c>
      <c r="N165" s="257">
        <v>100.06659999999999</v>
      </c>
      <c r="O165" s="257"/>
      <c r="P165" s="257">
        <v>100.06659999999999</v>
      </c>
    </row>
    <row r="166" spans="1:16" x14ac:dyDescent="0.2">
      <c r="A166" s="243"/>
      <c r="B166" s="256" t="s">
        <v>311</v>
      </c>
      <c r="C166" s="264">
        <v>0</v>
      </c>
      <c r="D166" s="264">
        <v>0</v>
      </c>
      <c r="E166" s="264">
        <v>0</v>
      </c>
      <c r="F166" s="264">
        <v>0</v>
      </c>
      <c r="G166" s="264">
        <v>0</v>
      </c>
      <c r="H166" s="264">
        <v>0</v>
      </c>
      <c r="I166" s="264">
        <v>0</v>
      </c>
      <c r="J166" s="264">
        <v>0</v>
      </c>
      <c r="K166" s="264">
        <v>0</v>
      </c>
      <c r="L166" s="264">
        <v>0</v>
      </c>
      <c r="M166" s="264">
        <v>0</v>
      </c>
      <c r="N166" s="264">
        <v>0</v>
      </c>
      <c r="O166" s="264"/>
      <c r="P166" s="264">
        <v>0</v>
      </c>
    </row>
    <row r="167" spans="1:16" x14ac:dyDescent="0.2">
      <c r="A167" s="243"/>
      <c r="B167" s="258" t="s">
        <v>282</v>
      </c>
      <c r="C167" s="259">
        <v>43115</v>
      </c>
      <c r="D167" s="259">
        <v>105495</v>
      </c>
      <c r="E167" s="259">
        <v>540842</v>
      </c>
      <c r="F167" s="259">
        <v>209488</v>
      </c>
      <c r="G167" s="259">
        <v>30187</v>
      </c>
      <c r="H167" s="259">
        <v>13509</v>
      </c>
      <c r="I167" s="259">
        <v>1783</v>
      </c>
      <c r="J167" s="259">
        <v>30718</v>
      </c>
      <c r="K167" s="259"/>
      <c r="L167" s="259">
        <v>211298</v>
      </c>
      <c r="M167" s="259">
        <v>13509</v>
      </c>
      <c r="N167" s="259">
        <v>975137</v>
      </c>
      <c r="O167" s="259"/>
      <c r="P167" s="259">
        <v>975137</v>
      </c>
    </row>
    <row r="168" spans="1:16" x14ac:dyDescent="0.2">
      <c r="A168" s="243"/>
      <c r="B168" s="260" t="s">
        <v>283</v>
      </c>
      <c r="C168" s="259">
        <v>37575</v>
      </c>
      <c r="D168" s="259">
        <v>95477</v>
      </c>
      <c r="E168" s="259">
        <v>495879</v>
      </c>
      <c r="F168" s="259">
        <v>192019</v>
      </c>
      <c r="G168" s="259">
        <v>27074</v>
      </c>
      <c r="H168" s="259">
        <v>13215</v>
      </c>
      <c r="I168" s="259">
        <v>1783</v>
      </c>
      <c r="J168" s="259">
        <v>27697</v>
      </c>
      <c r="K168" s="259"/>
      <c r="L168" s="259">
        <v>189606</v>
      </c>
      <c r="M168" s="259">
        <v>13215</v>
      </c>
      <c r="N168" s="259">
        <v>890719</v>
      </c>
      <c r="O168" s="259"/>
      <c r="P168" s="259">
        <v>890719</v>
      </c>
    </row>
    <row r="169" spans="1:16" x14ac:dyDescent="0.2">
      <c r="A169" s="243"/>
      <c r="B169" s="261" t="s">
        <v>284</v>
      </c>
      <c r="C169" s="259">
        <v>31476.36</v>
      </c>
      <c r="D169" s="259">
        <v>74457.09</v>
      </c>
      <c r="E169" s="259">
        <v>496481.75</v>
      </c>
      <c r="F169" s="259">
        <v>186088.49</v>
      </c>
      <c r="G169" s="259">
        <v>26576.06</v>
      </c>
      <c r="H169" s="259">
        <v>15717.16</v>
      </c>
      <c r="I169" s="259">
        <v>1722.26</v>
      </c>
      <c r="J169" s="259">
        <v>12203.38</v>
      </c>
      <c r="K169" s="259"/>
      <c r="L169" s="259">
        <v>146435.15</v>
      </c>
      <c r="M169" s="259">
        <v>15717.16</v>
      </c>
      <c r="N169" s="259">
        <v>844722.55</v>
      </c>
      <c r="O169" s="259"/>
      <c r="P169" s="262">
        <v>844722.55</v>
      </c>
    </row>
    <row r="170" spans="1:16" x14ac:dyDescent="0.2">
      <c r="A170" s="243"/>
      <c r="B170" s="261" t="s">
        <v>285</v>
      </c>
      <c r="C170" s="257">
        <v>73.005600000000001</v>
      </c>
      <c r="D170" s="257">
        <v>70.578800000000001</v>
      </c>
      <c r="E170" s="257">
        <v>91.797899999999998</v>
      </c>
      <c r="F170" s="257">
        <v>88.830100000000002</v>
      </c>
      <c r="G170" s="257">
        <v>88.0381</v>
      </c>
      <c r="H170" s="257">
        <v>116.3458</v>
      </c>
      <c r="I170" s="257">
        <v>96.593400000000003</v>
      </c>
      <c r="J170" s="257">
        <v>39.7271</v>
      </c>
      <c r="K170" s="257">
        <v>0</v>
      </c>
      <c r="L170" s="257">
        <v>69.302700000000002</v>
      </c>
      <c r="M170" s="257">
        <v>116.3458</v>
      </c>
      <c r="N170" s="257">
        <v>86.626000000000005</v>
      </c>
      <c r="O170" s="257"/>
      <c r="P170" s="257">
        <v>86.626000000000005</v>
      </c>
    </row>
    <row r="171" spans="1:16" x14ac:dyDescent="0.2">
      <c r="A171" s="243"/>
      <c r="B171" s="263" t="s">
        <v>286</v>
      </c>
      <c r="C171" s="257">
        <v>83.769400000000005</v>
      </c>
      <c r="D171" s="257">
        <v>77.984300000000005</v>
      </c>
      <c r="E171" s="257">
        <v>100.1216</v>
      </c>
      <c r="F171" s="257">
        <v>96.911500000000004</v>
      </c>
      <c r="G171" s="257">
        <v>98.160799999999995</v>
      </c>
      <c r="H171" s="257">
        <v>118.9342</v>
      </c>
      <c r="I171" s="257">
        <v>96.593400000000003</v>
      </c>
      <c r="J171" s="257">
        <v>44.060299999999998</v>
      </c>
      <c r="K171" s="257">
        <v>0</v>
      </c>
      <c r="L171" s="257">
        <v>77.231300000000005</v>
      </c>
      <c r="M171" s="257">
        <v>118.9342</v>
      </c>
      <c r="N171" s="257">
        <v>94.835999999999999</v>
      </c>
      <c r="O171" s="257"/>
      <c r="P171" s="257">
        <v>94.835999999999999</v>
      </c>
    </row>
    <row r="172" spans="1:16" x14ac:dyDescent="0.2">
      <c r="A172" s="243"/>
      <c r="B172" s="256" t="s">
        <v>312</v>
      </c>
      <c r="C172" s="264">
        <v>0</v>
      </c>
      <c r="D172" s="264">
        <v>0</v>
      </c>
      <c r="E172" s="264">
        <v>0</v>
      </c>
      <c r="F172" s="264">
        <v>0</v>
      </c>
      <c r="G172" s="264">
        <v>0</v>
      </c>
      <c r="H172" s="264">
        <v>0</v>
      </c>
      <c r="I172" s="264">
        <v>0</v>
      </c>
      <c r="J172" s="264">
        <v>0</v>
      </c>
      <c r="K172" s="264">
        <v>0</v>
      </c>
      <c r="L172" s="264">
        <v>0</v>
      </c>
      <c r="M172" s="264">
        <v>0</v>
      </c>
      <c r="N172" s="264">
        <v>0</v>
      </c>
      <c r="O172" s="264"/>
      <c r="P172" s="264">
        <v>0</v>
      </c>
    </row>
    <row r="173" spans="1:16" x14ac:dyDescent="0.2">
      <c r="A173" s="243"/>
      <c r="B173" s="258" t="s">
        <v>282</v>
      </c>
      <c r="C173" s="259">
        <v>54330</v>
      </c>
      <c r="D173" s="259">
        <v>127253</v>
      </c>
      <c r="E173" s="259">
        <v>644344</v>
      </c>
      <c r="F173" s="259">
        <v>253046</v>
      </c>
      <c r="G173" s="259">
        <v>37438</v>
      </c>
      <c r="H173" s="259">
        <v>25234</v>
      </c>
      <c r="I173" s="259">
        <v>13006</v>
      </c>
      <c r="J173" s="259">
        <v>36500</v>
      </c>
      <c r="K173" s="259">
        <v>500</v>
      </c>
      <c r="L173" s="259">
        <v>268527</v>
      </c>
      <c r="M173" s="259">
        <v>25734</v>
      </c>
      <c r="N173" s="259">
        <v>1191651</v>
      </c>
      <c r="O173" s="259"/>
      <c r="P173" s="259">
        <v>1191651</v>
      </c>
    </row>
    <row r="174" spans="1:16" x14ac:dyDescent="0.2">
      <c r="A174" s="243"/>
      <c r="B174" s="260" t="s">
        <v>283</v>
      </c>
      <c r="C174" s="267">
        <v>47368</v>
      </c>
      <c r="D174" s="259">
        <v>110211</v>
      </c>
      <c r="E174" s="259">
        <v>592075</v>
      </c>
      <c r="F174" s="259">
        <v>232010</v>
      </c>
      <c r="G174" s="259">
        <v>33573</v>
      </c>
      <c r="H174" s="259">
        <v>24742</v>
      </c>
      <c r="I174" s="259">
        <v>13006</v>
      </c>
      <c r="J174" s="259">
        <v>30700</v>
      </c>
      <c r="K174" s="259">
        <v>463</v>
      </c>
      <c r="L174" s="259">
        <v>234858</v>
      </c>
      <c r="M174" s="259">
        <v>25205</v>
      </c>
      <c r="N174" s="259">
        <v>1084148</v>
      </c>
      <c r="O174" s="259"/>
      <c r="P174" s="259">
        <v>1084148</v>
      </c>
    </row>
    <row r="175" spans="1:16" x14ac:dyDescent="0.2">
      <c r="A175" s="243"/>
      <c r="B175" s="261" t="s">
        <v>284</v>
      </c>
      <c r="C175" s="259">
        <v>48105.9</v>
      </c>
      <c r="D175" s="259">
        <v>101428.72</v>
      </c>
      <c r="E175" s="259">
        <v>609321.12</v>
      </c>
      <c r="F175" s="259">
        <v>233350.02</v>
      </c>
      <c r="G175" s="259">
        <v>30250.78</v>
      </c>
      <c r="H175" s="259">
        <v>10306.629999999999</v>
      </c>
      <c r="I175" s="259">
        <v>5419.91</v>
      </c>
      <c r="J175" s="259">
        <v>9774.8799999999992</v>
      </c>
      <c r="K175" s="259">
        <v>380.48</v>
      </c>
      <c r="L175" s="259">
        <v>194980.19</v>
      </c>
      <c r="M175" s="259">
        <v>10687.11</v>
      </c>
      <c r="N175" s="259">
        <v>1048338.44</v>
      </c>
      <c r="O175" s="259"/>
      <c r="P175" s="262">
        <v>1048338.44</v>
      </c>
    </row>
    <row r="176" spans="1:16" x14ac:dyDescent="0.2">
      <c r="A176" s="243"/>
      <c r="B176" s="261" t="s">
        <v>285</v>
      </c>
      <c r="C176" s="257">
        <v>88.543899999999994</v>
      </c>
      <c r="D176" s="257">
        <v>79.706299999999999</v>
      </c>
      <c r="E176" s="257">
        <v>94.564599999999999</v>
      </c>
      <c r="F176" s="257">
        <v>92.216399999999993</v>
      </c>
      <c r="G176" s="257">
        <v>80.802300000000002</v>
      </c>
      <c r="H176" s="257">
        <v>40.844200000000001</v>
      </c>
      <c r="I176" s="257">
        <v>41.672400000000003</v>
      </c>
      <c r="J176" s="257">
        <v>26.7805</v>
      </c>
      <c r="K176" s="257">
        <v>76.096000000000004</v>
      </c>
      <c r="L176" s="257">
        <v>72.611000000000004</v>
      </c>
      <c r="M176" s="257">
        <v>41.5291</v>
      </c>
      <c r="N176" s="257">
        <v>87.973600000000005</v>
      </c>
      <c r="O176" s="257"/>
      <c r="P176" s="257">
        <v>87.973600000000005</v>
      </c>
    </row>
    <row r="177" spans="1:16" x14ac:dyDescent="0.2">
      <c r="A177" s="243"/>
      <c r="B177" s="263" t="s">
        <v>286</v>
      </c>
      <c r="C177" s="257">
        <v>101.5578</v>
      </c>
      <c r="D177" s="257">
        <v>92.031400000000005</v>
      </c>
      <c r="E177" s="257">
        <v>102.9128</v>
      </c>
      <c r="F177" s="257">
        <v>100.5776</v>
      </c>
      <c r="G177" s="257">
        <v>90.104500000000002</v>
      </c>
      <c r="H177" s="257">
        <v>41.656399999999998</v>
      </c>
      <c r="I177" s="257">
        <v>41.672400000000003</v>
      </c>
      <c r="J177" s="257">
        <v>31.84</v>
      </c>
      <c r="K177" s="257">
        <v>82.177099999999996</v>
      </c>
      <c r="L177" s="257">
        <v>83.020499999999998</v>
      </c>
      <c r="M177" s="257">
        <v>42.400799999999997</v>
      </c>
      <c r="N177" s="257">
        <v>96.697000000000003</v>
      </c>
      <c r="O177" s="257"/>
      <c r="P177" s="257">
        <v>96.697000000000003</v>
      </c>
    </row>
    <row r="178" spans="1:16" x14ac:dyDescent="0.2">
      <c r="A178" s="243"/>
      <c r="B178" s="256" t="s">
        <v>313</v>
      </c>
      <c r="C178" s="264">
        <v>0</v>
      </c>
      <c r="D178" s="264">
        <v>0</v>
      </c>
      <c r="E178" s="264">
        <v>0</v>
      </c>
      <c r="F178" s="264">
        <v>0</v>
      </c>
      <c r="G178" s="264">
        <v>0</v>
      </c>
      <c r="H178" s="264">
        <v>0</v>
      </c>
      <c r="I178" s="264">
        <v>0</v>
      </c>
      <c r="J178" s="264">
        <v>0</v>
      </c>
      <c r="K178" s="264">
        <v>0</v>
      </c>
      <c r="L178" s="264">
        <v>0</v>
      </c>
      <c r="M178" s="264">
        <v>0</v>
      </c>
      <c r="N178" s="264">
        <v>0</v>
      </c>
      <c r="O178" s="264"/>
      <c r="P178" s="264">
        <v>0</v>
      </c>
    </row>
    <row r="179" spans="1:16" x14ac:dyDescent="0.2">
      <c r="A179" s="243"/>
      <c r="B179" s="258" t="s">
        <v>282</v>
      </c>
      <c r="C179" s="259">
        <v>83931</v>
      </c>
      <c r="D179" s="259">
        <v>180474</v>
      </c>
      <c r="E179" s="259">
        <v>955457</v>
      </c>
      <c r="F179" s="259">
        <v>373193</v>
      </c>
      <c r="G179" s="259">
        <v>51296</v>
      </c>
      <c r="H179" s="259">
        <v>32025</v>
      </c>
      <c r="I179" s="259">
        <v>17550</v>
      </c>
      <c r="J179" s="259">
        <v>55500</v>
      </c>
      <c r="K179" s="259">
        <v>90</v>
      </c>
      <c r="L179" s="259">
        <v>388751</v>
      </c>
      <c r="M179" s="259">
        <v>32115</v>
      </c>
      <c r="N179" s="259">
        <v>1749516</v>
      </c>
      <c r="O179" s="259"/>
      <c r="P179" s="259">
        <v>1749516</v>
      </c>
    </row>
    <row r="180" spans="1:16" x14ac:dyDescent="0.2">
      <c r="A180" s="243"/>
      <c r="B180" s="260" t="s">
        <v>283</v>
      </c>
      <c r="C180" s="259">
        <v>75530</v>
      </c>
      <c r="D180" s="259">
        <v>166145</v>
      </c>
      <c r="E180" s="259">
        <v>876511</v>
      </c>
      <c r="F180" s="259">
        <v>342904</v>
      </c>
      <c r="G180" s="259">
        <v>46940</v>
      </c>
      <c r="H180" s="259">
        <v>31529</v>
      </c>
      <c r="I180" s="259">
        <v>16338</v>
      </c>
      <c r="J180" s="259">
        <v>50721</v>
      </c>
      <c r="K180" s="259">
        <v>90</v>
      </c>
      <c r="L180" s="259">
        <v>355674</v>
      </c>
      <c r="M180" s="259">
        <v>31619</v>
      </c>
      <c r="N180" s="259">
        <v>1606708</v>
      </c>
      <c r="O180" s="259"/>
      <c r="P180" s="259">
        <v>1606708</v>
      </c>
    </row>
    <row r="181" spans="1:16" x14ac:dyDescent="0.2">
      <c r="A181" s="243"/>
      <c r="B181" s="261" t="s">
        <v>284</v>
      </c>
      <c r="C181" s="259">
        <v>71201.52</v>
      </c>
      <c r="D181" s="259">
        <v>147622.26999999999</v>
      </c>
      <c r="E181" s="259">
        <v>892835.18</v>
      </c>
      <c r="F181" s="259">
        <v>346106.54</v>
      </c>
      <c r="G181" s="259">
        <v>45920.5</v>
      </c>
      <c r="H181" s="259">
        <v>37709.300000000003</v>
      </c>
      <c r="I181" s="259">
        <v>4577.6400000000003</v>
      </c>
      <c r="J181" s="259">
        <v>23035.200000000001</v>
      </c>
      <c r="K181" s="259"/>
      <c r="L181" s="259">
        <v>292357.13</v>
      </c>
      <c r="M181" s="259">
        <v>37709.300000000003</v>
      </c>
      <c r="N181" s="259">
        <v>1569008.15</v>
      </c>
      <c r="O181" s="259"/>
      <c r="P181" s="262">
        <v>1569008.15</v>
      </c>
    </row>
    <row r="182" spans="1:16" x14ac:dyDescent="0.2">
      <c r="A182" s="243"/>
      <c r="B182" s="261" t="s">
        <v>285</v>
      </c>
      <c r="C182" s="257">
        <v>84.833399999999997</v>
      </c>
      <c r="D182" s="257">
        <v>81.796999999999997</v>
      </c>
      <c r="E182" s="257">
        <v>93.445899999999995</v>
      </c>
      <c r="F182" s="257">
        <v>92.742000000000004</v>
      </c>
      <c r="G182" s="257">
        <v>89.520600000000002</v>
      </c>
      <c r="H182" s="257">
        <v>117.7496</v>
      </c>
      <c r="I182" s="257">
        <v>26.083400000000001</v>
      </c>
      <c r="J182" s="257">
        <v>41.504899999999999</v>
      </c>
      <c r="K182" s="257">
        <v>0</v>
      </c>
      <c r="L182" s="257">
        <v>75.2042</v>
      </c>
      <c r="M182" s="257">
        <v>117.4196</v>
      </c>
      <c r="N182" s="257">
        <v>89.682400000000001</v>
      </c>
      <c r="O182" s="257"/>
      <c r="P182" s="257">
        <v>89.682400000000001</v>
      </c>
    </row>
    <row r="183" spans="1:16" x14ac:dyDescent="0.2">
      <c r="A183" s="243"/>
      <c r="B183" s="263" t="s">
        <v>286</v>
      </c>
      <c r="C183" s="257">
        <v>94.269199999999998</v>
      </c>
      <c r="D183" s="257">
        <v>88.851500000000001</v>
      </c>
      <c r="E183" s="257">
        <v>101.86239999999999</v>
      </c>
      <c r="F183" s="257">
        <v>100.93389999999999</v>
      </c>
      <c r="G183" s="257">
        <v>97.828100000000006</v>
      </c>
      <c r="H183" s="257">
        <v>119.602</v>
      </c>
      <c r="I183" s="257">
        <v>28.0184</v>
      </c>
      <c r="J183" s="257">
        <v>45.415500000000002</v>
      </c>
      <c r="K183" s="257">
        <v>0</v>
      </c>
      <c r="L183" s="257">
        <v>82.198099999999997</v>
      </c>
      <c r="M183" s="257">
        <v>119.2615</v>
      </c>
      <c r="N183" s="257">
        <v>97.653599999999997</v>
      </c>
      <c r="O183" s="257"/>
      <c r="P183" s="257">
        <v>97.653599999999997</v>
      </c>
    </row>
    <row r="184" spans="1:16" x14ac:dyDescent="0.2">
      <c r="A184" s="243"/>
      <c r="B184" s="256" t="s">
        <v>314</v>
      </c>
      <c r="C184" s="264">
        <v>0</v>
      </c>
      <c r="D184" s="264">
        <v>0</v>
      </c>
      <c r="E184" s="264">
        <v>0</v>
      </c>
      <c r="F184" s="264">
        <v>0</v>
      </c>
      <c r="G184" s="264">
        <v>0</v>
      </c>
      <c r="H184" s="264">
        <v>0</v>
      </c>
      <c r="I184" s="264">
        <v>0</v>
      </c>
      <c r="J184" s="264">
        <v>0</v>
      </c>
      <c r="K184" s="264">
        <v>0</v>
      </c>
      <c r="L184" s="264">
        <v>0</v>
      </c>
      <c r="M184" s="264">
        <v>0</v>
      </c>
      <c r="N184" s="264">
        <v>0</v>
      </c>
      <c r="O184" s="264"/>
      <c r="P184" s="264">
        <v>0</v>
      </c>
    </row>
    <row r="185" spans="1:16" x14ac:dyDescent="0.2">
      <c r="A185" s="243"/>
      <c r="B185" s="258" t="s">
        <v>282</v>
      </c>
      <c r="C185" s="259">
        <v>49134</v>
      </c>
      <c r="D185" s="259">
        <v>94399</v>
      </c>
      <c r="E185" s="259">
        <v>439865</v>
      </c>
      <c r="F185" s="259">
        <v>170972</v>
      </c>
      <c r="G185" s="259">
        <v>25424</v>
      </c>
      <c r="H185" s="259">
        <v>12580</v>
      </c>
      <c r="I185" s="259">
        <v>2881</v>
      </c>
      <c r="J185" s="259">
        <v>28500</v>
      </c>
      <c r="K185" s="259">
        <v>450</v>
      </c>
      <c r="L185" s="259">
        <v>200338</v>
      </c>
      <c r="M185" s="259">
        <v>13030</v>
      </c>
      <c r="N185" s="259">
        <v>824205</v>
      </c>
      <c r="O185" s="259"/>
      <c r="P185" s="259">
        <v>824205</v>
      </c>
    </row>
    <row r="186" spans="1:16" x14ac:dyDescent="0.2">
      <c r="A186" s="243"/>
      <c r="B186" s="260" t="s">
        <v>283</v>
      </c>
      <c r="C186" s="259">
        <v>41972</v>
      </c>
      <c r="D186" s="259">
        <v>87990</v>
      </c>
      <c r="E186" s="259">
        <v>395865</v>
      </c>
      <c r="F186" s="259">
        <v>157067</v>
      </c>
      <c r="G186" s="259">
        <v>22724</v>
      </c>
      <c r="H186" s="259">
        <v>7442</v>
      </c>
      <c r="I186" s="259">
        <v>2876</v>
      </c>
      <c r="J186" s="259">
        <v>25655</v>
      </c>
      <c r="K186" s="259">
        <v>412</v>
      </c>
      <c r="L186" s="259">
        <v>181217</v>
      </c>
      <c r="M186" s="259">
        <v>7854</v>
      </c>
      <c r="N186" s="259">
        <v>742003</v>
      </c>
      <c r="O186" s="259"/>
      <c r="P186" s="259">
        <v>742003</v>
      </c>
    </row>
    <row r="187" spans="1:16" x14ac:dyDescent="0.2">
      <c r="A187" s="243"/>
      <c r="B187" s="261" t="s">
        <v>284</v>
      </c>
      <c r="C187" s="259">
        <v>42809.29</v>
      </c>
      <c r="D187" s="259">
        <v>86685.16</v>
      </c>
      <c r="E187" s="259">
        <v>418245.92</v>
      </c>
      <c r="F187" s="259">
        <v>159655.39000000001</v>
      </c>
      <c r="G187" s="259">
        <v>21722.04</v>
      </c>
      <c r="H187" s="259">
        <v>7619.18</v>
      </c>
      <c r="I187" s="259">
        <v>3782.17</v>
      </c>
      <c r="J187" s="259">
        <v>10577.5</v>
      </c>
      <c r="K187" s="259">
        <v>142.47999999999999</v>
      </c>
      <c r="L187" s="259">
        <v>165576.16</v>
      </c>
      <c r="M187" s="259">
        <v>7761.66</v>
      </c>
      <c r="N187" s="259">
        <v>751239.13</v>
      </c>
      <c r="O187" s="259"/>
      <c r="P187" s="262">
        <v>751239.13</v>
      </c>
    </row>
    <row r="188" spans="1:16" x14ac:dyDescent="0.2">
      <c r="A188" s="243"/>
      <c r="B188" s="261" t="s">
        <v>285</v>
      </c>
      <c r="C188" s="257">
        <v>87.127600000000001</v>
      </c>
      <c r="D188" s="257">
        <v>91.828500000000005</v>
      </c>
      <c r="E188" s="257">
        <v>95.085099999999997</v>
      </c>
      <c r="F188" s="257">
        <v>93.381</v>
      </c>
      <c r="G188" s="257">
        <v>85.439099999999996</v>
      </c>
      <c r="H188" s="257">
        <v>60.565800000000003</v>
      </c>
      <c r="I188" s="257">
        <v>131.27979999999999</v>
      </c>
      <c r="J188" s="257">
        <v>37.113999999999997</v>
      </c>
      <c r="K188" s="257">
        <v>31.662199999999999</v>
      </c>
      <c r="L188" s="257">
        <v>82.648399999999995</v>
      </c>
      <c r="M188" s="257">
        <v>59.567599999999999</v>
      </c>
      <c r="N188" s="257">
        <v>91.147099999999995</v>
      </c>
      <c r="O188" s="257"/>
      <c r="P188" s="257">
        <v>91.147099999999995</v>
      </c>
    </row>
    <row r="189" spans="1:16" x14ac:dyDescent="0.2">
      <c r="A189" s="243"/>
      <c r="B189" s="263" t="s">
        <v>286</v>
      </c>
      <c r="C189" s="257">
        <v>101.9949</v>
      </c>
      <c r="D189" s="257">
        <v>98.517099999999999</v>
      </c>
      <c r="E189" s="257">
        <v>105.6537</v>
      </c>
      <c r="F189" s="257">
        <v>101.648</v>
      </c>
      <c r="G189" s="257">
        <v>95.590699999999998</v>
      </c>
      <c r="H189" s="257">
        <v>102.38079999999999</v>
      </c>
      <c r="I189" s="257">
        <v>131.50800000000001</v>
      </c>
      <c r="J189" s="257">
        <v>41.229799999999997</v>
      </c>
      <c r="K189" s="257">
        <v>34.582500000000003</v>
      </c>
      <c r="L189" s="257">
        <v>91.369</v>
      </c>
      <c r="M189" s="257">
        <v>98.824299999999994</v>
      </c>
      <c r="N189" s="257">
        <v>101.2448</v>
      </c>
      <c r="O189" s="257"/>
      <c r="P189" s="257">
        <v>101.2448</v>
      </c>
    </row>
    <row r="190" spans="1:16" x14ac:dyDescent="0.2">
      <c r="A190" s="243"/>
      <c r="B190" s="256" t="s">
        <v>315</v>
      </c>
      <c r="C190" s="264">
        <v>0</v>
      </c>
      <c r="D190" s="264">
        <v>0</v>
      </c>
      <c r="E190" s="264">
        <v>0</v>
      </c>
      <c r="F190" s="264">
        <v>0</v>
      </c>
      <c r="G190" s="264">
        <v>0</v>
      </c>
      <c r="H190" s="264">
        <v>0</v>
      </c>
      <c r="I190" s="264">
        <v>0</v>
      </c>
      <c r="J190" s="264">
        <v>0</v>
      </c>
      <c r="K190" s="264">
        <v>0</v>
      </c>
      <c r="L190" s="264">
        <v>0</v>
      </c>
      <c r="M190" s="264">
        <v>0</v>
      </c>
      <c r="N190" s="264">
        <v>0</v>
      </c>
      <c r="O190" s="264"/>
      <c r="P190" s="264">
        <v>0</v>
      </c>
    </row>
    <row r="191" spans="1:16" x14ac:dyDescent="0.2">
      <c r="A191" s="243"/>
      <c r="B191" s="258" t="s">
        <v>282</v>
      </c>
      <c r="C191" s="259">
        <v>14368</v>
      </c>
      <c r="D191" s="259">
        <v>144656</v>
      </c>
      <c r="E191" s="259">
        <v>399016</v>
      </c>
      <c r="F191" s="259">
        <v>154211</v>
      </c>
      <c r="G191" s="259">
        <v>19956</v>
      </c>
      <c r="H191" s="259">
        <v>9030</v>
      </c>
      <c r="I191" s="259">
        <v>640</v>
      </c>
      <c r="J191" s="259">
        <v>26000</v>
      </c>
      <c r="K191" s="259"/>
      <c r="L191" s="259">
        <v>205620</v>
      </c>
      <c r="M191" s="259">
        <v>9030</v>
      </c>
      <c r="N191" s="259">
        <v>767877</v>
      </c>
      <c r="O191" s="259"/>
      <c r="P191" s="259">
        <v>767877</v>
      </c>
    </row>
    <row r="192" spans="1:16" x14ac:dyDescent="0.2">
      <c r="A192" s="243"/>
      <c r="B192" s="260" t="s">
        <v>283</v>
      </c>
      <c r="C192" s="259">
        <v>13140</v>
      </c>
      <c r="D192" s="259">
        <v>132916</v>
      </c>
      <c r="E192" s="259">
        <v>366032</v>
      </c>
      <c r="F192" s="259">
        <v>141707</v>
      </c>
      <c r="G192" s="259">
        <v>18297</v>
      </c>
      <c r="H192" s="259">
        <v>8844</v>
      </c>
      <c r="I192" s="259">
        <v>640</v>
      </c>
      <c r="J192" s="259">
        <v>23837</v>
      </c>
      <c r="K192" s="259"/>
      <c r="L192" s="259">
        <v>188830</v>
      </c>
      <c r="M192" s="259">
        <v>8844</v>
      </c>
      <c r="N192" s="259">
        <v>705413</v>
      </c>
      <c r="O192" s="259"/>
      <c r="P192" s="259">
        <v>705413</v>
      </c>
    </row>
    <row r="193" spans="1:16" x14ac:dyDescent="0.2">
      <c r="A193" s="243"/>
      <c r="B193" s="261" t="s">
        <v>284</v>
      </c>
      <c r="C193" s="259">
        <v>11393.83</v>
      </c>
      <c r="D193" s="259">
        <v>136003.31</v>
      </c>
      <c r="E193" s="259">
        <v>357227.62</v>
      </c>
      <c r="F193" s="259">
        <v>135030.39999999999</v>
      </c>
      <c r="G193" s="259">
        <v>17128.73</v>
      </c>
      <c r="H193" s="259">
        <v>4856.5600000000004</v>
      </c>
      <c r="I193" s="259">
        <v>3449.09</v>
      </c>
      <c r="J193" s="259">
        <v>13345.47</v>
      </c>
      <c r="K193" s="259"/>
      <c r="L193" s="259">
        <v>181320.43</v>
      </c>
      <c r="M193" s="259">
        <v>4856.5600000000004</v>
      </c>
      <c r="N193" s="259">
        <v>678435.01</v>
      </c>
      <c r="O193" s="259"/>
      <c r="P193" s="262">
        <v>678435.01</v>
      </c>
    </row>
    <row r="194" spans="1:16" x14ac:dyDescent="0.2">
      <c r="A194" s="243"/>
      <c r="B194" s="261" t="s">
        <v>285</v>
      </c>
      <c r="C194" s="257">
        <v>79.3</v>
      </c>
      <c r="D194" s="257">
        <v>94.0184</v>
      </c>
      <c r="E194" s="257">
        <v>89.527100000000004</v>
      </c>
      <c r="F194" s="257">
        <v>87.562100000000001</v>
      </c>
      <c r="G194" s="257">
        <v>85.832499999999996</v>
      </c>
      <c r="H194" s="257">
        <v>53.782499999999999</v>
      </c>
      <c r="I194" s="257">
        <v>538.9203</v>
      </c>
      <c r="J194" s="257">
        <v>51.328699999999998</v>
      </c>
      <c r="K194" s="257">
        <v>0</v>
      </c>
      <c r="L194" s="257">
        <v>88.182299999999998</v>
      </c>
      <c r="M194" s="257">
        <v>53.782499999999999</v>
      </c>
      <c r="N194" s="257">
        <v>88.352000000000004</v>
      </c>
      <c r="O194" s="257"/>
      <c r="P194" s="257">
        <v>88.352000000000004</v>
      </c>
    </row>
    <row r="195" spans="1:16" x14ac:dyDescent="0.2">
      <c r="A195" s="243"/>
      <c r="B195" s="263" t="s">
        <v>286</v>
      </c>
      <c r="C195" s="257">
        <v>86.710999999999999</v>
      </c>
      <c r="D195" s="257">
        <v>102.3228</v>
      </c>
      <c r="E195" s="257">
        <v>97.5946</v>
      </c>
      <c r="F195" s="257">
        <v>95.288399999999996</v>
      </c>
      <c r="G195" s="257">
        <v>93.614999999999995</v>
      </c>
      <c r="H195" s="257">
        <v>54.913600000000002</v>
      </c>
      <c r="I195" s="257">
        <v>538.9203</v>
      </c>
      <c r="J195" s="257">
        <v>55.986400000000003</v>
      </c>
      <c r="K195" s="257">
        <v>0</v>
      </c>
      <c r="L195" s="257">
        <v>96.023099999999999</v>
      </c>
      <c r="M195" s="257">
        <v>54.913600000000002</v>
      </c>
      <c r="N195" s="257">
        <v>96.175600000000003</v>
      </c>
      <c r="O195" s="257"/>
      <c r="P195" s="257">
        <v>96.175600000000003</v>
      </c>
    </row>
    <row r="196" spans="1:16" x14ac:dyDescent="0.2">
      <c r="A196" s="243"/>
      <c r="B196" s="256" t="s">
        <v>316</v>
      </c>
      <c r="C196" s="264">
        <v>0</v>
      </c>
      <c r="D196" s="264">
        <v>0</v>
      </c>
      <c r="E196" s="264">
        <v>0</v>
      </c>
      <c r="F196" s="264">
        <v>0</v>
      </c>
      <c r="G196" s="264">
        <v>0</v>
      </c>
      <c r="H196" s="264">
        <v>0</v>
      </c>
      <c r="I196" s="264">
        <v>0</v>
      </c>
      <c r="J196" s="264">
        <v>0</v>
      </c>
      <c r="K196" s="264">
        <v>0</v>
      </c>
      <c r="L196" s="264">
        <v>0</v>
      </c>
      <c r="M196" s="264">
        <v>0</v>
      </c>
      <c r="N196" s="264">
        <v>0</v>
      </c>
      <c r="O196" s="264"/>
      <c r="P196" s="264">
        <v>0</v>
      </c>
    </row>
    <row r="197" spans="1:16" x14ac:dyDescent="0.2">
      <c r="A197" s="243"/>
      <c r="B197" s="258" t="s">
        <v>282</v>
      </c>
      <c r="C197" s="259">
        <v>40894</v>
      </c>
      <c r="D197" s="259">
        <v>79235</v>
      </c>
      <c r="E197" s="259">
        <v>519676</v>
      </c>
      <c r="F197" s="259">
        <v>200126</v>
      </c>
      <c r="G197" s="259">
        <v>25812</v>
      </c>
      <c r="H197" s="259">
        <v>9839</v>
      </c>
      <c r="I197" s="259">
        <v>29666</v>
      </c>
      <c r="J197" s="259">
        <v>29500</v>
      </c>
      <c r="K197" s="259">
        <v>400</v>
      </c>
      <c r="L197" s="259">
        <v>205107</v>
      </c>
      <c r="M197" s="259">
        <v>10239</v>
      </c>
      <c r="N197" s="259">
        <v>935148</v>
      </c>
      <c r="O197" s="259"/>
      <c r="P197" s="259">
        <v>935148</v>
      </c>
    </row>
    <row r="198" spans="1:16" x14ac:dyDescent="0.2">
      <c r="A198" s="243"/>
      <c r="B198" s="260" t="s">
        <v>283</v>
      </c>
      <c r="C198" s="259">
        <v>33844</v>
      </c>
      <c r="D198" s="259">
        <v>70063</v>
      </c>
      <c r="E198" s="259">
        <v>474425</v>
      </c>
      <c r="F198" s="259">
        <v>176485</v>
      </c>
      <c r="G198" s="259">
        <v>23103</v>
      </c>
      <c r="H198" s="259">
        <v>9425</v>
      </c>
      <c r="I198" s="259">
        <v>29666</v>
      </c>
      <c r="J198" s="259">
        <v>22224</v>
      </c>
      <c r="K198" s="259">
        <v>366</v>
      </c>
      <c r="L198" s="259">
        <v>178900</v>
      </c>
      <c r="M198" s="259">
        <v>9791</v>
      </c>
      <c r="N198" s="259">
        <v>839601</v>
      </c>
      <c r="O198" s="259"/>
      <c r="P198" s="259">
        <v>839601</v>
      </c>
    </row>
    <row r="199" spans="1:16" x14ac:dyDescent="0.2">
      <c r="A199" s="243"/>
      <c r="B199" s="261" t="s">
        <v>284</v>
      </c>
      <c r="C199" s="259">
        <v>35585.519999999997</v>
      </c>
      <c r="D199" s="259">
        <v>79928.5</v>
      </c>
      <c r="E199" s="259">
        <v>482415.31</v>
      </c>
      <c r="F199" s="259">
        <v>180250.1</v>
      </c>
      <c r="G199" s="259">
        <v>24868.560000000001</v>
      </c>
      <c r="H199" s="259">
        <v>7086.12</v>
      </c>
      <c r="I199" s="259">
        <v>1700.43</v>
      </c>
      <c r="J199" s="259">
        <v>9426.06</v>
      </c>
      <c r="K199" s="259">
        <v>301.22000000000003</v>
      </c>
      <c r="L199" s="259">
        <v>151509.07</v>
      </c>
      <c r="M199" s="259">
        <v>7387.34</v>
      </c>
      <c r="N199" s="259">
        <v>821561.82</v>
      </c>
      <c r="O199" s="259"/>
      <c r="P199" s="262">
        <v>821561.82</v>
      </c>
    </row>
    <row r="200" spans="1:16" x14ac:dyDescent="0.2">
      <c r="A200" s="243"/>
      <c r="B200" s="261" t="s">
        <v>285</v>
      </c>
      <c r="C200" s="257">
        <v>87.018900000000002</v>
      </c>
      <c r="D200" s="257">
        <v>100.87520000000001</v>
      </c>
      <c r="E200" s="257">
        <v>92.83</v>
      </c>
      <c r="F200" s="257">
        <v>90.068299999999994</v>
      </c>
      <c r="G200" s="257">
        <v>96.344999999999999</v>
      </c>
      <c r="H200" s="257">
        <v>72.020700000000005</v>
      </c>
      <c r="I200" s="257">
        <v>5.7319000000000004</v>
      </c>
      <c r="J200" s="257">
        <v>31.9527</v>
      </c>
      <c r="K200" s="257">
        <v>75.305000000000007</v>
      </c>
      <c r="L200" s="257">
        <v>73.868300000000005</v>
      </c>
      <c r="M200" s="257">
        <v>72.149000000000001</v>
      </c>
      <c r="N200" s="257">
        <v>87.853700000000003</v>
      </c>
      <c r="O200" s="257"/>
      <c r="P200" s="257">
        <v>87.853700000000003</v>
      </c>
    </row>
    <row r="201" spans="1:16" x14ac:dyDescent="0.2">
      <c r="A201" s="243"/>
      <c r="B201" s="263" t="s">
        <v>286</v>
      </c>
      <c r="C201" s="257">
        <v>105.14570000000001</v>
      </c>
      <c r="D201" s="257">
        <v>114.0809</v>
      </c>
      <c r="E201" s="257">
        <v>101.6842</v>
      </c>
      <c r="F201" s="257">
        <v>102.13339999999999</v>
      </c>
      <c r="G201" s="257">
        <v>107.6421</v>
      </c>
      <c r="H201" s="257">
        <v>75.184299999999993</v>
      </c>
      <c r="I201" s="257">
        <v>5.7319000000000004</v>
      </c>
      <c r="J201" s="257">
        <v>42.413899999999998</v>
      </c>
      <c r="K201" s="257">
        <v>82.3005</v>
      </c>
      <c r="L201" s="257">
        <v>84.689300000000003</v>
      </c>
      <c r="M201" s="257">
        <v>75.450299999999999</v>
      </c>
      <c r="N201" s="257">
        <v>97.851500000000001</v>
      </c>
      <c r="O201" s="257"/>
      <c r="P201" s="257">
        <v>97.851500000000001</v>
      </c>
    </row>
    <row r="202" spans="1:16" x14ac:dyDescent="0.2">
      <c r="A202" s="243"/>
      <c r="B202" s="256" t="s">
        <v>317</v>
      </c>
      <c r="C202" s="264">
        <v>0</v>
      </c>
      <c r="D202" s="264">
        <v>0</v>
      </c>
      <c r="E202" s="264">
        <v>0</v>
      </c>
      <c r="F202" s="264">
        <v>0</v>
      </c>
      <c r="G202" s="264">
        <v>0</v>
      </c>
      <c r="H202" s="264">
        <v>0</v>
      </c>
      <c r="I202" s="264">
        <v>0</v>
      </c>
      <c r="J202" s="264">
        <v>0</v>
      </c>
      <c r="K202" s="264">
        <v>0</v>
      </c>
      <c r="L202" s="264">
        <v>0</v>
      </c>
      <c r="M202" s="264">
        <v>0</v>
      </c>
      <c r="N202" s="264">
        <v>0</v>
      </c>
      <c r="O202" s="264"/>
      <c r="P202" s="264">
        <v>0</v>
      </c>
    </row>
    <row r="203" spans="1:16" x14ac:dyDescent="0.2">
      <c r="A203" s="243"/>
      <c r="B203" s="258" t="s">
        <v>282</v>
      </c>
      <c r="C203" s="259">
        <v>133153</v>
      </c>
      <c r="D203" s="259">
        <v>290901</v>
      </c>
      <c r="E203" s="259">
        <v>1935781</v>
      </c>
      <c r="F203" s="259">
        <v>741125</v>
      </c>
      <c r="G203" s="259">
        <v>106472</v>
      </c>
      <c r="H203" s="259">
        <v>24920</v>
      </c>
      <c r="I203" s="259">
        <v>35015</v>
      </c>
      <c r="J203" s="259">
        <v>70827</v>
      </c>
      <c r="K203" s="259">
        <v>90</v>
      </c>
      <c r="L203" s="259">
        <v>636368</v>
      </c>
      <c r="M203" s="259">
        <v>25010</v>
      </c>
      <c r="N203" s="259">
        <v>3338284</v>
      </c>
      <c r="O203" s="259"/>
      <c r="P203" s="259">
        <v>3338284</v>
      </c>
    </row>
    <row r="204" spans="1:16" x14ac:dyDescent="0.2">
      <c r="A204" s="243"/>
      <c r="B204" s="260" t="s">
        <v>283</v>
      </c>
      <c r="C204" s="259">
        <v>109050</v>
      </c>
      <c r="D204" s="259">
        <v>260730</v>
      </c>
      <c r="E204" s="259">
        <v>1631844</v>
      </c>
      <c r="F204" s="259">
        <v>649500</v>
      </c>
      <c r="G204" s="259">
        <v>98080</v>
      </c>
      <c r="H204" s="259">
        <v>23969</v>
      </c>
      <c r="I204" s="259">
        <v>32305</v>
      </c>
      <c r="J204" s="259">
        <v>62280</v>
      </c>
      <c r="K204" s="259"/>
      <c r="L204" s="259">
        <v>562445</v>
      </c>
      <c r="M204" s="259">
        <v>23969</v>
      </c>
      <c r="N204" s="259">
        <v>2867758</v>
      </c>
      <c r="O204" s="259"/>
      <c r="P204" s="259">
        <v>2867758</v>
      </c>
    </row>
    <row r="205" spans="1:16" x14ac:dyDescent="0.2">
      <c r="A205" s="243"/>
      <c r="B205" s="261" t="s">
        <v>284</v>
      </c>
      <c r="C205" s="259">
        <v>99664.85</v>
      </c>
      <c r="D205" s="259">
        <v>291350.75</v>
      </c>
      <c r="E205" s="259">
        <v>1785461.53</v>
      </c>
      <c r="F205" s="259">
        <v>693981.78</v>
      </c>
      <c r="G205" s="259">
        <v>91406.29</v>
      </c>
      <c r="H205" s="259">
        <v>37507.5</v>
      </c>
      <c r="I205" s="259">
        <v>40745.39</v>
      </c>
      <c r="J205" s="259">
        <v>45393.86</v>
      </c>
      <c r="K205" s="259"/>
      <c r="L205" s="259">
        <v>568561.14</v>
      </c>
      <c r="M205" s="259">
        <v>37507.5</v>
      </c>
      <c r="N205" s="259">
        <v>3085511.95</v>
      </c>
      <c r="O205" s="259"/>
      <c r="P205" s="262">
        <v>3085511.95</v>
      </c>
    </row>
    <row r="206" spans="1:16" x14ac:dyDescent="0.2">
      <c r="A206" s="243"/>
      <c r="B206" s="261" t="s">
        <v>285</v>
      </c>
      <c r="C206" s="257">
        <v>74.849900000000005</v>
      </c>
      <c r="D206" s="257">
        <v>100.1546</v>
      </c>
      <c r="E206" s="257">
        <v>92.234700000000004</v>
      </c>
      <c r="F206" s="257">
        <v>93.638999999999996</v>
      </c>
      <c r="G206" s="257">
        <v>85.850099999999998</v>
      </c>
      <c r="H206" s="257">
        <v>150.51159999999999</v>
      </c>
      <c r="I206" s="257">
        <v>116.3655</v>
      </c>
      <c r="J206" s="257">
        <v>64.091200000000001</v>
      </c>
      <c r="K206" s="257">
        <v>0</v>
      </c>
      <c r="L206" s="257">
        <v>89.344700000000003</v>
      </c>
      <c r="M206" s="257">
        <v>149.97</v>
      </c>
      <c r="N206" s="257">
        <v>92.428100000000001</v>
      </c>
      <c r="O206" s="257"/>
      <c r="P206" s="257">
        <v>92.428100000000001</v>
      </c>
    </row>
    <row r="207" spans="1:16" x14ac:dyDescent="0.2">
      <c r="A207" s="243"/>
      <c r="B207" s="263" t="s">
        <v>286</v>
      </c>
      <c r="C207" s="257">
        <v>91.393699999999995</v>
      </c>
      <c r="D207" s="257">
        <v>111.74420000000001</v>
      </c>
      <c r="E207" s="257">
        <v>109.41370000000001</v>
      </c>
      <c r="F207" s="257">
        <v>106.8486</v>
      </c>
      <c r="G207" s="257">
        <v>93.195599999999999</v>
      </c>
      <c r="H207" s="257">
        <v>156.48339999999999</v>
      </c>
      <c r="I207" s="257">
        <v>126.1272</v>
      </c>
      <c r="J207" s="257">
        <v>72.886700000000005</v>
      </c>
      <c r="K207" s="257">
        <v>0</v>
      </c>
      <c r="L207" s="257">
        <v>101.0874</v>
      </c>
      <c r="M207" s="257">
        <v>156.48339999999999</v>
      </c>
      <c r="N207" s="257">
        <v>107.5932</v>
      </c>
      <c r="O207" s="257"/>
      <c r="P207" s="257">
        <v>107.5932</v>
      </c>
    </row>
    <row r="208" spans="1:16" x14ac:dyDescent="0.2">
      <c r="A208" s="243"/>
      <c r="B208" s="256" t="s">
        <v>318</v>
      </c>
      <c r="C208" s="264">
        <v>0</v>
      </c>
      <c r="D208" s="264">
        <v>0</v>
      </c>
      <c r="E208" s="264">
        <v>0</v>
      </c>
      <c r="F208" s="264">
        <v>0</v>
      </c>
      <c r="G208" s="264">
        <v>0</v>
      </c>
      <c r="H208" s="264">
        <v>0</v>
      </c>
      <c r="I208" s="264">
        <v>0</v>
      </c>
      <c r="J208" s="264">
        <v>0</v>
      </c>
      <c r="K208" s="264">
        <v>0</v>
      </c>
      <c r="L208" s="264">
        <v>0</v>
      </c>
      <c r="M208" s="264">
        <v>0</v>
      </c>
      <c r="N208" s="264">
        <v>0</v>
      </c>
      <c r="O208" s="264"/>
      <c r="P208" s="264">
        <v>0</v>
      </c>
    </row>
    <row r="209" spans="1:16" x14ac:dyDescent="0.2">
      <c r="A209" s="243"/>
      <c r="B209" s="258" t="s">
        <v>282</v>
      </c>
      <c r="C209" s="259">
        <v>19552</v>
      </c>
      <c r="D209" s="259">
        <v>259069</v>
      </c>
      <c r="E209" s="259">
        <v>702245</v>
      </c>
      <c r="F209" s="259">
        <v>272157</v>
      </c>
      <c r="G209" s="259">
        <v>33074</v>
      </c>
      <c r="H209" s="259">
        <v>17924</v>
      </c>
      <c r="I209" s="259">
        <v>11693</v>
      </c>
      <c r="J209" s="259">
        <v>66000</v>
      </c>
      <c r="K209" s="259"/>
      <c r="L209" s="259">
        <v>389388</v>
      </c>
      <c r="M209" s="259">
        <v>17924</v>
      </c>
      <c r="N209" s="259">
        <v>1381714</v>
      </c>
      <c r="O209" s="259"/>
      <c r="P209" s="259">
        <v>1381714</v>
      </c>
    </row>
    <row r="210" spans="1:16" x14ac:dyDescent="0.2">
      <c r="A210" s="243"/>
      <c r="B210" s="260" t="s">
        <v>283</v>
      </c>
      <c r="C210" s="259">
        <v>18310</v>
      </c>
      <c r="D210" s="259">
        <v>237521</v>
      </c>
      <c r="E210" s="259">
        <v>642737</v>
      </c>
      <c r="F210" s="259">
        <v>248606</v>
      </c>
      <c r="G210" s="259">
        <v>30316</v>
      </c>
      <c r="H210" s="259">
        <v>17567</v>
      </c>
      <c r="I210" s="259">
        <v>11693</v>
      </c>
      <c r="J210" s="259">
        <v>60838</v>
      </c>
      <c r="K210" s="259"/>
      <c r="L210" s="259">
        <v>358678</v>
      </c>
      <c r="M210" s="259">
        <v>17567</v>
      </c>
      <c r="N210" s="259">
        <v>1267588</v>
      </c>
      <c r="O210" s="259"/>
      <c r="P210" s="259">
        <v>1267588</v>
      </c>
    </row>
    <row r="211" spans="1:16" x14ac:dyDescent="0.2">
      <c r="A211" s="243"/>
      <c r="B211" s="261" t="s">
        <v>284</v>
      </c>
      <c r="C211" s="259">
        <v>15053.49</v>
      </c>
      <c r="D211" s="259">
        <v>236613.69</v>
      </c>
      <c r="E211" s="259">
        <v>658319.97</v>
      </c>
      <c r="F211" s="259">
        <v>250126.69</v>
      </c>
      <c r="G211" s="259">
        <v>32889.53</v>
      </c>
      <c r="H211" s="259">
        <v>10053.219999999999</v>
      </c>
      <c r="I211" s="259">
        <v>5563.65</v>
      </c>
      <c r="J211" s="259">
        <v>41792.49</v>
      </c>
      <c r="K211" s="259"/>
      <c r="L211" s="259">
        <v>331912.84999999998</v>
      </c>
      <c r="M211" s="259">
        <v>10053.219999999999</v>
      </c>
      <c r="N211" s="259">
        <v>1250412.73</v>
      </c>
      <c r="O211" s="259"/>
      <c r="P211" s="262">
        <v>1250412.73</v>
      </c>
    </row>
    <row r="212" spans="1:16" x14ac:dyDescent="0.2">
      <c r="A212" s="243"/>
      <c r="B212" s="261" t="s">
        <v>285</v>
      </c>
      <c r="C212" s="257">
        <v>76.992099999999994</v>
      </c>
      <c r="D212" s="257">
        <v>91.332300000000004</v>
      </c>
      <c r="E212" s="257">
        <v>93.745099999999994</v>
      </c>
      <c r="F212" s="257">
        <v>91.905299999999997</v>
      </c>
      <c r="G212" s="257">
        <v>99.442300000000003</v>
      </c>
      <c r="H212" s="257">
        <v>56.088000000000001</v>
      </c>
      <c r="I212" s="257">
        <v>47.581000000000003</v>
      </c>
      <c r="J212" s="257">
        <v>63.322000000000003</v>
      </c>
      <c r="K212" s="257">
        <v>0</v>
      </c>
      <c r="L212" s="257">
        <v>85.239599999999996</v>
      </c>
      <c r="M212" s="257">
        <v>56.088000000000001</v>
      </c>
      <c r="N212" s="257">
        <v>90.497200000000007</v>
      </c>
      <c r="O212" s="257"/>
      <c r="P212" s="257">
        <v>90.497200000000007</v>
      </c>
    </row>
    <row r="213" spans="1:16" x14ac:dyDescent="0.2">
      <c r="A213" s="243"/>
      <c r="B213" s="263" t="s">
        <v>286</v>
      </c>
      <c r="C213" s="257">
        <v>82.214600000000004</v>
      </c>
      <c r="D213" s="257">
        <v>99.617999999999995</v>
      </c>
      <c r="E213" s="257">
        <v>102.42449999999999</v>
      </c>
      <c r="F213" s="257">
        <v>100.6117</v>
      </c>
      <c r="G213" s="257">
        <v>108.489</v>
      </c>
      <c r="H213" s="257">
        <v>57.227899999999998</v>
      </c>
      <c r="I213" s="257">
        <v>47.581000000000003</v>
      </c>
      <c r="J213" s="257">
        <v>68.694699999999997</v>
      </c>
      <c r="K213" s="257">
        <v>0</v>
      </c>
      <c r="L213" s="257">
        <v>92.537800000000004</v>
      </c>
      <c r="M213" s="257">
        <v>57.227899999999998</v>
      </c>
      <c r="N213" s="257">
        <v>98.644999999999996</v>
      </c>
      <c r="O213" s="257"/>
      <c r="P213" s="257">
        <v>98.644999999999996</v>
      </c>
    </row>
    <row r="214" spans="1:16" x14ac:dyDescent="0.2">
      <c r="A214" s="243"/>
      <c r="B214" s="256" t="s">
        <v>319</v>
      </c>
      <c r="C214" s="264">
        <v>0</v>
      </c>
      <c r="D214" s="264">
        <v>0</v>
      </c>
      <c r="E214" s="264">
        <v>0</v>
      </c>
      <c r="F214" s="264">
        <v>0</v>
      </c>
      <c r="G214" s="264">
        <v>0</v>
      </c>
      <c r="H214" s="264">
        <v>0</v>
      </c>
      <c r="I214" s="264">
        <v>0</v>
      </c>
      <c r="J214" s="264">
        <v>0</v>
      </c>
      <c r="K214" s="264">
        <v>0</v>
      </c>
      <c r="L214" s="264">
        <v>0</v>
      </c>
      <c r="M214" s="264">
        <v>0</v>
      </c>
      <c r="N214" s="264">
        <v>0</v>
      </c>
      <c r="O214" s="264"/>
      <c r="P214" s="264">
        <v>0</v>
      </c>
    </row>
    <row r="215" spans="1:16" x14ac:dyDescent="0.2">
      <c r="A215" s="243"/>
      <c r="B215" s="258" t="s">
        <v>282</v>
      </c>
      <c r="C215" s="259">
        <v>52412</v>
      </c>
      <c r="D215" s="259">
        <v>107185</v>
      </c>
      <c r="E215" s="259">
        <v>558796</v>
      </c>
      <c r="F215" s="259">
        <v>221796</v>
      </c>
      <c r="G215" s="259">
        <v>13679</v>
      </c>
      <c r="H215" s="259">
        <v>28128</v>
      </c>
      <c r="I215" s="259">
        <v>9480</v>
      </c>
      <c r="J215" s="259">
        <v>17441</v>
      </c>
      <c r="K215" s="259">
        <v>90</v>
      </c>
      <c r="L215" s="259">
        <v>200197</v>
      </c>
      <c r="M215" s="259">
        <v>28218</v>
      </c>
      <c r="N215" s="259">
        <v>1009007</v>
      </c>
      <c r="O215" s="259"/>
      <c r="P215" s="259">
        <v>1009007</v>
      </c>
    </row>
    <row r="216" spans="1:16" x14ac:dyDescent="0.2">
      <c r="A216" s="243"/>
      <c r="B216" s="260" t="s">
        <v>283</v>
      </c>
      <c r="C216" s="259">
        <v>50053</v>
      </c>
      <c r="D216" s="259">
        <v>98930</v>
      </c>
      <c r="E216" s="259">
        <v>516366</v>
      </c>
      <c r="F216" s="259">
        <v>203639</v>
      </c>
      <c r="G216" s="259">
        <v>13099</v>
      </c>
      <c r="H216" s="259">
        <v>27828</v>
      </c>
      <c r="I216" s="259">
        <v>8930</v>
      </c>
      <c r="J216" s="259">
        <v>15791</v>
      </c>
      <c r="K216" s="259">
        <v>83</v>
      </c>
      <c r="L216" s="259">
        <v>186803</v>
      </c>
      <c r="M216" s="259">
        <v>27911</v>
      </c>
      <c r="N216" s="259">
        <v>934719</v>
      </c>
      <c r="O216" s="259"/>
      <c r="P216" s="259">
        <v>934719</v>
      </c>
    </row>
    <row r="217" spans="1:16" x14ac:dyDescent="0.2">
      <c r="A217" s="243"/>
      <c r="B217" s="261" t="s">
        <v>284</v>
      </c>
      <c r="C217" s="259">
        <v>35749.31</v>
      </c>
      <c r="D217" s="259">
        <v>85957.15</v>
      </c>
      <c r="E217" s="259">
        <v>533828.46</v>
      </c>
      <c r="F217" s="259">
        <v>205602.49</v>
      </c>
      <c r="G217" s="259">
        <v>26315</v>
      </c>
      <c r="H217" s="259">
        <v>15682.93</v>
      </c>
      <c r="I217" s="259">
        <v>5723.41</v>
      </c>
      <c r="J217" s="259">
        <v>4943.6899999999996</v>
      </c>
      <c r="K217" s="259"/>
      <c r="L217" s="259">
        <v>158688.56</v>
      </c>
      <c r="M217" s="259">
        <v>15682.93</v>
      </c>
      <c r="N217" s="259">
        <v>913802.44</v>
      </c>
      <c r="O217" s="259"/>
      <c r="P217" s="262">
        <v>913802.44</v>
      </c>
    </row>
    <row r="218" spans="1:16" x14ac:dyDescent="0.2">
      <c r="A218" s="243"/>
      <c r="B218" s="261" t="s">
        <v>285</v>
      </c>
      <c r="C218" s="257">
        <v>68.208299999999994</v>
      </c>
      <c r="D218" s="257">
        <v>80.195099999999996</v>
      </c>
      <c r="E218" s="257">
        <v>95.531899999999993</v>
      </c>
      <c r="F218" s="257">
        <v>92.698899999999995</v>
      </c>
      <c r="G218" s="257">
        <v>192.37520000000001</v>
      </c>
      <c r="H218" s="257">
        <v>55.755600000000001</v>
      </c>
      <c r="I218" s="257">
        <v>60.3735</v>
      </c>
      <c r="J218" s="257">
        <v>28.345199999999998</v>
      </c>
      <c r="K218" s="257">
        <v>0</v>
      </c>
      <c r="L218" s="257">
        <v>79.266199999999998</v>
      </c>
      <c r="M218" s="257">
        <v>55.577800000000003</v>
      </c>
      <c r="N218" s="257">
        <v>90.564499999999995</v>
      </c>
      <c r="O218" s="257"/>
      <c r="P218" s="257">
        <v>90.564499999999995</v>
      </c>
    </row>
    <row r="219" spans="1:16" x14ac:dyDescent="0.2">
      <c r="A219" s="243"/>
      <c r="B219" s="263" t="s">
        <v>286</v>
      </c>
      <c r="C219" s="257">
        <v>71.422899999999998</v>
      </c>
      <c r="D219" s="257">
        <v>86.886799999999994</v>
      </c>
      <c r="E219" s="257">
        <v>103.3818</v>
      </c>
      <c r="F219" s="257">
        <v>100.96420000000001</v>
      </c>
      <c r="G219" s="257">
        <v>200.89320000000001</v>
      </c>
      <c r="H219" s="257">
        <v>56.356699999999996</v>
      </c>
      <c r="I219" s="257">
        <v>64.091899999999995</v>
      </c>
      <c r="J219" s="257">
        <v>31.306999999999999</v>
      </c>
      <c r="K219" s="257">
        <v>0</v>
      </c>
      <c r="L219" s="257">
        <v>84.949700000000007</v>
      </c>
      <c r="M219" s="257">
        <v>56.189100000000003</v>
      </c>
      <c r="N219" s="257">
        <v>97.762299999999996</v>
      </c>
      <c r="O219" s="257"/>
      <c r="P219" s="257">
        <v>97.762299999999996</v>
      </c>
    </row>
    <row r="220" spans="1:16" x14ac:dyDescent="0.2">
      <c r="A220" s="243"/>
      <c r="B220" s="256" t="s">
        <v>320</v>
      </c>
      <c r="C220" s="264">
        <v>0</v>
      </c>
      <c r="D220" s="264">
        <v>0</v>
      </c>
      <c r="E220" s="264">
        <v>0</v>
      </c>
      <c r="F220" s="264">
        <v>0</v>
      </c>
      <c r="G220" s="264">
        <v>0</v>
      </c>
      <c r="H220" s="264">
        <v>0</v>
      </c>
      <c r="I220" s="264">
        <v>0</v>
      </c>
      <c r="J220" s="264">
        <v>0</v>
      </c>
      <c r="K220" s="264">
        <v>0</v>
      </c>
      <c r="L220" s="264">
        <v>0</v>
      </c>
      <c r="M220" s="264">
        <v>0</v>
      </c>
      <c r="N220" s="264">
        <v>0</v>
      </c>
      <c r="O220" s="264"/>
      <c r="P220" s="264">
        <v>0</v>
      </c>
    </row>
    <row r="221" spans="1:16" x14ac:dyDescent="0.2">
      <c r="A221" s="243"/>
      <c r="B221" s="258" t="s">
        <v>282</v>
      </c>
      <c r="C221" s="259">
        <v>51300</v>
      </c>
      <c r="D221" s="259">
        <v>126205</v>
      </c>
      <c r="E221" s="259">
        <v>862815</v>
      </c>
      <c r="F221" s="259">
        <v>334446</v>
      </c>
      <c r="G221" s="259">
        <v>48949</v>
      </c>
      <c r="H221" s="259">
        <v>22256</v>
      </c>
      <c r="I221" s="259">
        <v>6400</v>
      </c>
      <c r="J221" s="259">
        <v>60020</v>
      </c>
      <c r="K221" s="259">
        <v>400</v>
      </c>
      <c r="L221" s="259">
        <v>292874</v>
      </c>
      <c r="M221" s="259">
        <v>22656</v>
      </c>
      <c r="N221" s="259">
        <v>1512791</v>
      </c>
      <c r="O221" s="259"/>
      <c r="P221" s="259">
        <v>1512791</v>
      </c>
    </row>
    <row r="222" spans="1:16" x14ac:dyDescent="0.2">
      <c r="A222" s="243"/>
      <c r="B222" s="260" t="s">
        <v>283</v>
      </c>
      <c r="C222" s="259">
        <v>45192</v>
      </c>
      <c r="D222" s="259">
        <v>115960</v>
      </c>
      <c r="E222" s="259">
        <v>788851</v>
      </c>
      <c r="F222" s="259">
        <v>306670</v>
      </c>
      <c r="G222" s="259">
        <v>44659</v>
      </c>
      <c r="H222" s="259">
        <v>21780</v>
      </c>
      <c r="I222" s="259">
        <v>5990</v>
      </c>
      <c r="J222" s="259">
        <v>54800</v>
      </c>
      <c r="K222" s="259">
        <v>364</v>
      </c>
      <c r="L222" s="259">
        <v>266601</v>
      </c>
      <c r="M222" s="259">
        <v>22144</v>
      </c>
      <c r="N222" s="259">
        <v>1384266</v>
      </c>
      <c r="O222" s="259"/>
      <c r="P222" s="259">
        <v>1384266</v>
      </c>
    </row>
    <row r="223" spans="1:16" x14ac:dyDescent="0.2">
      <c r="A223" s="243"/>
      <c r="B223" s="261" t="s">
        <v>284</v>
      </c>
      <c r="C223" s="259">
        <v>55634.65</v>
      </c>
      <c r="D223" s="259">
        <v>124490.96</v>
      </c>
      <c r="E223" s="259">
        <v>825016.89</v>
      </c>
      <c r="F223" s="259">
        <v>316510.17</v>
      </c>
      <c r="G223" s="259">
        <v>40853.65</v>
      </c>
      <c r="H223" s="259">
        <v>22688.1</v>
      </c>
      <c r="I223" s="259">
        <v>2771.78</v>
      </c>
      <c r="J223" s="259">
        <v>20685.21</v>
      </c>
      <c r="K223" s="259">
        <v>276.66000000000003</v>
      </c>
      <c r="L223" s="259">
        <v>244436.25</v>
      </c>
      <c r="M223" s="259">
        <v>22964.76</v>
      </c>
      <c r="N223" s="259">
        <v>1408928.07</v>
      </c>
      <c r="O223" s="259"/>
      <c r="P223" s="262">
        <v>1408928.07</v>
      </c>
    </row>
    <row r="224" spans="1:16" x14ac:dyDescent="0.2">
      <c r="A224" s="243"/>
      <c r="B224" s="261" t="s">
        <v>285</v>
      </c>
      <c r="C224" s="257">
        <v>108.4496</v>
      </c>
      <c r="D224" s="257">
        <v>98.641900000000007</v>
      </c>
      <c r="E224" s="257">
        <v>95.619200000000006</v>
      </c>
      <c r="F224" s="257">
        <v>94.637200000000007</v>
      </c>
      <c r="G224" s="257">
        <v>83.461699999999993</v>
      </c>
      <c r="H224" s="257">
        <v>101.9415</v>
      </c>
      <c r="I224" s="257">
        <v>43.309100000000001</v>
      </c>
      <c r="J224" s="257">
        <v>34.463900000000002</v>
      </c>
      <c r="K224" s="257">
        <v>69.165000000000006</v>
      </c>
      <c r="L224" s="257">
        <v>83.461200000000005</v>
      </c>
      <c r="M224" s="257">
        <v>101.36279999999999</v>
      </c>
      <c r="N224" s="257">
        <v>93.134399999999999</v>
      </c>
      <c r="O224" s="257"/>
      <c r="P224" s="257">
        <v>93.134399999999999</v>
      </c>
    </row>
    <row r="225" spans="1:20" x14ac:dyDescent="0.2">
      <c r="A225" s="243"/>
      <c r="B225" s="263" t="s">
        <v>286</v>
      </c>
      <c r="C225" s="257">
        <v>123.1073</v>
      </c>
      <c r="D225" s="257">
        <v>107.35680000000001</v>
      </c>
      <c r="E225" s="257">
        <v>104.58459999999999</v>
      </c>
      <c r="F225" s="257">
        <v>103.20869999999999</v>
      </c>
      <c r="G225" s="257">
        <v>91.479100000000003</v>
      </c>
      <c r="H225" s="257">
        <v>104.1694</v>
      </c>
      <c r="I225" s="257">
        <v>46.273499999999999</v>
      </c>
      <c r="J225" s="257">
        <v>37.746699999999997</v>
      </c>
      <c r="K225" s="257">
        <v>76.005499999999998</v>
      </c>
      <c r="L225" s="257">
        <v>91.686199999999999</v>
      </c>
      <c r="M225" s="257">
        <v>103.70650000000001</v>
      </c>
      <c r="N225" s="257">
        <v>101.7816</v>
      </c>
      <c r="O225" s="257"/>
      <c r="P225" s="257">
        <v>101.7816</v>
      </c>
    </row>
    <row r="226" spans="1:20" x14ac:dyDescent="0.2">
      <c r="A226" s="243"/>
      <c r="B226" s="256" t="s">
        <v>321</v>
      </c>
      <c r="C226" s="264">
        <v>0</v>
      </c>
      <c r="D226" s="264">
        <v>0</v>
      </c>
      <c r="E226" s="264">
        <v>0</v>
      </c>
      <c r="F226" s="264">
        <v>0</v>
      </c>
      <c r="G226" s="264">
        <v>0</v>
      </c>
      <c r="H226" s="264">
        <v>0</v>
      </c>
      <c r="I226" s="264">
        <v>0</v>
      </c>
      <c r="J226" s="264">
        <v>0</v>
      </c>
      <c r="K226" s="264">
        <v>0</v>
      </c>
      <c r="L226" s="264">
        <v>0</v>
      </c>
      <c r="M226" s="264">
        <v>0</v>
      </c>
      <c r="N226" s="264">
        <v>0</v>
      </c>
      <c r="O226" s="264"/>
      <c r="P226" s="264">
        <v>0</v>
      </c>
    </row>
    <row r="227" spans="1:20" x14ac:dyDescent="0.2">
      <c r="A227" s="243"/>
      <c r="B227" s="258" t="s">
        <v>282</v>
      </c>
      <c r="C227" s="259">
        <v>45358</v>
      </c>
      <c r="D227" s="259">
        <v>93772</v>
      </c>
      <c r="E227" s="259">
        <v>590919</v>
      </c>
      <c r="F227" s="259">
        <v>239917</v>
      </c>
      <c r="G227" s="259">
        <v>30635</v>
      </c>
      <c r="H227" s="259">
        <v>43865</v>
      </c>
      <c r="I227" s="259">
        <v>1803</v>
      </c>
      <c r="J227" s="259">
        <v>18000</v>
      </c>
      <c r="K227" s="259">
        <v>180</v>
      </c>
      <c r="L227" s="259">
        <v>189568</v>
      </c>
      <c r="M227" s="259">
        <v>44045</v>
      </c>
      <c r="N227" s="259">
        <v>1064449</v>
      </c>
      <c r="O227" s="259"/>
      <c r="P227" s="259">
        <v>1064449</v>
      </c>
    </row>
    <row r="228" spans="1:20" x14ac:dyDescent="0.2">
      <c r="A228" s="243"/>
      <c r="B228" s="260" t="s">
        <v>283</v>
      </c>
      <c r="C228" s="259">
        <v>41572</v>
      </c>
      <c r="D228" s="259">
        <v>85961</v>
      </c>
      <c r="E228" s="259">
        <v>541734</v>
      </c>
      <c r="F228" s="259">
        <v>219924</v>
      </c>
      <c r="G228" s="259">
        <v>28082</v>
      </c>
      <c r="H228" s="259">
        <v>43551</v>
      </c>
      <c r="I228" s="259">
        <v>1661</v>
      </c>
      <c r="J228" s="259">
        <v>16500</v>
      </c>
      <c r="K228" s="259">
        <v>165</v>
      </c>
      <c r="L228" s="259">
        <v>173776</v>
      </c>
      <c r="M228" s="259">
        <v>43716</v>
      </c>
      <c r="N228" s="259">
        <v>979150</v>
      </c>
      <c r="O228" s="259"/>
      <c r="P228" s="259">
        <v>979150</v>
      </c>
    </row>
    <row r="229" spans="1:20" x14ac:dyDescent="0.2">
      <c r="A229" s="243"/>
      <c r="B229" s="261" t="s">
        <v>284</v>
      </c>
      <c r="C229" s="259">
        <v>36897.040000000001</v>
      </c>
      <c r="D229" s="259">
        <v>92379.63</v>
      </c>
      <c r="E229" s="259">
        <v>558508.43999999994</v>
      </c>
      <c r="F229" s="259">
        <v>219683.27</v>
      </c>
      <c r="G229" s="259">
        <v>27594.97</v>
      </c>
      <c r="H229" s="259">
        <v>37539.11</v>
      </c>
      <c r="I229" s="259">
        <v>1979.21</v>
      </c>
      <c r="J229" s="259">
        <v>5703.6</v>
      </c>
      <c r="K229" s="259">
        <v>103.95</v>
      </c>
      <c r="L229" s="259">
        <v>164554.45000000001</v>
      </c>
      <c r="M229" s="259">
        <v>37643.06</v>
      </c>
      <c r="N229" s="259">
        <v>980389.22</v>
      </c>
      <c r="O229" s="259"/>
      <c r="P229" s="262">
        <v>980389.22</v>
      </c>
    </row>
    <row r="230" spans="1:20" x14ac:dyDescent="0.2">
      <c r="A230" s="243"/>
      <c r="B230" s="261" t="s">
        <v>285</v>
      </c>
      <c r="C230" s="257">
        <v>81.346299999999999</v>
      </c>
      <c r="D230" s="257">
        <v>98.515199999999993</v>
      </c>
      <c r="E230" s="257">
        <v>94.515199999999993</v>
      </c>
      <c r="F230" s="257">
        <v>91.566400000000002</v>
      </c>
      <c r="G230" s="257">
        <v>90.076599999999999</v>
      </c>
      <c r="H230" s="257">
        <v>85.578699999999998</v>
      </c>
      <c r="I230" s="257">
        <v>109.7732</v>
      </c>
      <c r="J230" s="257">
        <v>31.686699999999998</v>
      </c>
      <c r="K230" s="257">
        <v>57.75</v>
      </c>
      <c r="L230" s="257">
        <v>86.805000000000007</v>
      </c>
      <c r="M230" s="257">
        <v>85.465000000000003</v>
      </c>
      <c r="N230" s="257">
        <v>92.102999999999994</v>
      </c>
      <c r="O230" s="257"/>
      <c r="P230" s="257">
        <v>92.102999999999994</v>
      </c>
    </row>
    <row r="231" spans="1:20" x14ac:dyDescent="0.2">
      <c r="A231" s="243"/>
      <c r="B231" s="263" t="s">
        <v>286</v>
      </c>
      <c r="C231" s="257">
        <v>88.754499999999993</v>
      </c>
      <c r="D231" s="257">
        <v>107.4669</v>
      </c>
      <c r="E231" s="257">
        <v>103.0964</v>
      </c>
      <c r="F231" s="257">
        <v>99.890500000000003</v>
      </c>
      <c r="G231" s="257">
        <v>98.265699999999995</v>
      </c>
      <c r="H231" s="257">
        <v>86.195700000000002</v>
      </c>
      <c r="I231" s="257">
        <v>119.15770000000001</v>
      </c>
      <c r="J231" s="257">
        <v>34.567300000000003</v>
      </c>
      <c r="K231" s="257">
        <v>63</v>
      </c>
      <c r="L231" s="257">
        <v>94.693399999999997</v>
      </c>
      <c r="M231" s="257">
        <v>86.108199999999997</v>
      </c>
      <c r="N231" s="257">
        <v>100.1266</v>
      </c>
      <c r="O231" s="257"/>
      <c r="P231" s="257">
        <v>100.1266</v>
      </c>
    </row>
    <row r="232" spans="1:20" x14ac:dyDescent="0.2">
      <c r="A232" s="243"/>
      <c r="B232" s="268" t="s">
        <v>322</v>
      </c>
      <c r="C232" s="269">
        <v>0</v>
      </c>
      <c r="D232" s="269">
        <v>0</v>
      </c>
      <c r="E232" s="269">
        <v>0</v>
      </c>
      <c r="F232" s="269">
        <v>0</v>
      </c>
      <c r="G232" s="269">
        <v>0</v>
      </c>
      <c r="H232" s="269">
        <v>0</v>
      </c>
      <c r="I232" s="269">
        <v>0</v>
      </c>
      <c r="J232" s="269">
        <v>0</v>
      </c>
      <c r="K232" s="269">
        <v>0</v>
      </c>
      <c r="L232" s="269">
        <v>0</v>
      </c>
      <c r="M232" s="269">
        <v>0</v>
      </c>
      <c r="N232" s="269">
        <v>0</v>
      </c>
      <c r="O232" s="269"/>
      <c r="P232" s="269">
        <v>0</v>
      </c>
      <c r="Q232" s="270"/>
      <c r="R232" s="270"/>
      <c r="S232" s="270"/>
      <c r="T232" s="270"/>
    </row>
    <row r="233" spans="1:20" x14ac:dyDescent="0.2">
      <c r="A233" s="243"/>
      <c r="B233" s="258" t="s">
        <v>282</v>
      </c>
      <c r="C233" s="259">
        <v>2271598</v>
      </c>
      <c r="D233" s="259">
        <v>7069015</v>
      </c>
      <c r="E233" s="259">
        <v>33743095</v>
      </c>
      <c r="F233" s="259">
        <v>13114892</v>
      </c>
      <c r="G233" s="259">
        <v>1773609</v>
      </c>
      <c r="H233" s="259">
        <v>970518</v>
      </c>
      <c r="I233" s="259">
        <v>290148</v>
      </c>
      <c r="J233" s="259">
        <v>1673658</v>
      </c>
      <c r="K233" s="259">
        <v>11000</v>
      </c>
      <c r="L233" s="259">
        <v>13078028</v>
      </c>
      <c r="M233" s="259">
        <v>981518</v>
      </c>
      <c r="N233" s="259">
        <v>60917533</v>
      </c>
      <c r="O233" s="259"/>
      <c r="P233" s="259">
        <v>60917533</v>
      </c>
      <c r="Q233" s="270"/>
      <c r="R233" s="270"/>
      <c r="S233" s="270"/>
      <c r="T233" s="270"/>
    </row>
    <row r="234" spans="1:20" ht="13.5" customHeight="1" x14ac:dyDescent="0.2">
      <c r="A234" s="243"/>
      <c r="B234" s="260" t="s">
        <v>283</v>
      </c>
      <c r="C234" s="259">
        <v>2021429</v>
      </c>
      <c r="D234" s="259">
        <v>6521942</v>
      </c>
      <c r="E234" s="259">
        <v>30677871</v>
      </c>
      <c r="F234" s="259">
        <v>11979196</v>
      </c>
      <c r="G234" s="259">
        <v>1618427</v>
      </c>
      <c r="H234" s="259">
        <v>942998</v>
      </c>
      <c r="I234" s="259">
        <v>274531</v>
      </c>
      <c r="J234" s="259">
        <v>1501103</v>
      </c>
      <c r="K234" s="259">
        <v>9862</v>
      </c>
      <c r="L234" s="259">
        <v>11937432</v>
      </c>
      <c r="M234" s="259">
        <v>952860</v>
      </c>
      <c r="N234" s="259">
        <v>55547359</v>
      </c>
      <c r="O234" s="259"/>
      <c r="P234" s="259">
        <v>55547359</v>
      </c>
      <c r="Q234" s="271"/>
      <c r="R234" s="271"/>
      <c r="S234" s="270"/>
      <c r="T234" s="270"/>
    </row>
    <row r="235" spans="1:20" x14ac:dyDescent="0.2">
      <c r="A235" s="243"/>
      <c r="B235" s="256" t="s">
        <v>284</v>
      </c>
      <c r="C235" s="262">
        <v>1930762.8</v>
      </c>
      <c r="D235" s="262">
        <v>6633727.0899999999</v>
      </c>
      <c r="E235" s="262">
        <v>31322076.199999999</v>
      </c>
      <c r="F235" s="262">
        <v>11928576.42</v>
      </c>
      <c r="G235" s="262">
        <v>1597655.1</v>
      </c>
      <c r="H235" s="262">
        <v>760675.4</v>
      </c>
      <c r="I235" s="262">
        <v>206976.46</v>
      </c>
      <c r="J235" s="262">
        <v>549171.85</v>
      </c>
      <c r="K235" s="262">
        <v>7859.53</v>
      </c>
      <c r="L235" s="262">
        <v>10918293.300000001</v>
      </c>
      <c r="M235" s="262">
        <v>768534.93</v>
      </c>
      <c r="N235" s="262">
        <v>54937480.850000001</v>
      </c>
      <c r="O235" s="262"/>
      <c r="P235" s="262">
        <v>54937480.850000001</v>
      </c>
      <c r="Q235" s="272"/>
      <c r="R235" s="272"/>
      <c r="S235" s="270"/>
      <c r="T235" s="270"/>
    </row>
    <row r="236" spans="1:20" x14ac:dyDescent="0.2">
      <c r="A236" s="243"/>
      <c r="B236" s="261" t="s">
        <v>285</v>
      </c>
      <c r="C236" s="257">
        <v>84.995800000000003</v>
      </c>
      <c r="D236" s="257">
        <v>93.842299999999994</v>
      </c>
      <c r="E236" s="257">
        <v>92.825100000000006</v>
      </c>
      <c r="F236" s="257">
        <v>90.954400000000007</v>
      </c>
      <c r="G236" s="257">
        <v>90.079300000000003</v>
      </c>
      <c r="H236" s="257">
        <v>78.378299999999996</v>
      </c>
      <c r="I236" s="257">
        <v>71.334800000000001</v>
      </c>
      <c r="J236" s="257">
        <v>32.8127</v>
      </c>
      <c r="K236" s="257">
        <v>71.450299999999999</v>
      </c>
      <c r="L236" s="257">
        <v>83.485799999999998</v>
      </c>
      <c r="M236" s="257">
        <v>78.300600000000003</v>
      </c>
      <c r="N236" s="257">
        <v>90.183400000000006</v>
      </c>
      <c r="O236" s="257"/>
      <c r="P236" s="273">
        <v>90.183400000000006</v>
      </c>
      <c r="Q236" s="270"/>
      <c r="R236" s="271"/>
      <c r="S236" s="270"/>
      <c r="T236" s="270"/>
    </row>
    <row r="237" spans="1:20" ht="13.5" thickBot="1" x14ac:dyDescent="0.25">
      <c r="A237" s="243"/>
      <c r="B237" s="265" t="s">
        <v>323</v>
      </c>
      <c r="C237" s="266">
        <v>95.514700000000005</v>
      </c>
      <c r="D237" s="266">
        <v>101.714</v>
      </c>
      <c r="E237" s="266">
        <v>102.09990000000001</v>
      </c>
      <c r="F237" s="266">
        <v>99.577399999999997</v>
      </c>
      <c r="G237" s="266">
        <v>98.716499999999996</v>
      </c>
      <c r="H237" s="266">
        <v>80.665599999999998</v>
      </c>
      <c r="I237" s="266">
        <v>75.392700000000005</v>
      </c>
      <c r="J237" s="266">
        <v>36.584600000000002</v>
      </c>
      <c r="K237" s="266">
        <v>79.695099999999996</v>
      </c>
      <c r="L237" s="266">
        <v>91.462699999999998</v>
      </c>
      <c r="M237" s="266">
        <v>80.655600000000007</v>
      </c>
      <c r="N237" s="266">
        <v>98.902100000000004</v>
      </c>
      <c r="O237" s="266"/>
      <c r="P237" s="274">
        <v>98.902100000000004</v>
      </c>
      <c r="Q237" s="270"/>
      <c r="R237" s="271"/>
      <c r="S237" s="270"/>
      <c r="T237" s="270"/>
    </row>
    <row r="239" spans="1:20" x14ac:dyDescent="0.2">
      <c r="L239" s="276"/>
      <c r="P239" s="276"/>
    </row>
  </sheetData>
  <printOptions horizontalCentered="1"/>
  <pageMargins left="0.19685039370078741" right="0.19685039370078741" top="0.70866141732283472" bottom="0.19685039370078741" header="0.51181102362204722" footer="0.51181102362204722"/>
  <pageSetup paperSize="9" scale="47" fitToHeight="2" orientation="portrait" horizont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V ZFNP</vt:lpstr>
      <vt:lpstr>V ZFÚP</vt:lpstr>
      <vt:lpstr>V ZFGP</vt:lpstr>
      <vt:lpstr>V ZFPvN</vt:lpstr>
      <vt:lpstr>600</vt:lpstr>
      <vt:lpstr>Pobočky</vt:lpstr>
      <vt:lpstr>Hárok2</vt:lpstr>
      <vt:lpstr>Pobočky!Názvy_tlače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Mužíková Soňa</cp:lastModifiedBy>
  <cp:lastPrinted>2013-01-21T14:08:18Z</cp:lastPrinted>
  <dcterms:created xsi:type="dcterms:W3CDTF">2012-12-10T07:18:02Z</dcterms:created>
  <dcterms:modified xsi:type="dcterms:W3CDTF">2013-02-05T14:21:51Z</dcterms:modified>
</cp:coreProperties>
</file>