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chartsheets/sheet1.xml" ContentType="application/vnd.openxmlformats-officedocument.spreadsheetml.chart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570" windowWidth="10425" windowHeight="6045" tabRatio="848"/>
  </bookViews>
  <sheets>
    <sheet name="Súhrnná bilancia" sheetId="6" r:id="rId1"/>
    <sheet name="graf" sheetId="141" r:id="rId2"/>
    <sheet name="Príjmy rozdelenie" sheetId="5" r:id="rId3"/>
    <sheet name="Vývoj pohľadávok" sheetId="149" r:id="rId4"/>
    <sheet name="graf pohľadávky" sheetId="150" r:id="rId5"/>
    <sheet name="Stav pohľadávok podľa poboč" sheetId="151" r:id="rId6"/>
    <sheet name="Pohľ.podľa spôsobov vymáhania" sheetId="152" r:id="rId7"/>
    <sheet name="Exekučné návrhy" sheetId="153" r:id="rId8"/>
    <sheet name="Vydané rozhodnutia SK " sheetId="154" r:id="rId9"/>
    <sheet name="Mandátna správa" sheetId="155" r:id="rId10"/>
    <sheet name="Pohľadávky voči  ZZ" sheetId="156" r:id="rId11"/>
    <sheet name="Pohľadávky podľa pobočiek  ZZ" sheetId="157" r:id="rId12"/>
    <sheet name="V po fondoch podrobne " sheetId="95" r:id="rId13"/>
    <sheet name="V delenie mesačne" sheetId="4" r:id="rId14"/>
    <sheet name="P a V hradené štátom" sheetId="1" r:id="rId15"/>
    <sheet name="zostatky a účtoch" sheetId="138" r:id="rId16"/>
    <sheet name="2011 a 2012" sheetId="142" r:id="rId17"/>
    <sheet name="Graf (2)" sheetId="143" r:id="rId18"/>
    <sheet name="objednáv.a faktúry jún 2012" sheetId="144" r:id="rId19"/>
    <sheet name="SF jún 2012" sheetId="145" r:id="rId20"/>
    <sheet name="spolu 600 jún 2012" sheetId="146" r:id="rId21"/>
    <sheet name="spolu 700 jún 2012" sheetId="147" r:id="rId22"/>
    <sheet name="600 ústredie jún 2012" sheetId="148" r:id="rId23"/>
    <sheet name="Hárok2" sheetId="41" r:id="rId24"/>
  </sheets>
  <externalReferences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</externalReferences>
  <definedNames>
    <definedName name="______________col8">#REF!</definedName>
    <definedName name="_____________col8">#REF!</definedName>
    <definedName name="____________col1">#REF!</definedName>
    <definedName name="____________col2">#REF!</definedName>
    <definedName name="____________col3">#REF!</definedName>
    <definedName name="____________col4">#REF!</definedName>
    <definedName name="____________col5">#REF!</definedName>
    <definedName name="____________col6">#REF!</definedName>
    <definedName name="____________col7">#REF!</definedName>
    <definedName name="____________col8">#REF!</definedName>
    <definedName name="___________col1">#REF!</definedName>
    <definedName name="___________col2">#REF!</definedName>
    <definedName name="___________col3">#REF!</definedName>
    <definedName name="___________col4">#REF!</definedName>
    <definedName name="___________col5">#REF!</definedName>
    <definedName name="___________col6">#REF!</definedName>
    <definedName name="___________col7">#REF!</definedName>
    <definedName name="___________col8">#REF!</definedName>
    <definedName name="__________col1">#REF!</definedName>
    <definedName name="__________col2">#REF!</definedName>
    <definedName name="__________col3">#REF!</definedName>
    <definedName name="__________col4">#REF!</definedName>
    <definedName name="__________col5">#REF!</definedName>
    <definedName name="__________col6">#REF!</definedName>
    <definedName name="__________col7">#REF!</definedName>
    <definedName name="__________col8">#REF!</definedName>
    <definedName name="_________col1">#REF!</definedName>
    <definedName name="_________col2">#REF!</definedName>
    <definedName name="_________col3">#REF!</definedName>
    <definedName name="_________col4">#REF!</definedName>
    <definedName name="_________col5">#REF!</definedName>
    <definedName name="_________col6">#REF!</definedName>
    <definedName name="_________col7">#REF!</definedName>
    <definedName name="_________col8">#REF!</definedName>
    <definedName name="________col1">#REF!</definedName>
    <definedName name="________col2">#REF!</definedName>
    <definedName name="________col3">#REF!</definedName>
    <definedName name="________col4">#REF!</definedName>
    <definedName name="________col5">#REF!</definedName>
    <definedName name="________col6">#REF!</definedName>
    <definedName name="________col7">#REF!</definedName>
    <definedName name="________col8">#REF!</definedName>
    <definedName name="_______col1">#REF!</definedName>
    <definedName name="_______col2">#REF!</definedName>
    <definedName name="_______col3">#REF!</definedName>
    <definedName name="_______col4">#REF!</definedName>
    <definedName name="_______col5">#REF!</definedName>
    <definedName name="_______col6">#REF!</definedName>
    <definedName name="_______col7">#REF!</definedName>
    <definedName name="_______col8" localSheetId="12">#REF!</definedName>
    <definedName name="_______col8">#REF!</definedName>
    <definedName name="______col1">#REF!</definedName>
    <definedName name="______col2">#REF!</definedName>
    <definedName name="______col3">#REF!</definedName>
    <definedName name="______col4">#REF!</definedName>
    <definedName name="______col5">#REF!</definedName>
    <definedName name="______col6">#REF!</definedName>
    <definedName name="______col7">#REF!</definedName>
    <definedName name="______col8" localSheetId="5">#REF!</definedName>
    <definedName name="_____col1" localSheetId="12">#REF!</definedName>
    <definedName name="_____col1">#REF!</definedName>
    <definedName name="_____col2">#REF!</definedName>
    <definedName name="_____col3">#REF!</definedName>
    <definedName name="_____col4">#REF!</definedName>
    <definedName name="_____col5">#REF!</definedName>
    <definedName name="_____col6">#REF!</definedName>
    <definedName name="_____col7">#REF!</definedName>
    <definedName name="_____col8" localSheetId="4">#REF!</definedName>
    <definedName name="____col1">#REF!</definedName>
    <definedName name="____col2">#REF!</definedName>
    <definedName name="____col3">#REF!</definedName>
    <definedName name="____col4">#REF!</definedName>
    <definedName name="____col5">#REF!</definedName>
    <definedName name="____col6">#REF!</definedName>
    <definedName name="____col7">#REF!</definedName>
    <definedName name="____col8">#REF!</definedName>
    <definedName name="___col1">#REF!</definedName>
    <definedName name="___col2">#REF!</definedName>
    <definedName name="___col3">#REF!</definedName>
    <definedName name="___col4">#REF!</definedName>
    <definedName name="___col5">#REF!</definedName>
    <definedName name="___col6">#REF!</definedName>
    <definedName name="___col7">#REF!</definedName>
    <definedName name="___col8">#REF!</definedName>
    <definedName name="__col1">#REF!</definedName>
    <definedName name="__col2">#REF!</definedName>
    <definedName name="__col3">#REF!</definedName>
    <definedName name="__col4">#REF!</definedName>
    <definedName name="__col5">#REF!</definedName>
    <definedName name="__col6">#REF!</definedName>
    <definedName name="__col7">#REF!</definedName>
    <definedName name="__col8">#REF!</definedName>
    <definedName name="_col1">#REF!</definedName>
    <definedName name="_col2">#REF!</definedName>
    <definedName name="_col3">#REF!</definedName>
    <definedName name="_col4">#REF!</definedName>
    <definedName name="_col5">#REF!</definedName>
    <definedName name="_col6">#REF!</definedName>
    <definedName name="_col7">#REF!</definedName>
    <definedName name="_col8">#REF!</definedName>
    <definedName name="a" localSheetId="4">#REF!</definedName>
    <definedName name="a" localSheetId="5">#REF!</definedName>
    <definedName name="a">#REF!</definedName>
    <definedName name="aa">'[1]Budoucí hodnota - zadání'!#REF!</definedName>
    <definedName name="aaa" localSheetId="5">#REF!</definedName>
    <definedName name="aaa">#REF!</definedName>
    <definedName name="ab">#REF!</definedName>
    <definedName name="bbb">#REF!</definedName>
    <definedName name="BudgetTab" localSheetId="4">#REF!</definedName>
    <definedName name="BudgetTab" localSheetId="5">#REF!</definedName>
    <definedName name="BudgetTab">#REF!</definedName>
    <definedName name="ccc">#REF!</definedName>
    <definedName name="Celk_Zisk">[2]Scénář!$E$15</definedName>
    <definedName name="CelkZisk" localSheetId="12">#REF!</definedName>
    <definedName name="CelkZisk">#REF!</definedName>
    <definedName name="datumK" localSheetId="12">#REF!</definedName>
    <definedName name="datumK">#REF!</definedName>
    <definedName name="ehdxjxrf" localSheetId="12">#REF!</definedName>
    <definedName name="ehdxjxrf">#REF!</definedName>
    <definedName name="Format" localSheetId="4">#REF!</definedName>
    <definedName name="Format" localSheetId="5">#REF!</definedName>
    <definedName name="Format">#REF!</definedName>
    <definedName name="HrubyZisk">#REF!</definedName>
    <definedName name="jún">'[1]Budoucí hodnota - zadání'!#REF!</definedName>
    <definedName name="k">#REF!</definedName>
    <definedName name="mmm">#REF!</definedName>
    <definedName name="_xlnm.Print_Titles" localSheetId="11">'Pohľadávky podľa pobočiek  ZZ'!$2:$3</definedName>
    <definedName name="_xlnm.Print_Titles" localSheetId="10">'Pohľadávky voči  ZZ'!#REF!</definedName>
    <definedName name="NZbozi">[3]Test1!$B$89:$D$96</definedName>
    <definedName name="obraz">#REF!</definedName>
    <definedName name="Opravy" localSheetId="12">#REF!</definedName>
    <definedName name="Opravy">#REF!</definedName>
    <definedName name="Ostatni">#REF!</definedName>
    <definedName name="PocetNavstev">#REF!</definedName>
    <definedName name="PrijemNaZakaz">#REF!</definedName>
    <definedName name="produkt" localSheetId="4">'[1]Budoucí hodnota - zadání'!#REF!</definedName>
    <definedName name="produkt" localSheetId="5">'[1]Budoucí hodnota - zadání'!#REF!</definedName>
    <definedName name="produkt">'[1]Budoucí hodnota - zadání'!#REF!</definedName>
    <definedName name="produkt22">'[4]Budoucí hodnota - zadání'!#REF!</definedName>
    <definedName name="PRODUKT3">'[4]Budoucí hodnota - zadání'!#REF!</definedName>
    <definedName name="Reklama">#REF!</definedName>
    <definedName name="Revenue" localSheetId="12">#REF!</definedName>
    <definedName name="Revenue">#REF!</definedName>
    <definedName name="TableArea" localSheetId="4">#REF!</definedName>
    <definedName name="TableArea" localSheetId="5">#REF!</definedName>
    <definedName name="TableArea">#REF!</definedName>
    <definedName name="tabulky">#REF!</definedName>
    <definedName name="VydajeNaZakaz">#REF!</definedName>
    <definedName name="Vyplaty">#REF!</definedName>
    <definedName name="x">#REF!</definedName>
    <definedName name="Zarizeni">#REF!</definedName>
    <definedName name="Zásoby">#REF!</definedName>
    <definedName name="Zbozi">[5]Test1!$B$89:$D$96</definedName>
    <definedName name="ZboziN">[6]Test1!$B$89:$D$96</definedName>
    <definedName name="zugskrheiogwe">#REF!</definedName>
  </definedNames>
  <calcPr calcId="145621"/>
</workbook>
</file>

<file path=xl/calcChain.xml><?xml version="1.0" encoding="utf-8"?>
<calcChain xmlns="http://schemas.openxmlformats.org/spreadsheetml/2006/main">
  <c r="N70" i="157" l="1"/>
  <c r="L70" i="157"/>
  <c r="K70" i="157"/>
  <c r="J70" i="157"/>
  <c r="O61" i="157"/>
  <c r="N61" i="157"/>
  <c r="L61" i="157"/>
  <c r="K61" i="157"/>
  <c r="J61" i="157"/>
  <c r="G61" i="157"/>
  <c r="G26" i="156"/>
  <c r="F26" i="156"/>
  <c r="H25" i="156"/>
  <c r="H24" i="156"/>
  <c r="H23" i="156"/>
  <c r="H22" i="156"/>
  <c r="H21" i="156"/>
  <c r="H20" i="156"/>
  <c r="H19" i="156"/>
  <c r="H18" i="156"/>
  <c r="H17" i="156"/>
  <c r="H16" i="156"/>
  <c r="H15" i="156"/>
  <c r="H14" i="156"/>
  <c r="H13" i="156"/>
  <c r="H12" i="156"/>
  <c r="H11" i="156"/>
  <c r="H10" i="156"/>
  <c r="H9" i="156"/>
  <c r="H8" i="156"/>
  <c r="H7" i="156"/>
  <c r="H6" i="156"/>
  <c r="H5" i="156"/>
  <c r="H4" i="156"/>
  <c r="H3" i="156"/>
  <c r="H26" i="156" s="1"/>
  <c r="G16" i="155"/>
  <c r="G15" i="155"/>
  <c r="G14" i="155"/>
  <c r="E40" i="151"/>
  <c r="D39" i="151"/>
  <c r="E39" i="151" s="1"/>
  <c r="E41" i="151" s="1"/>
  <c r="C39" i="151"/>
  <c r="C41" i="151" s="1"/>
  <c r="E38" i="151"/>
  <c r="E37" i="151"/>
  <c r="E36" i="151"/>
  <c r="E35" i="151"/>
  <c r="E34" i="151"/>
  <c r="E33" i="151"/>
  <c r="E32" i="151"/>
  <c r="E31" i="151"/>
  <c r="E30" i="151"/>
  <c r="E29" i="151"/>
  <c r="E28" i="151"/>
  <c r="E27" i="151"/>
  <c r="E26" i="151"/>
  <c r="E25" i="151"/>
  <c r="E24" i="151"/>
  <c r="E23" i="151"/>
  <c r="E22" i="151"/>
  <c r="E21" i="151"/>
  <c r="E20" i="151"/>
  <c r="E19" i="151"/>
  <c r="E18" i="151"/>
  <c r="E17" i="151"/>
  <c r="E16" i="151"/>
  <c r="E15" i="151"/>
  <c r="E14" i="151"/>
  <c r="E13" i="151"/>
  <c r="E12" i="151"/>
  <c r="E11" i="151"/>
  <c r="E10" i="151"/>
  <c r="E9" i="151"/>
  <c r="E8" i="151"/>
  <c r="E7" i="151"/>
  <c r="E6" i="151"/>
  <c r="E5" i="151"/>
  <c r="E4" i="151"/>
  <c r="E3" i="151"/>
  <c r="C24" i="149"/>
  <c r="C23" i="149"/>
  <c r="C22" i="149"/>
  <c r="C21" i="149"/>
  <c r="C20" i="149"/>
  <c r="E13" i="149"/>
  <c r="D41" i="151" l="1"/>
  <c r="L86" i="148"/>
  <c r="K86" i="148"/>
  <c r="J85" i="148"/>
  <c r="I85" i="148"/>
  <c r="H85" i="148"/>
  <c r="G85" i="148"/>
  <c r="L84" i="148"/>
  <c r="K84" i="148"/>
  <c r="L83" i="148"/>
  <c r="K83" i="148"/>
  <c r="L82" i="148"/>
  <c r="K82" i="148"/>
  <c r="L81" i="148"/>
  <c r="K81" i="148"/>
  <c r="L80" i="148"/>
  <c r="K80" i="148"/>
  <c r="J79" i="148"/>
  <c r="I79" i="148"/>
  <c r="H79" i="148"/>
  <c r="G79" i="148"/>
  <c r="J78" i="148"/>
  <c r="I78" i="148"/>
  <c r="H78" i="148"/>
  <c r="G78" i="148"/>
  <c r="L77" i="148"/>
  <c r="K77" i="148"/>
  <c r="L75" i="148"/>
  <c r="K75" i="148"/>
  <c r="K74" i="148"/>
  <c r="L72" i="148"/>
  <c r="K72" i="148"/>
  <c r="L71" i="148"/>
  <c r="K71" i="148"/>
  <c r="L70" i="148"/>
  <c r="K70" i="148"/>
  <c r="L69" i="148"/>
  <c r="K69" i="148"/>
  <c r="L68" i="148"/>
  <c r="K68" i="148"/>
  <c r="L67" i="148"/>
  <c r="K67" i="148"/>
  <c r="L66" i="148"/>
  <c r="K66" i="148"/>
  <c r="L65" i="148"/>
  <c r="K65" i="148"/>
  <c r="L64" i="148"/>
  <c r="K64" i="148"/>
  <c r="L63" i="148"/>
  <c r="K63" i="148"/>
  <c r="L62" i="148"/>
  <c r="K62" i="148"/>
  <c r="L61" i="148"/>
  <c r="K61" i="148"/>
  <c r="L60" i="148"/>
  <c r="K60" i="148"/>
  <c r="L59" i="148"/>
  <c r="K59" i="148"/>
  <c r="L58" i="148"/>
  <c r="K58" i="148"/>
  <c r="J57" i="148"/>
  <c r="I57" i="148"/>
  <c r="H57" i="148"/>
  <c r="G57" i="148"/>
  <c r="K57" i="148" s="1"/>
  <c r="L55" i="148"/>
  <c r="K55" i="148"/>
  <c r="L54" i="148"/>
  <c r="K54" i="148"/>
  <c r="J53" i="148"/>
  <c r="I53" i="148"/>
  <c r="H53" i="148"/>
  <c r="G53" i="148"/>
  <c r="K53" i="148" s="1"/>
  <c r="L52" i="148"/>
  <c r="K52" i="148"/>
  <c r="L51" i="148"/>
  <c r="K51" i="148"/>
  <c r="L50" i="148"/>
  <c r="K50" i="148"/>
  <c r="L49" i="148"/>
  <c r="K49" i="148"/>
  <c r="L48" i="148"/>
  <c r="K48" i="148"/>
  <c r="J47" i="148"/>
  <c r="I47" i="148"/>
  <c r="H47" i="148"/>
  <c r="G47" i="148"/>
  <c r="K47" i="148" s="1"/>
  <c r="L46" i="148"/>
  <c r="K46" i="148"/>
  <c r="L45" i="148"/>
  <c r="K45" i="148"/>
  <c r="L44" i="148"/>
  <c r="K44" i="148"/>
  <c r="L43" i="148"/>
  <c r="K43" i="148"/>
  <c r="L42" i="148"/>
  <c r="K42" i="148"/>
  <c r="J41" i="148"/>
  <c r="I41" i="148"/>
  <c r="H41" i="148"/>
  <c r="G41" i="148"/>
  <c r="K41" i="148" s="1"/>
  <c r="L40" i="148"/>
  <c r="K40" i="148"/>
  <c r="L39" i="148"/>
  <c r="K39" i="148"/>
  <c r="L38" i="148"/>
  <c r="K38" i="148"/>
  <c r="L37" i="148"/>
  <c r="K37" i="148"/>
  <c r="L36" i="148"/>
  <c r="K36" i="148"/>
  <c r="L35" i="148"/>
  <c r="K35" i="148"/>
  <c r="L34" i="148"/>
  <c r="K34" i="148"/>
  <c r="L33" i="148"/>
  <c r="K33" i="148"/>
  <c r="L32" i="148"/>
  <c r="K32" i="148"/>
  <c r="J31" i="148"/>
  <c r="I31" i="148"/>
  <c r="H31" i="148"/>
  <c r="G31" i="148"/>
  <c r="K31" i="148" s="1"/>
  <c r="L30" i="148"/>
  <c r="K30" i="148"/>
  <c r="L29" i="148"/>
  <c r="K29" i="148"/>
  <c r="L28" i="148"/>
  <c r="K28" i="148"/>
  <c r="L27" i="148"/>
  <c r="K27" i="148"/>
  <c r="J26" i="148"/>
  <c r="I26" i="148"/>
  <c r="H26" i="148"/>
  <c r="G26" i="148"/>
  <c r="K26" i="148" s="1"/>
  <c r="L25" i="148"/>
  <c r="K25" i="148"/>
  <c r="L24" i="148"/>
  <c r="K24" i="148"/>
  <c r="L23" i="148"/>
  <c r="K23" i="148"/>
  <c r="J22" i="148"/>
  <c r="I22" i="148"/>
  <c r="H22" i="148"/>
  <c r="G22" i="148"/>
  <c r="K22" i="148" s="1"/>
  <c r="J21" i="148"/>
  <c r="I21" i="148"/>
  <c r="H21" i="148"/>
  <c r="G21" i="148"/>
  <c r="K21" i="148" s="1"/>
  <c r="L20" i="148"/>
  <c r="K20" i="148"/>
  <c r="L17" i="148"/>
  <c r="K17" i="148"/>
  <c r="L16" i="148"/>
  <c r="K16" i="148"/>
  <c r="L15" i="148"/>
  <c r="K15" i="148"/>
  <c r="J14" i="148"/>
  <c r="I14" i="148"/>
  <c r="H14" i="148"/>
  <c r="G14" i="148"/>
  <c r="K14" i="148" s="1"/>
  <c r="L13" i="148"/>
  <c r="K13" i="148"/>
  <c r="J12" i="148"/>
  <c r="I12" i="148"/>
  <c r="H12" i="148"/>
  <c r="G12" i="148"/>
  <c r="K12" i="148" s="1"/>
  <c r="J11" i="148"/>
  <c r="I11" i="148"/>
  <c r="H11" i="148"/>
  <c r="G11" i="148"/>
  <c r="K11" i="148" s="1"/>
  <c r="L31" i="147"/>
  <c r="K31" i="147"/>
  <c r="L30" i="147"/>
  <c r="K30" i="147"/>
  <c r="J28" i="147"/>
  <c r="I28" i="147"/>
  <c r="H28" i="147"/>
  <c r="G28" i="147"/>
  <c r="K28" i="147" s="1"/>
  <c r="L27" i="147"/>
  <c r="K27" i="147"/>
  <c r="J25" i="147"/>
  <c r="I25" i="147"/>
  <c r="H25" i="147"/>
  <c r="G25" i="147"/>
  <c r="K24" i="147"/>
  <c r="L23" i="147"/>
  <c r="K23" i="147"/>
  <c r="L22" i="147"/>
  <c r="K22" i="147"/>
  <c r="L21" i="147"/>
  <c r="K21" i="147"/>
  <c r="K20" i="147"/>
  <c r="J19" i="147"/>
  <c r="I19" i="147"/>
  <c r="H19" i="147"/>
  <c r="G19" i="147"/>
  <c r="K19" i="147" s="1"/>
  <c r="J17" i="147"/>
  <c r="I17" i="147"/>
  <c r="H17" i="147"/>
  <c r="G17" i="147"/>
  <c r="L15" i="147"/>
  <c r="K15" i="147"/>
  <c r="J13" i="147"/>
  <c r="I13" i="147"/>
  <c r="H13" i="147"/>
  <c r="G13" i="147"/>
  <c r="K13" i="147" s="1"/>
  <c r="J12" i="147"/>
  <c r="I12" i="147"/>
  <c r="H12" i="147"/>
  <c r="G12" i="147"/>
  <c r="K12" i="147" s="1"/>
  <c r="J11" i="147"/>
  <c r="I11" i="147"/>
  <c r="H11" i="147"/>
  <c r="G11" i="147"/>
  <c r="K11" i="147" s="1"/>
  <c r="L97" i="146"/>
  <c r="K97" i="146"/>
  <c r="J96" i="146"/>
  <c r="I96" i="146"/>
  <c r="H96" i="146"/>
  <c r="G96" i="146"/>
  <c r="K96" i="146" s="1"/>
  <c r="L95" i="146"/>
  <c r="K95" i="146"/>
  <c r="L94" i="146"/>
  <c r="K94" i="146"/>
  <c r="L93" i="146"/>
  <c r="K93" i="146"/>
  <c r="L92" i="146"/>
  <c r="K92" i="146"/>
  <c r="L91" i="146"/>
  <c r="K91" i="146"/>
  <c r="J90" i="146"/>
  <c r="I90" i="146"/>
  <c r="H90" i="146"/>
  <c r="G90" i="146"/>
  <c r="K90" i="146" s="1"/>
  <c r="J89" i="146"/>
  <c r="I89" i="146"/>
  <c r="H89" i="146"/>
  <c r="G89" i="146"/>
  <c r="K89" i="146" s="1"/>
  <c r="L88" i="146"/>
  <c r="K88" i="146"/>
  <c r="L87" i="146"/>
  <c r="K87" i="146"/>
  <c r="L86" i="146"/>
  <c r="K86" i="146"/>
  <c r="L85" i="146"/>
  <c r="K85" i="146"/>
  <c r="L83" i="146"/>
  <c r="K83" i="146"/>
  <c r="L82" i="146"/>
  <c r="K82" i="146"/>
  <c r="L81" i="146"/>
  <c r="K81" i="146"/>
  <c r="L80" i="146"/>
  <c r="K80" i="146"/>
  <c r="L79" i="146"/>
  <c r="K79" i="146"/>
  <c r="L78" i="146"/>
  <c r="K78" i="146"/>
  <c r="L77" i="146"/>
  <c r="K77" i="146"/>
  <c r="L76" i="146"/>
  <c r="K76" i="146"/>
  <c r="L75" i="146"/>
  <c r="K75" i="146"/>
  <c r="K74" i="146"/>
  <c r="L73" i="146"/>
  <c r="K73" i="146"/>
  <c r="L72" i="146"/>
  <c r="K72" i="146"/>
  <c r="L71" i="146"/>
  <c r="K71" i="146"/>
  <c r="L70" i="146"/>
  <c r="K70" i="146"/>
  <c r="L69" i="146"/>
  <c r="K69" i="146"/>
  <c r="J68" i="146"/>
  <c r="I68" i="146"/>
  <c r="H68" i="146"/>
  <c r="G68" i="146"/>
  <c r="L66" i="146"/>
  <c r="K66" i="146"/>
  <c r="L65" i="146"/>
  <c r="K65" i="146"/>
  <c r="J64" i="146"/>
  <c r="I64" i="146"/>
  <c r="H64" i="146"/>
  <c r="G64" i="146"/>
  <c r="L63" i="146"/>
  <c r="K63" i="146"/>
  <c r="L62" i="146"/>
  <c r="K62" i="146"/>
  <c r="L61" i="146"/>
  <c r="K61" i="146"/>
  <c r="L60" i="146"/>
  <c r="K60" i="146"/>
  <c r="L59" i="146"/>
  <c r="K59" i="146"/>
  <c r="J58" i="146"/>
  <c r="I58" i="146"/>
  <c r="H58" i="146"/>
  <c r="G58" i="146"/>
  <c r="L57" i="146"/>
  <c r="K57" i="146"/>
  <c r="L56" i="146"/>
  <c r="K56" i="146"/>
  <c r="L55" i="146"/>
  <c r="K55" i="146"/>
  <c r="L54" i="146"/>
  <c r="K54" i="146"/>
  <c r="L53" i="146"/>
  <c r="K53" i="146"/>
  <c r="J52" i="146"/>
  <c r="I52" i="146"/>
  <c r="H52" i="146"/>
  <c r="G52" i="146"/>
  <c r="L51" i="146"/>
  <c r="K51" i="146"/>
  <c r="L50" i="146"/>
  <c r="K50" i="146"/>
  <c r="L49" i="146"/>
  <c r="K49" i="146"/>
  <c r="L48" i="146"/>
  <c r="K48" i="146"/>
  <c r="L47" i="146"/>
  <c r="K47" i="146"/>
  <c r="L46" i="146"/>
  <c r="K46" i="146"/>
  <c r="L45" i="146"/>
  <c r="K45" i="146"/>
  <c r="L44" i="146"/>
  <c r="K44" i="146"/>
  <c r="L43" i="146"/>
  <c r="K43" i="146"/>
  <c r="J42" i="146"/>
  <c r="I42" i="146"/>
  <c r="H42" i="146"/>
  <c r="G42" i="146"/>
  <c r="L41" i="146"/>
  <c r="K41" i="146"/>
  <c r="L40" i="146"/>
  <c r="K40" i="146"/>
  <c r="L39" i="146"/>
  <c r="K39" i="146"/>
  <c r="L38" i="146"/>
  <c r="K38" i="146"/>
  <c r="J37" i="146"/>
  <c r="I37" i="146"/>
  <c r="H37" i="146"/>
  <c r="G37" i="146"/>
  <c r="L36" i="146"/>
  <c r="K36" i="146"/>
  <c r="L35" i="146"/>
  <c r="K35" i="146"/>
  <c r="L34" i="146"/>
  <c r="K34" i="146"/>
  <c r="J33" i="146"/>
  <c r="I33" i="146"/>
  <c r="H33" i="146"/>
  <c r="G33" i="146"/>
  <c r="J32" i="146"/>
  <c r="I32" i="146"/>
  <c r="H32" i="146"/>
  <c r="G32" i="146"/>
  <c r="L31" i="146"/>
  <c r="K31" i="146"/>
  <c r="L30" i="146"/>
  <c r="K30" i="146"/>
  <c r="L29" i="146"/>
  <c r="K29" i="146"/>
  <c r="L28" i="146"/>
  <c r="K28" i="146"/>
  <c r="L27" i="146"/>
  <c r="K27" i="146"/>
  <c r="L26" i="146"/>
  <c r="K26" i="146"/>
  <c r="L25" i="146"/>
  <c r="K25" i="146"/>
  <c r="L24" i="146"/>
  <c r="K24" i="146"/>
  <c r="J23" i="146"/>
  <c r="I23" i="146"/>
  <c r="H23" i="146"/>
  <c r="G23" i="146"/>
  <c r="L22" i="146"/>
  <c r="K22" i="146"/>
  <c r="L21" i="146"/>
  <c r="K21" i="146"/>
  <c r="J20" i="146"/>
  <c r="I20" i="146"/>
  <c r="H20" i="146"/>
  <c r="G20" i="146"/>
  <c r="L17" i="146"/>
  <c r="K17" i="146"/>
  <c r="L16" i="146"/>
  <c r="K16" i="146"/>
  <c r="L15" i="146"/>
  <c r="K15" i="146"/>
  <c r="J14" i="146"/>
  <c r="I14" i="146"/>
  <c r="H14" i="146"/>
  <c r="G14" i="146"/>
  <c r="L13" i="146"/>
  <c r="K13" i="146"/>
  <c r="J12" i="146"/>
  <c r="I12" i="146"/>
  <c r="H12" i="146"/>
  <c r="G12" i="146"/>
  <c r="J11" i="146"/>
  <c r="I11" i="146"/>
  <c r="H11" i="146"/>
  <c r="G11" i="146"/>
  <c r="J46" i="145"/>
  <c r="H46" i="145"/>
  <c r="J45" i="145"/>
  <c r="H45" i="145"/>
  <c r="J44" i="145"/>
  <c r="H44" i="145"/>
  <c r="I40" i="145"/>
  <c r="I52" i="145" s="1"/>
  <c r="G40" i="145"/>
  <c r="G52" i="145" s="1"/>
  <c r="F40" i="145"/>
  <c r="F52" i="145" s="1"/>
  <c r="E40" i="145"/>
  <c r="E52" i="145" s="1"/>
  <c r="D40" i="145"/>
  <c r="D52" i="145" s="1"/>
  <c r="C40" i="145"/>
  <c r="C52" i="145" s="1"/>
  <c r="I39" i="145"/>
  <c r="I51" i="145" s="1"/>
  <c r="G39" i="145"/>
  <c r="G51" i="145" s="1"/>
  <c r="F39" i="145"/>
  <c r="F51" i="145" s="1"/>
  <c r="E39" i="145"/>
  <c r="E51" i="145" s="1"/>
  <c r="D39" i="145"/>
  <c r="D51" i="145" s="1"/>
  <c r="C39" i="145"/>
  <c r="C51" i="145" s="1"/>
  <c r="I38" i="145"/>
  <c r="I50" i="145" s="1"/>
  <c r="G38" i="145"/>
  <c r="G50" i="145" s="1"/>
  <c r="F38" i="145"/>
  <c r="F50" i="145" s="1"/>
  <c r="E38" i="145"/>
  <c r="E50" i="145" s="1"/>
  <c r="D38" i="145"/>
  <c r="D50" i="145" s="1"/>
  <c r="C38" i="145"/>
  <c r="C50" i="145" s="1"/>
  <c r="J34" i="145"/>
  <c r="H34" i="145"/>
  <c r="J33" i="145"/>
  <c r="H33" i="145"/>
  <c r="J32" i="145"/>
  <c r="H32" i="145"/>
  <c r="J28" i="145"/>
  <c r="H28" i="145"/>
  <c r="J27" i="145"/>
  <c r="H27" i="145"/>
  <c r="J26" i="145"/>
  <c r="H26" i="145"/>
  <c r="J22" i="145"/>
  <c r="H22" i="145"/>
  <c r="J21" i="145"/>
  <c r="H21" i="145"/>
  <c r="J20" i="145"/>
  <c r="H20" i="145"/>
  <c r="J16" i="145"/>
  <c r="H16" i="145"/>
  <c r="J15" i="145"/>
  <c r="H15" i="145"/>
  <c r="J14" i="145"/>
  <c r="H14" i="145"/>
  <c r="J10" i="145"/>
  <c r="J12" i="145" s="1"/>
  <c r="H10" i="145"/>
  <c r="H40" i="145" s="1"/>
  <c r="J9" i="145"/>
  <c r="J39" i="145" s="1"/>
  <c r="H9" i="145"/>
  <c r="H39" i="145" s="1"/>
  <c r="J8" i="145"/>
  <c r="J38" i="145" s="1"/>
  <c r="H8" i="145"/>
  <c r="H38" i="145" s="1"/>
  <c r="H12" i="144"/>
  <c r="J48" i="145" l="1"/>
  <c r="L11" i="146"/>
  <c r="L12" i="146"/>
  <c r="L14" i="146"/>
  <c r="L20" i="146"/>
  <c r="L23" i="146"/>
  <c r="L32" i="146"/>
  <c r="L33" i="146"/>
  <c r="L37" i="146"/>
  <c r="L42" i="146"/>
  <c r="L52" i="146"/>
  <c r="L58" i="146"/>
  <c r="L64" i="146"/>
  <c r="L68" i="146"/>
  <c r="L78" i="148"/>
  <c r="L79" i="148"/>
  <c r="L85" i="148"/>
  <c r="J18" i="145"/>
  <c r="J24" i="145"/>
  <c r="J30" i="145"/>
  <c r="J36" i="145"/>
  <c r="H18" i="145"/>
  <c r="H24" i="145"/>
  <c r="H30" i="145"/>
  <c r="H36" i="145"/>
  <c r="H48" i="145"/>
  <c r="L89" i="146"/>
  <c r="L90" i="146"/>
  <c r="L96" i="146"/>
  <c r="L11" i="147"/>
  <c r="L12" i="147"/>
  <c r="L13" i="147"/>
  <c r="L19" i="147"/>
  <c r="L28" i="147"/>
  <c r="L11" i="148"/>
  <c r="L12" i="148"/>
  <c r="L14" i="148"/>
  <c r="L21" i="148"/>
  <c r="L22" i="148"/>
  <c r="L26" i="148"/>
  <c r="L31" i="148"/>
  <c r="L41" i="148"/>
  <c r="L47" i="148"/>
  <c r="L53" i="148"/>
  <c r="L57" i="148"/>
  <c r="H42" i="145"/>
  <c r="H41" i="145"/>
  <c r="J40" i="145"/>
  <c r="H50" i="145"/>
  <c r="J50" i="145" s="1"/>
  <c r="H51" i="145"/>
  <c r="J51" i="145" s="1"/>
  <c r="H52" i="145"/>
  <c r="C54" i="145"/>
  <c r="C53" i="145"/>
  <c r="E54" i="145"/>
  <c r="E53" i="145"/>
  <c r="G54" i="145"/>
  <c r="G53" i="145"/>
  <c r="D54" i="145"/>
  <c r="D53" i="145"/>
  <c r="F54" i="145"/>
  <c r="F53" i="145"/>
  <c r="I54" i="145"/>
  <c r="I53" i="145"/>
  <c r="H11" i="145"/>
  <c r="H12" i="145"/>
  <c r="H17" i="145"/>
  <c r="H23" i="145"/>
  <c r="H29" i="145"/>
  <c r="H35" i="145"/>
  <c r="C41" i="145"/>
  <c r="E41" i="145"/>
  <c r="G41" i="145"/>
  <c r="I41" i="145"/>
  <c r="C42" i="145"/>
  <c r="E42" i="145"/>
  <c r="G42" i="145"/>
  <c r="I42" i="145"/>
  <c r="H47" i="145"/>
  <c r="K11" i="146"/>
  <c r="K12" i="146"/>
  <c r="K14" i="146"/>
  <c r="K20" i="146"/>
  <c r="K23" i="146"/>
  <c r="K32" i="146"/>
  <c r="K33" i="146"/>
  <c r="K37" i="146"/>
  <c r="K42" i="146"/>
  <c r="K52" i="146"/>
  <c r="K58" i="146"/>
  <c r="K64" i="146"/>
  <c r="K68" i="146"/>
  <c r="K78" i="148"/>
  <c r="K79" i="148"/>
  <c r="K85" i="148"/>
  <c r="J11" i="145"/>
  <c r="J17" i="145"/>
  <c r="J23" i="145"/>
  <c r="J29" i="145"/>
  <c r="J35" i="145"/>
  <c r="D41" i="145"/>
  <c r="F41" i="145"/>
  <c r="D42" i="145"/>
  <c r="F42" i="145"/>
  <c r="J47" i="145"/>
  <c r="H7" i="5"/>
  <c r="H6" i="5" s="1"/>
  <c r="H8" i="5"/>
  <c r="H54" i="145" l="1"/>
  <c r="H53" i="145"/>
  <c r="J52" i="145"/>
  <c r="J42" i="145"/>
  <c r="J41" i="145"/>
  <c r="G9" i="4"/>
  <c r="J54" i="145" l="1"/>
  <c r="J53" i="145"/>
  <c r="H11" i="4"/>
  <c r="H12" i="4"/>
  <c r="H13" i="4"/>
  <c r="H14" i="4"/>
  <c r="H15" i="4"/>
  <c r="H16" i="4"/>
  <c r="H17" i="4"/>
  <c r="H19" i="4"/>
  <c r="H20" i="4"/>
  <c r="I9" i="5" l="1"/>
  <c r="I10" i="5"/>
  <c r="I11" i="5"/>
  <c r="I12" i="5"/>
  <c r="I13" i="5"/>
  <c r="I14" i="5"/>
  <c r="I15" i="5"/>
  <c r="I16" i="5"/>
  <c r="I17" i="5"/>
  <c r="I19" i="5"/>
  <c r="G18" i="5" l="1"/>
  <c r="E18" i="95" l="1"/>
  <c r="F9" i="4" l="1"/>
  <c r="D57" i="95"/>
  <c r="E57" i="95"/>
  <c r="F57" i="95"/>
  <c r="G7" i="5"/>
  <c r="G6" i="5" s="1"/>
  <c r="G8" i="5"/>
  <c r="G13" i="95" l="1"/>
  <c r="F7" i="5" l="1"/>
  <c r="F6" i="5" s="1"/>
  <c r="F8" i="5"/>
  <c r="E9" i="4" l="1"/>
  <c r="E18" i="5" l="1"/>
  <c r="E7" i="5"/>
  <c r="E6" i="5" s="1"/>
  <c r="E8" i="5" l="1"/>
  <c r="I18" i="5"/>
  <c r="D9" i="4"/>
  <c r="C18" i="4" l="1"/>
  <c r="H18" i="4" s="1"/>
  <c r="K55" i="95" l="1"/>
  <c r="K54" i="95"/>
  <c r="I54" i="95"/>
  <c r="J54" i="95"/>
  <c r="J46" i="95"/>
  <c r="E66" i="95" l="1"/>
  <c r="E61" i="95"/>
  <c r="E41" i="95"/>
  <c r="E40" i="95"/>
  <c r="E39" i="95"/>
  <c r="E38" i="95"/>
  <c r="E37" i="95"/>
  <c r="E36" i="95"/>
  <c r="E35" i="95"/>
  <c r="E42" i="95" s="1"/>
  <c r="E33" i="95"/>
  <c r="E26" i="95"/>
  <c r="F66" i="95"/>
  <c r="D66" i="95"/>
  <c r="C66" i="95"/>
  <c r="B66" i="95"/>
  <c r="K65" i="95"/>
  <c r="H65" i="95"/>
  <c r="G65" i="95"/>
  <c r="K64" i="95"/>
  <c r="H64" i="95"/>
  <c r="G64" i="95"/>
  <c r="K63" i="95"/>
  <c r="J63" i="95"/>
  <c r="I63" i="95"/>
  <c r="H63" i="95"/>
  <c r="G63" i="95"/>
  <c r="F61" i="95"/>
  <c r="D61" i="95"/>
  <c r="C61" i="95"/>
  <c r="I61" i="95" s="1"/>
  <c r="B61" i="95"/>
  <c r="K60" i="95"/>
  <c r="J60" i="95"/>
  <c r="I60" i="95"/>
  <c r="H60" i="95"/>
  <c r="G60" i="95"/>
  <c r="K59" i="95"/>
  <c r="J59" i="95"/>
  <c r="I59" i="95"/>
  <c r="H59" i="95"/>
  <c r="G59" i="95"/>
  <c r="C57" i="95"/>
  <c r="B57" i="95"/>
  <c r="K56" i="95"/>
  <c r="J56" i="95"/>
  <c r="I56" i="95"/>
  <c r="H56" i="95"/>
  <c r="G56" i="95"/>
  <c r="H55" i="95"/>
  <c r="G55" i="95"/>
  <c r="H54" i="95"/>
  <c r="G54" i="95"/>
  <c r="K53" i="95"/>
  <c r="J53" i="95"/>
  <c r="I53" i="95"/>
  <c r="H53" i="95"/>
  <c r="G53" i="95"/>
  <c r="K52" i="95"/>
  <c r="J52" i="95"/>
  <c r="I52" i="95"/>
  <c r="H52" i="95"/>
  <c r="G52" i="95"/>
  <c r="K51" i="95"/>
  <c r="J51" i="95"/>
  <c r="I51" i="95"/>
  <c r="H51" i="95"/>
  <c r="G51" i="95"/>
  <c r="H50" i="95"/>
  <c r="G50" i="95"/>
  <c r="I50" i="95" s="1"/>
  <c r="H49" i="95"/>
  <c r="G49" i="95"/>
  <c r="I49" i="95" s="1"/>
  <c r="K48" i="95"/>
  <c r="J48" i="95"/>
  <c r="I48" i="95"/>
  <c r="H48" i="95"/>
  <c r="G48" i="95"/>
  <c r="K47" i="95"/>
  <c r="J47" i="95"/>
  <c r="I47" i="95"/>
  <c r="H47" i="95"/>
  <c r="G47" i="95"/>
  <c r="K46" i="95"/>
  <c r="I46" i="95"/>
  <c r="H46" i="95"/>
  <c r="G46" i="95"/>
  <c r="K45" i="95"/>
  <c r="J45" i="95"/>
  <c r="I45" i="95"/>
  <c r="H45" i="95"/>
  <c r="G45" i="95"/>
  <c r="K44" i="95"/>
  <c r="J44" i="95"/>
  <c r="I44" i="95"/>
  <c r="H44" i="95"/>
  <c r="G44" i="95"/>
  <c r="F41" i="95"/>
  <c r="D41" i="95"/>
  <c r="C41" i="95"/>
  <c r="B41" i="95"/>
  <c r="F40" i="95"/>
  <c r="K40" i="95" s="1"/>
  <c r="D40" i="95"/>
  <c r="C40" i="95"/>
  <c r="I40" i="95" s="1"/>
  <c r="B40" i="95"/>
  <c r="F39" i="95"/>
  <c r="D39" i="95"/>
  <c r="C39" i="95"/>
  <c r="B39" i="95"/>
  <c r="F38" i="95"/>
  <c r="K38" i="95" s="1"/>
  <c r="D38" i="95"/>
  <c r="C38" i="95"/>
  <c r="B38" i="95"/>
  <c r="F37" i="95"/>
  <c r="K37" i="95" s="1"/>
  <c r="D37" i="95"/>
  <c r="C37" i="95"/>
  <c r="B37" i="95"/>
  <c r="F36" i="95"/>
  <c r="K36" i="95" s="1"/>
  <c r="D36" i="95"/>
  <c r="C36" i="95"/>
  <c r="B36" i="95"/>
  <c r="F35" i="95"/>
  <c r="F42" i="95" s="1"/>
  <c r="D35" i="95"/>
  <c r="C35" i="95"/>
  <c r="C42" i="95" s="1"/>
  <c r="B35" i="95"/>
  <c r="F33" i="95"/>
  <c r="K33" i="95" s="1"/>
  <c r="D33" i="95"/>
  <c r="C33" i="95"/>
  <c r="B33" i="95"/>
  <c r="K32" i="95"/>
  <c r="H32" i="95"/>
  <c r="G32" i="95"/>
  <c r="K31" i="95"/>
  <c r="J31" i="95"/>
  <c r="I31" i="95"/>
  <c r="H31" i="95"/>
  <c r="G31" i="95"/>
  <c r="K30" i="95"/>
  <c r="J30" i="95"/>
  <c r="I30" i="95"/>
  <c r="H30" i="95"/>
  <c r="G30" i="95"/>
  <c r="K29" i="95"/>
  <c r="J29" i="95"/>
  <c r="I29" i="95"/>
  <c r="H29" i="95"/>
  <c r="G29" i="95"/>
  <c r="K28" i="95"/>
  <c r="J28" i="95"/>
  <c r="I28" i="95"/>
  <c r="H28" i="95"/>
  <c r="G28" i="95"/>
  <c r="F26" i="95"/>
  <c r="D26" i="95"/>
  <c r="C26" i="95"/>
  <c r="B26" i="95"/>
  <c r="K25" i="95"/>
  <c r="H25" i="95"/>
  <c r="G25" i="95"/>
  <c r="K24" i="95"/>
  <c r="J24" i="95"/>
  <c r="I24" i="95"/>
  <c r="H24" i="95"/>
  <c r="G24" i="95"/>
  <c r="K23" i="95"/>
  <c r="J23" i="95"/>
  <c r="I23" i="95"/>
  <c r="H23" i="95"/>
  <c r="G23" i="95"/>
  <c r="K22" i="95"/>
  <c r="J22" i="95"/>
  <c r="I22" i="95"/>
  <c r="H22" i="95"/>
  <c r="G22" i="95"/>
  <c r="K21" i="95"/>
  <c r="J21" i="95"/>
  <c r="I21" i="95"/>
  <c r="H21" i="95"/>
  <c r="G21" i="95"/>
  <c r="K20" i="95"/>
  <c r="J20" i="95"/>
  <c r="I20" i="95"/>
  <c r="H20" i="95"/>
  <c r="G20" i="95"/>
  <c r="F18" i="95"/>
  <c r="K18" i="95" s="1"/>
  <c r="D18" i="95"/>
  <c r="C18" i="95"/>
  <c r="B18" i="95"/>
  <c r="H17" i="95"/>
  <c r="G17" i="95"/>
  <c r="K16" i="95"/>
  <c r="J16" i="95"/>
  <c r="I16" i="95"/>
  <c r="H16" i="95"/>
  <c r="G16" i="95"/>
  <c r="K15" i="95"/>
  <c r="J15" i="95"/>
  <c r="I15" i="95"/>
  <c r="H15" i="95"/>
  <c r="G15" i="95"/>
  <c r="K14" i="95"/>
  <c r="J14" i="95"/>
  <c r="I14" i="95"/>
  <c r="H14" i="95"/>
  <c r="G14" i="95"/>
  <c r="K13" i="95"/>
  <c r="J13" i="95"/>
  <c r="I13" i="95"/>
  <c r="H13" i="95"/>
  <c r="K26" i="95" l="1"/>
  <c r="G26" i="95"/>
  <c r="G40" i="95"/>
  <c r="G41" i="95"/>
  <c r="K39" i="95"/>
  <c r="H41" i="95"/>
  <c r="K66" i="95"/>
  <c r="K61" i="95"/>
  <c r="G37" i="95"/>
  <c r="G36" i="95"/>
  <c r="G33" i="95"/>
  <c r="I37" i="95"/>
  <c r="G38" i="95"/>
  <c r="G61" i="95"/>
  <c r="J49" i="95"/>
  <c r="J50" i="95"/>
  <c r="J61" i="95"/>
  <c r="K49" i="95"/>
  <c r="K50" i="95"/>
  <c r="G57" i="95"/>
  <c r="J57" i="95"/>
  <c r="I33" i="95"/>
  <c r="I38" i="95"/>
  <c r="G39" i="95"/>
  <c r="J33" i="95"/>
  <c r="J37" i="95"/>
  <c r="I36" i="95"/>
  <c r="I39" i="95"/>
  <c r="K41" i="95"/>
  <c r="J36" i="95"/>
  <c r="J38" i="95"/>
  <c r="J39" i="95"/>
  <c r="J40" i="95"/>
  <c r="B42" i="95"/>
  <c r="D42" i="95"/>
  <c r="J42" i="95" s="1"/>
  <c r="G35" i="95"/>
  <c r="H42" i="95"/>
  <c r="K42" i="95"/>
  <c r="I42" i="95"/>
  <c r="J18" i="95"/>
  <c r="H26" i="95"/>
  <c r="J26" i="95"/>
  <c r="I35" i="95"/>
  <c r="K35" i="95"/>
  <c r="I57" i="95"/>
  <c r="K57" i="95"/>
  <c r="H66" i="95"/>
  <c r="J66" i="95"/>
  <c r="H18" i="95"/>
  <c r="G18" i="95"/>
  <c r="I18" i="95"/>
  <c r="I26" i="95"/>
  <c r="H33" i="95"/>
  <c r="H35" i="95"/>
  <c r="J35" i="95"/>
  <c r="H36" i="95"/>
  <c r="H37" i="95"/>
  <c r="H38" i="95"/>
  <c r="H39" i="95"/>
  <c r="H40" i="95"/>
  <c r="H57" i="95"/>
  <c r="H61" i="95"/>
  <c r="G66" i="95"/>
  <c r="I66" i="95"/>
  <c r="G42" i="95" l="1"/>
  <c r="D7" i="5"/>
  <c r="B9" i="4"/>
  <c r="H9" i="4" s="1"/>
  <c r="C9" i="4"/>
  <c r="D6" i="5" l="1"/>
  <c r="C8" i="5"/>
  <c r="C7" i="5"/>
  <c r="I7" i="5" s="1"/>
  <c r="D8" i="5"/>
  <c r="I8" i="5" l="1"/>
  <c r="C6" i="5"/>
  <c r="I6" i="5" s="1"/>
</calcChain>
</file>

<file path=xl/sharedStrings.xml><?xml version="1.0" encoding="utf-8"?>
<sst xmlns="http://schemas.openxmlformats.org/spreadsheetml/2006/main" count="1608" uniqueCount="774">
  <si>
    <t>a</t>
  </si>
  <si>
    <t>Ukazovateľ</t>
  </si>
  <si>
    <t>v tom:</t>
  </si>
  <si>
    <t>v tis. Eur</t>
  </si>
  <si>
    <t>Spolu</t>
  </si>
  <si>
    <t>Výdavky Sociálnej poisťovne</t>
  </si>
  <si>
    <t>Druh dávky</t>
  </si>
  <si>
    <t>Základný fond nemocenského poistenia</t>
  </si>
  <si>
    <t>nemocenské</t>
  </si>
  <si>
    <t>ošetrovné</t>
  </si>
  <si>
    <t>vyrovnávacia dávka</t>
  </si>
  <si>
    <t>materské</t>
  </si>
  <si>
    <t>zúčtovanie dávok  § 112</t>
  </si>
  <si>
    <t>Celkom výdavky ZFNP</t>
  </si>
  <si>
    <t>Základný fond starobného poistenia</t>
  </si>
  <si>
    <t>starobný dôchodok</t>
  </si>
  <si>
    <t>predčasný starobný dôchodok</t>
  </si>
  <si>
    <t>vdovský dôchodok</t>
  </si>
  <si>
    <t xml:space="preserve">vdovecký dôchodok </t>
  </si>
  <si>
    <t>sirotský dôchodok</t>
  </si>
  <si>
    <t xml:space="preserve">zúčtovanie dávok § 112, ods.9 </t>
  </si>
  <si>
    <t>Základný fond invalidného poistenia</t>
  </si>
  <si>
    <t>invalidný dôchodok</t>
  </si>
  <si>
    <t>vdovecký dôchodok</t>
  </si>
  <si>
    <t>Dôchodkové dávky celkom</t>
  </si>
  <si>
    <t>Celkom</t>
  </si>
  <si>
    <t>Základný fond úrazového poistenia</t>
  </si>
  <si>
    <t>úrazový príplatok</t>
  </si>
  <si>
    <t>úrazová renta</t>
  </si>
  <si>
    <t>jednorazové vyrovnanie</t>
  </si>
  <si>
    <t>pozostalostná úrazová renta</t>
  </si>
  <si>
    <t>jednorazové odškodnenie</t>
  </si>
  <si>
    <t>pracovná rehabilitácia a rehabilitačné</t>
  </si>
  <si>
    <t>rekvalifikácia a rekvalifikačné</t>
  </si>
  <si>
    <t>náhrada za bolesť a náhrada za sťaženie spoločenského uplatnenia</t>
  </si>
  <si>
    <t>náhrada nákladov spojených s liečením</t>
  </si>
  <si>
    <t>náhrada nákladov spojených s pohrebom</t>
  </si>
  <si>
    <t>výplata poistných plnení m.r.</t>
  </si>
  <si>
    <t>zúčtovanie  dávok § 112</t>
  </si>
  <si>
    <t>18% prevod do ZFSP za pob.úrazovej renty</t>
  </si>
  <si>
    <t>Základný fond garančného poistenia</t>
  </si>
  <si>
    <t>Výdavky na dávku garančného poistenia</t>
  </si>
  <si>
    <t>Úhrada príspevkov na SDS</t>
  </si>
  <si>
    <t xml:space="preserve">Celkom </t>
  </si>
  <si>
    <t>Základný fond poistenia v nezamestnanosti</t>
  </si>
  <si>
    <t>výdavky na dávku v nezamestnanosti</t>
  </si>
  <si>
    <t>zúčtovanie dávok § 112</t>
  </si>
  <si>
    <t>refundácia dávky v nezamestnanosti do EÚ</t>
  </si>
  <si>
    <t>VÝDAVKY CELKOM</t>
  </si>
  <si>
    <t>základný fond nemocenského poistenia</t>
  </si>
  <si>
    <t xml:space="preserve">základný fond starobného poistenia </t>
  </si>
  <si>
    <t xml:space="preserve">základný fond invalidného poistenia </t>
  </si>
  <si>
    <t xml:space="preserve">základný fond úrazového poistenia </t>
  </si>
  <si>
    <t xml:space="preserve">základný fond garančného poistenia </t>
  </si>
  <si>
    <t>základný fond  poistenia v nezamestnanosti</t>
  </si>
  <si>
    <t>správny fond</t>
  </si>
  <si>
    <t>v tom:  investičné výdavky</t>
  </si>
  <si>
    <t xml:space="preserve">           prevádzkové náklady</t>
  </si>
  <si>
    <t>Príjmy Sociálnej poisťovne vrátane príspevkov na SDS</t>
  </si>
  <si>
    <t>Riadok číslo</t>
  </si>
  <si>
    <t>Príjmy spolu s príspevkami na SDS celkom ( bez ŠFA a ŠR)</t>
  </si>
  <si>
    <t>1.</t>
  </si>
  <si>
    <t>Spolu zamestnanec a zamestnávateľ</t>
  </si>
  <si>
    <t>2.</t>
  </si>
  <si>
    <t>Povinne  poistená SZČO</t>
  </si>
  <si>
    <t>3.</t>
  </si>
  <si>
    <t>Dobrovoľne  poistená osoba</t>
  </si>
  <si>
    <t>4.</t>
  </si>
  <si>
    <t>Pokuty a penále</t>
  </si>
  <si>
    <t>5.</t>
  </si>
  <si>
    <t>Dlžné poistné</t>
  </si>
  <si>
    <t>6.</t>
  </si>
  <si>
    <t>Príspevky na SDS zaplatené zamestnávateľom po uplynutí 60 dní</t>
  </si>
  <si>
    <t>7.</t>
  </si>
  <si>
    <t>Štát - poistné za zákonom určené skupiny</t>
  </si>
  <si>
    <t>8.</t>
  </si>
  <si>
    <t>Sociálna poisťovňa - poistné zo ZFÚP do ZFSP za poberateľov úrazovej renty (§ 88)</t>
  </si>
  <si>
    <t>9.</t>
  </si>
  <si>
    <t>Ostatné príjmy</t>
  </si>
  <si>
    <t>10.</t>
  </si>
  <si>
    <t>Príjmy z príspevkov na SDS (EAO)</t>
  </si>
  <si>
    <t>11.</t>
  </si>
  <si>
    <t>Príjmy z príspevkov na SDS (štát)</t>
  </si>
  <si>
    <t>rezervný fond solidarity</t>
  </si>
  <si>
    <t>Rozdiel stĺ. 5-3</t>
  </si>
  <si>
    <t>Rozdiel stĺ. 5-4</t>
  </si>
  <si>
    <t>% plnenia stĺ. 5/2</t>
  </si>
  <si>
    <t>% plnenia stĺ. 5/3</t>
  </si>
  <si>
    <t>Index stĺ. 5/4</t>
  </si>
  <si>
    <t>Schválený rozpočet na rok 2012</t>
  </si>
  <si>
    <t>Upravený rozpočet na rok 2012</t>
  </si>
  <si>
    <t>Výdavky Sociálnej poisťovne rok 2012</t>
  </si>
  <si>
    <t>Príjmy z poistného a príspevkov na SDS (r.č. 1, 2, 3, 7, 8, 9, 11)</t>
  </si>
  <si>
    <t>Príjmy cez pobočky spolu s SDS (r.č. 1 až 6 a 10)</t>
  </si>
  <si>
    <t xml:space="preserve">Január  </t>
  </si>
  <si>
    <t>Február</t>
  </si>
  <si>
    <t>Marec</t>
  </si>
  <si>
    <t>Apríl</t>
  </si>
  <si>
    <t>Máj</t>
  </si>
  <si>
    <t>Ú č e t</t>
  </si>
  <si>
    <t>Číslo bežného účtu</t>
  </si>
  <si>
    <t xml:space="preserve">                                       Zostatok v tis. Eur</t>
  </si>
  <si>
    <t>v  Štátnej pokladnici</t>
  </si>
  <si>
    <t>Bežný účet</t>
  </si>
  <si>
    <t xml:space="preserve">z toho   Cash pooling </t>
  </si>
  <si>
    <t>Termínovaný vklad</t>
  </si>
  <si>
    <t xml:space="preserve">nemocenského poistenia   (ZFNP) </t>
  </si>
  <si>
    <t>7000165528/8180</t>
  </si>
  <si>
    <t>dôchodkového  poistenia    (účet  DP)</t>
  </si>
  <si>
    <t>7000164541/8180</t>
  </si>
  <si>
    <t>garančného poistenia   (ZFGP)</t>
  </si>
  <si>
    <t>7000165552/8180</t>
  </si>
  <si>
    <t>poistenia v nezamestnanosti  (ZFPvN)</t>
  </si>
  <si>
    <t>7000165544/8180</t>
  </si>
  <si>
    <t>úrazového poistenia  (ZFÚP)</t>
  </si>
  <si>
    <t>7000165536/8180</t>
  </si>
  <si>
    <t>,</t>
  </si>
  <si>
    <t>Spolu účty základných fondov v ústredí</t>
  </si>
  <si>
    <t>rezervného fondu  solidarity  ( RFS)</t>
  </si>
  <si>
    <t>7000164533/8180</t>
  </si>
  <si>
    <t>Spolu disponibilné zdroje v ústredí na výplatu dávok</t>
  </si>
  <si>
    <t>Ostatné účty spolu</t>
  </si>
  <si>
    <t>v pobočkách na výplatu dávok realizovaných pobočkami</t>
  </si>
  <si>
    <t>centrálny účet ústredia</t>
  </si>
  <si>
    <t>7000164322/8180</t>
  </si>
  <si>
    <t>osob.účet zákl.fondu prísp. na star.dôch.spor SocP</t>
  </si>
  <si>
    <t>7000181034/8180</t>
  </si>
  <si>
    <t>správny fond ústredie</t>
  </si>
  <si>
    <t>7000164314/8180</t>
  </si>
  <si>
    <t>správny fond v pobočkách</t>
  </si>
  <si>
    <t>účet zdaňovanej činnosti SP</t>
  </si>
  <si>
    <t>7000164509/8180</t>
  </si>
  <si>
    <t>sociálny fond SP-ústredie</t>
  </si>
  <si>
    <t>7000164525/8180</t>
  </si>
  <si>
    <t>sociálny fond SP-pobočkách</t>
  </si>
  <si>
    <t>účet osobitných prostr.SP</t>
  </si>
  <si>
    <t>7000164517/8180</t>
  </si>
  <si>
    <t>BÚ-ESF-SP</t>
  </si>
  <si>
    <t>7000293052/8180</t>
  </si>
  <si>
    <t xml:space="preserve">S p o l u   všetky účty </t>
  </si>
  <si>
    <t>v tom :</t>
  </si>
  <si>
    <t>v tis. Eur.</t>
  </si>
  <si>
    <t>rok 2012</t>
  </si>
  <si>
    <t>z  RFS</t>
  </si>
  <si>
    <t>zo ZFNP</t>
  </si>
  <si>
    <t>zo ZFPvN</t>
  </si>
  <si>
    <t>zo ZFÚP</t>
  </si>
  <si>
    <t>zo  ZFGP</t>
  </si>
  <si>
    <t>zo  ZFIP</t>
  </si>
  <si>
    <t>do ZFSP</t>
  </si>
  <si>
    <t>1. štvrťrok</t>
  </si>
  <si>
    <t>2. štvrťrok</t>
  </si>
  <si>
    <t>3. štvrťrok</t>
  </si>
  <si>
    <t>4. štvrťrok</t>
  </si>
  <si>
    <t>s p o l u</t>
  </si>
  <si>
    <t>Poukázané  finančné  prostriedky zo ŠR</t>
  </si>
  <si>
    <t>Jún</t>
  </si>
  <si>
    <t>Január až jún  2012</t>
  </si>
  <si>
    <t>Časový rozpis  rozpočtu na január až  jún 2012</t>
  </si>
  <si>
    <t>Skutočnosť január až jún 2011</t>
  </si>
  <si>
    <t>Skutočnosť január až jún 2012</t>
  </si>
  <si>
    <t>Január až jún 2012</t>
  </si>
  <si>
    <t>Prehľad o zostatkoch finančných prostriedkov na bežných účtoch  v Štátnej pokladnici  dňa  29.6.2012</t>
  </si>
  <si>
    <t>Presuny realizované na krytie výplat  dôchodkových dávok v roku 2012 vo výške 320 tis. Eur.</t>
  </si>
  <si>
    <t>Súhrnná bilancia - bez príspevkov na SDS (s vplyvom II. piliera)</t>
  </si>
  <si>
    <t>Skutočnosť za rok 2011</t>
  </si>
  <si>
    <t>Schválený rozpočet na rok 2012 */</t>
  </si>
  <si>
    <t>Upravený rozpočet na rok 2012 **/</t>
  </si>
  <si>
    <t>Očakávaná skutočnosť rok 2012</t>
  </si>
  <si>
    <t>Časový rozpis rozpočtu  na január až jún  2012</t>
  </si>
  <si>
    <t>Skutočnosť k 30. 6. 2012</t>
  </si>
  <si>
    <t>% plnenia stĺ. 6/3</t>
  </si>
  <si>
    <t>% plnenia stĺ. 6/5</t>
  </si>
  <si>
    <t>Rozdiel stĺ. 6-5</t>
  </si>
  <si>
    <t>Základné údaje</t>
  </si>
  <si>
    <t>Príjmy v bežnom roku</t>
  </si>
  <si>
    <t>z toho prostriedky zo  Štátneho rozpočtu SR</t>
  </si>
  <si>
    <t>Použitie prostriedkov jednotlivých fondov</t>
  </si>
  <si>
    <t>Bilančný rozdiel v bežnom roku</t>
  </si>
  <si>
    <t xml:space="preserve">Prevod z minulých rokov </t>
  </si>
  <si>
    <t>Bilančný rozdiel celkom</t>
  </si>
  <si>
    <t>Zdroje</t>
  </si>
  <si>
    <t>Príjmy</t>
  </si>
  <si>
    <t>Poistné, v tom:</t>
  </si>
  <si>
    <t xml:space="preserve">nemocenské </t>
  </si>
  <si>
    <t xml:space="preserve">starobné </t>
  </si>
  <si>
    <t xml:space="preserve">invalidné </t>
  </si>
  <si>
    <t>úrazové</t>
  </si>
  <si>
    <t>garančné</t>
  </si>
  <si>
    <t>v nezamestnanosti</t>
  </si>
  <si>
    <t>Sankcie</t>
  </si>
  <si>
    <t>Príjmy z garančného poistenia po uplynutí 60 dní</t>
  </si>
  <si>
    <t>Transfery</t>
  </si>
  <si>
    <t>Výdavky</t>
  </si>
  <si>
    <t>Základné fondy, v tom:</t>
  </si>
  <si>
    <t>Správny fond</t>
  </si>
  <si>
    <t>Tvorba</t>
  </si>
  <si>
    <t>Použitie</t>
  </si>
  <si>
    <t>*/ Údaje  sú schválené uznesením NR SR  č. 755 z 8. decembra  2011</t>
  </si>
  <si>
    <t>**/ Zapracovaný vplyv  zákona  č. 521  z  2.12.2011, ktorým sa mení a dopĺňa zákon č. 461/2003 Z. z. o sociálnom poistení v znení neskorších predpisov</t>
  </si>
  <si>
    <t>Prehľad o príjmoch a výdavkoch Sociálnej poisťovne na dávky, ktoré hradí štát v roku 2012</t>
  </si>
  <si>
    <t>Kapitola štátneho rozpočtu MPSVR SR</t>
  </si>
  <si>
    <t>Rozpis rozpočtu na január až jún 2012</t>
  </si>
  <si>
    <t>Skutočnosť za január až jún 2012</t>
  </si>
  <si>
    <t>% plnenia 3/1</t>
  </si>
  <si>
    <t>%plnenia 3/2</t>
  </si>
  <si>
    <t>1</t>
  </si>
  <si>
    <t>2</t>
  </si>
  <si>
    <t>PRÍJMY</t>
  </si>
  <si>
    <t>VÝDAVKY</t>
  </si>
  <si>
    <t xml:space="preserve"> </t>
  </si>
  <si>
    <t>a/ dôchodok manželky</t>
  </si>
  <si>
    <t>b/ sociálny dôchodok</t>
  </si>
  <si>
    <t>c/ zvýšenie dôchodku z dôvodu JZP</t>
  </si>
  <si>
    <t>d/ zvýšenie dôchodku pre bezvládnosť</t>
  </si>
  <si>
    <t>e/ zvýšenie dôchodku z dôvodu účasti v odboji a rehabilitácie */</t>
  </si>
  <si>
    <t>f/ dávky podľa § 271</t>
  </si>
  <si>
    <t>g/ odškodnenie prac. úrazov a chorôb z povolania zamestnancov zrušených zamestnávateľov, ktorých  zakladateľom bol štát alebo FNM SR</t>
  </si>
  <si>
    <t>h/ plnenia vyplývajúce zo zodpovednoti zamestnávateľa za škodu pri pracovnom úraze a chorobe z povolania vzniknuté pred 1. aprílom 2002 u zamestnávateľa, ktorý mal podľa osobitného predpisu postavenie štátneho orgánu</t>
  </si>
  <si>
    <t>i/ úrazové dávky poskytované fyzickým osobám uvedeným v § 17 ods. 2 a 3 zákona o sociálnom poistení</t>
  </si>
  <si>
    <t>j/ príplatok k dôchodku za štátnu službu</t>
  </si>
  <si>
    <t>k/ plnenia podľa § 293o) ods. 6</t>
  </si>
  <si>
    <t>.</t>
  </si>
  <si>
    <t>l/ vianočný príspevok a úhrada nákladov spojená s jeho výplatou</t>
  </si>
  <si>
    <t>m/ príplatok k dôchodku politickým väzňom podľa zákona č. 274/2007 Z.z.v znení neskorších predpisov **/</t>
  </si>
  <si>
    <t>jednorazový finančný príspevok politickým väzňom podľa zákona č. 462/2002 Z. z.</t>
  </si>
  <si>
    <t>invalidi z mladosti podľa §168a</t>
  </si>
  <si>
    <t>ROZDIEL PRÍJMOV A VÝDAVKOV</t>
  </si>
  <si>
    <t xml:space="preserve">*/ v dávke zvýšenie dôchodku z titulu rehabilitácie sú zahrnuté aj finančné prostriedky, poskytované ako príplatok k dôchodku podľa § 7 zákona č. 305/1999 Z.z. </t>
  </si>
  <si>
    <t>**/  v dávke príplatok k dôchodku politickým väzňom podľa zákona č. 274/2007 Z.z.v znení neskorších predpisov  je zahrnutý príspevok aj pre osoby pozostalé po popravenom alebo zomretom</t>
  </si>
  <si>
    <t>politickom väzňovi počas výkonu trestu podľa zákona č. 272/2008 Z.z., ktorým sa mení a dopĺňa zákon č. 274/2007 Z.z.</t>
  </si>
  <si>
    <t>Kapitola štátneho rozpočtu MO SR</t>
  </si>
  <si>
    <t>n/ príspevok účastníkom národného boja za oslobodenie a vdovám a vdovcom po týchto osobách podľa článku III. bod 2 zákona č. 285/2009 Z. z. a na úhradu výdavkov spojených s jeho výplatou</t>
  </si>
  <si>
    <t>Finančné prostriedky poukázané MO SR</t>
  </si>
  <si>
    <t>Rozdiel - príjmov a výdavkov (pohľadávka voči MO SR)</t>
  </si>
  <si>
    <t>Mesačný vývoj použitia správneho fondu celkom za rok 2011 a 2012</t>
  </si>
  <si>
    <t>v Eur</t>
  </si>
  <si>
    <t>Eur</t>
  </si>
  <si>
    <t>Ukazovatele</t>
  </si>
  <si>
    <t>R O K      2   0  1  1</t>
  </si>
  <si>
    <t>Rozpočet</t>
  </si>
  <si>
    <t xml:space="preserve"> S K U T O Č N O S Ť</t>
  </si>
  <si>
    <t>Január</t>
  </si>
  <si>
    <t>Júl</t>
  </si>
  <si>
    <t>August</t>
  </si>
  <si>
    <t>September</t>
  </si>
  <si>
    <t>Október</t>
  </si>
  <si>
    <t>November</t>
  </si>
  <si>
    <t>December</t>
  </si>
  <si>
    <t xml:space="preserve"> Správny fond celkom</t>
  </si>
  <si>
    <t>neúplné</t>
  </si>
  <si>
    <t>R O K      2   0  1  2</t>
  </si>
  <si>
    <t>Objednávky a nezaplatené faktúry za celú Sociálnu poisťovňu k 12. júlu 2012</t>
  </si>
  <si>
    <t>Euro</t>
  </si>
  <si>
    <t>Ukazovatel</t>
  </si>
  <si>
    <t>Rozpis</t>
  </si>
  <si>
    <t>Objednávky</t>
  </si>
  <si>
    <t>Faktúry</t>
  </si>
  <si>
    <t>Skutočnosť</t>
  </si>
  <si>
    <t>Rozdiel</t>
  </si>
  <si>
    <t>rozpočtu</t>
  </si>
  <si>
    <t>v systéme</t>
  </si>
  <si>
    <t>došlé v SAPe</t>
  </si>
  <si>
    <t>k 12. júlu 2012</t>
  </si>
  <si>
    <t>bez objednávok</t>
  </si>
  <si>
    <t>vrátane</t>
  </si>
  <si>
    <t>(stl.1 minus stl.6)</t>
  </si>
  <si>
    <t>na rok 2012</t>
  </si>
  <si>
    <t>SAP(modul MM)</t>
  </si>
  <si>
    <t>objednávok</t>
  </si>
  <si>
    <t>Vyhodnotenie plnenia rozpisu rozpočtu Správneho fondu Sociálnej poisťovne za I. polrok  2012</t>
  </si>
  <si>
    <t>Org. útvary SP</t>
  </si>
  <si>
    <t>Spotr. nákupy</t>
  </si>
  <si>
    <t>Služby</t>
  </si>
  <si>
    <t>Osobné náklady</t>
  </si>
  <si>
    <t>Dane a poplatky</t>
  </si>
  <si>
    <t>Ostat. náklady</t>
  </si>
  <si>
    <t xml:space="preserve"> Bežné výdavky</t>
  </si>
  <si>
    <t>Kapit. výdavky</t>
  </si>
  <si>
    <t>SF SPOLU</t>
  </si>
  <si>
    <t xml:space="preserve">  Ústredie SP (132)</t>
  </si>
  <si>
    <t xml:space="preserve">  Rozpis rozpočtu 2012</t>
  </si>
  <si>
    <t xml:space="preserve">  Rozpis rozpočtu 1.-6.</t>
  </si>
  <si>
    <t xml:space="preserve">  Skutočnosť</t>
  </si>
  <si>
    <t xml:space="preserve">  % Plnenia z RR 2012</t>
  </si>
  <si>
    <t xml:space="preserve">  % Plnenia RR 1.-6.</t>
  </si>
  <si>
    <t xml:space="preserve">  Pol. objekt Nevädzová (134)</t>
  </si>
  <si>
    <t xml:space="preserve">  DaRZ Staré Hory(136)</t>
  </si>
  <si>
    <t xml:space="preserve">  DaRZ Pav. Lehota(137)</t>
  </si>
  <si>
    <t xml:space="preserve">  Dozorná rada (133)</t>
  </si>
  <si>
    <t xml:space="preserve">  ÚSTREDIE SPOLU</t>
  </si>
  <si>
    <t xml:space="preserve">  Pobočky SP (132)</t>
  </si>
  <si>
    <t xml:space="preserve"> SPRÁVNY FOND SPOLU</t>
  </si>
  <si>
    <t>Vyhodnotenie plnenia rozpisu rozpočtu bežných výdavkov (nákladov) správneho fondu Sociálnej poisťovne za I. polrok 2012</t>
  </si>
  <si>
    <t>v štruktúre funkčnej a ekonomickej klasifikácie</t>
  </si>
  <si>
    <t xml:space="preserve">Funkčná </t>
  </si>
  <si>
    <t>Ekonomická klasifikácia</t>
  </si>
  <si>
    <t>Text</t>
  </si>
  <si>
    <t>Rozpis rozpočtu</t>
  </si>
  <si>
    <t>%</t>
  </si>
  <si>
    <t>klasifikácia</t>
  </si>
  <si>
    <t xml:space="preserve">Hlavná </t>
  </si>
  <si>
    <t>Kategória</t>
  </si>
  <si>
    <t>Položka</t>
  </si>
  <si>
    <t>Podpo-</t>
  </si>
  <si>
    <t>na I. polrok</t>
  </si>
  <si>
    <t>za mesiac</t>
  </si>
  <si>
    <t>za I. polrok</t>
  </si>
  <si>
    <t>plnenia</t>
  </si>
  <si>
    <t>oddiel/skupina/</t>
  </si>
  <si>
    <t>kategória</t>
  </si>
  <si>
    <t>ložka</t>
  </si>
  <si>
    <t xml:space="preserve"> jún 2012</t>
  </si>
  <si>
    <t>(4 : 1)</t>
  </si>
  <si>
    <t>(4 : 2)</t>
  </si>
  <si>
    <t>trieda/podtrieda</t>
  </si>
  <si>
    <t>b</t>
  </si>
  <si>
    <t>c</t>
  </si>
  <si>
    <t>d</t>
  </si>
  <si>
    <t>e</t>
  </si>
  <si>
    <t>f</t>
  </si>
  <si>
    <t>10.9.0.3</t>
  </si>
  <si>
    <t>600</t>
  </si>
  <si>
    <t>610</t>
  </si>
  <si>
    <t xml:space="preserve"> Mzdy, platy, služobné príjmy a ostatné osobné vyrovnania</t>
  </si>
  <si>
    <t>611</t>
  </si>
  <si>
    <t xml:space="preserve"> Tarifný plat, osobný plat, základný plat vrátane ich náhrad</t>
  </si>
  <si>
    <t>612</t>
  </si>
  <si>
    <t xml:space="preserve"> Príplatky</t>
  </si>
  <si>
    <t>612002</t>
  </si>
  <si>
    <t xml:space="preserve"> Ostatné príplatky okrem osobných príplatkov</t>
  </si>
  <si>
    <t>613</t>
  </si>
  <si>
    <t xml:space="preserve"> Náhrada za pracovnú pohotovosť</t>
  </si>
  <si>
    <t>614</t>
  </si>
  <si>
    <t xml:space="preserve"> Odmeny</t>
  </si>
  <si>
    <t>615</t>
  </si>
  <si>
    <t xml:space="preserve"> Ostatné osobné vyrovnania</t>
  </si>
  <si>
    <t>616</t>
  </si>
  <si>
    <t xml:space="preserve"> Doplatok k platu a ďalší plat</t>
  </si>
  <si>
    <t>620</t>
  </si>
  <si>
    <t xml:space="preserve"> Poistné a príspevok do poisťovní </t>
  </si>
  <si>
    <t>621</t>
  </si>
  <si>
    <t xml:space="preserve"> Poistné do Všeobecnej zdravotnej poisťovne</t>
  </si>
  <si>
    <t>623</t>
  </si>
  <si>
    <t xml:space="preserve"> Poistné do ostatných zdravotných poisťovní</t>
  </si>
  <si>
    <t>625</t>
  </si>
  <si>
    <t xml:space="preserve"> Poistné do Sociálnej poisťovne</t>
  </si>
  <si>
    <t>625001</t>
  </si>
  <si>
    <t xml:space="preserve"> Na nemocenské poistenie</t>
  </si>
  <si>
    <t>625002</t>
  </si>
  <si>
    <t xml:space="preserve"> Na starobné poistenie</t>
  </si>
  <si>
    <t>625003</t>
  </si>
  <si>
    <t xml:space="preserve"> Na úrazové poistenie</t>
  </si>
  <si>
    <t>625004</t>
  </si>
  <si>
    <t xml:space="preserve"> Na invalidné poistenie</t>
  </si>
  <si>
    <t>625005</t>
  </si>
  <si>
    <t xml:space="preserve"> Na poistenie v nezamestnanosti</t>
  </si>
  <si>
    <t>625006</t>
  </si>
  <si>
    <t xml:space="preserve"> Na garančné poistenie</t>
  </si>
  <si>
    <t>625007</t>
  </si>
  <si>
    <t xml:space="preserve"> Na poistenie do rezervného fondu</t>
  </si>
  <si>
    <t>627</t>
  </si>
  <si>
    <t xml:space="preserve"> Príspevok do doplnkových dôchodkových poisťovní</t>
  </si>
  <si>
    <t>630</t>
  </si>
  <si>
    <t xml:space="preserve"> Tovary a služby</t>
  </si>
  <si>
    <t>631</t>
  </si>
  <si>
    <t xml:space="preserve"> Cestovné náhrady</t>
  </si>
  <si>
    <t xml:space="preserve">  Tuzemské pracovné cesty</t>
  </si>
  <si>
    <t xml:space="preserve">  Zahraničné pracovné cesty</t>
  </si>
  <si>
    <t xml:space="preserve">  Cestovné náhrady vlastným zamestnancom</t>
  </si>
  <si>
    <t>632</t>
  </si>
  <si>
    <t xml:space="preserve"> Energia, voda a komunikácie</t>
  </si>
  <si>
    <t xml:space="preserve"> Enegrie</t>
  </si>
  <si>
    <t xml:space="preserve"> Vodné, stočné </t>
  </si>
  <si>
    <t xml:space="preserve"> Poštovné služby a telekomunikačné služby</t>
  </si>
  <si>
    <t xml:space="preserve"> Komunikačná infraštruktúra</t>
  </si>
  <si>
    <t>633</t>
  </si>
  <si>
    <t xml:space="preserve"> Materiál</t>
  </si>
  <si>
    <t>633001</t>
  </si>
  <si>
    <t xml:space="preserve"> Interiérové vybavenie</t>
  </si>
  <si>
    <t>633002</t>
  </si>
  <si>
    <t xml:space="preserve"> Výpočtová technika</t>
  </si>
  <si>
    <t>633003</t>
  </si>
  <si>
    <t xml:space="preserve"> Telekomunikačná technika</t>
  </si>
  <si>
    <t>633004</t>
  </si>
  <si>
    <t xml:space="preserve"> Prevádzkové stroje, prístroje, zariadenia, technika a náradie</t>
  </si>
  <si>
    <t>633006</t>
  </si>
  <si>
    <t xml:space="preserve"> Všeobecný materiál</t>
  </si>
  <si>
    <t>633009</t>
  </si>
  <si>
    <t xml:space="preserve"> Knihy, časopisy, noviny, učebnice, učebné pomôcky </t>
  </si>
  <si>
    <t>633010</t>
  </si>
  <si>
    <t xml:space="preserve"> Pracovné odevy, obuv a pracovné pomôcky</t>
  </si>
  <si>
    <t>633013</t>
  </si>
  <si>
    <t xml:space="preserve"> Softvér </t>
  </si>
  <si>
    <t>633016</t>
  </si>
  <si>
    <t xml:space="preserve"> Reprezentačné</t>
  </si>
  <si>
    <t>634</t>
  </si>
  <si>
    <t xml:space="preserve"> Dopravné</t>
  </si>
  <si>
    <t xml:space="preserve"> Palivo, mazivá, oleje, špeciálne kvapaliny</t>
  </si>
  <si>
    <t xml:space="preserve"> Servis, údržba, opravy a výdavky s tým spojené</t>
  </si>
  <si>
    <t>634003</t>
  </si>
  <si>
    <t xml:space="preserve"> Poistenie</t>
  </si>
  <si>
    <t xml:space="preserve"> Prepravné a nájom dopravných prostriedkov</t>
  </si>
  <si>
    <t xml:space="preserve"> Karty, známky, poplatky</t>
  </si>
  <si>
    <t>635</t>
  </si>
  <si>
    <t xml:space="preserve"> Rutinná a štandartná údržba</t>
  </si>
  <si>
    <t xml:space="preserve">  Interiérového vybavenia</t>
  </si>
  <si>
    <t xml:space="preserve"> Výpočtovej techniky</t>
  </si>
  <si>
    <t xml:space="preserve"> Telekomunikačnej techniky</t>
  </si>
  <si>
    <t xml:space="preserve"> Prevádzkových strojov, prístrojov, zariadení, techniky a náradia</t>
  </si>
  <si>
    <t xml:space="preserve"> Budov, objekov alebo ich častí</t>
  </si>
  <si>
    <t>636</t>
  </si>
  <si>
    <t xml:space="preserve"> Nájomné za nájom</t>
  </si>
  <si>
    <t xml:space="preserve">  Nájomné budov, objektov alebo ich časti</t>
  </si>
  <si>
    <t xml:space="preserve">  Nájomné prevádzkových strojov, prístrojov, zariadení, techniky a náradia</t>
  </si>
  <si>
    <t xml:space="preserve">  Zmluvy o nájme veci s právom kúpy prenajatej veci</t>
  </si>
  <si>
    <t>637</t>
  </si>
  <si>
    <t xml:space="preserve"> Služby</t>
  </si>
  <si>
    <t>637001</t>
  </si>
  <si>
    <t xml:space="preserve"> Školenia, kurzy, semináre, porady, konferencie, sympóziá</t>
  </si>
  <si>
    <t>637003</t>
  </si>
  <si>
    <t xml:space="preserve"> Propagácia, reklama a inzercia</t>
  </si>
  <si>
    <t>637004</t>
  </si>
  <si>
    <t xml:space="preserve"> Všeobecné služby</t>
  </si>
  <si>
    <t>637005</t>
  </si>
  <si>
    <t xml:space="preserve"> Špeciálne služby</t>
  </si>
  <si>
    <t>637007</t>
  </si>
  <si>
    <t>637009</t>
  </si>
  <si>
    <t xml:space="preserve"> Náhrada mzdy a platu</t>
  </si>
  <si>
    <t>637011</t>
  </si>
  <si>
    <t xml:space="preserve"> Štúdie, expertízy, posudky</t>
  </si>
  <si>
    <t>637012</t>
  </si>
  <si>
    <t xml:space="preserve"> Poplatky a odvody</t>
  </si>
  <si>
    <t>637014</t>
  </si>
  <si>
    <t xml:space="preserve"> Stravovanie</t>
  </si>
  <si>
    <t>637015</t>
  </si>
  <si>
    <t xml:space="preserve"> Poistné</t>
  </si>
  <si>
    <t>637016</t>
  </si>
  <si>
    <t xml:space="preserve"> Prídel do sociálneho fondu</t>
  </si>
  <si>
    <t>637023</t>
  </si>
  <si>
    <t xml:space="preserve"> Kolkové známky</t>
  </si>
  <si>
    <t>637024</t>
  </si>
  <si>
    <t xml:space="preserve"> Vyrovnanie kurzových rozdielov</t>
  </si>
  <si>
    <t>637026</t>
  </si>
  <si>
    <t xml:space="preserve"> Odmeny a príspevky</t>
  </si>
  <si>
    <t>637027</t>
  </si>
  <si>
    <t xml:space="preserve"> Odmeny zamestnancov mimopracovného pomeru</t>
  </si>
  <si>
    <t>10.9.0.4</t>
  </si>
  <si>
    <t>637029</t>
  </si>
  <si>
    <t xml:space="preserve"> Manká a škody</t>
  </si>
  <si>
    <t xml:space="preserve">637031 </t>
  </si>
  <si>
    <t xml:space="preserve"> Pokuty a penále</t>
  </si>
  <si>
    <t>637033</t>
  </si>
  <si>
    <t xml:space="preserve"> Zálohy na projekty Európskej únie</t>
  </si>
  <si>
    <t>637034</t>
  </si>
  <si>
    <t xml:space="preserve"> Zdravotníckym zariadeniam</t>
  </si>
  <si>
    <t>637035</t>
  </si>
  <si>
    <t xml:space="preserve"> Dane</t>
  </si>
  <si>
    <t>640</t>
  </si>
  <si>
    <t xml:space="preserve"> Bežné transfery</t>
  </si>
  <si>
    <t>642</t>
  </si>
  <si>
    <t xml:space="preserve"> Transfery jednotlivocm a neziskovým právnickým osobám</t>
  </si>
  <si>
    <t>642012</t>
  </si>
  <si>
    <t xml:space="preserve"> Na odstupné</t>
  </si>
  <si>
    <t>642013</t>
  </si>
  <si>
    <t xml:space="preserve"> Na odchodné</t>
  </si>
  <si>
    <t>642014</t>
  </si>
  <si>
    <t xml:space="preserve"> Jednotlivcovi</t>
  </si>
  <si>
    <t>642015</t>
  </si>
  <si>
    <t xml:space="preserve"> Na nemocenské dávky</t>
  </si>
  <si>
    <t>642036</t>
  </si>
  <si>
    <t xml:space="preserve"> Na štipendiá</t>
  </si>
  <si>
    <t>649</t>
  </si>
  <si>
    <t xml:space="preserve"> Transfery do zahraničia</t>
  </si>
  <si>
    <t>649003</t>
  </si>
  <si>
    <t xml:space="preserve"> Medzinárodnej organizácii</t>
  </si>
  <si>
    <t>Vyhodnotenie plnenia rozpisu rozpočtu kapitálových výdavkov (nákladov) správneho fondu Sociálnej poisťovne za I. polrok 2012</t>
  </si>
  <si>
    <t>700</t>
  </si>
  <si>
    <t xml:space="preserve"> Kapitálové výdavky</t>
  </si>
  <si>
    <t>710</t>
  </si>
  <si>
    <t xml:space="preserve"> Obstarávanie kapitálových aktív</t>
  </si>
  <si>
    <t xml:space="preserve"> 711</t>
  </si>
  <si>
    <t xml:space="preserve"> Nákup pozemkov a nehmotných aktív</t>
  </si>
  <si>
    <t>711001</t>
  </si>
  <si>
    <t xml:space="preserve"> Pozemkov</t>
  </si>
  <si>
    <t xml:space="preserve"> 711003</t>
  </si>
  <si>
    <t xml:space="preserve"> Softvéru</t>
  </si>
  <si>
    <t xml:space="preserve"> 711004</t>
  </si>
  <si>
    <t xml:space="preserve"> Licencií</t>
  </si>
  <si>
    <t>712</t>
  </si>
  <si>
    <t xml:space="preserve"> Nákup budov, objektov alebo ich častí</t>
  </si>
  <si>
    <t>712001</t>
  </si>
  <si>
    <t xml:space="preserve"> 713</t>
  </si>
  <si>
    <t xml:space="preserve"> Nákup strojov, prístrojov, zariadení, techniky a náradia</t>
  </si>
  <si>
    <t xml:space="preserve"> 713001</t>
  </si>
  <si>
    <t xml:space="preserve"> Interiérového vybavenia</t>
  </si>
  <si>
    <t xml:space="preserve"> 713002</t>
  </si>
  <si>
    <t xml:space="preserve"> 713003</t>
  </si>
  <si>
    <t xml:space="preserve"> 713004</t>
  </si>
  <si>
    <t xml:space="preserve"> 713005</t>
  </si>
  <si>
    <t xml:space="preserve"> Špeciálnych strojov, prístrojov, zariadení, techniky, náradia a materiálu</t>
  </si>
  <si>
    <t xml:space="preserve"> 714</t>
  </si>
  <si>
    <t xml:space="preserve"> Nákup dopravných prostriedkov všetkých druhov</t>
  </si>
  <si>
    <t>714001</t>
  </si>
  <si>
    <t xml:space="preserve"> Osobných automobilov</t>
  </si>
  <si>
    <t xml:space="preserve"> 716</t>
  </si>
  <si>
    <t xml:space="preserve"> Prípravná a projektová dokumentácia</t>
  </si>
  <si>
    <t xml:space="preserve"> 717</t>
  </si>
  <si>
    <t xml:space="preserve"> Realizácia stavieb a ich technické zhodnotenie</t>
  </si>
  <si>
    <t>717001</t>
  </si>
  <si>
    <t xml:space="preserve"> Realizácia nových stavieb</t>
  </si>
  <si>
    <t>717002</t>
  </si>
  <si>
    <t xml:space="preserve"> Rekonštrukcia a modernizácia</t>
  </si>
  <si>
    <t>717003</t>
  </si>
  <si>
    <t xml:space="preserve"> Prístavby, nadstavby, stavebné úpravy</t>
  </si>
  <si>
    <t>Vyhodnotenie plnenia rozpisu rozpočtu bežných výdavkov (nákladov) správneho fondu Sociálnej poisťovne ústredia za I. polrok 2012</t>
  </si>
  <si>
    <t>Vývoj pohľadávok Sociálnej poisťovne podľa druhov a podľa fondov mesačne v roku 2012</t>
  </si>
  <si>
    <t>Stav ku dňu</t>
  </si>
  <si>
    <t>Pohľadávky na poistnom a príspevkoch na SDS celkom                          ( účet 316 )</t>
  </si>
  <si>
    <t xml:space="preserve">Druhy pohľadávok v tis. EUR </t>
  </si>
  <si>
    <t>z toho</t>
  </si>
  <si>
    <t>Druhy pohľadávok na základe rozhodnutia</t>
  </si>
  <si>
    <t>pohľadávky na základe výkazu, prihlášky (účty 31611 a 316911)</t>
  </si>
  <si>
    <t>pohľadávky na základe rozhodnutia</t>
  </si>
  <si>
    <t>poistné</t>
  </si>
  <si>
    <t>penále</t>
  </si>
  <si>
    <t>Ostatné *</t>
  </si>
  <si>
    <t>31. decembru 2011</t>
  </si>
  <si>
    <t>31. januáru 2012</t>
  </si>
  <si>
    <t>29. februáru 2012</t>
  </si>
  <si>
    <t>31. marcu 2012</t>
  </si>
  <si>
    <t>30. aprílu 2012</t>
  </si>
  <si>
    <t>31. máju 2012</t>
  </si>
  <si>
    <t>30. júnu 2012</t>
  </si>
  <si>
    <t>*ostatné (pokuty,poplatky,regresy,preplatky na dávkach...)</t>
  </si>
  <si>
    <t>Vývoj pohľadávok SP podľa fondov (v tis.EUR)</t>
  </si>
  <si>
    <t xml:space="preserve">Pohľadávky SP podľa fondov stav </t>
  </si>
  <si>
    <t>Základné fondy spolu</t>
  </si>
  <si>
    <t xml:space="preserve">ZF nemoc. poistenia </t>
  </si>
  <si>
    <t xml:space="preserve">ZF starob. poistenia </t>
  </si>
  <si>
    <t xml:space="preserve">ZF invalid. poistenia </t>
  </si>
  <si>
    <t>ZF úrazového poist.</t>
  </si>
  <si>
    <t>ZF garanč. poistenia</t>
  </si>
  <si>
    <t>ZF poist.v nezamest.</t>
  </si>
  <si>
    <t xml:space="preserve">Rezerv.fond solidarity </t>
  </si>
  <si>
    <t xml:space="preserve">Zúčtov.poist. r. 1993 </t>
  </si>
  <si>
    <t xml:space="preserve">Zúčtov.poist. r. 1994 </t>
  </si>
  <si>
    <t>k 31. decembru 2011</t>
  </si>
  <si>
    <t>k 31.januáru 2012</t>
  </si>
  <si>
    <t>k 29. februáru 2012</t>
  </si>
  <si>
    <t>k 31. marcu 2012</t>
  </si>
  <si>
    <t>k 30. aprílu 2012</t>
  </si>
  <si>
    <t>k 31. máju 2012</t>
  </si>
  <si>
    <t>k 30. júnu 2012</t>
  </si>
  <si>
    <t>stav k 31_12_2011</t>
  </si>
  <si>
    <t>stav k 30_06_2012</t>
  </si>
  <si>
    <t>nárast (+); pokles (-)</t>
  </si>
  <si>
    <t>zníženie (-), nárast (+) pohľadávok oproti stavu k 31_12_2011 o...%</t>
  </si>
  <si>
    <t>Prievidza</t>
  </si>
  <si>
    <t>Stará Ľubovňa</t>
  </si>
  <si>
    <t>Bratislava</t>
  </si>
  <si>
    <t>Trnava</t>
  </si>
  <si>
    <t>Levice</t>
  </si>
  <si>
    <t>Banská Bystrica</t>
  </si>
  <si>
    <t>Považská Bystrica</t>
  </si>
  <si>
    <t>Dolný Kubín</t>
  </si>
  <si>
    <t>Vranov nad Topľou</t>
  </si>
  <si>
    <t>Nitra</t>
  </si>
  <si>
    <t>Žilina</t>
  </si>
  <si>
    <t>Senica</t>
  </si>
  <si>
    <t>Spišská Nová Ves</t>
  </si>
  <si>
    <t>Komárno</t>
  </si>
  <si>
    <t>Martin</t>
  </si>
  <si>
    <t>Prešov</t>
  </si>
  <si>
    <t>Lučenec</t>
  </si>
  <si>
    <t>Rožňava</t>
  </si>
  <si>
    <t>Nové Zámky</t>
  </si>
  <si>
    <t>Čadca</t>
  </si>
  <si>
    <t>Svidník</t>
  </si>
  <si>
    <t>Poprad</t>
  </si>
  <si>
    <t>Zvolen</t>
  </si>
  <si>
    <t>Galanta</t>
  </si>
  <si>
    <t>Trebišov</t>
  </si>
  <si>
    <t>Veľký Krtíš</t>
  </si>
  <si>
    <t>Košice</t>
  </si>
  <si>
    <t>Michalovce</t>
  </si>
  <si>
    <t>Bardejov</t>
  </si>
  <si>
    <t>Rimavská Sobota</t>
  </si>
  <si>
    <t>Topoľčany</t>
  </si>
  <si>
    <t>Žiar nad Hronom</t>
  </si>
  <si>
    <t>Dunajská Streda</t>
  </si>
  <si>
    <t>Humenné</t>
  </si>
  <si>
    <t>Liptovský Mikuláš</t>
  </si>
  <si>
    <t>Trenčín</t>
  </si>
  <si>
    <t>SP pobočky</t>
  </si>
  <si>
    <t xml:space="preserve">Ústredie </t>
  </si>
  <si>
    <t>SP spolu</t>
  </si>
  <si>
    <t>Prehľad pohľadávok Sociálnej poisťovne podľa spôsobov vymáhania (v tis. Eur)</t>
  </si>
  <si>
    <t>pohľadávky spolu k 30.06.2012</t>
  </si>
  <si>
    <t>Podiel</t>
  </si>
  <si>
    <t>Konkurzy</t>
  </si>
  <si>
    <t>Vyrovnanie reštrukturalizácia</t>
  </si>
  <si>
    <t>Likvidácia</t>
  </si>
  <si>
    <t xml:space="preserve">Dedičské konanie  </t>
  </si>
  <si>
    <t>Exekúcie</t>
  </si>
  <si>
    <t>Povolené splátky  dlžných súm</t>
  </si>
  <si>
    <t xml:space="preserve">Mandátna správa  </t>
  </si>
  <si>
    <t>Iné spôsoby vymáhania</t>
  </si>
  <si>
    <t>Okrem vymáhaných pohľadávok eviduje Sociálna poisťovňa</t>
  </si>
  <si>
    <t>V celkových pohľadávkach:</t>
  </si>
  <si>
    <t xml:space="preserve">Neuplatnené predpísané pohľadávky  </t>
  </si>
  <si>
    <t xml:space="preserve">pohľadávky na poistnom na základe výkazu, prihlášky evidované v účtovníctve (aj pred lehotou splatnosti) </t>
  </si>
  <si>
    <t>Neuplatnené predpísané pohľadávky zahŕňajú</t>
  </si>
  <si>
    <t>ukončenú mandátnu správu, ukončené exekučné konania, ukončené súdne výkony neuplanené v exekúcii, zatiaľ neuplatnené</t>
  </si>
  <si>
    <t>exekúcie v roku 2012</t>
  </si>
  <si>
    <t>stav k</t>
  </si>
  <si>
    <t>počet rozhodnutí</t>
  </si>
  <si>
    <t>výška vymáhanej pohľadávky v exekučnom konaní v tis. Eur</t>
  </si>
  <si>
    <t>úhrady v tis. Eur</t>
  </si>
  <si>
    <t xml:space="preserve">Vydané rozhodnutia o povolení splátok dlžných súm v roku 2012 </t>
  </si>
  <si>
    <t>počet povolených splátkových kalendárov</t>
  </si>
  <si>
    <t>suma  na ktorú boli vydané rozhodnutia o povolení splátok dlžných súm                                     (tis. Eur)</t>
  </si>
  <si>
    <t>Celková vymožená suma    (tis. Eur)</t>
  </si>
  <si>
    <t xml:space="preserve">Prehľad pohľadávok vymáhaných prostredníctvom mandátnej správy spoločnosťou General Factoring a. s. </t>
  </si>
  <si>
    <t>sumárny prehľad prevedených pohľadávok do mandátnej správy a  akceptovaných úhrad       od 01. 01. 2012 do 30. 6. 2012</t>
  </si>
  <si>
    <t>spolu prevedené     (suma tis. EUR)</t>
  </si>
  <si>
    <t>spolu akceptované  (suma tis. EUR)</t>
  </si>
  <si>
    <t>sumárny prehľad rok 2012</t>
  </si>
  <si>
    <t>prevedené pohľadávky do MS v roku 2012 a akceptované úhrady ku konkrétnym sumárnym zoznamom v roku 2012</t>
  </si>
  <si>
    <t>sumárny zoznam č.</t>
  </si>
  <si>
    <t>spolu</t>
  </si>
  <si>
    <t>012012</t>
  </si>
  <si>
    <t>022012</t>
  </si>
  <si>
    <t>032012</t>
  </si>
  <si>
    <t>prevedené</t>
  </si>
  <si>
    <t>počet</t>
  </si>
  <si>
    <t>suma tis. EUR</t>
  </si>
  <si>
    <t>akceptované</t>
  </si>
  <si>
    <t>prehľad rok 2012 po sumárnych zoznamoch</t>
  </si>
  <si>
    <t>Stav pohľadávok  podľa pobočiek Sociálnej poisťovne a zdravotníckych zariadení k 30. júnu 2012 (v tis. EUR)</t>
  </si>
  <si>
    <t>Typ zdravotníckeho zariadenia</t>
  </si>
  <si>
    <t>Forma zdravotníckeho zariadenia (S/V)</t>
  </si>
  <si>
    <t>Pobočka</t>
  </si>
  <si>
    <t>Názov zdravotníckeho zariadenia, sídlo</t>
  </si>
  <si>
    <t>IČO</t>
  </si>
  <si>
    <t>Pohľadávka na                     poistnom                                k 31. máju 2012</t>
  </si>
  <si>
    <t>Pohľadávka na                     poistnom                                k 30. júnu 2012</t>
  </si>
  <si>
    <t>Rozdiel pohľadávky na                              poistnom                          6_ 2012 - 5_2012</t>
  </si>
  <si>
    <t>S</t>
  </si>
  <si>
    <t>Fakultná nemocnica s poliklinikou F. D. Roosevelta Banská Bystrica</t>
  </si>
  <si>
    <t>00165549</t>
  </si>
  <si>
    <t>Detská fakultná nemocnica s poliklinikou Bratislava</t>
  </si>
  <si>
    <t>00607231</t>
  </si>
  <si>
    <t>Univerzitná nemocnica Bratislava</t>
  </si>
  <si>
    <t>Fakultná nemocnica Trnava</t>
  </si>
  <si>
    <t>00610381</t>
  </si>
  <si>
    <t>Národná transfúzna služba SR, Bratislava</t>
  </si>
  <si>
    <t>Detská ozdravovňa, Kremnické Bane</t>
  </si>
  <si>
    <t>V</t>
  </si>
  <si>
    <t>Kysucká nemocnica s poliklinikou Čadca</t>
  </si>
  <si>
    <t>Hornooravská nemocnica s poliklinikou Trstená</t>
  </si>
  <si>
    <t>00634891</t>
  </si>
  <si>
    <t>Dolnooravská nemocnica s poliklinikou MUDr. L. N. Jégého Dolný Kubín</t>
  </si>
  <si>
    <t>00634905</t>
  </si>
  <si>
    <t>Nemocnica s poliklinikou Dunajská Streda</t>
  </si>
  <si>
    <t>Nemocnica s poliklinikou Sv. Lukáša Galanta, a.s.</t>
  </si>
  <si>
    <t>Nemocnica s poliklinikou Sv. Lukáša Galanta</t>
  </si>
  <si>
    <t>00610291</t>
  </si>
  <si>
    <t>Liptovská nemocnica s poliklinikou MUDr. Ivana Stodolu Liptovský Mikuláš</t>
  </si>
  <si>
    <t>Nemocnica s poliklinikou v Považskej Bystrici</t>
  </si>
  <si>
    <t>00610411</t>
  </si>
  <si>
    <t>Nemocnica s poliklinikou Prievidza so sídlom v Bojniciach</t>
  </si>
  <si>
    <t>Nemocnica s poliklinikou Skalica</t>
  </si>
  <si>
    <t>00610712</t>
  </si>
  <si>
    <t>Nemocnica s poliklinikou Myjava</t>
  </si>
  <si>
    <t>00610721</t>
  </si>
  <si>
    <t>Nemocnica s poliklinikou Trebišov a.s.</t>
  </si>
  <si>
    <t>Sanatórium Tatranská Kotlina n.o.</t>
  </si>
  <si>
    <t>Nemocnica s poliklinikou Ilava, n.o.</t>
  </si>
  <si>
    <t>36119385</t>
  </si>
  <si>
    <t>Všeobecná nemocnica s poliklinikou, n.o., Veľký Krtíš</t>
  </si>
  <si>
    <t>Nemocnica s poliklinikou, n.o. Revúca (prevzaté od Revúckej medicínsko-humanitnej, n.o., Revúca, IČO: 37954032)</t>
  </si>
  <si>
    <t>Vranovská nemocnica, n.o., Vranov nad Topľou</t>
  </si>
  <si>
    <t>ZZ zostávajúce v pôsobnosti MZ SR - Fakultné nemocnice</t>
  </si>
  <si>
    <t>ZZ zostávajúce v pôsobnosti MZ SR - Vysokošpecializované odborné ústavy</t>
  </si>
  <si>
    <t>ZZ zostávajúce v pôsobnosti MZ SR - Nemocnice s poliklinikou III. typu</t>
  </si>
  <si>
    <t>ZZ zostávajúce v pôsobnosti MZ SR - Psychiatrické nemocnice</t>
  </si>
  <si>
    <t>ZZ zostávajúce v pôsobnosti MZ SR - Psychiatrické liečebne</t>
  </si>
  <si>
    <t>ZZ zostávajúce v pôsobnosti MZ SR - Odborné liečebne ústavy</t>
  </si>
  <si>
    <t>ZZ zostávajúce v pôsobnosti MZ SR - Iné zariadenia</t>
  </si>
  <si>
    <t>ZZ prechádzajúce na VÚC - Nemocnice s poliklinikou II. typu</t>
  </si>
  <si>
    <t>ZZ prechádzajúce na VÚC - Polikliniky prechádzajúce na VÚC</t>
  </si>
  <si>
    <t>ZZ prechádzajúce na obce a mestá</t>
  </si>
  <si>
    <t>ZZ transformované na neziskové organizácie</t>
  </si>
  <si>
    <t xml:space="preserve">Novovzniknutá nezisková organizácia </t>
  </si>
  <si>
    <t>Rozpočtová organizácia vytvorená VÚC za účelom prevzatia pohľadávok ZZ</t>
  </si>
  <si>
    <t>ZZ v pôsobnosti MZ SR</t>
  </si>
  <si>
    <t xml:space="preserve">ZZ prechádzajúce na VÚC, obce a mestá, neziskové organizácie </t>
  </si>
  <si>
    <t xml:space="preserve">Stav pohľadávok (v tis. EUR) podľa pobočiek Sociálnej poisťovne a zdravotníckych zariadení k 30. júnu 2012 </t>
  </si>
  <si>
    <t>Typ ZZ</t>
  </si>
  <si>
    <t>Forma ZZ (S/V)</t>
  </si>
  <si>
    <t>Platenie bežného poistného</t>
  </si>
  <si>
    <t>Pohľadávka na poistnom k 30.6.2012</t>
  </si>
  <si>
    <t>Spôsob zabezpečenia pohľadávky</t>
  </si>
  <si>
    <t>Dátum zriadenia záložného práva</t>
  </si>
  <si>
    <t>Suma na ktorú bolo záložné právo zriadené</t>
  </si>
  <si>
    <t>vyhodnotenie generálneho pardonu 2008</t>
  </si>
  <si>
    <t>zaplatené poistné v súvislosti s oddlžením</t>
  </si>
  <si>
    <t>novopredpí- sané penále</t>
  </si>
  <si>
    <t>celkom odpustené penále v rámci GP</t>
  </si>
  <si>
    <t>dátum posúdenia splnenia podmienky pre GP</t>
  </si>
  <si>
    <t>zaplatené dlžné poistné v súvislosti GP</t>
  </si>
  <si>
    <t>C</t>
  </si>
  <si>
    <t>Nemocnica s poliklinikou Sv. Jakuba, n.o., Bardejov</t>
  </si>
  <si>
    <t>A</t>
  </si>
  <si>
    <t>Psychiatrická nemocnica P. Pinela, Pezinok</t>
  </si>
  <si>
    <t>Oravská poliklinika Námestovo</t>
  </si>
  <si>
    <t>00634875</t>
  </si>
  <si>
    <t>X</t>
  </si>
  <si>
    <t>ex. zál. právo</t>
  </si>
  <si>
    <t>Nemocnica s poliklinikou A. Leňa Humenné</t>
  </si>
  <si>
    <t>00610658</t>
  </si>
  <si>
    <t>Mestská poliklinika Hurbanovo</t>
  </si>
  <si>
    <t>17335647</t>
  </si>
  <si>
    <t>Univerzitná nemocnica L. Pasteura, Košice</t>
  </si>
  <si>
    <t>00606707</t>
  </si>
  <si>
    <t>Záchranná služba Košice</t>
  </si>
  <si>
    <t>00606731</t>
  </si>
  <si>
    <t>Nemocnica s poliklinikou Želiezovce</t>
  </si>
  <si>
    <t>00610283</t>
  </si>
  <si>
    <t>Mesto Šahy (prevzaté od NsP Šahy, IČO: 00610275)</t>
  </si>
  <si>
    <t>00307513</t>
  </si>
  <si>
    <t>Psychiatrická nemocnica Hronovce</t>
  </si>
  <si>
    <t>00607266</t>
  </si>
  <si>
    <t>Univerzitná nemocnica Martin</t>
  </si>
  <si>
    <t>00365327</t>
  </si>
  <si>
    <t>Nemocnica s poliklinikou Štefana Kukuru v Michalovciach, n.o.</t>
  </si>
  <si>
    <t>Psychiatrická nemocnica Michalovce, n.o.</t>
  </si>
  <si>
    <t>Fakultná nemocnica Nitra</t>
  </si>
  <si>
    <t>Mestská nemocnica Prof. MUDr. Rudolfa Korca, DrSc. Zlaté Moravce</t>
  </si>
  <si>
    <t>Mestská poliklinika Šurany</t>
  </si>
  <si>
    <t>Poliklinika Štúrovo</t>
  </si>
  <si>
    <t>N</t>
  </si>
  <si>
    <t>zmluvné záložné právo</t>
  </si>
  <si>
    <t>Fakultná nemocnica s poliklinikou J. A. Reimana Prešov</t>
  </si>
  <si>
    <t>00610577</t>
  </si>
  <si>
    <t>Nemocnica s poliklinikou Rimavská Sobota</t>
  </si>
  <si>
    <t>00610615</t>
  </si>
  <si>
    <t>Nemocnica s poliklinikou Hnúšťa</t>
  </si>
  <si>
    <t>00610631</t>
  </si>
  <si>
    <t xml:space="preserve">Nemocnica s poliklinikou sv. Barbory Rožňava, a. s.                                                                                                                                                                                         </t>
  </si>
  <si>
    <t>Psychiatrická liečebňa Samuela Bluma Plešivec</t>
  </si>
  <si>
    <t>Poliklinika Tornaľa</t>
  </si>
  <si>
    <t>00610640</t>
  </si>
  <si>
    <t xml:space="preserve">Odborný liečebný ústav psychiatrický, n.o. Predná Hora </t>
  </si>
  <si>
    <t>37954920</t>
  </si>
  <si>
    <t>Nemocnica s poliklinikou, Spišská Nová Ves</t>
  </si>
  <si>
    <t>00610534</t>
  </si>
  <si>
    <t>Ľubovnianska nemocnica, n.o., Stará Ľubovňa</t>
  </si>
  <si>
    <t>Nemocnica s poliklinikou Trebišov</t>
  </si>
  <si>
    <t>Fakultná nemocnica Trenčín</t>
  </si>
  <si>
    <t>00610470</t>
  </si>
  <si>
    <t>Nemocnica A. Wintera n.o. Piešťany</t>
  </si>
  <si>
    <t>Regionálna nemocnica Banská Štiavnica, n.o.</t>
  </si>
  <si>
    <t>Psychiatrická nemocnica prof. Matulaya, Kremnica</t>
  </si>
  <si>
    <t>00606987</t>
  </si>
  <si>
    <t>Názov, sídlo</t>
  </si>
  <si>
    <t>Správa záväzkov a pohľadávok, Nitra (prevzaté od Nemocnice s poliklinikou Levice, IČO: 00610267)</t>
  </si>
  <si>
    <t>Správa záväzkov a pohľadávok, Košice (prevzaté od Nemocnice s poliklinikou Š.Kukuru Michalovce, IČO:17335663)</t>
  </si>
  <si>
    <t>Správa záväzkov a pohľadávok, Košice (prevzaté od Nemocnicu s poliklinikou svätej Barbory, Rožňava, IČO: 17335922)</t>
  </si>
  <si>
    <t>- platí</t>
  </si>
  <si>
    <t>- čiastočne (za zamestnancov)</t>
  </si>
  <si>
    <t>- neplatí</t>
  </si>
  <si>
    <t>- ukončená registrácia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</si>
</sst>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41" formatCode="_-* #,##0\ _S_k_-;\-* #,##0\ _S_k_-;_-* &quot;-&quot;\ _S_k_-;_-@_-"/>
    <numFmt numFmtId="44" formatCode="_-* #,##0.00\ &quot;Sk&quot;_-;\-* #,##0.00\ &quot;Sk&quot;_-;_-* &quot;-&quot;??\ &quot;Sk&quot;_-;_-@_-"/>
    <numFmt numFmtId="43" formatCode="_-* #,##0.00\ _S_k_-;\-* #,##0.00\ _S_k_-;_-* &quot;-&quot;??\ _S_k_-;_-@_-"/>
    <numFmt numFmtId="164" formatCode="&quot;$&quot;#,##0;[Red]\-&quot;$&quot;#,##0"/>
    <numFmt numFmtId="165" formatCode="m\o\n\th\ d\,\ \y\y\y\y"/>
    <numFmt numFmtId="166" formatCode=";;"/>
    <numFmt numFmtId="167" formatCode="_-* #,##0.00\ [$€-1]_-;\-* #,##0.00\ [$€-1]_-;_-* &quot;-&quot;??\ [$€-1]_-"/>
    <numFmt numFmtId="168" formatCode="#,##0\ _S_k"/>
    <numFmt numFmtId="169" formatCode="#,##0.00_ ;\-#,##0.00\ "/>
    <numFmt numFmtId="170" formatCode="#,##0;#,##0;&quot; &quot;"/>
    <numFmt numFmtId="171" formatCode="#,##0.00;#,##0.00;&quot; &quot;"/>
    <numFmt numFmtId="172" formatCode="#,##0.00\ _S_k"/>
    <numFmt numFmtId="173" formatCode="#,##0.0000"/>
    <numFmt numFmtId="174" formatCode="#,##0.00_ ;[Red]\-#,##0.00\ "/>
    <numFmt numFmtId="175" formatCode="0.0%"/>
    <numFmt numFmtId="176" formatCode="0.0"/>
    <numFmt numFmtId="177" formatCode="#,##0.0"/>
  </numFmts>
  <fonts count="87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 CE"/>
      <charset val="238"/>
    </font>
    <font>
      <sz val="11"/>
      <name val="Arial"/>
      <family val="2"/>
      <charset val="238"/>
    </font>
    <font>
      <sz val="11"/>
      <name val="Arial CE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i/>
      <sz val="10"/>
      <name val="Times New Roman"/>
      <family val="1"/>
      <charset val="238"/>
    </font>
    <font>
      <sz val="8"/>
      <name val="Arial CE"/>
      <family val="2"/>
      <charset val="238"/>
    </font>
    <font>
      <sz val="10"/>
      <name val="Arial"/>
      <family val="2"/>
      <charset val="238"/>
    </font>
    <font>
      <sz val="1"/>
      <color indexed="8"/>
      <name val="Courier"/>
      <family val="3"/>
    </font>
    <font>
      <sz val="11"/>
      <color indexed="17"/>
      <name val="Calibri"/>
      <family val="2"/>
      <charset val="238"/>
    </font>
    <font>
      <b/>
      <sz val="1"/>
      <color indexed="8"/>
      <name val="Courier"/>
      <family val="3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2"/>
      <name val="Arial CE"/>
      <family val="2"/>
      <charset val="238"/>
    </font>
    <font>
      <sz val="11"/>
      <color indexed="60"/>
      <name val="Calibri"/>
      <family val="2"/>
      <charset val="238"/>
    </font>
    <font>
      <sz val="12"/>
      <name val="Arial CE"/>
      <charset val="238"/>
    </font>
    <font>
      <sz val="11"/>
      <name val="Arial"/>
      <family val="2"/>
      <charset val="238"/>
    </font>
    <font>
      <sz val="11"/>
      <color indexed="52"/>
      <name val="Calibri"/>
      <family val="2"/>
      <charset val="238"/>
    </font>
    <font>
      <sz val="6"/>
      <name val="Arial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i/>
      <u/>
      <sz val="24"/>
      <name val="Times New Roman CE"/>
      <family val="1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2"/>
      <color indexed="8"/>
      <name val="Arial"/>
      <family val="2"/>
      <charset val="238"/>
    </font>
    <font>
      <sz val="9"/>
      <name val="Arial"/>
      <family val="2"/>
      <charset val="238"/>
    </font>
    <font>
      <sz val="11"/>
      <name val="Arial CE"/>
      <family val="2"/>
      <charset val="238"/>
    </font>
    <font>
      <sz val="11"/>
      <name val="Arial"/>
      <family val="2"/>
    </font>
    <font>
      <sz val="10"/>
      <name val="Arial"/>
      <family val="2"/>
    </font>
    <font>
      <sz val="10"/>
      <name val="Arial CE"/>
      <family val="2"/>
      <charset val="238"/>
    </font>
    <font>
      <sz val="10"/>
      <color indexed="10"/>
      <name val="Arial"/>
      <family val="2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8"/>
      <name val="Arial CE"/>
      <charset val="238"/>
    </font>
    <font>
      <b/>
      <sz val="16"/>
      <name val="Arial CE"/>
      <family val="2"/>
      <charset val="238"/>
    </font>
    <font>
      <sz val="16"/>
      <name val="Arial CE"/>
      <family val="2"/>
      <charset val="238"/>
    </font>
    <font>
      <b/>
      <sz val="14"/>
      <name val="Arial CE"/>
      <family val="2"/>
      <charset val="238"/>
    </font>
    <font>
      <sz val="12"/>
      <name val="Arial CE"/>
      <family val="2"/>
      <charset val="238"/>
    </font>
    <font>
      <b/>
      <sz val="11"/>
      <name val="Arial CE"/>
      <charset val="238"/>
    </font>
    <font>
      <b/>
      <sz val="12"/>
      <name val="Arial CE"/>
      <charset val="238"/>
    </font>
    <font>
      <b/>
      <sz val="14"/>
      <color indexed="53"/>
      <name val="Arial"/>
      <family val="2"/>
      <charset val="238"/>
    </font>
    <font>
      <b/>
      <sz val="12"/>
      <name val="Arial"/>
      <family val="2"/>
      <charset val="238"/>
    </font>
    <font>
      <sz val="10"/>
      <name val="Courier"/>
      <family val="1"/>
      <charset val="238"/>
    </font>
    <font>
      <b/>
      <sz val="11"/>
      <name val="Arial"/>
      <family val="2"/>
      <charset val="238"/>
    </font>
    <font>
      <b/>
      <sz val="18"/>
      <name val="Arial CE"/>
      <charset val="238"/>
    </font>
    <font>
      <sz val="14"/>
      <name val="Arial CE"/>
      <family val="2"/>
      <charset val="238"/>
    </font>
    <font>
      <b/>
      <sz val="11"/>
      <name val="Arial CE"/>
      <family val="2"/>
      <charset val="238"/>
    </font>
    <font>
      <b/>
      <sz val="14"/>
      <name val="Arial CE"/>
      <charset val="238"/>
    </font>
    <font>
      <b/>
      <i/>
      <sz val="11"/>
      <name val="Arial CE"/>
      <charset val="238"/>
    </font>
    <font>
      <i/>
      <sz val="11"/>
      <name val="Arial CE"/>
      <charset val="238"/>
    </font>
    <font>
      <b/>
      <sz val="10"/>
      <name val="Arial CE"/>
      <family val="2"/>
      <charset val="238"/>
    </font>
    <font>
      <sz val="10"/>
      <name val="Arial"/>
      <family val="2"/>
      <charset val="238"/>
    </font>
    <font>
      <sz val="10"/>
      <name val="Times New Roman"/>
      <family val="1"/>
      <charset val="238"/>
    </font>
    <font>
      <sz val="10"/>
      <color theme="1"/>
      <name val="Arial"/>
      <family val="2"/>
      <charset val="238"/>
    </font>
    <font>
      <b/>
      <sz val="10"/>
      <name val="Arial"/>
      <family val="2"/>
    </font>
    <font>
      <sz val="10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12"/>
      <color indexed="17"/>
      <name val="Arial"/>
      <family val="2"/>
      <charset val="238"/>
    </font>
    <font>
      <sz val="12"/>
      <color rgb="FF00B050"/>
      <name val="Arial"/>
      <family val="2"/>
      <charset val="238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</fills>
  <borders count="73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97">
    <xf numFmtId="0" fontId="0" fillId="0" borderId="0"/>
    <xf numFmtId="0" fontId="17" fillId="2" borderId="0" applyNumberFormat="0" applyBorder="0" applyAlignment="0" applyProtection="0"/>
    <xf numFmtId="0" fontId="17" fillId="3" borderId="0" applyNumberFormat="0" applyBorder="0" applyAlignment="0" applyProtection="0"/>
    <xf numFmtId="0" fontId="17" fillId="4" borderId="0" applyNumberFormat="0" applyBorder="0" applyAlignment="0" applyProtection="0"/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5" borderId="0" applyNumberFormat="0" applyBorder="0" applyAlignment="0" applyProtection="0"/>
    <xf numFmtId="0" fontId="17" fillId="8" borderId="0" applyNumberFormat="0" applyBorder="0" applyAlignment="0" applyProtection="0"/>
    <xf numFmtId="0" fontId="17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3" fontId="19" fillId="0" borderId="0"/>
    <xf numFmtId="3" fontId="20" fillId="0" borderId="0"/>
    <xf numFmtId="38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22" fillId="0" borderId="0">
      <protection locked="0"/>
    </xf>
    <xf numFmtId="0" fontId="23" fillId="4" borderId="0" applyNumberFormat="0" applyBorder="0" applyAlignment="0" applyProtection="0"/>
    <xf numFmtId="167" fontId="11" fillId="0" borderId="0" applyFont="0" applyFill="0" applyBorder="0" applyAlignment="0" applyProtection="0"/>
    <xf numFmtId="166" fontId="22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5" fillId="16" borderId="1" applyNumberFormat="0" applyAlignment="0" applyProtection="0"/>
    <xf numFmtId="0" fontId="26" fillId="0" borderId="2" applyNumberFormat="0" applyFill="0" applyAlignment="0" applyProtection="0"/>
    <xf numFmtId="0" fontId="27" fillId="0" borderId="3" applyNumberFormat="0" applyFill="0" applyAlignment="0" applyProtection="0"/>
    <xf numFmtId="0" fontId="28" fillId="0" borderId="4" applyNumberFormat="0" applyFill="0" applyAlignment="0" applyProtection="0"/>
    <xf numFmtId="0" fontId="28" fillId="0" borderId="0" applyNumberFormat="0" applyFill="0" applyBorder="0" applyAlignment="0" applyProtection="0"/>
    <xf numFmtId="2" fontId="29" fillId="0" borderId="0"/>
    <xf numFmtId="0" fontId="30" fillId="17" borderId="0" applyNumberFormat="0" applyBorder="0" applyAlignment="0" applyProtection="0"/>
    <xf numFmtId="0" fontId="11" fillId="0" borderId="0"/>
    <xf numFmtId="0" fontId="12" fillId="0" borderId="0"/>
    <xf numFmtId="0" fontId="14" fillId="0" borderId="0"/>
    <xf numFmtId="0" fontId="31" fillId="0" borderId="0"/>
    <xf numFmtId="0" fontId="32" fillId="0" borderId="0"/>
    <xf numFmtId="0" fontId="11" fillId="0" borderId="0"/>
    <xf numFmtId="0" fontId="14" fillId="0" borderId="0"/>
    <xf numFmtId="0" fontId="12" fillId="0" borderId="0"/>
    <xf numFmtId="0" fontId="21" fillId="0" borderId="0"/>
    <xf numFmtId="0" fontId="20" fillId="0" borderId="0"/>
    <xf numFmtId="0" fontId="14" fillId="18" borderId="5" applyNumberFormat="0" applyFont="0" applyAlignment="0" applyProtection="0"/>
    <xf numFmtId="0" fontId="33" fillId="0" borderId="6" applyNumberFormat="0" applyFill="0" applyAlignment="0" applyProtection="0"/>
    <xf numFmtId="49" fontId="34" fillId="0" borderId="0"/>
    <xf numFmtId="0" fontId="35" fillId="0" borderId="7" applyNumberFormat="0" applyFill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22" fillId="0" borderId="8">
      <protection locked="0"/>
    </xf>
    <xf numFmtId="0" fontId="38" fillId="0" borderId="0"/>
    <xf numFmtId="0" fontId="39" fillId="7" borderId="9" applyNumberFormat="0" applyAlignment="0" applyProtection="0"/>
    <xf numFmtId="0" fontId="40" fillId="19" borderId="9" applyNumberFormat="0" applyAlignment="0" applyProtection="0"/>
    <xf numFmtId="0" fontId="41" fillId="19" borderId="10" applyNumberFormat="0" applyAlignment="0" applyProtection="0"/>
    <xf numFmtId="0" fontId="42" fillId="0" borderId="0" applyNumberFormat="0" applyFill="0" applyBorder="0" applyAlignment="0" applyProtection="0"/>
    <xf numFmtId="0" fontId="43" fillId="3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23" borderId="0" applyNumberFormat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0" fillId="0" borderId="0"/>
    <xf numFmtId="43" fontId="44" fillId="0" borderId="0" applyFont="0" applyFill="0" applyBorder="0" applyAlignment="0" applyProtection="0"/>
    <xf numFmtId="0" fontId="9" fillId="0" borderId="0"/>
    <xf numFmtId="43" fontId="45" fillId="0" borderId="0" applyFont="0" applyFill="0" applyBorder="0" applyAlignment="0" applyProtection="0"/>
    <xf numFmtId="0" fontId="8" fillId="0" borderId="0"/>
    <xf numFmtId="43" fontId="46" fillId="0" borderId="0" applyFont="0" applyFill="0" applyBorder="0" applyAlignment="0" applyProtection="0"/>
    <xf numFmtId="0" fontId="7" fillId="0" borderId="0"/>
    <xf numFmtId="43" fontId="47" fillId="0" borderId="0" applyFont="0" applyFill="0" applyBorder="0" applyAlignment="0" applyProtection="0"/>
    <xf numFmtId="0" fontId="15" fillId="0" borderId="0"/>
    <xf numFmtId="43" fontId="48" fillId="0" borderId="0" applyFont="0" applyFill="0" applyBorder="0" applyAlignment="0" applyProtection="0"/>
    <xf numFmtId="0" fontId="6" fillId="0" borderId="0"/>
    <xf numFmtId="0" fontId="11" fillId="0" borderId="0"/>
    <xf numFmtId="0" fontId="5" fillId="0" borderId="0"/>
    <xf numFmtId="9" fontId="11" fillId="0" borderId="0" applyFont="0" applyFill="0" applyBorder="0" applyAlignment="0" applyProtection="0"/>
    <xf numFmtId="0" fontId="14" fillId="0" borderId="0"/>
    <xf numFmtId="0" fontId="4" fillId="0" borderId="0"/>
    <xf numFmtId="0" fontId="3" fillId="0" borderId="0"/>
    <xf numFmtId="44" fontId="57" fillId="0" borderId="0" applyFont="0" applyFill="0" applyBorder="0" applyAlignment="0" applyProtection="0"/>
    <xf numFmtId="0" fontId="11" fillId="0" borderId="0"/>
    <xf numFmtId="0" fontId="15" fillId="0" borderId="0"/>
    <xf numFmtId="0" fontId="2" fillId="0" borderId="0"/>
    <xf numFmtId="0" fontId="14" fillId="0" borderId="0"/>
    <xf numFmtId="0" fontId="11" fillId="0" borderId="0"/>
    <xf numFmtId="0" fontId="11" fillId="0" borderId="0"/>
    <xf numFmtId="0" fontId="14" fillId="0" borderId="0"/>
    <xf numFmtId="9" fontId="77" fillId="0" borderId="0" applyFont="0" applyFill="0" applyBorder="0" applyAlignment="0" applyProtection="0"/>
    <xf numFmtId="0" fontId="11" fillId="0" borderId="0"/>
    <xf numFmtId="0" fontId="11" fillId="0" borderId="0"/>
    <xf numFmtId="0" fontId="1" fillId="0" borderId="0"/>
    <xf numFmtId="0" fontId="11" fillId="0" borderId="0"/>
  </cellStyleXfs>
  <cellXfs count="816">
    <xf numFmtId="0" fontId="0" fillId="0" borderId="0" xfId="0"/>
    <xf numFmtId="0" fontId="11" fillId="0" borderId="0" xfId="0" applyFont="1" applyFill="1" applyBorder="1"/>
    <xf numFmtId="0" fontId="11" fillId="0" borderId="0" xfId="0" applyFont="1" applyFill="1" applyBorder="1" applyAlignment="1">
      <alignment horizontal="center"/>
    </xf>
    <xf numFmtId="0" fontId="11" fillId="0" borderId="15" xfId="0" applyFont="1" applyFill="1" applyBorder="1" applyAlignment="1"/>
    <xf numFmtId="0" fontId="11" fillId="0" borderId="16" xfId="0" applyFont="1" applyFill="1" applyBorder="1" applyAlignment="1"/>
    <xf numFmtId="3" fontId="11" fillId="0" borderId="0" xfId="0" applyNumberFormat="1" applyFont="1" applyFill="1" applyBorder="1"/>
    <xf numFmtId="0" fontId="11" fillId="0" borderId="14" xfId="0" applyFont="1" applyFill="1" applyBorder="1" applyAlignment="1">
      <alignment horizontal="center"/>
    </xf>
    <xf numFmtId="0" fontId="11" fillId="0" borderId="14" xfId="0" applyFont="1" applyFill="1" applyBorder="1"/>
    <xf numFmtId="2" fontId="11" fillId="0" borderId="14" xfId="0" applyNumberFormat="1" applyFont="1" applyFill="1" applyBorder="1" applyAlignment="1">
      <alignment wrapText="1"/>
    </xf>
    <xf numFmtId="43" fontId="11" fillId="0" borderId="0" xfId="65" applyFont="1" applyFill="1" applyBorder="1"/>
    <xf numFmtId="43" fontId="11" fillId="0" borderId="17" xfId="65" applyFont="1" applyFill="1" applyBorder="1"/>
    <xf numFmtId="0" fontId="11" fillId="0" borderId="14" xfId="0" applyFont="1" applyFill="1" applyBorder="1" applyAlignment="1">
      <alignment vertical="center"/>
    </xf>
    <xf numFmtId="0" fontId="49" fillId="0" borderId="0" xfId="75" applyFont="1" applyFill="1"/>
    <xf numFmtId="0" fontId="50" fillId="0" borderId="0" xfId="75" applyFont="1" applyFill="1"/>
    <xf numFmtId="0" fontId="11" fillId="0" borderId="14" xfId="0" applyFont="1" applyFill="1" applyBorder="1" applyAlignment="1">
      <alignment horizontal="center" wrapText="1"/>
    </xf>
    <xf numFmtId="49" fontId="11" fillId="0" borderId="14" xfId="38" applyNumberFormat="1" applyFont="1" applyFill="1" applyBorder="1" applyAlignment="1">
      <alignment horizontal="center" wrapText="1"/>
    </xf>
    <xf numFmtId="0" fontId="11" fillId="0" borderId="0" xfId="40" applyFont="1" applyFill="1"/>
    <xf numFmtId="0" fontId="49" fillId="0" borderId="0" xfId="38" applyFont="1" applyFill="1"/>
    <xf numFmtId="0" fontId="49" fillId="0" borderId="0" xfId="38" applyFont="1" applyFill="1" applyAlignment="1">
      <alignment horizontal="right"/>
    </xf>
    <xf numFmtId="0" fontId="49" fillId="0" borderId="14" xfId="38" applyFont="1" applyFill="1" applyBorder="1" applyAlignment="1">
      <alignment horizontal="center"/>
    </xf>
    <xf numFmtId="49" fontId="49" fillId="0" borderId="14" xfId="38" applyNumberFormat="1" applyFont="1" applyFill="1" applyBorder="1" applyAlignment="1">
      <alignment horizontal="center" wrapText="1"/>
    </xf>
    <xf numFmtId="0" fontId="49" fillId="0" borderId="14" xfId="38" applyFont="1" applyFill="1" applyBorder="1"/>
    <xf numFmtId="3" fontId="49" fillId="0" borderId="14" xfId="38" applyNumberFormat="1" applyFont="1" applyFill="1" applyBorder="1"/>
    <xf numFmtId="3" fontId="49" fillId="0" borderId="0" xfId="38" applyNumberFormat="1" applyFont="1" applyFill="1"/>
    <xf numFmtId="3" fontId="49" fillId="0" borderId="0" xfId="38" applyNumberFormat="1" applyFont="1" applyFill="1" applyBorder="1"/>
    <xf numFmtId="3" fontId="49" fillId="0" borderId="17" xfId="40" applyNumberFormat="1" applyFont="1" applyFill="1" applyBorder="1"/>
    <xf numFmtId="0" fontId="49" fillId="0" borderId="0" xfId="40" applyFont="1" applyFill="1"/>
    <xf numFmtId="0" fontId="49" fillId="0" borderId="0" xfId="39" applyFont="1" applyFill="1"/>
    <xf numFmtId="0" fontId="0" fillId="0" borderId="0" xfId="0" applyFill="1"/>
    <xf numFmtId="0" fontId="49" fillId="0" borderId="0" xfId="0" applyFont="1" applyFill="1"/>
    <xf numFmtId="0" fontId="49" fillId="0" borderId="15" xfId="0" applyFont="1" applyFill="1" applyBorder="1" applyAlignment="1">
      <alignment horizontal="center" wrapText="1"/>
    </xf>
    <xf numFmtId="0" fontId="49" fillId="0" borderId="0" xfId="0" applyFont="1" applyFill="1" applyAlignment="1">
      <alignment horizontal="right"/>
    </xf>
    <xf numFmtId="0" fontId="49" fillId="0" borderId="0" xfId="0" applyFont="1" applyFill="1" applyBorder="1"/>
    <xf numFmtId="0" fontId="49" fillId="0" borderId="0" xfId="41" applyFont="1" applyFill="1"/>
    <xf numFmtId="0" fontId="49" fillId="0" borderId="0" xfId="41" applyFont="1" applyFill="1" applyAlignment="1">
      <alignment horizontal="right"/>
    </xf>
    <xf numFmtId="0" fontId="49" fillId="0" borderId="0" xfId="41" applyFont="1" applyFill="1" applyBorder="1"/>
    <xf numFmtId="0" fontId="49" fillId="0" borderId="0" xfId="41" applyFont="1" applyFill="1" applyBorder="1" applyAlignment="1">
      <alignment horizontal="right"/>
    </xf>
    <xf numFmtId="0" fontId="49" fillId="0" borderId="14" xfId="41" applyFont="1" applyFill="1" applyBorder="1" applyAlignment="1">
      <alignment horizontal="center" wrapText="1"/>
    </xf>
    <xf numFmtId="0" fontId="49" fillId="0" borderId="0" xfId="41" applyFont="1" applyFill="1" applyBorder="1" applyAlignment="1">
      <alignment wrapText="1"/>
    </xf>
    <xf numFmtId="0" fontId="49" fillId="0" borderId="14" xfId="41" applyFont="1" applyFill="1" applyBorder="1" applyAlignment="1">
      <alignment horizontal="center"/>
    </xf>
    <xf numFmtId="0" fontId="49" fillId="0" borderId="15" xfId="41" applyFont="1" applyFill="1" applyBorder="1" applyAlignment="1">
      <alignment horizontal="left" wrapText="1"/>
    </xf>
    <xf numFmtId="0" fontId="49" fillId="0" borderId="15" xfId="41" applyFont="1" applyFill="1" applyBorder="1" applyAlignment="1">
      <alignment horizontal="center" wrapText="1"/>
    </xf>
    <xf numFmtId="0" fontId="49" fillId="0" borderId="15" xfId="41" applyFont="1" applyFill="1" applyBorder="1" applyAlignment="1">
      <alignment horizontal="center"/>
    </xf>
    <xf numFmtId="0" fontId="49" fillId="0" borderId="16" xfId="41" applyFont="1" applyFill="1" applyBorder="1"/>
    <xf numFmtId="3" fontId="49" fillId="0" borderId="16" xfId="41" applyNumberFormat="1" applyFont="1" applyFill="1" applyBorder="1"/>
    <xf numFmtId="2" fontId="49" fillId="0" borderId="16" xfId="41" applyNumberFormat="1" applyFont="1" applyFill="1" applyBorder="1"/>
    <xf numFmtId="3" fontId="49" fillId="0" borderId="0" xfId="41" applyNumberFormat="1" applyFont="1" applyFill="1" applyBorder="1"/>
    <xf numFmtId="2" fontId="49" fillId="0" borderId="0" xfId="41" applyNumberFormat="1" applyFont="1" applyFill="1" applyBorder="1"/>
    <xf numFmtId="0" fontId="49" fillId="0" borderId="16" xfId="41" applyFont="1" applyFill="1" applyBorder="1" applyAlignment="1">
      <alignment wrapText="1"/>
    </xf>
    <xf numFmtId="3" fontId="49" fillId="0" borderId="16" xfId="41" applyNumberFormat="1" applyFont="1" applyFill="1" applyBorder="1" applyAlignment="1">
      <alignment wrapText="1"/>
    </xf>
    <xf numFmtId="3" fontId="49" fillId="0" borderId="16" xfId="41" quotePrefix="1" applyNumberFormat="1" applyFont="1" applyFill="1" applyBorder="1"/>
    <xf numFmtId="0" fontId="49" fillId="0" borderId="14" xfId="41" applyFont="1" applyFill="1" applyBorder="1" applyAlignment="1">
      <alignment wrapText="1"/>
    </xf>
    <xf numFmtId="3" fontId="49" fillId="0" borderId="14" xfId="41" applyNumberFormat="1" applyFont="1" applyFill="1" applyBorder="1" applyAlignment="1">
      <alignment wrapText="1"/>
    </xf>
    <xf numFmtId="3" fontId="49" fillId="0" borderId="14" xfId="41" applyNumberFormat="1" applyFont="1" applyFill="1" applyBorder="1"/>
    <xf numFmtId="2" fontId="49" fillId="0" borderId="14" xfId="41" applyNumberFormat="1" applyFont="1" applyFill="1" applyBorder="1"/>
    <xf numFmtId="4" fontId="49" fillId="0" borderId="0" xfId="41" applyNumberFormat="1" applyFont="1" applyFill="1" applyBorder="1"/>
    <xf numFmtId="0" fontId="49" fillId="0" borderId="16" xfId="0" applyFont="1" applyFill="1" applyBorder="1"/>
    <xf numFmtId="3" fontId="49" fillId="0" borderId="17" xfId="0" applyNumberFormat="1" applyFont="1" applyFill="1" applyBorder="1"/>
    <xf numFmtId="3" fontId="49" fillId="0" borderId="16" xfId="0" applyNumberFormat="1" applyFont="1" applyBorder="1"/>
    <xf numFmtId="3" fontId="49" fillId="0" borderId="16" xfId="0" applyNumberFormat="1" applyFont="1" applyFill="1" applyBorder="1"/>
    <xf numFmtId="0" fontId="49" fillId="0" borderId="14" xfId="0" applyFont="1" applyFill="1" applyBorder="1"/>
    <xf numFmtId="3" fontId="49" fillId="0" borderId="14" xfId="0" applyNumberFormat="1" applyFont="1" applyFill="1" applyBorder="1"/>
    <xf numFmtId="3" fontId="49" fillId="0" borderId="16" xfId="0" applyNumberFormat="1" applyFont="1" applyFill="1" applyBorder="1" applyAlignment="1"/>
    <xf numFmtId="3" fontId="49" fillId="0" borderId="16" xfId="0" applyNumberFormat="1" applyFont="1" applyFill="1" applyBorder="1" applyAlignment="1">
      <alignment wrapText="1"/>
    </xf>
    <xf numFmtId="3" fontId="49" fillId="0" borderId="17" xfId="0" applyNumberFormat="1" applyFont="1" applyFill="1" applyBorder="1" applyAlignment="1">
      <alignment wrapText="1"/>
    </xf>
    <xf numFmtId="3" fontId="49" fillId="0" borderId="0" xfId="0" applyNumberFormat="1" applyFont="1" applyFill="1" applyAlignment="1">
      <alignment wrapText="1"/>
    </xf>
    <xf numFmtId="3" fontId="49" fillId="0" borderId="11" xfId="0" applyNumberFormat="1" applyFont="1" applyFill="1" applyBorder="1"/>
    <xf numFmtId="0" fontId="49" fillId="0" borderId="13" xfId="0" applyFont="1" applyFill="1" applyBorder="1" applyAlignment="1"/>
    <xf numFmtId="3" fontId="49" fillId="0" borderId="12" xfId="0" applyNumberFormat="1" applyFont="1" applyFill="1" applyBorder="1"/>
    <xf numFmtId="0" fontId="49" fillId="0" borderId="16" xfId="0" applyFont="1" applyFill="1" applyBorder="1" applyAlignment="1"/>
    <xf numFmtId="4" fontId="49" fillId="0" borderId="16" xfId="0" applyNumberFormat="1" applyFont="1" applyFill="1" applyBorder="1" applyAlignment="1"/>
    <xf numFmtId="2" fontId="49" fillId="0" borderId="16" xfId="0" applyNumberFormat="1" applyFont="1" applyFill="1" applyBorder="1"/>
    <xf numFmtId="0" fontId="49" fillId="0" borderId="16" xfId="42" applyFont="1" applyFill="1" applyBorder="1"/>
    <xf numFmtId="3" fontId="49" fillId="0" borderId="16" xfId="42" applyNumberFormat="1" applyFont="1" applyFill="1" applyBorder="1"/>
    <xf numFmtId="0" fontId="49" fillId="0" borderId="13" xfId="42" applyFont="1" applyFill="1" applyBorder="1"/>
    <xf numFmtId="3" fontId="49" fillId="0" borderId="13" xfId="42" applyNumberFormat="1" applyFont="1" applyFill="1" applyBorder="1"/>
    <xf numFmtId="0" fontId="49" fillId="0" borderId="14" xfId="42" applyFont="1" applyFill="1" applyBorder="1"/>
    <xf numFmtId="3" fontId="49" fillId="0" borderId="14" xfId="42" applyNumberFormat="1" applyFont="1" applyFill="1" applyBorder="1"/>
    <xf numFmtId="4" fontId="49" fillId="0" borderId="16" xfId="0" applyNumberFormat="1" applyFont="1" applyFill="1" applyBorder="1"/>
    <xf numFmtId="4" fontId="49" fillId="0" borderId="14" xfId="0" applyNumberFormat="1" applyFont="1" applyFill="1" applyBorder="1"/>
    <xf numFmtId="3" fontId="49" fillId="0" borderId="0" xfId="0" applyNumberFormat="1" applyFont="1" applyFill="1"/>
    <xf numFmtId="0" fontId="15" fillId="0" borderId="0" xfId="0" applyFont="1" applyFill="1" applyBorder="1"/>
    <xf numFmtId="0" fontId="15" fillId="0" borderId="0" xfId="0" applyFont="1"/>
    <xf numFmtId="0" fontId="15" fillId="0" borderId="0" xfId="0" applyFont="1" applyAlignment="1">
      <alignment horizontal="right"/>
    </xf>
    <xf numFmtId="0" fontId="16" fillId="0" borderId="0" xfId="0" applyFont="1" applyAlignment="1">
      <alignment horizontal="right"/>
    </xf>
    <xf numFmtId="0" fontId="51" fillId="0" borderId="19" xfId="0" applyFont="1" applyBorder="1" applyAlignment="1">
      <alignment horizontal="center" wrapText="1"/>
    </xf>
    <xf numFmtId="0" fontId="15" fillId="0" borderId="23" xfId="0" applyFont="1" applyBorder="1"/>
    <xf numFmtId="0" fontId="51" fillId="0" borderId="24" xfId="0" applyFont="1" applyBorder="1" applyAlignment="1">
      <alignment horizontal="center" wrapText="1"/>
    </xf>
    <xf numFmtId="14" fontId="15" fillId="0" borderId="25" xfId="0" applyNumberFormat="1" applyFont="1" applyBorder="1" applyAlignment="1">
      <alignment horizontal="center" wrapText="1"/>
    </xf>
    <xf numFmtId="14" fontId="15" fillId="0" borderId="26" xfId="0" applyNumberFormat="1" applyFont="1" applyBorder="1" applyAlignment="1">
      <alignment horizontal="center" wrapText="1"/>
    </xf>
    <xf numFmtId="0" fontId="15" fillId="0" borderId="26" xfId="0" applyFont="1" applyBorder="1" applyAlignment="1">
      <alignment horizontal="center" wrapText="1"/>
    </xf>
    <xf numFmtId="49" fontId="15" fillId="0" borderId="26" xfId="0" applyNumberFormat="1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15" fillId="0" borderId="25" xfId="0" applyFont="1" applyBorder="1" applyAlignment="1">
      <alignment horizontal="center"/>
    </xf>
    <xf numFmtId="0" fontId="15" fillId="0" borderId="23" xfId="0" applyFont="1" applyBorder="1" applyAlignment="1">
      <alignment horizontal="center"/>
    </xf>
    <xf numFmtId="0" fontId="15" fillId="0" borderId="22" xfId="0" applyFont="1" applyBorder="1" applyAlignment="1">
      <alignment horizontal="center"/>
    </xf>
    <xf numFmtId="0" fontId="15" fillId="0" borderId="18" xfId="0" applyFont="1" applyBorder="1"/>
    <xf numFmtId="0" fontId="15" fillId="0" borderId="19" xfId="0" applyFont="1" applyBorder="1"/>
    <xf numFmtId="0" fontId="15" fillId="0" borderId="27" xfId="0" applyFont="1" applyBorder="1"/>
    <xf numFmtId="0" fontId="15" fillId="0" borderId="0" xfId="0" applyFont="1" applyBorder="1"/>
    <xf numFmtId="0" fontId="15" fillId="0" borderId="28" xfId="0" applyFont="1" applyBorder="1"/>
    <xf numFmtId="0" fontId="15" fillId="0" borderId="29" xfId="0" applyFont="1" applyBorder="1" applyAlignment="1">
      <alignment horizontal="left"/>
    </xf>
    <xf numFmtId="168" fontId="15" fillId="0" borderId="28" xfId="0" applyNumberFormat="1" applyFont="1" applyBorder="1" applyAlignment="1">
      <alignment horizontal="right"/>
    </xf>
    <xf numFmtId="168" fontId="15" fillId="0" borderId="30" xfId="0" applyNumberFormat="1" applyFont="1" applyBorder="1" applyAlignment="1">
      <alignment horizontal="right"/>
    </xf>
    <xf numFmtId="168" fontId="15" fillId="0" borderId="0" xfId="0" applyNumberFormat="1" applyFont="1" applyBorder="1" applyAlignment="1">
      <alignment horizontal="right"/>
    </xf>
    <xf numFmtId="0" fontId="16" fillId="0" borderId="29" xfId="0" applyFont="1" applyBorder="1"/>
    <xf numFmtId="0" fontId="16" fillId="0" borderId="28" xfId="0" applyFont="1" applyBorder="1"/>
    <xf numFmtId="168" fontId="16" fillId="0" borderId="0" xfId="0" applyNumberFormat="1" applyFont="1" applyBorder="1"/>
    <xf numFmtId="0" fontId="15" fillId="0" borderId="29" xfId="0" applyFont="1" applyBorder="1"/>
    <xf numFmtId="168" fontId="15" fillId="0" borderId="28" xfId="0" applyNumberFormat="1" applyFont="1" applyBorder="1"/>
    <xf numFmtId="168" fontId="15" fillId="0" borderId="23" xfId="0" applyNumberFormat="1" applyFont="1" applyBorder="1"/>
    <xf numFmtId="3" fontId="15" fillId="0" borderId="0" xfId="0" applyNumberFormat="1" applyFont="1" applyBorder="1" applyAlignment="1">
      <alignment horizontal="right"/>
    </xf>
    <xf numFmtId="0" fontId="52" fillId="0" borderId="0" xfId="0" applyFont="1"/>
    <xf numFmtId="0" fontId="16" fillId="0" borderId="0" xfId="0" applyFont="1"/>
    <xf numFmtId="0" fontId="52" fillId="0" borderId="0" xfId="0" applyFont="1" applyAlignment="1">
      <alignment horizontal="right"/>
    </xf>
    <xf numFmtId="0" fontId="53" fillId="0" borderId="0" xfId="0" applyFont="1" applyAlignment="1">
      <alignment horizontal="left"/>
    </xf>
    <xf numFmtId="3" fontId="53" fillId="0" borderId="0" xfId="0" applyNumberFormat="1" applyFont="1" applyBorder="1" applyAlignment="1">
      <alignment horizontal="right"/>
    </xf>
    <xf numFmtId="0" fontId="53" fillId="0" borderId="25" xfId="0" applyFont="1" applyBorder="1" applyAlignment="1">
      <alignment horizontal="center"/>
    </xf>
    <xf numFmtId="0" fontId="54" fillId="0" borderId="25" xfId="0" applyFont="1" applyBorder="1" applyAlignment="1">
      <alignment horizontal="center"/>
    </xf>
    <xf numFmtId="0" fontId="55" fillId="0" borderId="22" xfId="0" applyFont="1" applyBorder="1" applyAlignment="1">
      <alignment horizontal="center"/>
    </xf>
    <xf numFmtId="0" fontId="14" fillId="0" borderId="25" xfId="0" applyFont="1" applyBorder="1" applyAlignment="1">
      <alignment horizontal="center"/>
    </xf>
    <xf numFmtId="0" fontId="14" fillId="0" borderId="22" xfId="0" applyFont="1" applyBorder="1" applyAlignment="1">
      <alignment horizontal="center"/>
    </xf>
    <xf numFmtId="0" fontId="54" fillId="0" borderId="22" xfId="0" applyFont="1" applyBorder="1" applyAlignment="1">
      <alignment horizontal="center"/>
    </xf>
    <xf numFmtId="0" fontId="53" fillId="0" borderId="28" xfId="0" applyFont="1" applyBorder="1" applyAlignment="1">
      <alignment horizontal="center"/>
    </xf>
    <xf numFmtId="3" fontId="54" fillId="0" borderId="28" xfId="0" applyNumberFormat="1" applyFont="1" applyBorder="1" applyAlignment="1">
      <alignment horizontal="right"/>
    </xf>
    <xf numFmtId="3" fontId="55" fillId="0" borderId="30" xfId="0" applyNumberFormat="1" applyFont="1" applyBorder="1"/>
    <xf numFmtId="3" fontId="14" fillId="0" borderId="28" xfId="0" applyNumberFormat="1" applyFont="1" applyBorder="1"/>
    <xf numFmtId="3" fontId="14" fillId="0" borderId="30" xfId="0" applyNumberFormat="1" applyFont="1" applyBorder="1"/>
    <xf numFmtId="3" fontId="54" fillId="0" borderId="30" xfId="0" applyNumberFormat="1" applyFont="1" applyBorder="1" applyAlignment="1">
      <alignment horizontal="right"/>
    </xf>
    <xf numFmtId="3" fontId="11" fillId="0" borderId="28" xfId="0" applyNumberFormat="1" applyFont="1" applyBorder="1" applyAlignment="1">
      <alignment horizontal="right"/>
    </xf>
    <xf numFmtId="3" fontId="56" fillId="0" borderId="28" xfId="0" applyNumberFormat="1" applyFont="1" applyBorder="1" applyAlignment="1">
      <alignment horizontal="right"/>
    </xf>
    <xf numFmtId="0" fontId="14" fillId="0" borderId="30" xfId="0" applyFont="1" applyBorder="1"/>
    <xf numFmtId="3" fontId="54" fillId="0" borderId="25" xfId="0" applyNumberFormat="1" applyFont="1" applyBorder="1" applyAlignment="1">
      <alignment horizontal="right"/>
    </xf>
    <xf numFmtId="0" fontId="14" fillId="0" borderId="0" xfId="0" applyFont="1"/>
    <xf numFmtId="0" fontId="53" fillId="0" borderId="0" xfId="0" applyFont="1" applyBorder="1" applyAlignment="1">
      <alignment horizontal="left"/>
    </xf>
    <xf numFmtId="0" fontId="53" fillId="0" borderId="0" xfId="0" applyFont="1" applyFill="1" applyBorder="1" applyAlignment="1">
      <alignment horizontal="left"/>
    </xf>
    <xf numFmtId="3" fontId="54" fillId="0" borderId="0" xfId="0" applyNumberFormat="1" applyFont="1" applyBorder="1" applyAlignment="1">
      <alignment horizontal="right"/>
    </xf>
    <xf numFmtId="0" fontId="53" fillId="0" borderId="19" xfId="0" applyFont="1" applyBorder="1" applyAlignment="1">
      <alignment horizontal="center"/>
    </xf>
    <xf numFmtId="0" fontId="54" fillId="0" borderId="18" xfId="0" applyFont="1" applyBorder="1" applyAlignment="1">
      <alignment horizontal="center"/>
    </xf>
    <xf numFmtId="0" fontId="54" fillId="0" borderId="27" xfId="0" applyFont="1" applyBorder="1" applyAlignment="1">
      <alignment horizontal="center"/>
    </xf>
    <xf numFmtId="0" fontId="53" fillId="0" borderId="24" xfId="0" applyFont="1" applyBorder="1" applyAlignment="1">
      <alignment horizontal="center"/>
    </xf>
    <xf numFmtId="0" fontId="54" fillId="0" borderId="23" xfId="0" applyFont="1" applyBorder="1" applyAlignment="1">
      <alignment horizontal="center"/>
    </xf>
    <xf numFmtId="0" fontId="14" fillId="0" borderId="23" xfId="0" applyFont="1" applyBorder="1" applyAlignment="1">
      <alignment horizontal="center"/>
    </xf>
    <xf numFmtId="0" fontId="54" fillId="0" borderId="26" xfId="0" applyFont="1" applyBorder="1" applyAlignment="1">
      <alignment horizontal="center"/>
    </xf>
    <xf numFmtId="0" fontId="53" fillId="0" borderId="29" xfId="0" applyFont="1" applyBorder="1" applyAlignment="1">
      <alignment horizontal="center"/>
    </xf>
    <xf numFmtId="3" fontId="14" fillId="0" borderId="28" xfId="0" applyNumberFormat="1" applyFont="1" applyBorder="1" applyAlignment="1"/>
    <xf numFmtId="0" fontId="14" fillId="0" borderId="28" xfId="0" applyFont="1" applyBorder="1"/>
    <xf numFmtId="3" fontId="14" fillId="0" borderId="28" xfId="0" applyNumberFormat="1" applyFont="1" applyBorder="1" applyAlignment="1">
      <alignment wrapText="1"/>
    </xf>
    <xf numFmtId="0" fontId="14" fillId="0" borderId="28" xfId="0" applyFont="1" applyBorder="1" applyAlignment="1"/>
    <xf numFmtId="0" fontId="53" fillId="0" borderId="20" xfId="0" applyFont="1" applyBorder="1" applyAlignment="1">
      <alignment horizontal="center"/>
    </xf>
    <xf numFmtId="3" fontId="14" fillId="0" borderId="25" xfId="0" applyNumberFormat="1" applyFont="1" applyBorder="1"/>
    <xf numFmtId="3" fontId="54" fillId="0" borderId="22" xfId="0" applyNumberFormat="1" applyFont="1" applyBorder="1" applyAlignment="1">
      <alignment horizontal="right"/>
    </xf>
    <xf numFmtId="3" fontId="14" fillId="0" borderId="0" xfId="0" applyNumberFormat="1" applyFont="1" applyBorder="1"/>
    <xf numFmtId="0" fontId="53" fillId="0" borderId="0" xfId="0" applyFont="1" applyBorder="1" applyAlignment="1">
      <alignment horizontal="center"/>
    </xf>
    <xf numFmtId="0" fontId="11" fillId="0" borderId="0" xfId="0" applyFont="1"/>
    <xf numFmtId="0" fontId="15" fillId="0" borderId="18" xfId="0" applyFont="1" applyBorder="1" applyAlignment="1">
      <alignment horizontal="center"/>
    </xf>
    <xf numFmtId="0" fontId="15" fillId="0" borderId="20" xfId="0" applyFont="1" applyBorder="1" applyAlignment="1"/>
    <xf numFmtId="0" fontId="15" fillId="0" borderId="21" xfId="0" applyFont="1" applyBorder="1" applyAlignment="1"/>
    <xf numFmtId="0" fontId="15" fillId="0" borderId="22" xfId="0" applyFont="1" applyBorder="1" applyAlignment="1"/>
    <xf numFmtId="168" fontId="16" fillId="0" borderId="28" xfId="0" applyNumberFormat="1" applyFont="1" applyBorder="1"/>
    <xf numFmtId="168" fontId="16" fillId="0" borderId="30" xfId="0" applyNumberFormat="1" applyFont="1" applyBorder="1"/>
    <xf numFmtId="0" fontId="15" fillId="0" borderId="25" xfId="0" applyFont="1" applyBorder="1"/>
    <xf numFmtId="168" fontId="15" fillId="0" borderId="25" xfId="0" applyNumberFormat="1" applyFont="1" applyBorder="1" applyAlignment="1">
      <alignment horizontal="right"/>
    </xf>
    <xf numFmtId="0" fontId="11" fillId="0" borderId="18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1" fillId="0" borderId="0" xfId="0" applyFont="1" applyBorder="1"/>
    <xf numFmtId="3" fontId="11" fillId="0" borderId="0" xfId="0" applyNumberFormat="1" applyFont="1" applyBorder="1"/>
    <xf numFmtId="14" fontId="49" fillId="0" borderId="0" xfId="75" applyNumberFormat="1" applyFont="1" applyFill="1"/>
    <xf numFmtId="3" fontId="49" fillId="0" borderId="0" xfId="75" applyNumberFormat="1" applyFont="1" applyFill="1"/>
    <xf numFmtId="0" fontId="49" fillId="0" borderId="0" xfId="75" applyFont="1" applyFill="1" applyBorder="1" applyAlignment="1">
      <alignment horizontal="left"/>
    </xf>
    <xf numFmtId="0" fontId="49" fillId="0" borderId="0" xfId="75" applyFont="1" applyFill="1" applyBorder="1"/>
    <xf numFmtId="0" fontId="50" fillId="0" borderId="0" xfId="75" applyFont="1" applyFill="1" applyBorder="1"/>
    <xf numFmtId="3" fontId="49" fillId="0" borderId="0" xfId="75" applyNumberFormat="1" applyFont="1" applyFill="1" applyBorder="1"/>
    <xf numFmtId="0" fontId="49" fillId="0" borderId="0" xfId="75" applyFont="1" applyFill="1" applyBorder="1" applyAlignment="1">
      <alignment horizontal="right"/>
    </xf>
    <xf numFmtId="0" fontId="49" fillId="0" borderId="15" xfId="75" applyFont="1" applyFill="1" applyBorder="1" applyAlignment="1">
      <alignment horizontal="center"/>
    </xf>
    <xf numFmtId="169" fontId="49" fillId="0" borderId="14" xfId="84" applyNumberFormat="1" applyFont="1" applyFill="1" applyBorder="1" applyAlignment="1">
      <alignment horizontal="center" wrapText="1"/>
    </xf>
    <xf numFmtId="0" fontId="49" fillId="0" borderId="14" xfId="75" applyFont="1" applyFill="1" applyBorder="1" applyAlignment="1">
      <alignment horizontal="center"/>
    </xf>
    <xf numFmtId="0" fontId="50" fillId="0" borderId="14" xfId="75" applyFont="1" applyFill="1" applyBorder="1" applyAlignment="1">
      <alignment horizontal="center"/>
    </xf>
    <xf numFmtId="0" fontId="49" fillId="0" borderId="14" xfId="85" applyFont="1" applyFill="1" applyBorder="1" applyAlignment="1">
      <alignment horizontal="center"/>
    </xf>
    <xf numFmtId="0" fontId="49" fillId="0" borderId="16" xfId="75" applyFont="1" applyFill="1" applyBorder="1" applyAlignment="1">
      <alignment horizontal="left"/>
    </xf>
    <xf numFmtId="0" fontId="49" fillId="0" borderId="16" xfId="75" applyFont="1" applyFill="1" applyBorder="1" applyAlignment="1">
      <alignment horizontal="center"/>
    </xf>
    <xf numFmtId="0" fontId="50" fillId="0" borderId="16" xfId="75" applyFont="1" applyFill="1" applyBorder="1" applyAlignment="1">
      <alignment horizontal="center"/>
    </xf>
    <xf numFmtId="0" fontId="49" fillId="0" borderId="16" xfId="75" applyFont="1" applyFill="1" applyBorder="1"/>
    <xf numFmtId="3" fontId="49" fillId="0" borderId="16" xfId="75" applyNumberFormat="1" applyFont="1" applyFill="1" applyBorder="1"/>
    <xf numFmtId="2" fontId="49" fillId="0" borderId="16" xfId="75" applyNumberFormat="1" applyFont="1" applyFill="1" applyBorder="1"/>
    <xf numFmtId="3" fontId="49" fillId="0" borderId="11" xfId="75" applyNumberFormat="1" applyFont="1" applyFill="1" applyBorder="1"/>
    <xf numFmtId="3" fontId="49" fillId="0" borderId="13" xfId="75" applyNumberFormat="1" applyFont="1" applyFill="1" applyBorder="1"/>
    <xf numFmtId="2" fontId="49" fillId="0" borderId="13" xfId="75" applyNumberFormat="1" applyFont="1" applyFill="1" applyBorder="1"/>
    <xf numFmtId="0" fontId="49" fillId="0" borderId="15" xfId="75" applyFont="1" applyFill="1" applyBorder="1"/>
    <xf numFmtId="3" fontId="49" fillId="0" borderId="15" xfId="75" applyNumberFormat="1" applyFont="1" applyFill="1" applyBorder="1"/>
    <xf numFmtId="0" fontId="49" fillId="0" borderId="13" xfId="75" applyFont="1" applyFill="1" applyBorder="1"/>
    <xf numFmtId="0" fontId="49" fillId="0" borderId="15" xfId="85" applyFont="1" applyFill="1" applyBorder="1"/>
    <xf numFmtId="0" fontId="50" fillId="0" borderId="15" xfId="85" applyFont="1" applyFill="1" applyBorder="1"/>
    <xf numFmtId="2" fontId="49" fillId="0" borderId="15" xfId="75" applyNumberFormat="1" applyFont="1" applyFill="1" applyBorder="1"/>
    <xf numFmtId="0" fontId="49" fillId="0" borderId="16" xfId="85" applyFont="1" applyFill="1" applyBorder="1"/>
    <xf numFmtId="3" fontId="49" fillId="0" borderId="16" xfId="85" applyNumberFormat="1" applyFont="1" applyFill="1" applyBorder="1"/>
    <xf numFmtId="2" fontId="49" fillId="0" borderId="16" xfId="75" applyNumberFormat="1" applyFont="1" applyFill="1" applyBorder="1" applyAlignment="1">
      <alignment horizontal="right"/>
    </xf>
    <xf numFmtId="3" fontId="49" fillId="0" borderId="13" xfId="85" applyNumberFormat="1" applyFont="1" applyFill="1" applyBorder="1"/>
    <xf numFmtId="0" fontId="49" fillId="0" borderId="0" xfId="86" applyFont="1" applyFill="1"/>
    <xf numFmtId="3" fontId="11" fillId="0" borderId="14" xfId="0" applyNumberFormat="1" applyFont="1" applyFill="1" applyBorder="1" applyAlignment="1">
      <alignment horizontal="right"/>
    </xf>
    <xf numFmtId="3" fontId="0" fillId="0" borderId="0" xfId="0" applyNumberFormat="1" applyFill="1"/>
    <xf numFmtId="0" fontId="0" fillId="0" borderId="0" xfId="0" applyAlignment="1">
      <alignment horizontal="right"/>
    </xf>
    <xf numFmtId="2" fontId="58" fillId="0" borderId="0" xfId="0" applyNumberFormat="1" applyFont="1"/>
    <xf numFmtId="0" fontId="11" fillId="0" borderId="15" xfId="0" applyFont="1" applyBorder="1" applyAlignment="1">
      <alignment horizontal="center" vertical="center"/>
    </xf>
    <xf numFmtId="49" fontId="11" fillId="0" borderId="15" xfId="0" applyNumberFormat="1" applyFont="1" applyFill="1" applyBorder="1" applyAlignment="1">
      <alignment horizontal="center" vertical="center" wrapText="1"/>
    </xf>
    <xf numFmtId="49" fontId="11" fillId="24" borderId="15" xfId="0" applyNumberFormat="1" applyFont="1" applyFill="1" applyBorder="1" applyAlignment="1">
      <alignment horizontal="center" vertical="center" wrapText="1"/>
    </xf>
    <xf numFmtId="0" fontId="11" fillId="24" borderId="15" xfId="0" applyFont="1" applyFill="1" applyBorder="1" applyAlignment="1">
      <alignment horizontal="center"/>
    </xf>
    <xf numFmtId="0" fontId="11" fillId="0" borderId="15" xfId="0" applyFont="1" applyBorder="1" applyAlignment="1">
      <alignment horizontal="center"/>
    </xf>
    <xf numFmtId="0" fontId="11" fillId="0" borderId="14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0" fillId="0" borderId="31" xfId="0" applyBorder="1"/>
    <xf numFmtId="3" fontId="0" fillId="0" borderId="31" xfId="0" applyNumberFormat="1" applyFill="1" applyBorder="1"/>
    <xf numFmtId="3" fontId="11" fillId="24" borderId="31" xfId="0" applyNumberFormat="1" applyFont="1" applyFill="1" applyBorder="1"/>
    <xf numFmtId="4" fontId="0" fillId="0" borderId="31" xfId="0" applyNumberFormat="1" applyBorder="1"/>
    <xf numFmtId="0" fontId="0" fillId="0" borderId="17" xfId="0" applyBorder="1"/>
    <xf numFmtId="3" fontId="0" fillId="0" borderId="17" xfId="0" applyNumberFormat="1" applyFill="1" applyBorder="1"/>
    <xf numFmtId="3" fontId="11" fillId="0" borderId="17" xfId="0" applyNumberFormat="1" applyFont="1" applyBorder="1"/>
    <xf numFmtId="4" fontId="0" fillId="0" borderId="17" xfId="0" applyNumberFormat="1" applyBorder="1"/>
    <xf numFmtId="3" fontId="11" fillId="0" borderId="17" xfId="0" applyNumberFormat="1" applyFont="1" applyFill="1" applyBorder="1"/>
    <xf numFmtId="0" fontId="0" fillId="0" borderId="17" xfId="0" applyBorder="1" applyAlignment="1">
      <alignment wrapText="1" shrinkToFit="1"/>
    </xf>
    <xf numFmtId="0" fontId="0" fillId="0" borderId="17" xfId="0" applyBorder="1" applyAlignment="1">
      <alignment wrapText="1"/>
    </xf>
    <xf numFmtId="3" fontId="0" fillId="0" borderId="17" xfId="0" applyNumberFormat="1" applyBorder="1"/>
    <xf numFmtId="3" fontId="0" fillId="0" borderId="17" xfId="0" applyNumberFormat="1" applyBorder="1" applyAlignment="1">
      <alignment horizontal="center"/>
    </xf>
    <xf numFmtId="0" fontId="11" fillId="25" borderId="17" xfId="0" applyFont="1" applyFill="1" applyBorder="1" applyAlignment="1">
      <alignment wrapText="1"/>
    </xf>
    <xf numFmtId="0" fontId="11" fillId="25" borderId="0" xfId="0" applyFont="1" applyFill="1" applyBorder="1" applyAlignment="1">
      <alignment wrapText="1"/>
    </xf>
    <xf numFmtId="0" fontId="0" fillId="0" borderId="32" xfId="0" applyBorder="1"/>
    <xf numFmtId="3" fontId="0" fillId="0" borderId="32" xfId="0" applyNumberFormat="1" applyFill="1" applyBorder="1"/>
    <xf numFmtId="3" fontId="11" fillId="0" borderId="32" xfId="0" applyNumberFormat="1" applyFont="1" applyBorder="1"/>
    <xf numFmtId="4" fontId="0" fillId="0" borderId="32" xfId="0" applyNumberFormat="1" applyBorder="1"/>
    <xf numFmtId="4" fontId="0" fillId="0" borderId="33" xfId="0" applyNumberFormat="1" applyBorder="1"/>
    <xf numFmtId="0" fontId="0" fillId="0" borderId="13" xfId="0" applyBorder="1"/>
    <xf numFmtId="3" fontId="0" fillId="0" borderId="13" xfId="0" applyNumberFormat="1" applyFill="1" applyBorder="1" applyAlignment="1">
      <alignment horizontal="center"/>
    </xf>
    <xf numFmtId="3" fontId="11" fillId="0" borderId="13" xfId="0" applyNumberFormat="1" applyFont="1" applyFill="1" applyBorder="1" applyAlignment="1">
      <alignment horizontal="right"/>
    </xf>
    <xf numFmtId="3" fontId="0" fillId="0" borderId="13" xfId="0" applyNumberFormat="1" applyBorder="1" applyAlignment="1">
      <alignment horizontal="center"/>
    </xf>
    <xf numFmtId="0" fontId="0" fillId="0" borderId="0" xfId="0" applyBorder="1"/>
    <xf numFmtId="3" fontId="0" fillId="0" borderId="0" xfId="0" applyNumberFormat="1" applyFill="1" applyBorder="1" applyAlignment="1">
      <alignment horizontal="center"/>
    </xf>
    <xf numFmtId="3" fontId="0" fillId="0" borderId="0" xfId="0" applyNumberFormat="1" applyBorder="1" applyAlignment="1">
      <alignment horizontal="center"/>
    </xf>
    <xf numFmtId="0" fontId="13" fillId="0" borderId="0" xfId="0" applyFont="1" applyFill="1" applyBorder="1"/>
    <xf numFmtId="14" fontId="59" fillId="0" borderId="0" xfId="0" applyNumberFormat="1" applyFont="1" applyBorder="1" applyAlignment="1">
      <alignment horizontal="left"/>
    </xf>
    <xf numFmtId="0" fontId="11" fillId="0" borderId="14" xfId="0" applyFont="1" applyBorder="1" applyAlignment="1">
      <alignment horizontal="center" vertical="center"/>
    </xf>
    <xf numFmtId="0" fontId="0" fillId="0" borderId="13" xfId="0" applyBorder="1" applyAlignment="1">
      <alignment wrapText="1"/>
    </xf>
    <xf numFmtId="3" fontId="11" fillId="24" borderId="13" xfId="0" applyNumberFormat="1" applyFont="1" applyFill="1" applyBorder="1"/>
    <xf numFmtId="3" fontId="11" fillId="0" borderId="13" xfId="0" applyNumberFormat="1" applyFont="1" applyFill="1" applyBorder="1"/>
    <xf numFmtId="3" fontId="11" fillId="0" borderId="13" xfId="0" applyNumberFormat="1" applyFont="1" applyBorder="1"/>
    <xf numFmtId="0" fontId="2" fillId="0" borderId="0" xfId="87"/>
    <xf numFmtId="0" fontId="60" fillId="0" borderId="0" xfId="88" applyFont="1" applyAlignment="1">
      <alignment horizontal="centerContinuous"/>
    </xf>
    <xf numFmtId="0" fontId="61" fillId="0" borderId="0" xfId="88" applyFont="1" applyAlignment="1">
      <alignment horizontal="centerContinuous"/>
    </xf>
    <xf numFmtId="0" fontId="61" fillId="0" borderId="0" xfId="88" applyFont="1" applyAlignment="1"/>
    <xf numFmtId="0" fontId="14" fillId="0" borderId="0" xfId="88"/>
    <xf numFmtId="0" fontId="14" fillId="0" borderId="0" xfId="88" applyFont="1" applyAlignment="1">
      <alignment horizontal="right"/>
    </xf>
    <xf numFmtId="0" fontId="31" fillId="0" borderId="0" xfId="88" applyFont="1" applyAlignment="1">
      <alignment horizontal="right"/>
    </xf>
    <xf numFmtId="0" fontId="16" fillId="0" borderId="0" xfId="88" applyFont="1" applyAlignment="1">
      <alignment horizontal="right"/>
    </xf>
    <xf numFmtId="0" fontId="29" fillId="0" borderId="18" xfId="88" applyFont="1" applyBorder="1" applyAlignment="1">
      <alignment horizontal="center"/>
    </xf>
    <xf numFmtId="0" fontId="62" fillId="0" borderId="34" xfId="88" applyFont="1" applyBorder="1" applyAlignment="1">
      <alignment horizontal="centerContinuous"/>
    </xf>
    <xf numFmtId="0" fontId="29" fillId="0" borderId="34" xfId="88" applyFont="1" applyBorder="1" applyAlignment="1">
      <alignment horizontal="centerContinuous"/>
    </xf>
    <xf numFmtId="0" fontId="63" fillId="0" borderId="34" xfId="88" applyFont="1" applyBorder="1" applyAlignment="1">
      <alignment horizontal="centerContinuous"/>
    </xf>
    <xf numFmtId="0" fontId="29" fillId="0" borderId="35" xfId="88" applyFont="1" applyBorder="1" applyAlignment="1">
      <alignment horizontal="centerContinuous"/>
    </xf>
    <xf numFmtId="0" fontId="63" fillId="0" borderId="28" xfId="88" applyFont="1" applyBorder="1"/>
    <xf numFmtId="0" fontId="29" fillId="0" borderId="28" xfId="88" applyFont="1" applyBorder="1" applyAlignment="1">
      <alignment horizontal="center"/>
    </xf>
    <xf numFmtId="0" fontId="29" fillId="0" borderId="36" xfId="88" applyFont="1" applyBorder="1" applyAlignment="1">
      <alignment horizontal="centerContinuous"/>
    </xf>
    <xf numFmtId="0" fontId="29" fillId="0" borderId="37" xfId="88" applyFont="1" applyBorder="1" applyAlignment="1">
      <alignment horizontal="centerContinuous"/>
    </xf>
    <xf numFmtId="0" fontId="29" fillId="0" borderId="38" xfId="88" applyFont="1" applyBorder="1" applyAlignment="1">
      <alignment horizontal="centerContinuous"/>
    </xf>
    <xf numFmtId="0" fontId="52" fillId="0" borderId="29" xfId="88" applyFont="1" applyBorder="1" applyAlignment="1">
      <alignment horizontal="center"/>
    </xf>
    <xf numFmtId="0" fontId="52" fillId="0" borderId="15" xfId="88" applyFont="1" applyBorder="1" applyAlignment="1">
      <alignment horizontal="center"/>
    </xf>
    <xf numFmtId="0" fontId="52" fillId="0" borderId="39" xfId="88" applyFont="1" applyBorder="1" applyAlignment="1">
      <alignment horizontal="center"/>
    </xf>
    <xf numFmtId="0" fontId="63" fillId="0" borderId="30" xfId="88" applyFont="1" applyBorder="1" applyAlignment="1">
      <alignment horizontal="center"/>
    </xf>
    <xf numFmtId="0" fontId="55" fillId="0" borderId="25" xfId="88" applyFont="1" applyBorder="1" applyAlignment="1">
      <alignment horizontal="center"/>
    </xf>
    <xf numFmtId="0" fontId="55" fillId="0" borderId="20" xfId="88" applyFont="1" applyBorder="1" applyAlignment="1">
      <alignment horizontal="center"/>
    </xf>
    <xf numFmtId="0" fontId="55" fillId="0" borderId="40" xfId="88" applyFont="1" applyBorder="1" applyAlignment="1">
      <alignment horizontal="center"/>
    </xf>
    <xf numFmtId="0" fontId="55" fillId="0" borderId="22" xfId="88" applyFont="1" applyBorder="1" applyAlignment="1">
      <alignment horizontal="center"/>
    </xf>
    <xf numFmtId="0" fontId="52" fillId="0" borderId="28" xfId="88" applyFont="1" applyBorder="1"/>
    <xf numFmtId="41" fontId="64" fillId="0" borderId="28" xfId="88" applyNumberFormat="1" applyFont="1" applyBorder="1"/>
    <xf numFmtId="41" fontId="52" fillId="0" borderId="29" xfId="88" applyNumberFormat="1" applyFont="1" applyBorder="1"/>
    <xf numFmtId="41" fontId="52" fillId="0" borderId="16" xfId="88" applyNumberFormat="1" applyFont="1" applyBorder="1"/>
    <xf numFmtId="41" fontId="52" fillId="0" borderId="30" xfId="88" applyNumberFormat="1" applyFont="1" applyBorder="1"/>
    <xf numFmtId="41" fontId="14" fillId="0" borderId="0" xfId="88" applyNumberFormat="1"/>
    <xf numFmtId="0" fontId="52" fillId="0" borderId="23" xfId="88" applyFont="1" applyBorder="1"/>
    <xf numFmtId="41" fontId="52" fillId="0" borderId="23" xfId="88" applyNumberFormat="1" applyFont="1" applyBorder="1"/>
    <xf numFmtId="41" fontId="52" fillId="0" borderId="24" xfId="88" applyNumberFormat="1" applyFont="1" applyBorder="1"/>
    <xf numFmtId="41" fontId="52" fillId="0" borderId="33" xfId="88" applyNumberFormat="1" applyFont="1" applyBorder="1"/>
    <xf numFmtId="41" fontId="52" fillId="0" borderId="26" xfId="88" applyNumberFormat="1" applyFont="1" applyBorder="1"/>
    <xf numFmtId="0" fontId="63" fillId="0" borderId="29" xfId="88" applyFont="1" applyBorder="1" applyAlignment="1">
      <alignment horizontal="center"/>
    </xf>
    <xf numFmtId="0" fontId="63" fillId="0" borderId="15" xfId="88" applyFont="1" applyBorder="1" applyAlignment="1">
      <alignment horizontal="center"/>
    </xf>
    <xf numFmtId="0" fontId="14" fillId="0" borderId="0" xfId="88" applyFont="1"/>
    <xf numFmtId="0" fontId="52" fillId="0" borderId="0" xfId="88" applyFont="1" applyAlignment="1">
      <alignment horizontal="right"/>
    </xf>
    <xf numFmtId="0" fontId="65" fillId="0" borderId="18" xfId="88" applyFont="1" applyBorder="1" applyAlignment="1">
      <alignment horizontal="center"/>
    </xf>
    <xf numFmtId="0" fontId="65" fillId="0" borderId="28" xfId="88" applyFont="1" applyBorder="1" applyAlignment="1">
      <alignment horizontal="center"/>
    </xf>
    <xf numFmtId="0" fontId="63" fillId="0" borderId="28" xfId="88" applyFont="1" applyBorder="1" applyAlignment="1">
      <alignment horizontal="center"/>
    </xf>
    <xf numFmtId="0" fontId="64" fillId="0" borderId="28" xfId="88" applyFont="1" applyBorder="1"/>
    <xf numFmtId="41" fontId="52" fillId="0" borderId="28" xfId="88" applyNumberFormat="1" applyFont="1" applyBorder="1"/>
    <xf numFmtId="41" fontId="64" fillId="0" borderId="28" xfId="88" applyNumberFormat="1" applyFont="1" applyFill="1" applyBorder="1"/>
    <xf numFmtId="41" fontId="52" fillId="0" borderId="23" xfId="88" applyNumberFormat="1" applyFont="1" applyFill="1" applyBorder="1"/>
    <xf numFmtId="0" fontId="11" fillId="0" borderId="0" xfId="89" applyFill="1"/>
    <xf numFmtId="0" fontId="66" fillId="0" borderId="0" xfId="89" applyFont="1" applyFill="1"/>
    <xf numFmtId="0" fontId="11" fillId="0" borderId="0" xfId="90" applyFill="1"/>
    <xf numFmtId="0" fontId="67" fillId="0" borderId="0" xfId="90" applyFont="1" applyFill="1" applyAlignment="1">
      <alignment horizontal="centerContinuous"/>
    </xf>
    <xf numFmtId="0" fontId="11" fillId="0" borderId="0" xfId="90" applyFont="1" applyFill="1" applyAlignment="1">
      <alignment horizontal="centerContinuous"/>
    </xf>
    <xf numFmtId="0" fontId="68" fillId="0" borderId="0" xfId="90" applyFont="1" applyFill="1"/>
    <xf numFmtId="170" fontId="58" fillId="0" borderId="0" xfId="89" applyNumberFormat="1" applyFont="1" applyFill="1" applyBorder="1"/>
    <xf numFmtId="0" fontId="11" fillId="0" borderId="0" xfId="89" applyFont="1" applyFill="1"/>
    <xf numFmtId="0" fontId="11" fillId="0" borderId="0" xfId="90" applyFill="1" applyAlignment="1">
      <alignment horizontal="right"/>
    </xf>
    <xf numFmtId="49" fontId="69" fillId="0" borderId="25" xfId="90" applyNumberFormat="1" applyFont="1" applyFill="1" applyBorder="1" applyAlignment="1">
      <alignment horizontal="left"/>
    </xf>
    <xf numFmtId="49" fontId="69" fillId="0" borderId="41" xfId="89" applyNumberFormat="1" applyFont="1" applyFill="1" applyBorder="1" applyAlignment="1">
      <alignment horizontal="center"/>
    </xf>
    <xf numFmtId="49" fontId="69" fillId="0" borderId="40" xfId="89" applyNumberFormat="1" applyFont="1" applyFill="1" applyBorder="1" applyAlignment="1">
      <alignment horizontal="center"/>
    </xf>
    <xf numFmtId="49" fontId="69" fillId="0" borderId="42" xfId="89" applyNumberFormat="1" applyFont="1" applyFill="1" applyBorder="1" applyAlignment="1">
      <alignment horizontal="center"/>
    </xf>
    <xf numFmtId="49" fontId="69" fillId="0" borderId="25" xfId="89" applyNumberFormat="1" applyFont="1" applyFill="1" applyBorder="1" applyAlignment="1">
      <alignment horizontal="center"/>
    </xf>
    <xf numFmtId="49" fontId="58" fillId="0" borderId="18" xfId="89" applyNumberFormat="1" applyFont="1" applyFill="1" applyBorder="1" applyAlignment="1">
      <alignment horizontal="left"/>
    </xf>
    <xf numFmtId="170" fontId="58" fillId="0" borderId="43" xfId="89" applyNumberFormat="1" applyFont="1" applyFill="1" applyBorder="1"/>
    <xf numFmtId="170" fontId="58" fillId="0" borderId="16" xfId="89" applyNumberFormat="1" applyFont="1" applyFill="1" applyBorder="1"/>
    <xf numFmtId="170" fontId="58" fillId="0" borderId="44" xfId="89" applyNumberFormat="1" applyFont="1" applyFill="1" applyBorder="1"/>
    <xf numFmtId="170" fontId="58" fillId="0" borderId="28" xfId="89" applyNumberFormat="1" applyFont="1" applyFill="1" applyBorder="1"/>
    <xf numFmtId="49" fontId="11" fillId="0" borderId="28" xfId="89" applyNumberFormat="1" applyFont="1" applyFill="1" applyBorder="1" applyAlignment="1">
      <alignment horizontal="left"/>
    </xf>
    <xf numFmtId="170" fontId="11" fillId="0" borderId="43" xfId="89" applyNumberFormat="1" applyFont="1" applyFill="1" applyBorder="1"/>
    <xf numFmtId="170" fontId="11" fillId="0" borderId="16" xfId="89" applyNumberFormat="1" applyFont="1" applyFill="1" applyBorder="1"/>
    <xf numFmtId="170" fontId="11" fillId="0" borderId="44" xfId="89" applyNumberFormat="1" applyFont="1" applyFill="1" applyBorder="1"/>
    <xf numFmtId="170" fontId="11" fillId="0" borderId="28" xfId="89" applyNumberFormat="1" applyFont="1" applyFill="1" applyBorder="1"/>
    <xf numFmtId="3" fontId="58" fillId="0" borderId="28" xfId="89" applyNumberFormat="1" applyFont="1" applyFill="1" applyBorder="1"/>
    <xf numFmtId="171" fontId="11" fillId="0" borderId="43" xfId="89" applyNumberFormat="1" applyFont="1" applyFill="1" applyBorder="1"/>
    <xf numFmtId="171" fontId="11" fillId="0" borderId="16" xfId="89" applyNumberFormat="1" applyFont="1" applyFill="1" applyBorder="1"/>
    <xf numFmtId="171" fontId="11" fillId="0" borderId="44" xfId="89" applyNumberFormat="1" applyFont="1" applyFill="1" applyBorder="1"/>
    <xf numFmtId="171" fontId="11" fillId="0" borderId="28" xfId="89" applyNumberFormat="1" applyFont="1" applyFill="1" applyBorder="1"/>
    <xf numFmtId="49" fontId="11" fillId="0" borderId="45" xfId="89" applyNumberFormat="1" applyFont="1" applyFill="1" applyBorder="1" applyAlignment="1">
      <alignment horizontal="left"/>
    </xf>
    <xf numFmtId="49" fontId="58" fillId="0" borderId="46" xfId="89" applyNumberFormat="1" applyFont="1" applyFill="1" applyBorder="1" applyAlignment="1">
      <alignment horizontal="left"/>
    </xf>
    <xf numFmtId="170" fontId="11" fillId="0" borderId="47" xfId="89" applyNumberFormat="1" applyFont="1" applyFill="1" applyBorder="1"/>
    <xf numFmtId="170" fontId="11" fillId="0" borderId="15" xfId="89" applyNumberFormat="1" applyFont="1" applyFill="1" applyBorder="1"/>
    <xf numFmtId="170" fontId="11" fillId="0" borderId="48" xfId="89" applyNumberFormat="1" applyFont="1" applyFill="1" applyBorder="1"/>
    <xf numFmtId="170" fontId="11" fillId="0" borderId="46" xfId="89" applyNumberFormat="1" applyFont="1" applyFill="1" applyBorder="1"/>
    <xf numFmtId="49" fontId="11" fillId="0" borderId="23" xfId="89" applyNumberFormat="1" applyFont="1" applyFill="1" applyBorder="1" applyAlignment="1">
      <alignment horizontal="left"/>
    </xf>
    <xf numFmtId="171" fontId="11" fillId="0" borderId="49" xfId="89" applyNumberFormat="1" applyFont="1" applyFill="1" applyBorder="1"/>
    <xf numFmtId="171" fontId="11" fillId="0" borderId="33" xfId="89" applyNumberFormat="1" applyFont="1" applyFill="1" applyBorder="1"/>
    <xf numFmtId="171" fontId="11" fillId="0" borderId="50" xfId="89" applyNumberFormat="1" applyFont="1" applyFill="1" applyBorder="1"/>
    <xf numFmtId="49" fontId="58" fillId="0" borderId="28" xfId="89" applyNumberFormat="1" applyFont="1" applyFill="1" applyBorder="1" applyAlignment="1">
      <alignment horizontal="left"/>
    </xf>
    <xf numFmtId="170" fontId="11" fillId="0" borderId="51" xfId="89" applyNumberFormat="1" applyFont="1" applyFill="1" applyBorder="1"/>
    <xf numFmtId="170" fontId="11" fillId="0" borderId="52" xfId="89" applyNumberFormat="1" applyFont="1" applyFill="1" applyBorder="1"/>
    <xf numFmtId="170" fontId="11" fillId="0" borderId="53" xfId="89" applyNumberFormat="1" applyFont="1" applyFill="1" applyBorder="1"/>
    <xf numFmtId="170" fontId="11" fillId="0" borderId="27" xfId="89" applyNumberFormat="1" applyFont="1" applyFill="1" applyBorder="1"/>
    <xf numFmtId="170" fontId="11" fillId="0" borderId="18" xfId="89" applyNumberFormat="1" applyFont="1" applyFill="1" applyBorder="1"/>
    <xf numFmtId="170" fontId="11" fillId="0" borderId="30" xfId="89" applyNumberFormat="1" applyFont="1" applyFill="1" applyBorder="1"/>
    <xf numFmtId="170" fontId="58" fillId="0" borderId="11" xfId="89" applyNumberFormat="1" applyFont="1" applyFill="1" applyBorder="1"/>
    <xf numFmtId="171" fontId="11" fillId="0" borderId="11" xfId="89" applyNumberFormat="1" applyFont="1" applyFill="1" applyBorder="1"/>
    <xf numFmtId="171" fontId="11" fillId="0" borderId="54" xfId="89" applyNumberFormat="1" applyFont="1" applyFill="1" applyBorder="1"/>
    <xf numFmtId="171" fontId="11" fillId="0" borderId="23" xfId="89" applyNumberFormat="1" applyFont="1" applyFill="1" applyBorder="1"/>
    <xf numFmtId="170" fontId="58" fillId="0" borderId="30" xfId="89" applyNumberFormat="1" applyFont="1" applyFill="1" applyBorder="1"/>
    <xf numFmtId="172" fontId="11" fillId="0" borderId="0" xfId="90" applyNumberFormat="1" applyFill="1"/>
    <xf numFmtId="0" fontId="14" fillId="0" borderId="0" xfId="81"/>
    <xf numFmtId="0" fontId="31" fillId="0" borderId="0" xfId="81" applyFont="1" applyAlignment="1">
      <alignment horizontal="right"/>
    </xf>
    <xf numFmtId="0" fontId="62" fillId="0" borderId="0" xfId="81" applyFont="1" applyAlignment="1">
      <alignment horizontal="centerContinuous"/>
    </xf>
    <xf numFmtId="0" fontId="70" fillId="0" borderId="0" xfId="81" applyFont="1" applyAlignment="1">
      <alignment horizontal="centerContinuous"/>
    </xf>
    <xf numFmtId="0" fontId="14" fillId="0" borderId="0" xfId="81" applyAlignment="1">
      <alignment horizontal="centerContinuous"/>
    </xf>
    <xf numFmtId="0" fontId="71" fillId="0" borderId="0" xfId="81" applyFont="1" applyAlignment="1">
      <alignment horizontal="centerContinuous"/>
    </xf>
    <xf numFmtId="0" fontId="63" fillId="0" borderId="0" xfId="81" applyFont="1"/>
    <xf numFmtId="0" fontId="63" fillId="0" borderId="0" xfId="81" applyFont="1" applyAlignment="1">
      <alignment horizontal="right"/>
    </xf>
    <xf numFmtId="0" fontId="16" fillId="0" borderId="0" xfId="81" applyFont="1" applyAlignment="1">
      <alignment horizontal="right"/>
    </xf>
    <xf numFmtId="0" fontId="64" fillId="0" borderId="18" xfId="81" applyFont="1" applyBorder="1" applyAlignment="1">
      <alignment horizontal="center"/>
    </xf>
    <xf numFmtId="0" fontId="72" fillId="0" borderId="55" xfId="81" applyFont="1" applyBorder="1" applyAlignment="1">
      <alignment horizontal="centerContinuous"/>
    </xf>
    <xf numFmtId="0" fontId="72" fillId="0" borderId="34" xfId="81" applyFont="1" applyBorder="1" applyAlignment="1">
      <alignment horizontal="centerContinuous"/>
    </xf>
    <xf numFmtId="0" fontId="72" fillId="0" borderId="35" xfId="81" applyFont="1" applyBorder="1" applyAlignment="1">
      <alignment horizontal="centerContinuous"/>
    </xf>
    <xf numFmtId="0" fontId="72" fillId="0" borderId="27" xfId="81" applyFont="1" applyBorder="1" applyAlignment="1">
      <alignment horizontal="center"/>
    </xf>
    <xf numFmtId="0" fontId="64" fillId="0" borderId="45" xfId="81" applyFont="1" applyBorder="1" applyAlignment="1">
      <alignment horizontal="center"/>
    </xf>
    <xf numFmtId="0" fontId="72" fillId="0" borderId="43" xfId="81" applyFont="1" applyBorder="1" applyAlignment="1">
      <alignment horizontal="center"/>
    </xf>
    <xf numFmtId="0" fontId="72" fillId="0" borderId="11" xfId="81" applyFont="1" applyBorder="1"/>
    <xf numFmtId="0" fontId="72" fillId="0" borderId="15" xfId="81" applyFont="1" applyBorder="1" applyAlignment="1">
      <alignment horizontal="center"/>
    </xf>
    <xf numFmtId="0" fontId="72" fillId="0" borderId="30" xfId="81" applyFont="1" applyBorder="1" applyAlignment="1"/>
    <xf numFmtId="0" fontId="72" fillId="0" borderId="30" xfId="81" applyFont="1" applyBorder="1"/>
    <xf numFmtId="0" fontId="72" fillId="0" borderId="30" xfId="81" applyFont="1" applyBorder="1" applyAlignment="1">
      <alignment horizontal="center"/>
    </xf>
    <xf numFmtId="0" fontId="14" fillId="0" borderId="28" xfId="81" applyBorder="1" applyAlignment="1">
      <alignment horizontal="center"/>
    </xf>
    <xf numFmtId="0" fontId="72" fillId="0" borderId="43" xfId="81" applyFont="1" applyBorder="1"/>
    <xf numFmtId="0" fontId="72" fillId="0" borderId="30" xfId="81" applyFont="1" applyBorder="1" applyAlignment="1">
      <alignment horizontal="left"/>
    </xf>
    <xf numFmtId="0" fontId="72" fillId="0" borderId="28" xfId="81" applyFont="1" applyBorder="1"/>
    <xf numFmtId="0" fontId="64" fillId="0" borderId="30" xfId="81" applyFont="1" applyBorder="1" applyAlignment="1">
      <alignment horizontal="center"/>
    </xf>
    <xf numFmtId="0" fontId="16" fillId="0" borderId="30" xfId="81" applyFont="1" applyBorder="1" applyAlignment="1">
      <alignment horizontal="center"/>
    </xf>
    <xf numFmtId="0" fontId="72" fillId="0" borderId="49" xfId="81" applyFont="1" applyBorder="1"/>
    <xf numFmtId="0" fontId="72" fillId="0" borderId="54" xfId="81" applyFont="1" applyBorder="1"/>
    <xf numFmtId="0" fontId="72" fillId="0" borderId="26" xfId="81" applyFont="1" applyBorder="1" applyAlignment="1">
      <alignment horizontal="left"/>
    </xf>
    <xf numFmtId="0" fontId="72" fillId="0" borderId="26" xfId="81" applyFont="1" applyBorder="1"/>
    <xf numFmtId="17" fontId="64" fillId="0" borderId="30" xfId="81" applyNumberFormat="1" applyFont="1" applyBorder="1" applyAlignment="1">
      <alignment horizontal="center"/>
    </xf>
    <xf numFmtId="0" fontId="52" fillId="0" borderId="26" xfId="81" applyFont="1" applyBorder="1" applyAlignment="1">
      <alignment horizontal="center"/>
    </xf>
    <xf numFmtId="0" fontId="64" fillId="0" borderId="26" xfId="81" applyFont="1" applyBorder="1" applyAlignment="1">
      <alignment horizontal="center"/>
    </xf>
    <xf numFmtId="0" fontId="55" fillId="0" borderId="26" xfId="81" applyFont="1" applyBorder="1" applyAlignment="1">
      <alignment horizontal="center"/>
    </xf>
    <xf numFmtId="0" fontId="14" fillId="0" borderId="25" xfId="81" applyBorder="1" applyAlignment="1">
      <alignment horizontal="center"/>
    </xf>
    <xf numFmtId="0" fontId="52" fillId="0" borderId="41" xfId="81" applyFont="1" applyBorder="1" applyAlignment="1">
      <alignment horizontal="center"/>
    </xf>
    <xf numFmtId="0" fontId="52" fillId="0" borderId="56" xfId="81" applyFont="1" applyBorder="1" applyAlignment="1">
      <alignment horizontal="center"/>
    </xf>
    <xf numFmtId="0" fontId="52" fillId="0" borderId="22" xfId="81" applyFont="1" applyBorder="1" applyAlignment="1">
      <alignment horizontal="center"/>
    </xf>
    <xf numFmtId="0" fontId="73" fillId="0" borderId="28" xfId="91" applyFont="1" applyBorder="1" applyAlignment="1">
      <alignment horizontal="center"/>
    </xf>
    <xf numFmtId="49" fontId="62" fillId="0" borderId="43" xfId="91" applyNumberFormat="1" applyFont="1" applyBorder="1" applyAlignment="1">
      <alignment horizontal="center"/>
    </xf>
    <xf numFmtId="49" fontId="62" fillId="0" borderId="11" xfId="91" applyNumberFormat="1" applyFont="1" applyBorder="1" applyAlignment="1">
      <alignment horizontal="center"/>
    </xf>
    <xf numFmtId="49" fontId="62" fillId="0" borderId="11" xfId="91" applyNumberFormat="1" applyFont="1" applyBorder="1" applyAlignment="1">
      <alignment horizontal="center" vertical="top"/>
    </xf>
    <xf numFmtId="0" fontId="71" fillId="0" borderId="30" xfId="91" applyFont="1" applyBorder="1" applyAlignment="1">
      <alignment horizontal="center"/>
    </xf>
    <xf numFmtId="0" fontId="62" fillId="0" borderId="30" xfId="91" applyFont="1" applyBorder="1" applyAlignment="1">
      <alignment horizontal="left"/>
    </xf>
    <xf numFmtId="41" fontId="62" fillId="0" borderId="30" xfId="91" applyNumberFormat="1" applyFont="1" applyBorder="1" applyAlignment="1"/>
    <xf numFmtId="43" fontId="62" fillId="0" borderId="30" xfId="81" applyNumberFormat="1" applyFont="1" applyBorder="1" applyAlignment="1"/>
    <xf numFmtId="0" fontId="65" fillId="0" borderId="28" xfId="91" applyFont="1" applyBorder="1" applyAlignment="1">
      <alignment horizontal="center"/>
    </xf>
    <xf numFmtId="0" fontId="31" fillId="0" borderId="43" xfId="91" applyFont="1" applyBorder="1"/>
    <xf numFmtId="49" fontId="65" fillId="0" borderId="11" xfId="91" applyNumberFormat="1" applyFont="1" applyBorder="1" applyAlignment="1">
      <alignment horizontal="center"/>
    </xf>
    <xf numFmtId="49" fontId="65" fillId="0" borderId="30" xfId="91" applyNumberFormat="1" applyFont="1" applyBorder="1" applyAlignment="1">
      <alignment horizontal="left"/>
    </xf>
    <xf numFmtId="0" fontId="65" fillId="0" borderId="30" xfId="91" applyFont="1" applyBorder="1" applyAlignment="1"/>
    <xf numFmtId="41" fontId="65" fillId="0" borderId="30" xfId="81" applyNumberFormat="1" applyFont="1" applyBorder="1" applyAlignment="1"/>
    <xf numFmtId="43" fontId="65" fillId="0" borderId="30" xfId="81" applyNumberFormat="1" applyFont="1" applyBorder="1" applyAlignment="1"/>
    <xf numFmtId="0" fontId="74" fillId="0" borderId="28" xfId="91" applyFont="1" applyBorder="1" applyAlignment="1">
      <alignment horizontal="center"/>
    </xf>
    <xf numFmtId="49" fontId="74" fillId="0" borderId="11" xfId="91" applyNumberFormat="1" applyFont="1" applyBorder="1" applyAlignment="1">
      <alignment horizontal="center"/>
    </xf>
    <xf numFmtId="49" fontId="74" fillId="0" borderId="30" xfId="91" applyNumberFormat="1" applyFont="1" applyBorder="1" applyAlignment="1">
      <alignment horizontal="left"/>
    </xf>
    <xf numFmtId="0" fontId="74" fillId="0" borderId="30" xfId="91" applyFont="1" applyBorder="1" applyAlignment="1"/>
    <xf numFmtId="41" fontId="74" fillId="0" borderId="30" xfId="81" applyNumberFormat="1" applyFont="1" applyBorder="1" applyAlignment="1"/>
    <xf numFmtId="43" fontId="74" fillId="0" borderId="30" xfId="81" applyNumberFormat="1" applyFont="1" applyBorder="1" applyAlignment="1"/>
    <xf numFmtId="0" fontId="16" fillId="0" borderId="28" xfId="91" applyFont="1" applyBorder="1" applyAlignment="1">
      <alignment horizontal="center"/>
    </xf>
    <xf numFmtId="0" fontId="52" fillId="0" borderId="43" xfId="81" applyFont="1" applyBorder="1"/>
    <xf numFmtId="0" fontId="52" fillId="0" borderId="11" xfId="81" applyFont="1" applyBorder="1"/>
    <xf numFmtId="0" fontId="52" fillId="0" borderId="11" xfId="81" applyFont="1" applyBorder="1" applyAlignment="1">
      <alignment horizontal="center"/>
    </xf>
    <xf numFmtId="49" fontId="52" fillId="0" borderId="30" xfId="81" applyNumberFormat="1" applyFont="1" applyBorder="1" applyAlignment="1">
      <alignment horizontal="center"/>
    </xf>
    <xf numFmtId="49" fontId="52" fillId="0" borderId="30" xfId="81" applyNumberFormat="1" applyFont="1" applyBorder="1" applyAlignment="1"/>
    <xf numFmtId="41" fontId="52" fillId="0" borderId="30" xfId="81" applyNumberFormat="1" applyFont="1" applyBorder="1" applyAlignment="1"/>
    <xf numFmtId="43" fontId="16" fillId="0" borderId="30" xfId="81" applyNumberFormat="1" applyFont="1" applyBorder="1" applyAlignment="1"/>
    <xf numFmtId="0" fontId="52" fillId="0" borderId="43" xfId="91" applyFont="1" applyBorder="1"/>
    <xf numFmtId="49" fontId="29" fillId="0" borderId="11" xfId="91" applyNumberFormat="1" applyFont="1" applyBorder="1" applyAlignment="1">
      <alignment horizontal="center"/>
    </xf>
    <xf numFmtId="49" fontId="29" fillId="0" borderId="30" xfId="91" applyNumberFormat="1" applyFont="1" applyBorder="1" applyAlignment="1">
      <alignment horizontal="left"/>
    </xf>
    <xf numFmtId="0" fontId="29" fillId="0" borderId="30" xfId="91" applyFont="1" applyBorder="1" applyAlignment="1"/>
    <xf numFmtId="41" fontId="29" fillId="0" borderId="30" xfId="81" applyNumberFormat="1" applyFont="1" applyBorder="1" applyAlignment="1"/>
    <xf numFmtId="41" fontId="29" fillId="0" borderId="30" xfId="81" applyNumberFormat="1" applyFont="1" applyFill="1" applyBorder="1" applyAlignment="1"/>
    <xf numFmtId="49" fontId="74" fillId="0" borderId="11" xfId="81" applyNumberFormat="1" applyFont="1" applyBorder="1" applyAlignment="1">
      <alignment horizontal="center"/>
    </xf>
    <xf numFmtId="49" fontId="74" fillId="0" borderId="30" xfId="81" applyNumberFormat="1" applyFont="1" applyBorder="1" applyAlignment="1">
      <alignment horizontal="left"/>
    </xf>
    <xf numFmtId="49" fontId="74" fillId="0" borderId="30" xfId="81" applyNumberFormat="1" applyFont="1" applyBorder="1" applyAlignment="1">
      <alignment wrapText="1"/>
    </xf>
    <xf numFmtId="0" fontId="52" fillId="0" borderId="30" xfId="81" applyFont="1" applyBorder="1" applyAlignment="1"/>
    <xf numFmtId="0" fontId="52" fillId="0" borderId="30" xfId="81" applyFont="1" applyBorder="1" applyAlignment="1">
      <alignment horizontal="left"/>
    </xf>
    <xf numFmtId="49" fontId="74" fillId="0" borderId="30" xfId="81" applyNumberFormat="1" applyFont="1" applyBorder="1" applyAlignment="1">
      <alignment horizontal="center"/>
    </xf>
    <xf numFmtId="0" fontId="74" fillId="0" borderId="30" xfId="81" applyFont="1" applyBorder="1" applyAlignment="1">
      <alignment horizontal="justify"/>
    </xf>
    <xf numFmtId="49" fontId="29" fillId="0" borderId="11" xfId="91" applyNumberFormat="1" applyFont="1" applyFill="1" applyBorder="1" applyAlignment="1" applyProtection="1">
      <alignment horizontal="center"/>
      <protection locked="0"/>
    </xf>
    <xf numFmtId="49" fontId="29" fillId="0" borderId="30" xfId="91" applyNumberFormat="1" applyFont="1" applyBorder="1" applyAlignment="1">
      <alignment horizontal="center"/>
    </xf>
    <xf numFmtId="41" fontId="29" fillId="0" borderId="30" xfId="91" applyNumberFormat="1" applyFont="1" applyBorder="1" applyAlignment="1"/>
    <xf numFmtId="0" fontId="16" fillId="0" borderId="43" xfId="91" applyFont="1" applyBorder="1"/>
    <xf numFmtId="49" fontId="16" fillId="0" borderId="11" xfId="91" applyNumberFormat="1" applyFont="1" applyFill="1" applyBorder="1" applyAlignment="1" applyProtection="1">
      <alignment horizontal="center"/>
      <protection locked="0"/>
    </xf>
    <xf numFmtId="49" fontId="74" fillId="0" borderId="30" xfId="91" applyNumberFormat="1" applyFont="1" applyBorder="1" applyAlignment="1">
      <alignment horizontal="center"/>
    </xf>
    <xf numFmtId="41" fontId="74" fillId="0" borderId="30" xfId="91" applyNumberFormat="1" applyFont="1" applyBorder="1" applyAlignment="1"/>
    <xf numFmtId="49" fontId="16" fillId="0" borderId="0" xfId="91" applyNumberFormat="1" applyFont="1" applyFill="1" applyBorder="1" applyAlignment="1" applyProtection="1">
      <alignment horizontal="center"/>
      <protection locked="0"/>
    </xf>
    <xf numFmtId="1" fontId="14" fillId="0" borderId="16" xfId="81" applyNumberFormat="1" applyFont="1" applyFill="1" applyBorder="1" applyAlignment="1">
      <alignment horizontal="left" vertical="top" wrapText="1"/>
    </xf>
    <xf numFmtId="1" fontId="16" fillId="0" borderId="16" xfId="81" applyNumberFormat="1" applyFont="1" applyFill="1" applyBorder="1" applyAlignment="1">
      <alignment horizontal="center"/>
    </xf>
    <xf numFmtId="0" fontId="16" fillId="0" borderId="28" xfId="81" applyFont="1" applyBorder="1" applyAlignment="1"/>
    <xf numFmtId="41" fontId="16" fillId="0" borderId="30" xfId="91" applyNumberFormat="1" applyFont="1" applyBorder="1" applyAlignment="1"/>
    <xf numFmtId="49" fontId="75" fillId="0" borderId="0" xfId="91" applyNumberFormat="1" applyFont="1" applyBorder="1" applyAlignment="1">
      <alignment horizontal="center"/>
    </xf>
    <xf numFmtId="1" fontId="16" fillId="0" borderId="44" xfId="81" applyNumberFormat="1" applyFont="1" applyFill="1" applyBorder="1" applyAlignment="1">
      <alignment horizontal="center"/>
    </xf>
    <xf numFmtId="49" fontId="16" fillId="0" borderId="28" xfId="81" applyNumberFormat="1" applyFont="1" applyBorder="1" applyAlignment="1"/>
    <xf numFmtId="0" fontId="16" fillId="0" borderId="28" xfId="81" applyNumberFormat="1" applyFont="1" applyFill="1" applyBorder="1" applyAlignment="1">
      <alignment horizontal="left"/>
    </xf>
    <xf numFmtId="49" fontId="16" fillId="0" borderId="11" xfId="91" applyNumberFormat="1" applyFont="1" applyBorder="1" applyAlignment="1">
      <alignment horizontal="center"/>
    </xf>
    <xf numFmtId="49" fontId="16" fillId="0" borderId="30" xfId="91" applyNumberFormat="1" applyFont="1" applyBorder="1" applyAlignment="1">
      <alignment horizontal="center"/>
    </xf>
    <xf numFmtId="0" fontId="16" fillId="0" borderId="30" xfId="91" applyFont="1" applyBorder="1" applyAlignment="1"/>
    <xf numFmtId="41" fontId="16" fillId="0" borderId="30" xfId="81" applyNumberFormat="1" applyFont="1" applyBorder="1" applyAlignment="1"/>
    <xf numFmtId="49" fontId="16" fillId="0" borderId="30" xfId="81" applyNumberFormat="1" applyFont="1" applyBorder="1" applyAlignment="1"/>
    <xf numFmtId="49" fontId="16" fillId="0" borderId="0" xfId="91" applyNumberFormat="1" applyFont="1" applyBorder="1" applyAlignment="1">
      <alignment horizontal="center"/>
    </xf>
    <xf numFmtId="49" fontId="16" fillId="0" borderId="44" xfId="91" applyNumberFormat="1" applyFont="1" applyBorder="1" applyAlignment="1">
      <alignment horizontal="center"/>
    </xf>
    <xf numFmtId="0" fontId="16" fillId="0" borderId="30" xfId="81" applyFont="1" applyBorder="1" applyAlignment="1"/>
    <xf numFmtId="49" fontId="74" fillId="0" borderId="44" xfId="91" applyNumberFormat="1" applyFont="1" applyBorder="1" applyAlignment="1">
      <alignment horizontal="center"/>
    </xf>
    <xf numFmtId="43" fontId="52" fillId="0" borderId="30" xfId="81" applyNumberFormat="1" applyFont="1" applyBorder="1" applyAlignment="1"/>
    <xf numFmtId="49" fontId="74" fillId="0" borderId="0" xfId="91" applyNumberFormat="1" applyFont="1" applyBorder="1" applyAlignment="1">
      <alignment horizontal="center"/>
    </xf>
    <xf numFmtId="0" fontId="16" fillId="0" borderId="30" xfId="81" applyFont="1" applyFill="1" applyBorder="1" applyAlignment="1"/>
    <xf numFmtId="0" fontId="16" fillId="26" borderId="28" xfId="91" applyFont="1" applyFill="1" applyBorder="1" applyAlignment="1">
      <alignment horizontal="center"/>
    </xf>
    <xf numFmtId="0" fontId="16" fillId="26" borderId="43" xfId="91" applyFont="1" applyFill="1" applyBorder="1"/>
    <xf numFmtId="49" fontId="16" fillId="26" borderId="11" xfId="91" applyNumberFormat="1" applyFont="1" applyFill="1" applyBorder="1" applyAlignment="1" applyProtection="1">
      <alignment horizontal="center"/>
      <protection locked="0"/>
    </xf>
    <xf numFmtId="49" fontId="74" fillId="26" borderId="0" xfId="91" applyNumberFormat="1" applyFont="1" applyFill="1" applyBorder="1" applyAlignment="1">
      <alignment horizontal="center"/>
    </xf>
    <xf numFmtId="1" fontId="16" fillId="26" borderId="44" xfId="81" applyNumberFormat="1" applyFont="1" applyFill="1" applyBorder="1" applyAlignment="1">
      <alignment horizontal="center"/>
    </xf>
    <xf numFmtId="0" fontId="16" fillId="26" borderId="30" xfId="81" applyFont="1" applyFill="1" applyBorder="1" applyAlignment="1"/>
    <xf numFmtId="41" fontId="16" fillId="26" borderId="30" xfId="91" applyNumberFormat="1" applyFont="1" applyFill="1" applyBorder="1" applyAlignment="1"/>
    <xf numFmtId="43" fontId="52" fillId="26" borderId="30" xfId="81" applyNumberFormat="1" applyFont="1" applyFill="1" applyBorder="1" applyAlignment="1"/>
    <xf numFmtId="0" fontId="14" fillId="26" borderId="0" xfId="81" applyFill="1"/>
    <xf numFmtId="0" fontId="16" fillId="0" borderId="28" xfId="91" applyFont="1" applyFill="1" applyBorder="1" applyAlignment="1">
      <alignment horizontal="center"/>
    </xf>
    <xf numFmtId="0" fontId="16" fillId="0" borderId="43" xfId="91" applyFont="1" applyFill="1" applyBorder="1"/>
    <xf numFmtId="49" fontId="16" fillId="0" borderId="11" xfId="91" applyNumberFormat="1" applyFont="1" applyFill="1" applyBorder="1" applyAlignment="1">
      <alignment horizontal="center"/>
    </xf>
    <xf numFmtId="49" fontId="16" fillId="0" borderId="30" xfId="91" applyNumberFormat="1" applyFont="1" applyFill="1" applyBorder="1" applyAlignment="1">
      <alignment horizontal="center"/>
    </xf>
    <xf numFmtId="0" fontId="16" fillId="0" borderId="30" xfId="91" applyFont="1" applyFill="1" applyBorder="1" applyAlignment="1"/>
    <xf numFmtId="0" fontId="14" fillId="0" borderId="0" xfId="81" applyFill="1"/>
    <xf numFmtId="41" fontId="16" fillId="0" borderId="30" xfId="91" applyNumberFormat="1" applyFont="1" applyFill="1" applyBorder="1" applyAlignment="1"/>
    <xf numFmtId="49" fontId="16" fillId="26" borderId="11" xfId="91" applyNumberFormat="1" applyFont="1" applyFill="1" applyBorder="1" applyAlignment="1">
      <alignment horizontal="center"/>
    </xf>
    <xf numFmtId="49" fontId="16" fillId="26" borderId="30" xfId="91" applyNumberFormat="1" applyFont="1" applyFill="1" applyBorder="1" applyAlignment="1">
      <alignment horizontal="center"/>
    </xf>
    <xf numFmtId="0" fontId="16" fillId="26" borderId="30" xfId="91" applyFont="1" applyFill="1" applyBorder="1" applyAlignment="1"/>
    <xf numFmtId="41" fontId="65" fillId="0" borderId="30" xfId="91" applyNumberFormat="1" applyFont="1" applyBorder="1" applyAlignment="1"/>
    <xf numFmtId="0" fontId="14" fillId="0" borderId="23" xfId="81" applyBorder="1"/>
    <xf numFmtId="0" fontId="14" fillId="0" borderId="49" xfId="81" applyBorder="1" applyAlignment="1">
      <alignment wrapText="1"/>
    </xf>
    <xf numFmtId="0" fontId="14" fillId="0" borderId="54" xfId="81" applyBorder="1" applyAlignment="1">
      <alignment wrapText="1"/>
    </xf>
    <xf numFmtId="0" fontId="76" fillId="0" borderId="26" xfId="81" applyFont="1" applyBorder="1" applyAlignment="1">
      <alignment horizontal="left" wrapText="1"/>
    </xf>
    <xf numFmtId="0" fontId="76" fillId="0" borderId="26" xfId="81" applyFont="1" applyBorder="1" applyAlignment="1">
      <alignment wrapText="1"/>
    </xf>
    <xf numFmtId="41" fontId="14" fillId="0" borderId="26" xfId="81" applyNumberFormat="1" applyBorder="1" applyAlignment="1"/>
    <xf numFmtId="43" fontId="74" fillId="0" borderId="23" xfId="81" applyNumberFormat="1" applyFont="1" applyBorder="1" applyAlignment="1"/>
    <xf numFmtId="0" fontId="14" fillId="0" borderId="0" xfId="81" applyAlignment="1">
      <alignment wrapText="1"/>
    </xf>
    <xf numFmtId="41" fontId="73" fillId="0" borderId="30" xfId="91" applyNumberFormat="1" applyFont="1" applyBorder="1" applyAlignment="1"/>
    <xf numFmtId="41" fontId="73" fillId="0" borderId="30" xfId="91" applyNumberFormat="1" applyFont="1" applyFill="1" applyBorder="1" applyAlignment="1"/>
    <xf numFmtId="43" fontId="64" fillId="0" borderId="30" xfId="81" applyNumberFormat="1" applyFont="1" applyBorder="1" applyAlignment="1"/>
    <xf numFmtId="49" fontId="29" fillId="0" borderId="43" xfId="91" applyNumberFormat="1" applyFont="1" applyBorder="1" applyAlignment="1">
      <alignment horizontal="center"/>
    </xf>
    <xf numFmtId="49" fontId="29" fillId="0" borderId="11" xfId="91" applyNumberFormat="1" applyFont="1" applyBorder="1" applyAlignment="1">
      <alignment horizontal="center" vertical="top"/>
    </xf>
    <xf numFmtId="0" fontId="63" fillId="0" borderId="30" xfId="91" applyFont="1" applyBorder="1" applyAlignment="1">
      <alignment horizontal="center"/>
    </xf>
    <xf numFmtId="0" fontId="29" fillId="0" borderId="30" xfId="91" applyFont="1" applyBorder="1" applyAlignment="1">
      <alignment horizontal="left"/>
    </xf>
    <xf numFmtId="0" fontId="75" fillId="0" borderId="43" xfId="91" applyFont="1" applyBorder="1"/>
    <xf numFmtId="0" fontId="75" fillId="0" borderId="11" xfId="91" applyFont="1" applyBorder="1"/>
    <xf numFmtId="0" fontId="74" fillId="0" borderId="30" xfId="81" applyFont="1" applyBorder="1" applyAlignment="1">
      <alignment wrapText="1"/>
    </xf>
    <xf numFmtId="49" fontId="16" fillId="0" borderId="30" xfId="81" applyNumberFormat="1" applyFont="1" applyBorder="1" applyAlignment="1">
      <alignment horizontal="left"/>
    </xf>
    <xf numFmtId="0" fontId="16" fillId="0" borderId="30" xfId="81" applyFont="1" applyBorder="1" applyAlignment="1">
      <alignment wrapText="1"/>
    </xf>
    <xf numFmtId="0" fontId="14" fillId="0" borderId="43" xfId="91" applyBorder="1"/>
    <xf numFmtId="0" fontId="14" fillId="0" borderId="11" xfId="91" applyBorder="1"/>
    <xf numFmtId="49" fontId="52" fillId="0" borderId="30" xfId="81" applyNumberFormat="1" applyFont="1" applyBorder="1" applyAlignment="1">
      <alignment horizontal="left"/>
    </xf>
    <xf numFmtId="0" fontId="52" fillId="0" borderId="11" xfId="91" applyFont="1" applyBorder="1"/>
    <xf numFmtId="0" fontId="52" fillId="0" borderId="30" xfId="81" applyFont="1" applyBorder="1" applyAlignment="1">
      <alignment wrapText="1"/>
    </xf>
    <xf numFmtId="49" fontId="52" fillId="0" borderId="30" xfId="81" applyNumberFormat="1" applyFont="1" applyBorder="1" applyAlignment="1">
      <alignment wrapText="1"/>
    </xf>
    <xf numFmtId="0" fontId="16" fillId="0" borderId="11" xfId="91" applyFont="1" applyBorder="1"/>
    <xf numFmtId="0" fontId="16" fillId="0" borderId="11" xfId="81" applyFont="1" applyBorder="1" applyAlignment="1">
      <alignment horizontal="center"/>
    </xf>
    <xf numFmtId="49" fontId="16" fillId="0" borderId="30" xfId="81" applyNumberFormat="1" applyFont="1" applyBorder="1" applyAlignment="1">
      <alignment horizontal="center"/>
    </xf>
    <xf numFmtId="49" fontId="16" fillId="0" borderId="30" xfId="81" applyNumberFormat="1" applyFont="1" applyBorder="1" applyAlignment="1">
      <alignment wrapText="1"/>
    </xf>
    <xf numFmtId="49" fontId="74" fillId="0" borderId="30" xfId="81" applyNumberFormat="1" applyFont="1" applyBorder="1" applyAlignment="1"/>
    <xf numFmtId="0" fontId="74" fillId="0" borderId="30" xfId="81" applyFont="1" applyBorder="1" applyAlignment="1"/>
    <xf numFmtId="41" fontId="14" fillId="0" borderId="0" xfId="81" applyNumberFormat="1"/>
    <xf numFmtId="0" fontId="11" fillId="0" borderId="0" xfId="0" applyFont="1" applyFill="1"/>
    <xf numFmtId="9" fontId="11" fillId="0" borderId="0" xfId="92" applyFont="1" applyFill="1"/>
    <xf numFmtId="0" fontId="11" fillId="0" borderId="25" xfId="0" applyFont="1" applyFill="1" applyBorder="1" applyAlignment="1">
      <alignment horizontal="center" wrapText="1"/>
    </xf>
    <xf numFmtId="0" fontId="11" fillId="0" borderId="25" xfId="0" applyFont="1" applyFill="1" applyBorder="1" applyAlignment="1">
      <alignment horizontal="center"/>
    </xf>
    <xf numFmtId="0" fontId="11" fillId="0" borderId="25" xfId="0" applyFont="1" applyFill="1" applyBorder="1"/>
    <xf numFmtId="3" fontId="11" fillId="0" borderId="25" xfId="0" applyNumberFormat="1" applyFont="1" applyFill="1" applyBorder="1" applyAlignment="1">
      <alignment horizontal="right"/>
    </xf>
    <xf numFmtId="173" fontId="11" fillId="0" borderId="0" xfId="0" applyNumberFormat="1" applyFont="1" applyFill="1"/>
    <xf numFmtId="10" fontId="11" fillId="0" borderId="0" xfId="0" applyNumberFormat="1" applyFont="1" applyFill="1"/>
    <xf numFmtId="3" fontId="11" fillId="0" borderId="0" xfId="0" applyNumberFormat="1" applyFont="1" applyFill="1"/>
    <xf numFmtId="4" fontId="11" fillId="0" borderId="0" xfId="92" applyNumberFormat="1" applyFont="1" applyFill="1"/>
    <xf numFmtId="4" fontId="11" fillId="0" borderId="0" xfId="92" applyNumberFormat="1" applyFont="1" applyFill="1" applyBorder="1"/>
    <xf numFmtId="0" fontId="11" fillId="0" borderId="27" xfId="0" applyFont="1" applyFill="1" applyBorder="1"/>
    <xf numFmtId="3" fontId="11" fillId="0" borderId="0" xfId="0" applyNumberFormat="1" applyFont="1" applyFill="1" applyBorder="1" applyAlignment="1">
      <alignment horizontal="right"/>
    </xf>
    <xf numFmtId="0" fontId="58" fillId="0" borderId="0" xfId="0" applyFont="1" applyFill="1"/>
    <xf numFmtId="0" fontId="58" fillId="0" borderId="0" xfId="0" applyFont="1" applyFill="1" applyAlignment="1">
      <alignment horizontal="center"/>
    </xf>
    <xf numFmtId="0" fontId="78" fillId="0" borderId="0" xfId="0" applyFont="1" applyFill="1" applyAlignment="1"/>
    <xf numFmtId="0" fontId="11" fillId="0" borderId="0" xfId="0" applyFont="1" applyFill="1" applyAlignment="1"/>
    <xf numFmtId="0" fontId="78" fillId="0" borderId="57" xfId="0" applyFont="1" applyFill="1" applyBorder="1" applyAlignment="1"/>
    <xf numFmtId="0" fontId="78" fillId="0" borderId="0" xfId="0" applyFont="1" applyFill="1" applyBorder="1" applyAlignment="1"/>
    <xf numFmtId="0" fontId="58" fillId="0" borderId="25" xfId="0" applyFont="1" applyFill="1" applyBorder="1" applyAlignment="1">
      <alignment horizontal="center" wrapText="1"/>
    </xf>
    <xf numFmtId="3" fontId="11" fillId="0" borderId="25" xfId="0" applyNumberFormat="1" applyFont="1" applyFill="1" applyBorder="1" applyAlignment="1">
      <alignment horizontal="right" wrapText="1"/>
    </xf>
    <xf numFmtId="3" fontId="11" fillId="0" borderId="0" xfId="0" applyNumberFormat="1" applyFont="1" applyFill="1" applyBorder="1" applyAlignment="1">
      <alignment horizontal="right" wrapText="1"/>
    </xf>
    <xf numFmtId="0" fontId="11" fillId="0" borderId="0" xfId="93" applyFont="1" applyFill="1"/>
    <xf numFmtId="9" fontId="11" fillId="0" borderId="0" xfId="80" applyFont="1" applyFill="1"/>
    <xf numFmtId="9" fontId="11" fillId="0" borderId="0" xfId="93" applyNumberFormat="1" applyFont="1" applyFill="1"/>
    <xf numFmtId="3" fontId="11" fillId="0" borderId="0" xfId="93" applyNumberFormat="1" applyFont="1" applyFill="1"/>
    <xf numFmtId="0" fontId="11" fillId="0" borderId="0" xfId="93" applyFont="1" applyFill="1" applyAlignment="1"/>
    <xf numFmtId="0" fontId="11" fillId="0" borderId="0" xfId="94"/>
    <xf numFmtId="0" fontId="49" fillId="0" borderId="25" xfId="78" applyFont="1" applyFill="1" applyBorder="1" applyAlignment="1">
      <alignment wrapText="1"/>
    </xf>
    <xf numFmtId="3" fontId="49" fillId="0" borderId="25" xfId="78" applyNumberFormat="1" applyFont="1" applyFill="1" applyBorder="1" applyAlignment="1">
      <alignment horizontal="right" wrapText="1"/>
    </xf>
    <xf numFmtId="0" fontId="49" fillId="0" borderId="25" xfId="78" applyFont="1" applyFill="1" applyBorder="1" applyAlignment="1"/>
    <xf numFmtId="4" fontId="49" fillId="0" borderId="25" xfId="94" applyNumberFormat="1" applyFont="1" applyFill="1" applyBorder="1" applyAlignment="1">
      <alignment horizontal="justify" wrapText="1"/>
    </xf>
    <xf numFmtId="175" fontId="49" fillId="0" borderId="25" xfId="78" applyNumberFormat="1" applyFont="1" applyFill="1" applyBorder="1" applyAlignment="1">
      <alignment horizontal="right" wrapText="1"/>
    </xf>
    <xf numFmtId="1" fontId="11" fillId="0" borderId="0" xfId="94" applyNumberFormat="1"/>
    <xf numFmtId="3" fontId="11" fillId="0" borderId="0" xfId="94" applyNumberFormat="1"/>
    <xf numFmtId="4" fontId="49" fillId="0" borderId="25" xfId="94" applyNumberFormat="1" applyFont="1" applyFill="1" applyBorder="1" applyAlignment="1">
      <alignment horizontal="left" wrapText="1"/>
    </xf>
    <xf numFmtId="0" fontId="49" fillId="0" borderId="25" xfId="94" applyFont="1" applyFill="1" applyBorder="1" applyAlignment="1">
      <alignment horizontal="left" wrapText="1"/>
    </xf>
    <xf numFmtId="0" fontId="11" fillId="0" borderId="0" xfId="94" applyBorder="1" applyAlignment="1">
      <alignment wrapText="1"/>
    </xf>
    <xf numFmtId="175" fontId="11" fillId="0" borderId="0" xfId="94" applyNumberFormat="1"/>
    <xf numFmtId="176" fontId="11" fillId="0" borderId="0" xfId="94" applyNumberFormat="1"/>
    <xf numFmtId="0" fontId="58" fillId="0" borderId="0" xfId="94" applyFont="1" applyAlignment="1">
      <alignment vertical="top"/>
    </xf>
    <xf numFmtId="177" fontId="11" fillId="0" borderId="0" xfId="94" applyNumberFormat="1"/>
    <xf numFmtId="0" fontId="11" fillId="0" borderId="0" xfId="0" applyFont="1" applyAlignment="1">
      <alignment horizontal="right"/>
    </xf>
    <xf numFmtId="0" fontId="11" fillId="0" borderId="25" xfId="0" applyFont="1" applyFill="1" applyBorder="1" applyAlignment="1">
      <alignment horizontal="center" vertical="center" wrapText="1"/>
    </xf>
    <xf numFmtId="14" fontId="11" fillId="0" borderId="25" xfId="0" applyNumberFormat="1" applyFont="1" applyFill="1" applyBorder="1" applyAlignment="1">
      <alignment horizontal="center"/>
    </xf>
    <xf numFmtId="3" fontId="79" fillId="0" borderId="25" xfId="95" applyNumberFormat="1" applyFont="1" applyBorder="1"/>
    <xf numFmtId="0" fontId="11" fillId="0" borderId="26" xfId="0" applyFont="1" applyFill="1" applyBorder="1" applyAlignment="1">
      <alignment horizontal="center" wrapText="1"/>
    </xf>
    <xf numFmtId="3" fontId="11" fillId="0" borderId="26" xfId="0" applyNumberFormat="1" applyFont="1" applyFill="1" applyBorder="1" applyAlignment="1">
      <alignment horizontal="right"/>
    </xf>
    <xf numFmtId="0" fontId="58" fillId="0" borderId="0" xfId="0" applyFont="1" applyFill="1" applyAlignment="1">
      <alignment horizontal="center" wrapText="1"/>
    </xf>
    <xf numFmtId="0" fontId="78" fillId="0" borderId="0" xfId="0" applyFont="1" applyFill="1" applyAlignment="1">
      <alignment vertical="center" wrapText="1"/>
    </xf>
    <xf numFmtId="0" fontId="11" fillId="0" borderId="23" xfId="0" applyFont="1" applyFill="1" applyBorder="1" applyAlignment="1">
      <alignment vertical="center" wrapText="1"/>
    </xf>
    <xf numFmtId="3" fontId="11" fillId="0" borderId="26" xfId="0" applyNumberFormat="1" applyFont="1" applyFill="1" applyBorder="1" applyAlignment="1">
      <alignment horizontal="right" vertical="center"/>
    </xf>
    <xf numFmtId="49" fontId="11" fillId="0" borderId="0" xfId="0" applyNumberFormat="1" applyFont="1" applyFill="1" applyBorder="1" applyAlignment="1">
      <alignment horizontal="center" vertical="center"/>
    </xf>
    <xf numFmtId="4" fontId="0" fillId="0" borderId="0" xfId="0" applyNumberFormat="1"/>
    <xf numFmtId="0" fontId="13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17" fontId="0" fillId="0" borderId="0" xfId="0" applyNumberFormat="1"/>
    <xf numFmtId="0" fontId="11" fillId="0" borderId="20" xfId="0" applyFont="1" applyFill="1" applyBorder="1" applyAlignment="1">
      <alignment horizontal="center" vertical="center" wrapText="1"/>
    </xf>
    <xf numFmtId="0" fontId="11" fillId="0" borderId="25" xfId="0" applyFont="1" applyFill="1" applyBorder="1" applyAlignment="1">
      <alignment horizontal="center" vertical="center"/>
    </xf>
    <xf numFmtId="49" fontId="11" fillId="0" borderId="25" xfId="0" applyNumberFormat="1" applyFont="1" applyFill="1" applyBorder="1" applyAlignment="1">
      <alignment horizontal="center" vertical="center"/>
    </xf>
    <xf numFmtId="0" fontId="11" fillId="0" borderId="25" xfId="0" applyFont="1" applyFill="1" applyBorder="1" applyAlignment="1">
      <alignment vertical="center"/>
    </xf>
    <xf numFmtId="3" fontId="11" fillId="0" borderId="25" xfId="0" applyNumberFormat="1" applyFont="1" applyFill="1" applyBorder="1" applyAlignment="1">
      <alignment horizontal="right" vertical="center"/>
    </xf>
    <xf numFmtId="0" fontId="11" fillId="0" borderId="0" xfId="0" applyFont="1" applyFill="1" applyAlignment="1">
      <alignment vertical="center"/>
    </xf>
    <xf numFmtId="0" fontId="58" fillId="25" borderId="25" xfId="0" applyFont="1" applyFill="1" applyBorder="1" applyAlignment="1">
      <alignment horizontal="center" vertical="center" wrapText="1"/>
    </xf>
    <xf numFmtId="1" fontId="58" fillId="25" borderId="25" xfId="0" applyNumberFormat="1" applyFont="1" applyFill="1" applyBorder="1" applyAlignment="1">
      <alignment horizontal="center" vertical="center" wrapText="1"/>
    </xf>
    <xf numFmtId="49" fontId="11" fillId="0" borderId="25" xfId="0" applyNumberFormat="1" applyFont="1" applyFill="1" applyBorder="1" applyAlignment="1">
      <alignment horizontal="right" vertical="center"/>
    </xf>
    <xf numFmtId="3" fontId="11" fillId="25" borderId="25" xfId="0" applyNumberFormat="1" applyFont="1" applyFill="1" applyBorder="1" applyAlignment="1">
      <alignment horizontal="right" vertical="center"/>
    </xf>
    <xf numFmtId="3" fontId="58" fillId="0" borderId="25" xfId="0" applyNumberFormat="1" applyFont="1" applyFill="1" applyBorder="1" applyAlignment="1">
      <alignment horizontal="right" vertical="center"/>
    </xf>
    <xf numFmtId="0" fontId="11" fillId="0" borderId="25" xfId="0" applyNumberFormat="1" applyFont="1" applyFill="1" applyBorder="1" applyAlignment="1">
      <alignment horizontal="right" vertical="center"/>
    </xf>
    <xf numFmtId="0" fontId="11" fillId="0" borderId="25" xfId="0" applyFont="1" applyFill="1" applyBorder="1" applyAlignment="1">
      <alignment horizontal="left" vertical="center"/>
    </xf>
    <xf numFmtId="0" fontId="11" fillId="24" borderId="25" xfId="0" applyFont="1" applyFill="1" applyBorder="1" applyAlignment="1">
      <alignment horizontal="left" vertical="center"/>
    </xf>
    <xf numFmtId="49" fontId="11" fillId="24" borderId="25" xfId="0" applyNumberFormat="1" applyFont="1" applyFill="1" applyBorder="1" applyAlignment="1">
      <alignment horizontal="right" vertical="center"/>
    </xf>
    <xf numFmtId="0" fontId="11" fillId="24" borderId="25" xfId="0" applyFont="1" applyFill="1" applyBorder="1" applyAlignment="1">
      <alignment vertical="center"/>
    </xf>
    <xf numFmtId="0" fontId="49" fillId="0" borderId="0" xfId="0" applyFont="1" applyAlignment="1"/>
    <xf numFmtId="0" fontId="11" fillId="24" borderId="25" xfId="0" applyFont="1" applyFill="1" applyBorder="1" applyAlignment="1">
      <alignment vertical="center" wrapText="1"/>
    </xf>
    <xf numFmtId="0" fontId="80" fillId="0" borderId="25" xfId="0" applyFont="1" applyFill="1" applyBorder="1" applyAlignment="1">
      <alignment horizontal="left"/>
    </xf>
    <xf numFmtId="3" fontId="58" fillId="0" borderId="25" xfId="0" applyNumberFormat="1" applyFont="1" applyFill="1" applyBorder="1"/>
    <xf numFmtId="0" fontId="81" fillId="0" borderId="0" xfId="0" applyFont="1" applyBorder="1" applyAlignment="1">
      <alignment horizontal="center"/>
    </xf>
    <xf numFmtId="0" fontId="11" fillId="0" borderId="0" xfId="0" applyFont="1" applyAlignment="1"/>
    <xf numFmtId="0" fontId="81" fillId="0" borderId="0" xfId="0" applyFont="1" applyFill="1" applyBorder="1" applyAlignment="1">
      <alignment horizontal="left"/>
    </xf>
    <xf numFmtId="0" fontId="81" fillId="25" borderId="0" xfId="0" applyFont="1" applyFill="1" applyBorder="1" applyAlignment="1">
      <alignment horizontal="left" vertical="top" wrapText="1"/>
    </xf>
    <xf numFmtId="0" fontId="11" fillId="0" borderId="0" xfId="0" applyFont="1" applyAlignment="1">
      <alignment horizontal="right" vertical="top"/>
    </xf>
    <xf numFmtId="3" fontId="11" fillId="25" borderId="0" xfId="0" applyNumberFormat="1" applyFont="1" applyFill="1" applyBorder="1" applyAlignment="1">
      <alignment horizontal="right" vertical="center"/>
    </xf>
    <xf numFmtId="1" fontId="11" fillId="0" borderId="0" xfId="0" applyNumberFormat="1" applyFont="1" applyFill="1" applyAlignment="1">
      <alignment horizontal="right"/>
    </xf>
    <xf numFmtId="0" fontId="81" fillId="0" borderId="0" xfId="0" applyFont="1" applyFill="1" applyBorder="1" applyAlignment="1">
      <alignment horizontal="center"/>
    </xf>
    <xf numFmtId="1" fontId="49" fillId="0" borderId="0" xfId="0" applyNumberFormat="1" applyFont="1" applyFill="1" applyAlignment="1">
      <alignment horizontal="right"/>
    </xf>
    <xf numFmtId="0" fontId="82" fillId="0" borderId="0" xfId="0" applyFont="1" applyFill="1" applyBorder="1" applyAlignment="1"/>
    <xf numFmtId="0" fontId="83" fillId="0" borderId="0" xfId="0" applyFont="1" applyFill="1" applyBorder="1" applyAlignment="1">
      <alignment horizontal="left" wrapText="1"/>
    </xf>
    <xf numFmtId="0" fontId="69" fillId="28" borderId="14" xfId="0" applyFont="1" applyFill="1" applyBorder="1" applyAlignment="1">
      <alignment horizontal="center" vertical="center" wrapText="1"/>
    </xf>
    <xf numFmtId="4" fontId="69" fillId="28" borderId="14" xfId="0" applyNumberFormat="1" applyFont="1" applyFill="1" applyBorder="1" applyAlignment="1">
      <alignment horizontal="center" vertical="center" wrapText="1"/>
    </xf>
    <xf numFmtId="0" fontId="11" fillId="24" borderId="14" xfId="0" applyFont="1" applyFill="1" applyBorder="1" applyAlignment="1">
      <alignment vertical="center" wrapText="1"/>
    </xf>
    <xf numFmtId="0" fontId="11" fillId="24" borderId="14" xfId="0" applyFont="1" applyFill="1" applyBorder="1" applyAlignment="1">
      <alignment horizontal="center" vertical="center"/>
    </xf>
    <xf numFmtId="0" fontId="11" fillId="24" borderId="59" xfId="0" applyFont="1" applyFill="1" applyBorder="1" applyAlignment="1">
      <alignment vertical="center" wrapText="1"/>
    </xf>
    <xf numFmtId="49" fontId="11" fillId="24" borderId="14" xfId="0" applyNumberFormat="1" applyFont="1" applyFill="1" applyBorder="1" applyAlignment="1">
      <alignment horizontal="right" vertical="center"/>
    </xf>
    <xf numFmtId="49" fontId="11" fillId="24" borderId="14" xfId="0" applyNumberFormat="1" applyFont="1" applyFill="1" applyBorder="1" applyAlignment="1">
      <alignment horizontal="center" vertical="center"/>
    </xf>
    <xf numFmtId="3" fontId="11" fillId="24" borderId="69" xfId="0" applyNumberFormat="1" applyFont="1" applyFill="1" applyBorder="1" applyAlignment="1">
      <alignment horizontal="right" vertical="center"/>
    </xf>
    <xf numFmtId="3" fontId="11" fillId="24" borderId="69" xfId="0" applyNumberFormat="1" applyFont="1" applyFill="1" applyBorder="1" applyAlignment="1">
      <alignment horizontal="center" vertical="center" wrapText="1"/>
    </xf>
    <xf numFmtId="0" fontId="11" fillId="24" borderId="14" xfId="0" applyFont="1" applyFill="1" applyBorder="1" applyAlignment="1">
      <alignment vertical="center"/>
    </xf>
    <xf numFmtId="3" fontId="11" fillId="24" borderId="14" xfId="0" applyNumberFormat="1" applyFont="1" applyFill="1" applyBorder="1" applyAlignment="1">
      <alignment vertical="center"/>
    </xf>
    <xf numFmtId="14" fontId="11" fillId="24" borderId="14" xfId="0" applyNumberFormat="1" applyFont="1" applyFill="1" applyBorder="1" applyAlignment="1">
      <alignment vertical="center"/>
    </xf>
    <xf numFmtId="0" fontId="11" fillId="24" borderId="14" xfId="0" applyNumberFormat="1" applyFont="1" applyFill="1" applyBorder="1" applyAlignment="1">
      <alignment horizontal="right" vertical="center"/>
    </xf>
    <xf numFmtId="0" fontId="11" fillId="24" borderId="69" xfId="0" applyFont="1" applyFill="1" applyBorder="1" applyAlignment="1">
      <alignment horizontal="center" vertical="center" wrapText="1"/>
    </xf>
    <xf numFmtId="0" fontId="11" fillId="24" borderId="14" xfId="0" applyFont="1" applyFill="1" applyBorder="1" applyAlignment="1">
      <alignment horizontal="right" vertical="center" wrapText="1"/>
    </xf>
    <xf numFmtId="3" fontId="11" fillId="24" borderId="14" xfId="0" applyNumberFormat="1" applyFont="1" applyFill="1" applyBorder="1" applyAlignment="1">
      <alignment horizontal="center" vertical="center" wrapText="1"/>
    </xf>
    <xf numFmtId="3" fontId="11" fillId="24" borderId="15" xfId="0" applyNumberFormat="1" applyFont="1" applyFill="1" applyBorder="1" applyAlignment="1">
      <alignment vertical="center"/>
    </xf>
    <xf numFmtId="0" fontId="11" fillId="24" borderId="15" xfId="0" applyFont="1" applyFill="1" applyBorder="1" applyAlignment="1">
      <alignment vertical="center"/>
    </xf>
    <xf numFmtId="3" fontId="81" fillId="24" borderId="15" xfId="0" applyNumberFormat="1" applyFont="1" applyFill="1" applyBorder="1" applyAlignment="1">
      <alignment vertical="center" wrapText="1"/>
    </xf>
    <xf numFmtId="14" fontId="11" fillId="24" borderId="15" xfId="0" applyNumberFormat="1" applyFont="1" applyFill="1" applyBorder="1" applyAlignment="1">
      <alignment vertical="center"/>
    </xf>
    <xf numFmtId="3" fontId="11" fillId="24" borderId="15" xfId="0" applyNumberFormat="1" applyFont="1" applyFill="1" applyBorder="1" applyAlignment="1">
      <alignment vertical="center" wrapText="1"/>
    </xf>
    <xf numFmtId="0" fontId="11" fillId="24" borderId="14" xfId="0" applyFont="1" applyFill="1" applyBorder="1" applyAlignment="1">
      <alignment horizontal="center" vertical="center" wrapText="1"/>
    </xf>
    <xf numFmtId="14" fontId="11" fillId="24" borderId="14" xfId="0" applyNumberFormat="1" applyFont="1" applyFill="1" applyBorder="1" applyAlignment="1">
      <alignment horizontal="right" vertical="center" wrapText="1"/>
    </xf>
    <xf numFmtId="3" fontId="11" fillId="24" borderId="14" xfId="0" applyNumberFormat="1" applyFont="1" applyFill="1" applyBorder="1" applyAlignment="1">
      <alignment horizontal="right" vertical="center" wrapText="1"/>
    </xf>
    <xf numFmtId="0" fontId="11" fillId="24" borderId="15" xfId="0" applyFont="1" applyFill="1" applyBorder="1" applyAlignment="1">
      <alignment horizontal="center" vertical="center" wrapText="1"/>
    </xf>
    <xf numFmtId="0" fontId="11" fillId="24" borderId="15" xfId="0" applyFont="1" applyFill="1" applyBorder="1" applyAlignment="1">
      <alignment vertical="center" wrapText="1"/>
    </xf>
    <xf numFmtId="49" fontId="11" fillId="24" borderId="15" xfId="0" applyNumberFormat="1" applyFont="1" applyFill="1" applyBorder="1" applyAlignment="1">
      <alignment horizontal="right" vertical="center"/>
    </xf>
    <xf numFmtId="49" fontId="11" fillId="24" borderId="15" xfId="0" applyNumberFormat="1" applyFont="1" applyFill="1" applyBorder="1" applyAlignment="1">
      <alignment horizontal="center" vertical="center"/>
    </xf>
    <xf numFmtId="3" fontId="11" fillId="24" borderId="14" xfId="0" applyNumberFormat="1" applyFont="1" applyFill="1" applyBorder="1" applyAlignment="1">
      <alignment vertical="center" wrapText="1"/>
    </xf>
    <xf numFmtId="0" fontId="11" fillId="24" borderId="31" xfId="0" applyFont="1" applyFill="1" applyBorder="1" applyAlignment="1">
      <alignment vertical="center"/>
    </xf>
    <xf numFmtId="0" fontId="11" fillId="24" borderId="15" xfId="0" applyFont="1" applyFill="1" applyBorder="1" applyAlignment="1">
      <alignment horizontal="center" vertical="center"/>
    </xf>
    <xf numFmtId="0" fontId="11" fillId="24" borderId="70" xfId="0" applyFont="1" applyFill="1" applyBorder="1" applyAlignment="1">
      <alignment vertical="center" wrapText="1"/>
    </xf>
    <xf numFmtId="0" fontId="11" fillId="24" borderId="15" xfId="0" applyNumberFormat="1" applyFont="1" applyFill="1" applyBorder="1" applyAlignment="1">
      <alignment horizontal="right" vertical="center"/>
    </xf>
    <xf numFmtId="49" fontId="11" fillId="24" borderId="70" xfId="0" applyNumberFormat="1" applyFont="1" applyFill="1" applyBorder="1" applyAlignment="1">
      <alignment horizontal="center" vertical="center"/>
    </xf>
    <xf numFmtId="4" fontId="11" fillId="24" borderId="70" xfId="0" applyNumberFormat="1" applyFont="1" applyFill="1" applyBorder="1" applyAlignment="1">
      <alignment vertical="center" wrapText="1"/>
    </xf>
    <xf numFmtId="0" fontId="11" fillId="24" borderId="17" xfId="0" applyFont="1" applyFill="1" applyBorder="1" applyAlignment="1">
      <alignment vertical="center"/>
    </xf>
    <xf numFmtId="0" fontId="11" fillId="24" borderId="16" xfId="0" applyFont="1" applyFill="1" applyBorder="1" applyAlignment="1">
      <alignment horizontal="center" vertical="center"/>
    </xf>
    <xf numFmtId="0" fontId="11" fillId="24" borderId="0" xfId="0" applyFont="1" applyFill="1" applyBorder="1" applyAlignment="1">
      <alignment vertical="center"/>
    </xf>
    <xf numFmtId="0" fontId="11" fillId="24" borderId="16" xfId="0" applyFont="1" applyFill="1" applyBorder="1" applyAlignment="1">
      <alignment horizontal="right" vertical="center"/>
    </xf>
    <xf numFmtId="0" fontId="11" fillId="24" borderId="0" xfId="0" applyFont="1" applyFill="1" applyBorder="1" applyAlignment="1">
      <alignment horizontal="center" vertical="center"/>
    </xf>
    <xf numFmtId="3" fontId="11" fillId="24" borderId="11" xfId="0" applyNumberFormat="1" applyFont="1" applyFill="1" applyBorder="1" applyAlignment="1">
      <alignment horizontal="right" vertical="center"/>
    </xf>
    <xf numFmtId="3" fontId="11" fillId="24" borderId="0" xfId="0" applyNumberFormat="1" applyFont="1" applyFill="1" applyBorder="1" applyAlignment="1">
      <alignment vertical="center"/>
    </xf>
    <xf numFmtId="3" fontId="11" fillId="24" borderId="16" xfId="0" applyNumberFormat="1" applyFont="1" applyFill="1" applyBorder="1" applyAlignment="1">
      <alignment vertical="center"/>
    </xf>
    <xf numFmtId="4" fontId="11" fillId="24" borderId="0" xfId="0" applyNumberFormat="1" applyFont="1" applyFill="1" applyBorder="1" applyAlignment="1">
      <alignment vertical="center" wrapText="1"/>
    </xf>
    <xf numFmtId="0" fontId="11" fillId="24" borderId="71" xfId="0" applyFont="1" applyFill="1" applyBorder="1" applyAlignment="1">
      <alignment vertical="center"/>
    </xf>
    <xf numFmtId="0" fontId="11" fillId="24" borderId="13" xfId="0" applyFont="1" applyFill="1" applyBorder="1" applyAlignment="1">
      <alignment horizontal="center" vertical="center"/>
    </xf>
    <xf numFmtId="0" fontId="11" fillId="24" borderId="68" xfId="0" applyFont="1" applyFill="1" applyBorder="1" applyAlignment="1">
      <alignment vertical="center"/>
    </xf>
    <xf numFmtId="0" fontId="11" fillId="24" borderId="13" xfId="0" applyFont="1" applyFill="1" applyBorder="1" applyAlignment="1">
      <alignment horizontal="right" vertical="center"/>
    </xf>
    <xf numFmtId="0" fontId="11" fillId="24" borderId="68" xfId="0" applyFont="1" applyFill="1" applyBorder="1" applyAlignment="1">
      <alignment horizontal="center" vertical="center"/>
    </xf>
    <xf numFmtId="3" fontId="11" fillId="24" borderId="12" xfId="0" applyNumberFormat="1" applyFont="1" applyFill="1" applyBorder="1" applyAlignment="1">
      <alignment horizontal="right" vertical="center"/>
    </xf>
    <xf numFmtId="14" fontId="11" fillId="24" borderId="15" xfId="0" applyNumberFormat="1" applyFont="1" applyFill="1" applyBorder="1" applyAlignment="1">
      <alignment horizontal="right" vertical="center" wrapText="1"/>
    </xf>
    <xf numFmtId="0" fontId="11" fillId="24" borderId="16" xfId="0" applyFont="1" applyFill="1" applyBorder="1" applyAlignment="1">
      <alignment vertical="center" wrapText="1"/>
    </xf>
    <xf numFmtId="0" fontId="11" fillId="24" borderId="16" xfId="0" applyFont="1" applyFill="1" applyBorder="1" applyAlignment="1">
      <alignment horizontal="center" vertical="center" wrapText="1"/>
    </xf>
    <xf numFmtId="0" fontId="11" fillId="24" borderId="17" xfId="0" applyFont="1" applyFill="1" applyBorder="1" applyAlignment="1">
      <alignment vertical="center" wrapText="1"/>
    </xf>
    <xf numFmtId="49" fontId="11" fillId="24" borderId="16" xfId="0" applyNumberFormat="1" applyFont="1" applyFill="1" applyBorder="1" applyAlignment="1">
      <alignment horizontal="right" vertical="center"/>
    </xf>
    <xf numFmtId="49" fontId="11" fillId="24" borderId="13" xfId="0" applyNumberFormat="1" applyFont="1" applyFill="1" applyBorder="1" applyAlignment="1">
      <alignment horizontal="center" vertical="center"/>
    </xf>
    <xf numFmtId="0" fontId="11" fillId="24" borderId="31" xfId="0" applyFont="1" applyFill="1" applyBorder="1" applyAlignment="1">
      <alignment vertical="center" wrapText="1"/>
    </xf>
    <xf numFmtId="0" fontId="11" fillId="24" borderId="12" xfId="0" applyFont="1" applyFill="1" applyBorder="1" applyAlignment="1">
      <alignment horizontal="center" vertical="center" wrapText="1"/>
    </xf>
    <xf numFmtId="0" fontId="11" fillId="24" borderId="13" xfId="0" applyFont="1" applyFill="1" applyBorder="1" applyAlignment="1">
      <alignment horizontal="right" vertical="center" wrapText="1"/>
    </xf>
    <xf numFmtId="3" fontId="11" fillId="24" borderId="13" xfId="0" applyNumberFormat="1" applyFont="1" applyFill="1" applyBorder="1" applyAlignment="1">
      <alignment horizontal="right" vertical="center" wrapText="1"/>
    </xf>
    <xf numFmtId="0" fontId="11" fillId="24" borderId="59" xfId="0" applyFont="1" applyFill="1" applyBorder="1" applyAlignment="1">
      <alignment horizontal="left" vertical="center" wrapText="1"/>
    </xf>
    <xf numFmtId="4" fontId="11" fillId="24" borderId="12" xfId="0" applyNumberFormat="1" applyFont="1" applyFill="1" applyBorder="1" applyAlignment="1">
      <alignment vertical="center"/>
    </xf>
    <xf numFmtId="4" fontId="11" fillId="24" borderId="13" xfId="0" applyNumberFormat="1" applyFont="1" applyFill="1" applyBorder="1" applyAlignment="1">
      <alignment horizontal="right" vertical="center"/>
    </xf>
    <xf numFmtId="3" fontId="11" fillId="24" borderId="13" xfId="0" applyNumberFormat="1" applyFont="1" applyFill="1" applyBorder="1" applyAlignment="1">
      <alignment horizontal="right" vertical="center"/>
    </xf>
    <xf numFmtId="14" fontId="11" fillId="24" borderId="13" xfId="0" applyNumberFormat="1" applyFont="1" applyFill="1" applyBorder="1" applyAlignment="1">
      <alignment vertical="center"/>
    </xf>
    <xf numFmtId="0" fontId="11" fillId="24" borderId="69" xfId="0" applyFont="1" applyFill="1" applyBorder="1" applyAlignment="1">
      <alignment vertical="center"/>
    </xf>
    <xf numFmtId="14" fontId="11" fillId="24" borderId="14" xfId="0" applyNumberFormat="1" applyFont="1" applyFill="1" applyBorder="1" applyAlignment="1">
      <alignment horizontal="right" vertical="center"/>
    </xf>
    <xf numFmtId="0" fontId="11" fillId="24" borderId="14" xfId="0" applyFont="1" applyFill="1" applyBorder="1" applyAlignment="1">
      <alignment horizontal="left" vertical="center" wrapText="1"/>
    </xf>
    <xf numFmtId="0" fontId="11" fillId="24" borderId="69" xfId="0" applyFont="1" applyFill="1" applyBorder="1" applyAlignment="1">
      <alignment horizontal="center" vertical="center"/>
    </xf>
    <xf numFmtId="0" fontId="11" fillId="24" borderId="13" xfId="0" applyFont="1" applyFill="1" applyBorder="1" applyAlignment="1">
      <alignment vertical="center"/>
    </xf>
    <xf numFmtId="0" fontId="11" fillId="24" borderId="71" xfId="0" applyFont="1" applyFill="1" applyBorder="1" applyAlignment="1">
      <alignment vertical="center" wrapText="1"/>
    </xf>
    <xf numFmtId="0" fontId="11" fillId="24" borderId="12" xfId="0" applyFont="1" applyFill="1" applyBorder="1" applyAlignment="1">
      <alignment horizontal="center" vertical="center"/>
    </xf>
    <xf numFmtId="3" fontId="11" fillId="24" borderId="13" xfId="0" applyNumberFormat="1" applyFont="1" applyFill="1" applyBorder="1" applyAlignment="1">
      <alignment vertical="center"/>
    </xf>
    <xf numFmtId="3" fontId="11" fillId="24" borderId="69" xfId="0" applyNumberFormat="1" applyFont="1" applyFill="1" applyBorder="1" applyAlignment="1">
      <alignment vertical="center"/>
    </xf>
    <xf numFmtId="0" fontId="11" fillId="24" borderId="13" xfId="96" applyFont="1" applyFill="1" applyBorder="1" applyAlignment="1">
      <alignment vertical="center" wrapText="1"/>
    </xf>
    <xf numFmtId="0" fontId="11" fillId="24" borderId="13" xfId="96" applyFont="1" applyFill="1" applyBorder="1" applyAlignment="1">
      <alignment horizontal="center" vertical="center" wrapText="1"/>
    </xf>
    <xf numFmtId="0" fontId="11" fillId="24" borderId="71" xfId="96" applyFont="1" applyFill="1" applyBorder="1" applyAlignment="1">
      <alignment vertical="center" wrapText="1"/>
    </xf>
    <xf numFmtId="49" fontId="11" fillId="24" borderId="13" xfId="96" applyNumberFormat="1" applyFont="1" applyFill="1" applyBorder="1" applyAlignment="1">
      <alignment horizontal="center" vertical="center"/>
    </xf>
    <xf numFmtId="0" fontId="11" fillId="24" borderId="13" xfId="96" applyNumberFormat="1" applyFont="1" applyFill="1" applyBorder="1" applyAlignment="1">
      <alignment horizontal="right" vertical="center"/>
    </xf>
    <xf numFmtId="0" fontId="11" fillId="24" borderId="14" xfId="0" applyFont="1" applyFill="1" applyBorder="1" applyAlignment="1">
      <alignment horizontal="right" vertical="center"/>
    </xf>
    <xf numFmtId="0" fontId="11" fillId="24" borderId="69" xfId="0" applyFont="1" applyFill="1" applyBorder="1" applyAlignment="1">
      <alignment vertical="center" wrapText="1"/>
    </xf>
    <xf numFmtId="1" fontId="11" fillId="24" borderId="15" xfId="0" applyNumberFormat="1" applyFont="1" applyFill="1" applyBorder="1" applyAlignment="1">
      <alignment horizontal="right" vertical="center"/>
    </xf>
    <xf numFmtId="1" fontId="11" fillId="24" borderId="15" xfId="0" applyNumberFormat="1" applyFont="1" applyFill="1" applyBorder="1" applyAlignment="1">
      <alignment horizontal="center" vertical="center"/>
    </xf>
    <xf numFmtId="0" fontId="11" fillId="24" borderId="11" xfId="0" applyFont="1" applyFill="1" applyBorder="1" applyAlignment="1">
      <alignment horizontal="center" vertical="center" wrapText="1"/>
    </xf>
    <xf numFmtId="0" fontId="11" fillId="24" borderId="16" xfId="0" applyFont="1" applyFill="1" applyBorder="1" applyAlignment="1">
      <alignment horizontal="right" vertical="center" wrapText="1"/>
    </xf>
    <xf numFmtId="3" fontId="11" fillId="24" borderId="16" xfId="0" applyNumberFormat="1" applyFont="1" applyFill="1" applyBorder="1" applyAlignment="1">
      <alignment horizontal="right" vertical="center" wrapText="1"/>
    </xf>
    <xf numFmtId="0" fontId="11" fillId="24" borderId="70" xfId="0" applyFont="1" applyFill="1" applyBorder="1" applyAlignment="1">
      <alignment horizontal="center" vertical="center"/>
    </xf>
    <xf numFmtId="0" fontId="11" fillId="24" borderId="72" xfId="0" applyFont="1" applyFill="1" applyBorder="1" applyAlignment="1">
      <alignment horizontal="center" vertical="center" wrapText="1"/>
    </xf>
    <xf numFmtId="0" fontId="11" fillId="24" borderId="15" xfId="0" applyFont="1" applyFill="1" applyBorder="1" applyAlignment="1">
      <alignment horizontal="right" vertical="center" wrapText="1"/>
    </xf>
    <xf numFmtId="3" fontId="11" fillId="24" borderId="72" xfId="0" applyNumberFormat="1" applyFont="1" applyFill="1" applyBorder="1" applyAlignment="1">
      <alignment horizontal="right" vertical="center" wrapText="1"/>
    </xf>
    <xf numFmtId="3" fontId="11" fillId="24" borderId="70" xfId="0" applyNumberFormat="1" applyFont="1" applyFill="1" applyBorder="1" applyAlignment="1">
      <alignment vertical="center"/>
    </xf>
    <xf numFmtId="0" fontId="11" fillId="24" borderId="70" xfId="0" applyFont="1" applyFill="1" applyBorder="1" applyAlignment="1">
      <alignment vertical="center"/>
    </xf>
    <xf numFmtId="0" fontId="11" fillId="24" borderId="68" xfId="0" applyFont="1" applyFill="1" applyBorder="1" applyAlignment="1">
      <alignment vertical="center" wrapText="1"/>
    </xf>
    <xf numFmtId="49" fontId="11" fillId="24" borderId="13" xfId="0" applyNumberFormat="1" applyFont="1" applyFill="1" applyBorder="1" applyAlignment="1">
      <alignment horizontal="right" vertical="center"/>
    </xf>
    <xf numFmtId="3" fontId="11" fillId="24" borderId="12" xfId="0" applyNumberFormat="1" applyFont="1" applyFill="1" applyBorder="1" applyAlignment="1">
      <alignment horizontal="right" vertical="center" wrapText="1"/>
    </xf>
    <xf numFmtId="3" fontId="11" fillId="24" borderId="68" xfId="0" applyNumberFormat="1" applyFont="1" applyFill="1" applyBorder="1" applyAlignment="1">
      <alignment vertical="center"/>
    </xf>
    <xf numFmtId="14" fontId="11" fillId="24" borderId="13" xfId="0" applyNumberFormat="1" applyFont="1" applyFill="1" applyBorder="1" applyAlignment="1">
      <alignment horizontal="right" vertical="center" wrapText="1"/>
    </xf>
    <xf numFmtId="14" fontId="0" fillId="24" borderId="14" xfId="0" applyNumberFormat="1" applyFill="1" applyBorder="1" applyAlignment="1">
      <alignment vertical="center"/>
    </xf>
    <xf numFmtId="3" fontId="11" fillId="24" borderId="14" xfId="0" applyNumberFormat="1" applyFont="1" applyFill="1" applyBorder="1" applyAlignment="1">
      <alignment horizontal="right" vertical="center"/>
    </xf>
    <xf numFmtId="3" fontId="11" fillId="24" borderId="15" xfId="0" applyNumberFormat="1" applyFont="1" applyFill="1" applyBorder="1" applyAlignment="1">
      <alignment horizontal="right" vertical="center"/>
    </xf>
    <xf numFmtId="14" fontId="11" fillId="24" borderId="14" xfId="0" applyNumberFormat="1" applyFont="1" applyFill="1" applyBorder="1" applyAlignment="1">
      <alignment horizontal="center" vertical="center" wrapText="1"/>
    </xf>
    <xf numFmtId="4" fontId="11" fillId="24" borderId="14" xfId="0" applyNumberFormat="1" applyFont="1" applyFill="1" applyBorder="1" applyAlignment="1">
      <alignment vertical="center" wrapText="1"/>
    </xf>
    <xf numFmtId="14" fontId="11" fillId="24" borderId="13" xfId="0" applyNumberFormat="1" applyFont="1" applyFill="1" applyBorder="1" applyAlignment="1">
      <alignment horizontal="center" vertical="center" wrapText="1"/>
    </xf>
    <xf numFmtId="3" fontId="11" fillId="24" borderId="13" xfId="0" applyNumberFormat="1" applyFont="1" applyFill="1" applyBorder="1" applyAlignment="1">
      <alignment horizontal="center" vertical="center" wrapText="1"/>
    </xf>
    <xf numFmtId="0" fontId="11" fillId="24" borderId="59" xfId="0" applyFont="1" applyFill="1" applyBorder="1" applyAlignment="1">
      <alignment vertical="center"/>
    </xf>
    <xf numFmtId="3" fontId="11" fillId="24" borderId="14" xfId="0" applyNumberFormat="1" applyFont="1" applyFill="1" applyBorder="1" applyAlignment="1">
      <alignment horizontal="center" vertical="center"/>
    </xf>
    <xf numFmtId="4" fontId="11" fillId="24" borderId="69" xfId="0" applyNumberFormat="1" applyFont="1" applyFill="1" applyBorder="1" applyAlignment="1">
      <alignment horizontal="right" vertical="center" wrapText="1"/>
    </xf>
    <xf numFmtId="4" fontId="11" fillId="24" borderId="14" xfId="0" applyNumberFormat="1" applyFont="1" applyFill="1" applyBorder="1" applyAlignment="1">
      <alignment horizontal="right" vertical="center" wrapText="1"/>
    </xf>
    <xf numFmtId="3" fontId="11" fillId="24" borderId="15" xfId="0" applyNumberFormat="1" applyFont="1" applyFill="1" applyBorder="1" applyAlignment="1">
      <alignment horizontal="center" vertical="center" wrapText="1"/>
    </xf>
    <xf numFmtId="0" fontId="69" fillId="27" borderId="59" xfId="0" applyFont="1" applyFill="1" applyBorder="1"/>
    <xf numFmtId="0" fontId="69" fillId="27" borderId="37" xfId="0" applyFont="1" applyFill="1" applyBorder="1"/>
    <xf numFmtId="0" fontId="69" fillId="27" borderId="37" xfId="0" applyFont="1" applyFill="1" applyBorder="1" applyAlignment="1">
      <alignment horizontal="right"/>
    </xf>
    <xf numFmtId="0" fontId="69" fillId="27" borderId="37" xfId="0" applyFont="1" applyFill="1" applyBorder="1" applyAlignment="1">
      <alignment horizontal="center"/>
    </xf>
    <xf numFmtId="3" fontId="69" fillId="27" borderId="37" xfId="0" applyNumberFormat="1" applyFont="1" applyFill="1" applyBorder="1" applyAlignment="1">
      <alignment horizontal="right"/>
    </xf>
    <xf numFmtId="4" fontId="69" fillId="27" borderId="37" xfId="0" applyNumberFormat="1" applyFont="1" applyFill="1" applyBorder="1" applyAlignment="1">
      <alignment horizontal="right"/>
    </xf>
    <xf numFmtId="4" fontId="69" fillId="27" borderId="69" xfId="0" applyNumberFormat="1" applyFont="1" applyFill="1" applyBorder="1" applyAlignment="1">
      <alignment horizontal="right"/>
    </xf>
    <xf numFmtId="3" fontId="69" fillId="27" borderId="59" xfId="0" applyNumberFormat="1" applyFont="1" applyFill="1" applyBorder="1" applyAlignment="1">
      <alignment horizontal="right"/>
    </xf>
    <xf numFmtId="3" fontId="69" fillId="27" borderId="14" xfId="0" applyNumberFormat="1" applyFont="1" applyFill="1" applyBorder="1" applyAlignment="1"/>
    <xf numFmtId="3" fontId="69" fillId="27" borderId="59" xfId="0" applyNumberFormat="1" applyFont="1" applyFill="1" applyBorder="1" applyAlignment="1"/>
    <xf numFmtId="4" fontId="69" fillId="27" borderId="59" xfId="0" applyNumberFormat="1" applyFont="1" applyFill="1" applyBorder="1" applyAlignment="1"/>
    <xf numFmtId="3" fontId="69" fillId="27" borderId="69" xfId="0" applyNumberFormat="1" applyFont="1" applyFill="1" applyBorder="1" applyAlignment="1"/>
    <xf numFmtId="0" fontId="69" fillId="0" borderId="0" xfId="0" applyFont="1" applyFill="1" applyBorder="1"/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174" fontId="69" fillId="0" borderId="0" xfId="0" applyNumberFormat="1" applyFont="1" applyFill="1" applyBorder="1" applyAlignment="1">
      <alignment horizontal="center"/>
    </xf>
    <xf numFmtId="0" fontId="58" fillId="0" borderId="0" xfId="0" applyFont="1" applyFill="1" applyAlignment="1">
      <alignment horizontal="left"/>
    </xf>
    <xf numFmtId="0" fontId="11" fillId="0" borderId="0" xfId="0" applyFont="1" applyFill="1" applyAlignment="1">
      <alignment horizontal="right"/>
    </xf>
    <xf numFmtId="0" fontId="11" fillId="0" borderId="0" xfId="0" applyFont="1" applyFill="1" applyAlignment="1">
      <alignment horizontal="center"/>
    </xf>
    <xf numFmtId="0" fontId="0" fillId="25" borderId="0" xfId="0" applyFill="1" applyBorder="1"/>
    <xf numFmtId="4" fontId="11" fillId="0" borderId="0" xfId="0" applyNumberFormat="1" applyFont="1" applyFill="1"/>
    <xf numFmtId="0" fontId="15" fillId="25" borderId="0" xfId="0" applyFont="1" applyFill="1" applyBorder="1"/>
    <xf numFmtId="0" fontId="11" fillId="24" borderId="14" xfId="0" applyFont="1" applyFill="1" applyBorder="1" applyAlignment="1">
      <alignment horizontal="left" vertical="center"/>
    </xf>
    <xf numFmtId="0" fontId="11" fillId="24" borderId="14" xfId="0" applyNumberFormat="1" applyFont="1" applyFill="1" applyBorder="1" applyAlignment="1">
      <alignment horizontal="right" vertical="center" wrapText="1"/>
    </xf>
    <xf numFmtId="49" fontId="11" fillId="24" borderId="14" xfId="0" applyNumberFormat="1" applyFont="1" applyFill="1" applyBorder="1" applyAlignment="1">
      <alignment horizontal="center" vertical="center" wrapText="1"/>
    </xf>
    <xf numFmtId="1" fontId="11" fillId="24" borderId="13" xfId="0" applyNumberFormat="1" applyFont="1" applyFill="1" applyBorder="1" applyAlignment="1">
      <alignment horizontal="right" vertical="center" wrapText="1"/>
    </xf>
    <xf numFmtId="0" fontId="11" fillId="24" borderId="15" xfId="0" applyFont="1" applyFill="1" applyBorder="1" applyAlignment="1">
      <alignment horizontal="left" vertical="center" wrapText="1"/>
    </xf>
    <xf numFmtId="0" fontId="11" fillId="24" borderId="15" xfId="0" applyFont="1" applyFill="1" applyBorder="1" applyAlignment="1">
      <alignment horizontal="right" vertical="center"/>
    </xf>
    <xf numFmtId="0" fontId="69" fillId="27" borderId="59" xfId="0" applyFont="1" applyFill="1" applyBorder="1" applyAlignment="1">
      <alignment vertical="top" wrapText="1"/>
    </xf>
    <xf numFmtId="0" fontId="15" fillId="27" borderId="37" xfId="0" applyFont="1" applyFill="1" applyBorder="1"/>
    <xf numFmtId="0" fontId="15" fillId="27" borderId="37" xfId="0" applyFont="1" applyFill="1" applyBorder="1" applyAlignment="1">
      <alignment horizontal="center"/>
    </xf>
    <xf numFmtId="3" fontId="69" fillId="27" borderId="37" xfId="0" applyNumberFormat="1" applyFont="1" applyFill="1" applyBorder="1"/>
    <xf numFmtId="3" fontId="69" fillId="27" borderId="69" xfId="0" applyNumberFormat="1" applyFont="1" applyFill="1" applyBorder="1"/>
    <xf numFmtId="1" fontId="69" fillId="27" borderId="14" xfId="0" applyNumberFormat="1" applyFont="1" applyFill="1" applyBorder="1"/>
    <xf numFmtId="1" fontId="69" fillId="27" borderId="59" xfId="0" applyNumberFormat="1" applyFont="1" applyFill="1" applyBorder="1"/>
    <xf numFmtId="4" fontId="69" fillId="27" borderId="59" xfId="0" applyNumberFormat="1" applyFont="1" applyFill="1" applyBorder="1"/>
    <xf numFmtId="3" fontId="69" fillId="27" borderId="14" xfId="0" applyNumberFormat="1" applyFont="1" applyFill="1" applyBorder="1"/>
    <xf numFmtId="0" fontId="69" fillId="0" borderId="0" xfId="0" applyFont="1" applyFill="1" applyBorder="1" applyAlignment="1">
      <alignment vertical="top" wrapText="1"/>
    </xf>
    <xf numFmtId="0" fontId="15" fillId="0" borderId="0" xfId="0" applyFont="1" applyFill="1" applyBorder="1" applyAlignment="1">
      <alignment horizontal="center"/>
    </xf>
    <xf numFmtId="4" fontId="69" fillId="0" borderId="0" xfId="0" applyNumberFormat="1" applyFont="1" applyFill="1" applyBorder="1" applyAlignment="1">
      <alignment horizontal="right"/>
    </xf>
    <xf numFmtId="4" fontId="69" fillId="0" borderId="0" xfId="0" applyNumberFormat="1" applyFont="1" applyFill="1" applyBorder="1"/>
    <xf numFmtId="0" fontId="82" fillId="25" borderId="0" xfId="0" applyFont="1" applyFill="1" applyBorder="1" applyAlignment="1"/>
    <xf numFmtId="0" fontId="81" fillId="0" borderId="0" xfId="0" applyFont="1" applyBorder="1"/>
    <xf numFmtId="0" fontId="0" fillId="0" borderId="0" xfId="0" applyAlignment="1">
      <alignment horizontal="center"/>
    </xf>
    <xf numFmtId="0" fontId="0" fillId="25" borderId="0" xfId="0" applyFill="1"/>
    <xf numFmtId="0" fontId="84" fillId="0" borderId="0" xfId="0" applyFont="1" applyBorder="1" applyAlignment="1">
      <alignment horizontal="center"/>
    </xf>
    <xf numFmtId="0" fontId="82" fillId="25" borderId="0" xfId="0" applyFont="1" applyFill="1" applyBorder="1" applyAlignment="1">
      <alignment horizontal="left" vertical="top"/>
    </xf>
    <xf numFmtId="0" fontId="82" fillId="0" borderId="0" xfId="0" applyFont="1" applyBorder="1" applyAlignment="1">
      <alignment horizontal="center"/>
    </xf>
    <xf numFmtId="0" fontId="84" fillId="0" borderId="0" xfId="0" applyFont="1" applyFill="1" applyBorder="1" applyAlignment="1">
      <alignment horizontal="center"/>
    </xf>
    <xf numFmtId="0" fontId="84" fillId="25" borderId="0" xfId="0" applyFont="1" applyFill="1" applyBorder="1" applyAlignment="1">
      <alignment horizontal="center"/>
    </xf>
    <xf numFmtId="0" fontId="69" fillId="0" borderId="0" xfId="0" applyFont="1"/>
    <xf numFmtId="49" fontId="69" fillId="0" borderId="0" xfId="0" applyNumberFormat="1" applyFont="1"/>
    <xf numFmtId="0" fontId="0" fillId="0" borderId="0" xfId="0" applyBorder="1" applyAlignment="1">
      <alignment horizontal="center"/>
    </xf>
    <xf numFmtId="49" fontId="67" fillId="0" borderId="58" xfId="78" applyNumberFormat="1" applyFont="1" applyFill="1" applyBorder="1" applyAlignment="1">
      <alignment horizontal="center" vertical="center"/>
    </xf>
    <xf numFmtId="0" fontId="67" fillId="0" borderId="14" xfId="78" applyFont="1" applyFill="1" applyBorder="1" applyAlignment="1">
      <alignment horizontal="center" vertical="center" wrapText="1"/>
    </xf>
    <xf numFmtId="0" fontId="67" fillId="0" borderId="59" xfId="78" applyFont="1" applyFill="1" applyBorder="1" applyAlignment="1">
      <alignment horizontal="center" vertical="center" wrapText="1"/>
    </xf>
    <xf numFmtId="0" fontId="67" fillId="0" borderId="60" xfId="78" applyFont="1" applyFill="1" applyBorder="1" applyAlignment="1">
      <alignment horizontal="center" vertical="center" wrapText="1"/>
    </xf>
    <xf numFmtId="174" fontId="67" fillId="0" borderId="58" xfId="93" applyNumberFormat="1" applyFont="1" applyFill="1" applyBorder="1" applyAlignment="1">
      <alignment horizontal="left" vertical="center"/>
    </xf>
    <xf numFmtId="3" fontId="67" fillId="0" borderId="14" xfId="93" applyNumberFormat="1" applyFont="1" applyFill="1" applyBorder="1"/>
    <xf numFmtId="3" fontId="49" fillId="0" borderId="14" xfId="93" applyNumberFormat="1" applyFont="1" applyFill="1" applyBorder="1"/>
    <xf numFmtId="3" fontId="49" fillId="0" borderId="59" xfId="93" applyNumberFormat="1" applyFont="1" applyFill="1" applyBorder="1"/>
    <xf numFmtId="10" fontId="49" fillId="0" borderId="60" xfId="93" applyNumberFormat="1" applyFont="1" applyFill="1" applyBorder="1"/>
    <xf numFmtId="3" fontId="85" fillId="0" borderId="59" xfId="93" applyNumberFormat="1" applyFont="1" applyFill="1" applyBorder="1"/>
    <xf numFmtId="10" fontId="86" fillId="0" borderId="60" xfId="93" applyNumberFormat="1" applyFont="1" applyFill="1" applyBorder="1"/>
    <xf numFmtId="174" fontId="67" fillId="0" borderId="61" xfId="78" applyNumberFormat="1" applyFont="1" applyFill="1" applyBorder="1" applyAlignment="1">
      <alignment horizontal="left" vertical="center"/>
    </xf>
    <xf numFmtId="3" fontId="49" fillId="0" borderId="62" xfId="78" applyNumberFormat="1" applyFont="1" applyFill="1" applyBorder="1"/>
    <xf numFmtId="10" fontId="49" fillId="0" borderId="63" xfId="78" applyNumberFormat="1" applyFont="1" applyFill="1" applyBorder="1"/>
    <xf numFmtId="174" fontId="67" fillId="0" borderId="64" xfId="78" applyNumberFormat="1" applyFont="1" applyFill="1" applyBorder="1" applyAlignment="1">
      <alignment horizontal="left" vertical="center"/>
    </xf>
    <xf numFmtId="3" fontId="67" fillId="0" borderId="65" xfId="93" applyNumberFormat="1" applyFont="1" applyFill="1" applyBorder="1"/>
    <xf numFmtId="10" fontId="86" fillId="0" borderId="63" xfId="78" applyNumberFormat="1" applyFont="1" applyFill="1" applyBorder="1"/>
    <xf numFmtId="174" fontId="67" fillId="0" borderId="49" xfId="78" applyNumberFormat="1" applyFont="1" applyFill="1" applyBorder="1" applyAlignment="1">
      <alignment horizontal="left" vertical="center"/>
    </xf>
    <xf numFmtId="3" fontId="49" fillId="0" borderId="33" xfId="78" applyNumberFormat="1" applyFont="1" applyFill="1" applyBorder="1"/>
    <xf numFmtId="10" fontId="49" fillId="0" borderId="66" xfId="78" applyNumberFormat="1" applyFont="1" applyFill="1" applyBorder="1"/>
    <xf numFmtId="2" fontId="49" fillId="0" borderId="16" xfId="75" applyNumberFormat="1" applyFont="1" applyFill="1" applyBorder="1" applyAlignment="1">
      <alignment horizontal="center"/>
    </xf>
    <xf numFmtId="0" fontId="58" fillId="0" borderId="0" xfId="0" applyFont="1" applyFill="1" applyAlignment="1">
      <alignment horizontal="justify" wrapText="1"/>
    </xf>
    <xf numFmtId="0" fontId="58" fillId="0" borderId="0" xfId="0" applyFont="1" applyFill="1" applyAlignment="1">
      <alignment wrapText="1"/>
    </xf>
    <xf numFmtId="0" fontId="11" fillId="0" borderId="25" xfId="0" applyFont="1" applyFill="1" applyBorder="1" applyAlignment="1">
      <alignment horizontal="center"/>
    </xf>
    <xf numFmtId="0" fontId="11" fillId="0" borderId="25" xfId="0" applyFont="1" applyFill="1" applyBorder="1" applyAlignment="1">
      <alignment horizontal="center" wrapText="1"/>
    </xf>
    <xf numFmtId="17" fontId="67" fillId="0" borderId="57" xfId="94" applyNumberFormat="1" applyFont="1" applyBorder="1" applyAlignment="1">
      <alignment horizontal="center"/>
    </xf>
    <xf numFmtId="0" fontId="67" fillId="0" borderId="57" xfId="94" applyFont="1" applyBorder="1" applyAlignment="1">
      <alignment horizontal="center"/>
    </xf>
    <xf numFmtId="4" fontId="49" fillId="0" borderId="20" xfId="94" applyNumberFormat="1" applyFont="1" applyFill="1" applyBorder="1" applyAlignment="1">
      <alignment wrapText="1"/>
    </xf>
    <xf numFmtId="4" fontId="49" fillId="0" borderId="21" xfId="94" applyNumberFormat="1" applyFont="1" applyFill="1" applyBorder="1" applyAlignment="1">
      <alignment wrapText="1"/>
    </xf>
    <xf numFmtId="4" fontId="49" fillId="0" borderId="22" xfId="94" applyNumberFormat="1" applyFont="1" applyFill="1" applyBorder="1" applyAlignment="1">
      <alignment wrapText="1"/>
    </xf>
    <xf numFmtId="0" fontId="11" fillId="0" borderId="0" xfId="94" applyFont="1" applyAlignment="1">
      <alignment vertical="top" wrapText="1"/>
    </xf>
    <xf numFmtId="0" fontId="0" fillId="0" borderId="0" xfId="0" applyAlignment="1">
      <alignment vertical="top" wrapText="1"/>
    </xf>
    <xf numFmtId="0" fontId="58" fillId="0" borderId="25" xfId="0" applyFont="1" applyFill="1" applyBorder="1" applyAlignment="1">
      <alignment horizontal="center" wrapText="1"/>
    </xf>
    <xf numFmtId="0" fontId="58" fillId="0" borderId="20" xfId="0" applyFont="1" applyFill="1" applyBorder="1" applyAlignment="1">
      <alignment horizontal="center" wrapText="1"/>
    </xf>
    <xf numFmtId="0" fontId="58" fillId="0" borderId="21" xfId="0" applyFont="1" applyFill="1" applyBorder="1" applyAlignment="1">
      <alignment horizontal="center" wrapText="1"/>
    </xf>
    <xf numFmtId="0" fontId="58" fillId="0" borderId="67" xfId="0" applyFont="1" applyFill="1" applyBorder="1" applyAlignment="1">
      <alignment horizontal="center" wrapText="1"/>
    </xf>
    <xf numFmtId="0" fontId="67" fillId="0" borderId="0" xfId="0" applyFont="1" applyFill="1" applyAlignment="1">
      <alignment horizontal="center" wrapText="1"/>
    </xf>
    <xf numFmtId="0" fontId="0" fillId="0" borderId="0" xfId="0" applyAlignment="1">
      <alignment horizontal="center" wrapText="1"/>
    </xf>
    <xf numFmtId="0" fontId="11" fillId="0" borderId="19" xfId="0" applyFont="1" applyFill="1" applyBorder="1" applyAlignment="1">
      <alignment horizontal="center" vertical="center" wrapText="1"/>
    </xf>
    <xf numFmtId="0" fontId="11" fillId="0" borderId="27" xfId="0" applyFont="1" applyFill="1" applyBorder="1" applyAlignment="1">
      <alignment horizontal="center" vertical="center" wrapText="1"/>
    </xf>
    <xf numFmtId="0" fontId="11" fillId="0" borderId="24" xfId="0" applyFont="1" applyFill="1" applyBorder="1" applyAlignment="1">
      <alignment horizontal="center" vertical="center" wrapText="1"/>
    </xf>
    <xf numFmtId="0" fontId="11" fillId="0" borderId="26" xfId="0" applyFont="1" applyFill="1" applyBorder="1" applyAlignment="1">
      <alignment horizontal="center" vertical="center" wrapText="1"/>
    </xf>
    <xf numFmtId="0" fontId="11" fillId="0" borderId="25" xfId="0" applyFont="1" applyFill="1" applyBorder="1" applyAlignment="1">
      <alignment horizontal="center" vertical="center" wrapText="1"/>
    </xf>
    <xf numFmtId="0" fontId="11" fillId="0" borderId="25" xfId="0" applyFont="1" applyFill="1" applyBorder="1" applyAlignment="1">
      <alignment horizontal="center" vertical="center"/>
    </xf>
    <xf numFmtId="0" fontId="81" fillId="25" borderId="0" xfId="0" applyFont="1" applyFill="1" applyBorder="1" applyAlignment="1">
      <alignment horizontal="left" vertical="top" wrapText="1"/>
    </xf>
    <xf numFmtId="0" fontId="58" fillId="0" borderId="57" xfId="0" applyFont="1" applyFill="1" applyBorder="1" applyAlignment="1">
      <alignment horizontal="center" vertical="center"/>
    </xf>
    <xf numFmtId="0" fontId="58" fillId="0" borderId="57" xfId="0" applyFont="1" applyBorder="1" applyAlignment="1">
      <alignment horizontal="center" vertical="center"/>
    </xf>
    <xf numFmtId="0" fontId="81" fillId="25" borderId="0" xfId="0" applyFont="1" applyFill="1" applyBorder="1" applyAlignment="1">
      <alignment vertical="top" wrapText="1"/>
    </xf>
    <xf numFmtId="4" fontId="69" fillId="29" borderId="15" xfId="0" applyNumberFormat="1" applyFont="1" applyFill="1" applyBorder="1" applyAlignment="1">
      <alignment horizontal="center" vertical="center" wrapText="1"/>
    </xf>
    <xf numFmtId="4" fontId="69" fillId="29" borderId="13" xfId="0" applyNumberFormat="1" applyFont="1" applyFill="1" applyBorder="1" applyAlignment="1">
      <alignment horizontal="center" vertical="center" wrapText="1"/>
    </xf>
    <xf numFmtId="0" fontId="69" fillId="28" borderId="15" xfId="0" applyFont="1" applyFill="1" applyBorder="1" applyAlignment="1">
      <alignment horizontal="center" vertical="center"/>
    </xf>
    <xf numFmtId="0" fontId="69" fillId="28" borderId="13" xfId="0" applyFont="1" applyFill="1" applyBorder="1" applyAlignment="1">
      <alignment horizontal="center" vertical="center"/>
    </xf>
    <xf numFmtId="0" fontId="69" fillId="28" borderId="15" xfId="0" applyFont="1" applyFill="1" applyBorder="1" applyAlignment="1">
      <alignment horizontal="center" vertical="center" wrapText="1"/>
    </xf>
    <xf numFmtId="0" fontId="69" fillId="28" borderId="13" xfId="0" applyFont="1" applyFill="1" applyBorder="1" applyAlignment="1">
      <alignment horizontal="center" vertical="center" wrapText="1"/>
    </xf>
    <xf numFmtId="0" fontId="69" fillId="28" borderId="59" xfId="0" applyFont="1" applyFill="1" applyBorder="1" applyAlignment="1">
      <alignment horizontal="center"/>
    </xf>
    <xf numFmtId="0" fontId="69" fillId="28" borderId="37" xfId="0" applyFont="1" applyFill="1" applyBorder="1" applyAlignment="1">
      <alignment horizontal="center"/>
    </xf>
    <xf numFmtId="0" fontId="69" fillId="28" borderId="69" xfId="0" applyFont="1" applyFill="1" applyBorder="1" applyAlignment="1">
      <alignment horizontal="center"/>
    </xf>
    <xf numFmtId="0" fontId="58" fillId="0" borderId="68" xfId="0" applyFont="1" applyBorder="1" applyAlignment="1">
      <alignment horizontal="center" vertical="center"/>
    </xf>
    <xf numFmtId="0" fontId="0" fillId="0" borderId="68" xfId="0" applyBorder="1" applyAlignment="1"/>
    <xf numFmtId="0" fontId="15" fillId="0" borderId="0" xfId="0" applyFont="1" applyBorder="1" applyAlignment="1">
      <alignment horizontal="center"/>
    </xf>
  </cellXfs>
  <cellStyles count="97">
    <cellStyle name="20 % - zvýraznenie1" xfId="1" builtinId="30" customBuiltin="1"/>
    <cellStyle name="20 % - zvýraznenie2" xfId="2" builtinId="34" customBuiltin="1"/>
    <cellStyle name="20 % - zvýraznenie3" xfId="3" builtinId="38" customBuiltin="1"/>
    <cellStyle name="20 % - zvýraznenie4" xfId="4" builtinId="42" customBuiltin="1"/>
    <cellStyle name="20 % - zvýraznenie5" xfId="5" builtinId="46" customBuiltin="1"/>
    <cellStyle name="20 % - zvýraznenie6" xfId="6" builtinId="50" customBuiltin="1"/>
    <cellStyle name="40 % - zvýraznenie1" xfId="7" builtinId="31" customBuiltin="1"/>
    <cellStyle name="40 % - zvýraznenie2" xfId="8" builtinId="35" customBuiltin="1"/>
    <cellStyle name="40 % - zvýraznenie3" xfId="9" builtinId="39" customBuiltin="1"/>
    <cellStyle name="40 % - zvýraznenie4" xfId="10" builtinId="43" customBuiltin="1"/>
    <cellStyle name="40 % - zvýraznenie5" xfId="11" builtinId="47" customBuiltin="1"/>
    <cellStyle name="40 % - zvýraznenie6" xfId="12" builtinId="51" customBuiltin="1"/>
    <cellStyle name="60 % - zvýraznenie1" xfId="13" builtinId="32" customBuiltin="1"/>
    <cellStyle name="60 % - zvýraznenie2" xfId="14" builtinId="36" customBuiltin="1"/>
    <cellStyle name="60 % - zvýraznenie3" xfId="15" builtinId="40" customBuiltin="1"/>
    <cellStyle name="60 % - zvýraznenie4" xfId="16" builtinId="44" customBuiltin="1"/>
    <cellStyle name="60 % - zvýraznenie5" xfId="17" builtinId="48" customBuiltin="1"/>
    <cellStyle name="60 % - zvýraznenie6" xfId="18" builtinId="52" customBuiltin="1"/>
    <cellStyle name="Akcia" xfId="19"/>
    <cellStyle name="Cena_Sk" xfId="20"/>
    <cellStyle name="Comma [0]" xfId="21"/>
    <cellStyle name="Currency [0]" xfId="22"/>
    <cellStyle name="Čiarka" xfId="65" builtinId="3"/>
    <cellStyle name="Čiarka 2" xfId="68"/>
    <cellStyle name="Čiarka 3" xfId="70"/>
    <cellStyle name="Čiarka 4" xfId="72"/>
    <cellStyle name="Čiarka 5" xfId="74"/>
    <cellStyle name="Čiarka 6" xfId="76"/>
    <cellStyle name="Date" xfId="23"/>
    <cellStyle name="Dobrá" xfId="24" builtinId="26" customBuiltin="1"/>
    <cellStyle name="Euro" xfId="25"/>
    <cellStyle name="Fixed" xfId="26"/>
    <cellStyle name="Heading1" xfId="27"/>
    <cellStyle name="Heading2" xfId="28"/>
    <cellStyle name="Kontrolná bunka" xfId="29" builtinId="23" customBuiltin="1"/>
    <cellStyle name="Mena" xfId="84" builtinId="4"/>
    <cellStyle name="Nadpis 1" xfId="30" builtinId="16" customBuiltin="1"/>
    <cellStyle name="Nadpis 2" xfId="31" builtinId="17" customBuiltin="1"/>
    <cellStyle name="Nadpis 3" xfId="32" builtinId="18" customBuiltin="1"/>
    <cellStyle name="Nadpis 4" xfId="33" builtinId="19" customBuiltin="1"/>
    <cellStyle name="Nazov" xfId="34"/>
    <cellStyle name="Neutrálna" xfId="35" builtinId="28" customBuiltin="1"/>
    <cellStyle name="Normal_Book1" xfId="36"/>
    <cellStyle name="Normálna" xfId="0" builtinId="0"/>
    <cellStyle name="Normálna 10" xfId="81"/>
    <cellStyle name="Normálna 11" xfId="82"/>
    <cellStyle name="Normálna 12" xfId="83"/>
    <cellStyle name="Normálna 13" xfId="87"/>
    <cellStyle name="Normálna 2" xfId="37"/>
    <cellStyle name="Normálna 2 2" xfId="78"/>
    <cellStyle name="Normálna 3" xfId="66"/>
    <cellStyle name="Normálna 3 2" xfId="95"/>
    <cellStyle name="Normálna 4" xfId="67"/>
    <cellStyle name="Normálna 4 2" xfId="93"/>
    <cellStyle name="Normálna 5" xfId="69"/>
    <cellStyle name="Normálna 6" xfId="71"/>
    <cellStyle name="Normálna 7" xfId="73"/>
    <cellStyle name="Normálna 8" xfId="77"/>
    <cellStyle name="Normálna 9" xfId="79"/>
    <cellStyle name="normálne_06 SF Spolu PLNENIE 1-6 2012    11 07 2012" xfId="90"/>
    <cellStyle name="normálne_AA1_spôsoby vymáhania_12_10  2" xfId="94"/>
    <cellStyle name="normálne_Časový vývoj SP od roku 95 - 2001" xfId="88"/>
    <cellStyle name="normálne_Hárok1" xfId="89"/>
    <cellStyle name="normálne_Mesač.prehľad P aV apríl 2006" xfId="38"/>
    <cellStyle name="normálne_nový výkaz upravený " xfId="39"/>
    <cellStyle name="normálne_plnenie investície 2006" xfId="91"/>
    <cellStyle name="normálne_Prílohy č. 1a ... (tvorba fondov 2007)" xfId="86"/>
    <cellStyle name="normálne_Prílohy k správe k 30.11.2010 - ústredie" xfId="85"/>
    <cellStyle name="normálne_Skutočnosť k 31.8.2010 - vzorce" xfId="40"/>
    <cellStyle name="normálne_Skutočnosť k 31.8.2010 - vzorce 2" xfId="75"/>
    <cellStyle name="normálne_Výdavky ZFNP 2007 - do správy" xfId="41"/>
    <cellStyle name="normálne_Zdravotnícke zariadenia ku dňu 31.12.2005" xfId="96"/>
    <cellStyle name="normálne_Zošit2" xfId="42"/>
    <cellStyle name="normální 2" xfId="43"/>
    <cellStyle name="normální_15.6.07 východ.+rozpočet 08-10" xfId="44"/>
    <cellStyle name="Percentá" xfId="92" builtinId="5"/>
    <cellStyle name="Percentá 2" xfId="80"/>
    <cellStyle name="Popis" xfId="45"/>
    <cellStyle name="Poznámka" xfId="46" builtinId="10" customBuiltin="1"/>
    <cellStyle name="Prepojená bunka" xfId="47" builtinId="24" customBuiltin="1"/>
    <cellStyle name="ProductNo." xfId="48"/>
    <cellStyle name="Spolu" xfId="49" builtinId="25" customBuiltin="1"/>
    <cellStyle name="Text upozornenia" xfId="50" builtinId="11" customBuiltin="1"/>
    <cellStyle name="Titul" xfId="51" builtinId="15" customBuiltin="1"/>
    <cellStyle name="Total" xfId="52"/>
    <cellStyle name="Upozornenie" xfId="53"/>
    <cellStyle name="Vstup" xfId="54" builtinId="20" customBuiltin="1"/>
    <cellStyle name="Výpočet" xfId="55" builtinId="22" customBuiltin="1"/>
    <cellStyle name="Výstup" xfId="56" builtinId="21" customBuiltin="1"/>
    <cellStyle name="Vysvetľujúci text" xfId="57" builtinId="53" customBuiltin="1"/>
    <cellStyle name="Zlá" xfId="58" builtinId="27" customBuiltin="1"/>
    <cellStyle name="Zvýraznenie1" xfId="59" builtinId="29" customBuiltin="1"/>
    <cellStyle name="Zvýraznenie2" xfId="60" builtinId="33" customBuiltin="1"/>
    <cellStyle name="Zvýraznenie3" xfId="61" builtinId="37" customBuiltin="1"/>
    <cellStyle name="Zvýraznenie4" xfId="62" builtinId="41" customBuiltin="1"/>
    <cellStyle name="Zvýraznenie5" xfId="63" builtinId="45" customBuiltin="1"/>
    <cellStyle name="Zvýraznenie6" xfId="64" builtinId="49" customBuiltin="1"/>
  </cellStyles>
  <dxfs count="4">
    <dxf>
      <font>
        <condense val="0"/>
        <extend val="0"/>
        <color indexed="50"/>
      </font>
    </dxf>
    <dxf>
      <font>
        <condense val="0"/>
        <extend val="0"/>
        <color indexed="17"/>
      </font>
    </dxf>
    <dxf>
      <font>
        <condense val="0"/>
        <extend val="0"/>
        <color indexed="17"/>
      </font>
    </dxf>
    <dxf>
      <font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hartsheet" Target="chartsheets/sheet1.xml"/><Relationship Id="rId26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0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33" Type="http://schemas.openxmlformats.org/officeDocument/2006/relationships/externalLink" Target="externalLinks/externalLink9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19.xml"/><Relationship Id="rId29" Type="http://schemas.openxmlformats.org/officeDocument/2006/relationships/externalLink" Target="externalLinks/externalLink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3.xml"/><Relationship Id="rId32" Type="http://schemas.openxmlformats.org/officeDocument/2006/relationships/externalLink" Target="externalLinks/externalLink8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2.xml"/><Relationship Id="rId28" Type="http://schemas.openxmlformats.org/officeDocument/2006/relationships/externalLink" Target="externalLinks/externalLink4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8.xml"/><Relationship Id="rId31" Type="http://schemas.openxmlformats.org/officeDocument/2006/relationships/externalLink" Target="externalLinks/externalLink7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1.xml"/><Relationship Id="rId27" Type="http://schemas.openxmlformats.org/officeDocument/2006/relationships/externalLink" Target="externalLinks/externalLink3.xml"/><Relationship Id="rId30" Type="http://schemas.openxmlformats.org/officeDocument/2006/relationships/externalLink" Target="externalLinks/externalLink6.xml"/><Relationship Id="rId35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6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sk-SK"/>
              <a:t>Vývoj skutočnch príjmov od EAO v roku 2012 v porovnaní s rozpisom rozpočtu na rok 2012 a skutočnými príjmami v roku 2011 a 2010</a:t>
            </a:r>
          </a:p>
        </c:rich>
      </c:tx>
      <c:layout>
        <c:manualLayout>
          <c:xMode val="edge"/>
          <c:yMode val="edge"/>
          <c:x val="0.11906188197063602"/>
          <c:y val="2.013936493232463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6183431952662722E-2"/>
          <c:y val="3.529415143818114E-2"/>
          <c:w val="0.92011834319526631"/>
          <c:h val="0.80619361074328433"/>
        </c:manualLayout>
      </c:layout>
      <c:lineChart>
        <c:grouping val="standard"/>
        <c:varyColors val="0"/>
        <c:ser>
          <c:idx val="0"/>
          <c:order val="0"/>
          <c:tx>
            <c:strRef>
              <c:f>[7]graf!$B$8</c:f>
              <c:strCache>
                <c:ptCount val="1"/>
                <c:pt idx="0">
                  <c:v>rozpis rozpočtu príjmov na rok 2012</c:v>
                </c:pt>
              </c:strCache>
            </c:strRef>
          </c:tx>
          <c:spPr>
            <a:ln w="25400">
              <a:solidFill>
                <a:srgbClr val="0000FF"/>
              </a:solidFill>
              <a:prstDash val="lgDash"/>
            </a:ln>
          </c:spPr>
          <c:marker>
            <c:symbol val="diamond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1"/>
              <c:layout>
                <c:manualLayout>
                  <c:x val="-3.9093072530220069E-2"/>
                  <c:y val="-3.38638908640355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3.6287349621352598E-2"/>
                  <c:y val="-3.927129858683572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3.5352108651730108E-2"/>
                  <c:y val="-4.60305582403358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3.5352108651730108E-2"/>
                  <c:y val="-5.0086114032435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600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sk-SK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[7]graf!$C$4:$N$4</c:f>
              <c:strCache>
                <c:ptCount val="12"/>
                <c:pt idx="0">
                  <c:v>január </c:v>
                </c:pt>
                <c:pt idx="1">
                  <c:v>február</c:v>
                </c:pt>
                <c:pt idx="2">
                  <c:v>marec</c:v>
                </c:pt>
                <c:pt idx="3">
                  <c:v>apríl</c:v>
                </c:pt>
                <c:pt idx="4">
                  <c:v>máj</c:v>
                </c:pt>
                <c:pt idx="5">
                  <c:v>jún</c:v>
                </c:pt>
                <c:pt idx="6">
                  <c:v>júl</c:v>
                </c:pt>
                <c:pt idx="7">
                  <c:v>august</c:v>
                </c:pt>
                <c:pt idx="8">
                  <c:v>september</c:v>
                </c:pt>
                <c:pt idx="9">
                  <c:v>október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[7]graf!$C$8:$N$8</c:f>
              <c:numCache>
                <c:formatCode>General</c:formatCode>
                <c:ptCount val="12"/>
                <c:pt idx="0">
                  <c:v>414897</c:v>
                </c:pt>
                <c:pt idx="1">
                  <c:v>408673</c:v>
                </c:pt>
                <c:pt idx="2">
                  <c:v>432578</c:v>
                </c:pt>
                <c:pt idx="3">
                  <c:v>424720</c:v>
                </c:pt>
                <c:pt idx="4">
                  <c:v>440925</c:v>
                </c:pt>
                <c:pt idx="5">
                  <c:v>442393</c:v>
                </c:pt>
                <c:pt idx="6">
                  <c:v>450483</c:v>
                </c:pt>
                <c:pt idx="7">
                  <c:v>449991</c:v>
                </c:pt>
                <c:pt idx="8">
                  <c:v>435192</c:v>
                </c:pt>
                <c:pt idx="9">
                  <c:v>453376</c:v>
                </c:pt>
                <c:pt idx="10">
                  <c:v>446136</c:v>
                </c:pt>
                <c:pt idx="11">
                  <c:v>548107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[7]graf!$B$9</c:f>
              <c:strCache>
                <c:ptCount val="1"/>
                <c:pt idx="0">
                  <c:v>príjmy od EAO spolu rok 2010</c:v>
                </c:pt>
              </c:strCache>
            </c:strRef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dLbls>
            <c:dLbl>
              <c:idx val="3"/>
              <c:layout>
                <c:manualLayout>
                  <c:x val="-3.4999073595952924E-2"/>
                  <c:y val="-1.64925935545403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3.4999073595952924E-2"/>
                  <c:y val="2.000740857436027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2.4105651889466595E-3"/>
                  <c:y val="1.081481544559921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-2.3196921687486948E-5"/>
                  <c:y val="-2.46037051387404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600" b="1" i="0" u="none" strike="noStrike" baseline="0">
                    <a:solidFill>
                      <a:srgbClr val="008000"/>
                    </a:solidFill>
                    <a:latin typeface="Arial"/>
                    <a:ea typeface="Arial"/>
                    <a:cs typeface="Arial"/>
                  </a:defRPr>
                </a:pPr>
                <a:endParaRPr lang="sk-SK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[7]graf!$C$4:$N$4</c:f>
              <c:strCache>
                <c:ptCount val="12"/>
                <c:pt idx="0">
                  <c:v>január </c:v>
                </c:pt>
                <c:pt idx="1">
                  <c:v>február</c:v>
                </c:pt>
                <c:pt idx="2">
                  <c:v>marec</c:v>
                </c:pt>
                <c:pt idx="3">
                  <c:v>apríl</c:v>
                </c:pt>
                <c:pt idx="4">
                  <c:v>máj</c:v>
                </c:pt>
                <c:pt idx="5">
                  <c:v>jún</c:v>
                </c:pt>
                <c:pt idx="6">
                  <c:v>júl</c:v>
                </c:pt>
                <c:pt idx="7">
                  <c:v>august</c:v>
                </c:pt>
                <c:pt idx="8">
                  <c:v>september</c:v>
                </c:pt>
                <c:pt idx="9">
                  <c:v>október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[7]graf!$C$9:$N$9</c:f>
              <c:numCache>
                <c:formatCode>General</c:formatCode>
                <c:ptCount val="12"/>
                <c:pt idx="0">
                  <c:v>389552</c:v>
                </c:pt>
                <c:pt idx="1">
                  <c:v>389560</c:v>
                </c:pt>
                <c:pt idx="2">
                  <c:v>396486</c:v>
                </c:pt>
                <c:pt idx="3">
                  <c:v>409657</c:v>
                </c:pt>
                <c:pt idx="4">
                  <c:v>404592</c:v>
                </c:pt>
                <c:pt idx="5">
                  <c:v>409761</c:v>
                </c:pt>
                <c:pt idx="6">
                  <c:v>419820</c:v>
                </c:pt>
                <c:pt idx="7">
                  <c:v>416499</c:v>
                </c:pt>
                <c:pt idx="8">
                  <c:v>397403</c:v>
                </c:pt>
                <c:pt idx="9">
                  <c:v>419161</c:v>
                </c:pt>
                <c:pt idx="10">
                  <c:v>415393</c:v>
                </c:pt>
                <c:pt idx="11">
                  <c:v>512226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[7]graf!$B$10</c:f>
              <c:strCache>
                <c:ptCount val="1"/>
                <c:pt idx="0">
                  <c:v>príjmy od EAO spolu rok 2011 bez oddlženia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ysDash"/>
            </a:ln>
          </c:spPr>
          <c:marker>
            <c:symbol val="triangle"/>
            <c:size val="5"/>
            <c:spPr>
              <a:solidFill>
                <a:srgbClr val="993366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Lbls>
            <c:dLbl>
              <c:idx val="0"/>
              <c:delete val="1"/>
            </c:dLbl>
            <c:dLbl>
              <c:idx val="1"/>
              <c:delete val="1"/>
            </c:dLbl>
            <c:dLbl>
              <c:idx val="2"/>
              <c:delete val="1"/>
            </c:dLbl>
            <c:dLbl>
              <c:idx val="3"/>
              <c:delete val="1"/>
            </c:dLbl>
            <c:dLbl>
              <c:idx val="4"/>
              <c:delete val="1"/>
            </c:dLbl>
            <c:dLbl>
              <c:idx val="5"/>
              <c:delete val="1"/>
            </c:dLbl>
            <c:dLbl>
              <c:idx val="6"/>
              <c:delete val="1"/>
            </c:dLbl>
            <c:dLbl>
              <c:idx val="7"/>
              <c:delete val="1"/>
            </c:dLbl>
            <c:dLbl>
              <c:idx val="8"/>
              <c:delete val="1"/>
            </c:dLbl>
            <c:dLbl>
              <c:idx val="9"/>
              <c:layout>
                <c:manualLayout>
                  <c:x val="-1.5417557845758587E-2"/>
                  <c:y val="3.203516518140362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600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sk-SK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delete val="1"/>
            </c:dLbl>
            <c:dLbl>
              <c:idx val="11"/>
              <c:delete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600" b="1" i="0" u="none" strike="noStrike" baseline="0">
                    <a:solidFill>
                      <a:srgbClr val="800000"/>
                    </a:solidFill>
                    <a:latin typeface="Arial"/>
                    <a:ea typeface="Arial"/>
                    <a:cs typeface="Arial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[7]graf!$C$4:$N$4</c:f>
              <c:strCache>
                <c:ptCount val="12"/>
                <c:pt idx="0">
                  <c:v>január </c:v>
                </c:pt>
                <c:pt idx="1">
                  <c:v>február</c:v>
                </c:pt>
                <c:pt idx="2">
                  <c:v>marec</c:v>
                </c:pt>
                <c:pt idx="3">
                  <c:v>apríl</c:v>
                </c:pt>
                <c:pt idx="4">
                  <c:v>máj</c:v>
                </c:pt>
                <c:pt idx="5">
                  <c:v>jún</c:v>
                </c:pt>
                <c:pt idx="6">
                  <c:v>júl</c:v>
                </c:pt>
                <c:pt idx="7">
                  <c:v>august</c:v>
                </c:pt>
                <c:pt idx="8">
                  <c:v>september</c:v>
                </c:pt>
                <c:pt idx="9">
                  <c:v>október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[7]graf!$C$10:$N$10</c:f>
              <c:numCache>
                <c:formatCode>General</c:formatCode>
                <c:ptCount val="12"/>
                <c:pt idx="0">
                  <c:v>413261</c:v>
                </c:pt>
                <c:pt idx="1">
                  <c:v>405617</c:v>
                </c:pt>
                <c:pt idx="2">
                  <c:v>430883</c:v>
                </c:pt>
                <c:pt idx="3">
                  <c:v>421427</c:v>
                </c:pt>
                <c:pt idx="4">
                  <c:v>437860</c:v>
                </c:pt>
                <c:pt idx="5">
                  <c:v>439195</c:v>
                </c:pt>
                <c:pt idx="6">
                  <c:v>447037</c:v>
                </c:pt>
                <c:pt idx="7">
                  <c:v>446355</c:v>
                </c:pt>
                <c:pt idx="8">
                  <c:v>431593</c:v>
                </c:pt>
                <c:pt idx="9">
                  <c:v>449599</c:v>
                </c:pt>
                <c:pt idx="10">
                  <c:v>442321</c:v>
                </c:pt>
                <c:pt idx="11">
                  <c:v>538382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[7]graf!$B$11</c:f>
              <c:strCache>
                <c:ptCount val="1"/>
                <c:pt idx="0">
                  <c:v>príjmy od EAO spolu rok 2011 vrátane oddlženia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star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Lbls>
            <c:dLbl>
              <c:idx val="2"/>
              <c:layout>
                <c:manualLayout>
                  <c:x val="-1.9453012168147783E-2"/>
                  <c:y val="-1.88583344332653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3.4063832626330434E-2"/>
                  <c:y val="1.5140741623840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2.3193976046637744E-2"/>
                  <c:y val="2.980833507193555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3.5352108651730108E-2"/>
                  <c:y val="-1.885833443326537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-6.0532919451156413E-4"/>
                  <c:y val="-1.615463057186530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600" b="1" i="0" u="none" strike="noStrike" baseline="0">
                    <a:solidFill>
                      <a:srgbClr val="FF0000"/>
                    </a:solidFill>
                    <a:latin typeface="Arial"/>
                    <a:ea typeface="Arial"/>
                    <a:cs typeface="Arial"/>
                  </a:defRPr>
                </a:pPr>
                <a:endParaRPr lang="sk-SK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[7]graf!$C$4:$N$4</c:f>
              <c:strCache>
                <c:ptCount val="12"/>
                <c:pt idx="0">
                  <c:v>január </c:v>
                </c:pt>
                <c:pt idx="1">
                  <c:v>február</c:v>
                </c:pt>
                <c:pt idx="2">
                  <c:v>marec</c:v>
                </c:pt>
                <c:pt idx="3">
                  <c:v>apríl</c:v>
                </c:pt>
                <c:pt idx="4">
                  <c:v>máj</c:v>
                </c:pt>
                <c:pt idx="5">
                  <c:v>jún</c:v>
                </c:pt>
                <c:pt idx="6">
                  <c:v>júl</c:v>
                </c:pt>
                <c:pt idx="7">
                  <c:v>august</c:v>
                </c:pt>
                <c:pt idx="8">
                  <c:v>september</c:v>
                </c:pt>
                <c:pt idx="9">
                  <c:v>október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[7]graf!$C$11:$N$11</c:f>
              <c:numCache>
                <c:formatCode>General</c:formatCode>
                <c:ptCount val="12"/>
                <c:pt idx="0">
                  <c:v>413261</c:v>
                </c:pt>
                <c:pt idx="1">
                  <c:v>405617</c:v>
                </c:pt>
                <c:pt idx="2">
                  <c:v>430883</c:v>
                </c:pt>
                <c:pt idx="3">
                  <c:v>421427</c:v>
                </c:pt>
                <c:pt idx="4">
                  <c:v>437860</c:v>
                </c:pt>
                <c:pt idx="5">
                  <c:v>439195</c:v>
                </c:pt>
                <c:pt idx="6">
                  <c:v>447037</c:v>
                </c:pt>
                <c:pt idx="7">
                  <c:v>446355</c:v>
                </c:pt>
                <c:pt idx="8">
                  <c:v>431593</c:v>
                </c:pt>
                <c:pt idx="9">
                  <c:v>508667</c:v>
                </c:pt>
                <c:pt idx="10">
                  <c:v>442321</c:v>
                </c:pt>
                <c:pt idx="11">
                  <c:v>538382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[7]graf!$B$12</c:f>
              <c:strCache>
                <c:ptCount val="1"/>
                <c:pt idx="0">
                  <c:v>príjmy od EAO spolu rok 2012</c:v>
                </c:pt>
              </c:strCache>
            </c:strRef>
          </c:tx>
          <c:spPr>
            <a:ln>
              <a:solidFill>
                <a:schemeClr val="accent4">
                  <a:lumMod val="75000"/>
                </a:schemeClr>
              </a:solidFill>
            </a:ln>
          </c:spPr>
          <c:marker>
            <c:spPr>
              <a:solidFill>
                <a:schemeClr val="accent4">
                  <a:lumMod val="75000"/>
                </a:schemeClr>
              </a:solidFill>
            </c:spPr>
          </c:marker>
          <c:dLbls>
            <c:dLbl>
              <c:idx val="2"/>
              <c:layout>
                <c:manualLayout>
                  <c:x val="-3.4999073595952924E-2"/>
                  <c:y val="2.406296436646044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" sourceLinked="0"/>
            <c:txPr>
              <a:bodyPr/>
              <a:lstStyle/>
              <a:p>
                <a:pPr>
                  <a:defRPr sz="1600" b="1" i="0" baseline="0">
                    <a:solidFill>
                      <a:schemeClr val="accent4">
                        <a:lumMod val="75000"/>
                      </a:schemeClr>
                    </a:solidFill>
                  </a:defRPr>
                </a:pPr>
                <a:endParaRPr lang="sk-SK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[7]graf!$C$4:$N$4</c:f>
              <c:strCache>
                <c:ptCount val="12"/>
                <c:pt idx="0">
                  <c:v>január </c:v>
                </c:pt>
                <c:pt idx="1">
                  <c:v>február</c:v>
                </c:pt>
                <c:pt idx="2">
                  <c:v>marec</c:v>
                </c:pt>
                <c:pt idx="3">
                  <c:v>apríl</c:v>
                </c:pt>
                <c:pt idx="4">
                  <c:v>máj</c:v>
                </c:pt>
                <c:pt idx="5">
                  <c:v>jún</c:v>
                </c:pt>
                <c:pt idx="6">
                  <c:v>júl</c:v>
                </c:pt>
                <c:pt idx="7">
                  <c:v>august</c:v>
                </c:pt>
                <c:pt idx="8">
                  <c:v>september</c:v>
                </c:pt>
                <c:pt idx="9">
                  <c:v>október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[7]graf!$C$12:$N$12</c:f>
              <c:numCache>
                <c:formatCode>General</c:formatCode>
                <c:ptCount val="12"/>
                <c:pt idx="0">
                  <c:v>445863</c:v>
                </c:pt>
                <c:pt idx="1">
                  <c:v>436816</c:v>
                </c:pt>
                <c:pt idx="2">
                  <c:v>427059.55717000004</c:v>
                </c:pt>
                <c:pt idx="3">
                  <c:v>438139.44282999996</c:v>
                </c:pt>
                <c:pt idx="4">
                  <c:v>448976</c:v>
                </c:pt>
                <c:pt idx="5">
                  <c:v>451458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8192512"/>
        <c:axId val="176014080"/>
      </c:lineChart>
      <c:catAx>
        <c:axId val="1981925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sk-SK"/>
                  <a:t>mesiace</a:t>
                </a:r>
              </a:p>
            </c:rich>
          </c:tx>
          <c:layout>
            <c:manualLayout>
              <c:xMode val="edge"/>
              <c:yMode val="edge"/>
              <c:x val="0.51183432953233787"/>
              <c:y val="0.8970596469558951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k-SK"/>
          </a:p>
        </c:txPr>
        <c:crossAx val="17601408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76014080"/>
        <c:scaling>
          <c:orientation val="minMax"/>
          <c:max val="565000"/>
          <c:min val="38500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sk-SK"/>
                  <a:t>príjmy od EAO spolu v tis. Eur</a:t>
                </a:r>
              </a:p>
            </c:rich>
          </c:tx>
          <c:layout>
            <c:manualLayout>
              <c:xMode val="edge"/>
              <c:yMode val="edge"/>
              <c:x val="3.6982141938140083E-3"/>
              <c:y val="0.3637257989810097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k-SK"/>
          </a:p>
        </c:txPr>
        <c:crossAx val="198192512"/>
        <c:crosses val="autoZero"/>
        <c:crossBetween val="between"/>
        <c:majorUnit val="20000"/>
        <c:minorUnit val="20000"/>
      </c:valAx>
      <c:spPr>
        <a:noFill/>
        <a:ln w="3175">
          <a:solidFill>
            <a:srgbClr val="FFFFFF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5.8463133284809989E-2"/>
          <c:y val="0.90078626936338846"/>
          <c:w val="0.94153686671518999"/>
          <c:h val="9.9213730636611541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k-SK"/>
    </a:p>
  </c:txPr>
  <c:printSettings>
    <c:headerFooter alignWithMargins="0"/>
    <c:pageMargins b="1" l="0.75" r="0.75" t="1" header="0.4921259845" footer="0.492125984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sk-SK"/>
              <a:t>Pohľadávky na poistnom a príspevkoch na SDS celkom (účet 316) v tis. Eur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2727042192766597"/>
          <c:y val="0.24056102678049082"/>
          <c:w val="0.84000973866086415"/>
          <c:h val="0.64154781667811622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Lbls>
            <c:dLbl>
              <c:idx val="1"/>
              <c:layout>
                <c:manualLayout>
                  <c:x val="0"/>
                  <c:y val="-7.356322904345757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" sourceLinked="0"/>
            <c:txPr>
              <a:bodyPr rot="-540000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'[8]Vývoj pohľadávok'!$B$29:$B$36</c:f>
              <c:strCache>
                <c:ptCount val="8"/>
                <c:pt idx="0">
                  <c:v>k 31.12.2010</c:v>
                </c:pt>
                <c:pt idx="1">
                  <c:v> k 31.12.2011</c:v>
                </c:pt>
                <c:pt idx="2">
                  <c:v> k 31.1.2012</c:v>
                </c:pt>
                <c:pt idx="3">
                  <c:v> k 29.2.2012</c:v>
                </c:pt>
                <c:pt idx="4">
                  <c:v>k 31.3.2012</c:v>
                </c:pt>
                <c:pt idx="5">
                  <c:v> k 30.4.2012</c:v>
                </c:pt>
                <c:pt idx="6">
                  <c:v> k 31.5.2012</c:v>
                </c:pt>
                <c:pt idx="7">
                  <c:v>k 30.6.2012</c:v>
                </c:pt>
              </c:strCache>
            </c:strRef>
          </c:cat>
          <c:val>
            <c:numRef>
              <c:f>'[8]Vývoj pohľadávok'!$C$29:$C$36</c:f>
              <c:numCache>
                <c:formatCode>General</c:formatCode>
                <c:ptCount val="8"/>
                <c:pt idx="0">
                  <c:v>823205</c:v>
                </c:pt>
                <c:pt idx="1">
                  <c:v>563760.21516999998</c:v>
                </c:pt>
                <c:pt idx="2">
                  <c:v>621385.11753999989</c:v>
                </c:pt>
                <c:pt idx="3">
                  <c:v>613417.99585000006</c:v>
                </c:pt>
                <c:pt idx="4">
                  <c:v>622231.79929</c:v>
                </c:pt>
                <c:pt idx="5">
                  <c:v>629846.93724999984</c:v>
                </c:pt>
                <c:pt idx="6">
                  <c:v>637343.25805000006</c:v>
                </c:pt>
                <c:pt idx="7">
                  <c:v>661575.63127000001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4784768"/>
        <c:axId val="184786304"/>
      </c:barChart>
      <c:catAx>
        <c:axId val="184784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k-SK"/>
          </a:p>
        </c:txPr>
        <c:crossAx val="184786304"/>
        <c:crosses val="autoZero"/>
        <c:auto val="1"/>
        <c:lblAlgn val="ctr"/>
        <c:lblOffset val="100"/>
        <c:noMultiLvlLbl val="0"/>
      </c:catAx>
      <c:valAx>
        <c:axId val="184786304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k-SK"/>
          </a:p>
        </c:txPr>
        <c:crossAx val="1847847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sk-SK"/>
    </a:p>
  </c:txPr>
  <c:printSettings>
    <c:headerFooter/>
    <c:pageMargins b="0.74803149606299213" l="0.70866141732283472" r="0.70866141732283472" t="0.74803149606299213" header="0.31496062992125984" footer="0.31496062992125984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sk-SK"/>
              <a:t>Časový vývoj použitia správneho fondu v jednotlivých mesiacoch v roku 2011 a 2012</a:t>
            </a:r>
          </a:p>
        </c:rich>
      </c:tx>
      <c:layout>
        <c:manualLayout>
          <c:xMode val="edge"/>
          <c:yMode val="edge"/>
          <c:x val="0.16339193381592554"/>
          <c:y val="1.86440677966101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685625646328852"/>
          <c:y val="0.1271186440677966"/>
          <c:w val="0.87280248190279219"/>
          <c:h val="0.6067796610169491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[9]zdroj!$A$13</c:f>
              <c:strCache>
                <c:ptCount val="1"/>
                <c:pt idx="0">
                  <c:v>Správny fond v roku 2011 </c:v>
                </c:pt>
              </c:strCache>
            </c:strRef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[9]zdroj!$B$12:$G$12</c:f>
              <c:strCache>
                <c:ptCount val="6"/>
                <c:pt idx="0">
                  <c:v> Január </c:v>
                </c:pt>
                <c:pt idx="1">
                  <c:v> Február </c:v>
                </c:pt>
                <c:pt idx="2">
                  <c:v>Marec</c:v>
                </c:pt>
                <c:pt idx="3">
                  <c:v>Apríl</c:v>
                </c:pt>
                <c:pt idx="4">
                  <c:v>Máj</c:v>
                </c:pt>
                <c:pt idx="5">
                  <c:v>Jún</c:v>
                </c:pt>
              </c:strCache>
            </c:strRef>
          </c:cat>
          <c:val>
            <c:numRef>
              <c:f>[9]zdroj!$B$13:$G$13</c:f>
              <c:numCache>
                <c:formatCode>General</c:formatCode>
                <c:ptCount val="6"/>
                <c:pt idx="0">
                  <c:v>7433561</c:v>
                </c:pt>
                <c:pt idx="1">
                  <c:v>9694312</c:v>
                </c:pt>
                <c:pt idx="2">
                  <c:v>9094152</c:v>
                </c:pt>
                <c:pt idx="3">
                  <c:v>10057790</c:v>
                </c:pt>
                <c:pt idx="4">
                  <c:v>10297171</c:v>
                </c:pt>
                <c:pt idx="5">
                  <c:v>8105980</c:v>
                </c:pt>
              </c:numCache>
            </c:numRef>
          </c:val>
        </c:ser>
        <c:ser>
          <c:idx val="2"/>
          <c:order val="1"/>
          <c:tx>
            <c:strRef>
              <c:f>[9]zdroj!$A$14</c:f>
              <c:strCache>
                <c:ptCount val="1"/>
                <c:pt idx="0">
                  <c:v>Správny fond v roku 2012</c:v>
                </c:pt>
              </c:strCache>
            </c:strRef>
          </c:tx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[9]zdroj!$B$12:$G$12</c:f>
              <c:strCache>
                <c:ptCount val="6"/>
                <c:pt idx="0">
                  <c:v> Január </c:v>
                </c:pt>
                <c:pt idx="1">
                  <c:v> Február </c:v>
                </c:pt>
                <c:pt idx="2">
                  <c:v>Marec</c:v>
                </c:pt>
                <c:pt idx="3">
                  <c:v>Apríl</c:v>
                </c:pt>
                <c:pt idx="4">
                  <c:v>Máj</c:v>
                </c:pt>
                <c:pt idx="5">
                  <c:v>Jún</c:v>
                </c:pt>
              </c:strCache>
            </c:strRef>
          </c:cat>
          <c:val>
            <c:numRef>
              <c:f>[9]zdroj!$B$14:$G$14</c:f>
              <c:numCache>
                <c:formatCode>General</c:formatCode>
                <c:ptCount val="6"/>
                <c:pt idx="0">
                  <c:v>8606667</c:v>
                </c:pt>
                <c:pt idx="1">
                  <c:v>8662871</c:v>
                </c:pt>
                <c:pt idx="2">
                  <c:v>8342284</c:v>
                </c:pt>
                <c:pt idx="3">
                  <c:v>9988998</c:v>
                </c:pt>
                <c:pt idx="4">
                  <c:v>8359113</c:v>
                </c:pt>
                <c:pt idx="5">
                  <c:v>8434884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4607360"/>
        <c:axId val="194609536"/>
      </c:barChart>
      <c:catAx>
        <c:axId val="194607360"/>
        <c:scaling>
          <c:orientation val="minMax"/>
        </c:scaling>
        <c:delete val="0"/>
        <c:axPos val="b"/>
        <c:title>
          <c:tx>
            <c:rich>
              <a:bodyPr rot="-5400000" vert="horz"/>
              <a:lstStyle/>
              <a:p>
                <a:pPr algn="ctr"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sk-SK"/>
                  <a:t>Euro</a:t>
                </a:r>
              </a:p>
            </c:rich>
          </c:tx>
          <c:layout>
            <c:manualLayout>
              <c:xMode val="edge"/>
              <c:yMode val="edge"/>
              <c:x val="0"/>
              <c:y val="0.35084745762711866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k-SK"/>
          </a:p>
        </c:txPr>
        <c:crossAx val="1946095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46095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k-SK"/>
          </a:p>
        </c:txPr>
        <c:crossAx val="194607360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5263702171664946"/>
          <c:y val="0.86271186440677972"/>
          <c:w val="0.43019648397104449"/>
          <c:h val="8.1355932203389825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k-SK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k-SK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7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5" right="0.75" top="1" bottom="1" header="0.4921259845" footer="0.4921259845"/>
  <pageSetup paperSize="9" orientation="landscape" horizontalDpi="4294967293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23</xdr:col>
      <xdr:colOff>168188</xdr:colOff>
      <xdr:row>51</xdr:row>
      <xdr:rowOff>60020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11</xdr:col>
      <xdr:colOff>552450</xdr:colOff>
      <xdr:row>22</xdr:row>
      <xdr:rowOff>47625</xdr:rowOff>
    </xdr:to>
    <xdr:graphicFrame macro="">
      <xdr:nvGraphicFramePr>
        <xdr:cNvPr id="2" name="Graf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381000</xdr:rowOff>
    </xdr:from>
    <xdr:to>
      <xdr:col>0</xdr:col>
      <xdr:colOff>0</xdr:colOff>
      <xdr:row>10</xdr:row>
      <xdr:rowOff>400050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 flipV="1">
          <a:off x="0" y="1000125"/>
          <a:ext cx="0" cy="3324225"/>
        </a:xfrm>
        <a:prstGeom prst="line">
          <a:avLst/>
        </a:prstGeom>
        <a:noFill/>
        <a:ln w="38100">
          <a:solidFill>
            <a:srgbClr xmlns:mc="http://schemas.openxmlformats.org/markup-compatibility/2006" xmlns:a14="http://schemas.microsoft.com/office/drawing/2010/main" val="800000" mc:Ignorable="a14" a14:legacySpreadsheetColorIndex="37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</xdr:row>
      <xdr:rowOff>381000</xdr:rowOff>
    </xdr:from>
    <xdr:to>
      <xdr:col>0</xdr:col>
      <xdr:colOff>0</xdr:colOff>
      <xdr:row>10</xdr:row>
      <xdr:rowOff>400050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 flipV="1">
          <a:off x="0" y="1000125"/>
          <a:ext cx="0" cy="3324225"/>
        </a:xfrm>
        <a:prstGeom prst="line">
          <a:avLst/>
        </a:prstGeom>
        <a:noFill/>
        <a:ln w="38100">
          <a:solidFill>
            <a:srgbClr xmlns:mc="http://schemas.openxmlformats.org/markup-compatibility/2006" xmlns:a14="http://schemas.microsoft.com/office/drawing/2010/main" val="800000" mc:Ignorable="a14" a14:legacySpreadsheetColorIndex="37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</xdr:row>
      <xdr:rowOff>381000</xdr:rowOff>
    </xdr:from>
    <xdr:to>
      <xdr:col>0</xdr:col>
      <xdr:colOff>0</xdr:colOff>
      <xdr:row>10</xdr:row>
      <xdr:rowOff>400050</xdr:rowOff>
    </xdr:to>
    <xdr:sp macro="" textlink="">
      <xdr:nvSpPr>
        <xdr:cNvPr id="4" name="Line 3"/>
        <xdr:cNvSpPr>
          <a:spLocks noChangeShapeType="1"/>
        </xdr:cNvSpPr>
      </xdr:nvSpPr>
      <xdr:spPr bwMode="auto">
        <a:xfrm flipV="1">
          <a:off x="0" y="1000125"/>
          <a:ext cx="0" cy="3324225"/>
        </a:xfrm>
        <a:prstGeom prst="line">
          <a:avLst/>
        </a:prstGeom>
        <a:noFill/>
        <a:ln w="38100">
          <a:solidFill>
            <a:srgbClr xmlns:mc="http://schemas.openxmlformats.org/markup-compatibility/2006" xmlns:a14="http://schemas.microsoft.com/office/drawing/2010/main" val="800000" mc:Ignorable="a14" a14:legacySpreadsheetColorIndex="37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</xdr:row>
      <xdr:rowOff>381000</xdr:rowOff>
    </xdr:from>
    <xdr:to>
      <xdr:col>0</xdr:col>
      <xdr:colOff>0</xdr:colOff>
      <xdr:row>10</xdr:row>
      <xdr:rowOff>400050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 flipV="1">
          <a:off x="0" y="1000125"/>
          <a:ext cx="0" cy="3324225"/>
        </a:xfrm>
        <a:prstGeom prst="line">
          <a:avLst/>
        </a:prstGeom>
        <a:noFill/>
        <a:ln w="38100">
          <a:solidFill>
            <a:srgbClr xmlns:mc="http://schemas.openxmlformats.org/markup-compatibility/2006" xmlns:a14="http://schemas.microsoft.com/office/drawing/2010/main" val="800000" mc:Ignorable="a14" a14:legacySpreadsheetColorIndex="37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201150" cy="5619750"/>
    <xdr:graphicFrame macro="">
      <xdr:nvGraphicFramePr>
        <xdr:cNvPr id="2" name="Graf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Gopas\priklady%20-%20Excel%20II\cvicne%20soubory\citlivostni%20analyz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Robert%20Pecha&#269;\Dokumenty\Excel%20III\moje\pokroca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ahaservice\materialy\Dokumenty\excel\cvic\TES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a-dejczoova_e\AppData\Local\Microsoft\Windows\Temporary%20Internet%20Files\Content.Outlook\PUCJRSDW\rozdelenie%20zam.%20pobo&#269;iek\Gopas\priklady%20-%20Excel%20II\cvicne%20soubory\citlivostni%20analyz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kumenty\excel\cvic\TEST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kumenty\excel\cvic\TE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oje%20dokumenty\martina%20excel\skuto&#269;nos&#357;%202012\vedenie%20graf%202012\graf%20I%20-XII%20%202011%20%20a%20janu&#225;r%20a&#382;%20j&#250;n%202012%2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A-ILKOVA_L\AppData\Local\Microsoft\Windows\Temporary%20Internet%20Files\Content.Outlook\3B2WQXO3\Preh&#318;ady%20k%2030_6_2012_%20&#250;stredie_poh&#318;.L%20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rucknerova_j\Moje%20dokumenty\Jarmila\Rozbory\rok%202012\plnenie%20201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tabilita - zadání"/>
      <sheetName val="Rentabilita - řešení"/>
      <sheetName val="Budoucí hodnota - zadání"/>
      <sheetName val="Budoucí hodnota - řešení"/>
    </sheetNames>
    <sheetDataSet>
      <sheetData sheetId="0"/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snova"/>
      <sheetName val="Konting"/>
      <sheetName val="chyby"/>
      <sheetName val="Pole"/>
      <sheetName val="PodVS"/>
      <sheetName val="PodV1"/>
      <sheetName val="D-Funkce"/>
      <sheetName val="PodV2"/>
      <sheetName val="Hledání"/>
      <sheetName val="Zákl.Stat"/>
      <sheetName val="Hypotézy"/>
      <sheetName val="anova"/>
      <sheetName val="Regr. přímka"/>
      <sheetName val="Vícen. regrese"/>
      <sheetName val="Regr. parabola"/>
      <sheetName val="Scénář"/>
      <sheetName val="Pekař"/>
      <sheetName val="Doprava"/>
      <sheetName val="Hledání řešení"/>
      <sheetName val="Tabulka"/>
      <sheetName val="Kursy"/>
      <sheetName val="Novin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5">
          <cell r="E15">
            <v>3199930.7308359966</v>
          </cell>
        </row>
      </sheetData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st1"/>
      <sheetName val="Test2"/>
      <sheetName val="Funkce listu"/>
      <sheetName val="List2"/>
      <sheetName val="List3"/>
      <sheetName val="Souhrn"/>
      <sheetName val="chyby"/>
      <sheetName val="List6"/>
      <sheetName val="Modul1"/>
      <sheetName val="List7"/>
      <sheetName val="List8"/>
      <sheetName val="List9"/>
      <sheetName val="List10"/>
      <sheetName val="List11"/>
      <sheetName val="List12"/>
      <sheetName val="List13"/>
      <sheetName val="List14"/>
    </sheetNames>
    <sheetDataSet>
      <sheetData sheetId="0">
        <row r="89">
          <cell r="B89" t="str">
            <v>Zboží</v>
          </cell>
          <cell r="C89" t="str">
            <v>Množství</v>
          </cell>
          <cell r="D89" t="str">
            <v>Cena</v>
          </cell>
        </row>
        <row r="90">
          <cell r="B90" t="str">
            <v>Mléko</v>
          </cell>
          <cell r="C90">
            <v>125</v>
          </cell>
          <cell r="D90">
            <v>9.1999999999999993</v>
          </cell>
        </row>
        <row r="91">
          <cell r="B91" t="str">
            <v>Máslo</v>
          </cell>
          <cell r="C91">
            <v>16</v>
          </cell>
          <cell r="D91">
            <v>22.5</v>
          </cell>
        </row>
        <row r="92">
          <cell r="B92" t="str">
            <v>Sýr Eidam</v>
          </cell>
          <cell r="C92">
            <v>19</v>
          </cell>
          <cell r="D92">
            <v>10.199999999999999</v>
          </cell>
        </row>
        <row r="93">
          <cell r="B93" t="str">
            <v>Sýr Ementál</v>
          </cell>
          <cell r="C93">
            <v>21</v>
          </cell>
          <cell r="D93">
            <v>15.3</v>
          </cell>
        </row>
        <row r="94">
          <cell r="B94" t="str">
            <v>Vejce</v>
          </cell>
          <cell r="C94">
            <v>852</v>
          </cell>
          <cell r="D94">
            <v>2.2000000000000002</v>
          </cell>
        </row>
        <row r="95">
          <cell r="B95" t="str">
            <v>Jemný sýr kapiový</v>
          </cell>
          <cell r="C95">
            <v>58</v>
          </cell>
          <cell r="D95">
            <v>9.8000000000000007</v>
          </cell>
        </row>
        <row r="96">
          <cell r="B96" t="str">
            <v>Tavený sýr</v>
          </cell>
          <cell r="C96">
            <v>45</v>
          </cell>
          <cell r="D96">
            <v>2.2000000000000002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tabilita - zadání"/>
      <sheetName val="Rentabilita - řešení"/>
      <sheetName val="Budoucí hodnota - zadání"/>
      <sheetName val="Budoucí hodnota - řešení"/>
    </sheetNames>
    <sheetDataSet>
      <sheetData sheetId="0"/>
      <sheetData sheetId="1"/>
      <sheetData sheetId="2"/>
      <sheetData sheetId="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st1"/>
      <sheetName val="Test2"/>
      <sheetName val="Funkce listu"/>
      <sheetName val="List2"/>
      <sheetName val="List3"/>
      <sheetName val="Souhrn"/>
      <sheetName val="chyby"/>
      <sheetName val="List6"/>
      <sheetName val="List7"/>
      <sheetName val="List8"/>
      <sheetName val="List9"/>
      <sheetName val="List10"/>
      <sheetName val="List11"/>
      <sheetName val="List12"/>
      <sheetName val="List13"/>
      <sheetName val="List14"/>
    </sheetNames>
    <sheetDataSet>
      <sheetData sheetId="0">
        <row r="89">
          <cell r="B89" t="str">
            <v>Zboží</v>
          </cell>
          <cell r="C89" t="str">
            <v>Množství</v>
          </cell>
          <cell r="D89" t="str">
            <v>Cena</v>
          </cell>
        </row>
        <row r="90">
          <cell r="B90" t="str">
            <v>Mléko</v>
          </cell>
          <cell r="C90">
            <v>125</v>
          </cell>
          <cell r="D90">
            <v>9.1999999999999993</v>
          </cell>
        </row>
        <row r="91">
          <cell r="B91" t="str">
            <v>Máslo</v>
          </cell>
          <cell r="C91">
            <v>16</v>
          </cell>
          <cell r="D91">
            <v>22.5</v>
          </cell>
        </row>
        <row r="92">
          <cell r="B92" t="str">
            <v>Sýr Eidam</v>
          </cell>
          <cell r="C92">
            <v>19</v>
          </cell>
          <cell r="D92">
            <v>10.199999999999999</v>
          </cell>
        </row>
        <row r="93">
          <cell r="B93" t="str">
            <v>Sýr Ementál</v>
          </cell>
          <cell r="C93">
            <v>21</v>
          </cell>
          <cell r="D93">
            <v>15.3</v>
          </cell>
        </row>
        <row r="94">
          <cell r="B94" t="str">
            <v>Vejce</v>
          </cell>
          <cell r="C94">
            <v>852</v>
          </cell>
          <cell r="D94">
            <v>2.2000000000000002</v>
          </cell>
        </row>
        <row r="95">
          <cell r="B95" t="str">
            <v>Jemný sýr kapiový</v>
          </cell>
          <cell r="C95">
            <v>58</v>
          </cell>
          <cell r="D95">
            <v>9.8000000000000007</v>
          </cell>
        </row>
        <row r="96">
          <cell r="B96" t="str">
            <v>Tavený sýr</v>
          </cell>
          <cell r="C96">
            <v>45</v>
          </cell>
          <cell r="D96">
            <v>2.2000000000000002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st1"/>
      <sheetName val="Test2"/>
      <sheetName val="Funkce listu"/>
      <sheetName val="List2"/>
      <sheetName val="List3"/>
      <sheetName val="Souhrn"/>
      <sheetName val="chyby"/>
      <sheetName val="List6"/>
      <sheetName val="List7"/>
      <sheetName val="List8"/>
      <sheetName val="List9"/>
      <sheetName val="List10"/>
      <sheetName val="List11"/>
      <sheetName val="List12"/>
      <sheetName val="List13"/>
      <sheetName val="List14"/>
    </sheetNames>
    <sheetDataSet>
      <sheetData sheetId="0">
        <row r="89">
          <cell r="B89" t="str">
            <v>Zboží</v>
          </cell>
          <cell r="C89" t="str">
            <v>Množství</v>
          </cell>
          <cell r="D89" t="str">
            <v>Cena</v>
          </cell>
        </row>
        <row r="90">
          <cell r="B90" t="str">
            <v>Mléko</v>
          </cell>
          <cell r="C90">
            <v>125</v>
          </cell>
          <cell r="D90">
            <v>9.1999999999999993</v>
          </cell>
        </row>
        <row r="91">
          <cell r="B91" t="str">
            <v>Máslo</v>
          </cell>
          <cell r="C91">
            <v>16</v>
          </cell>
          <cell r="D91">
            <v>22.5</v>
          </cell>
        </row>
        <row r="92">
          <cell r="B92" t="str">
            <v>Sýr Eidam</v>
          </cell>
          <cell r="C92">
            <v>19</v>
          </cell>
          <cell r="D92">
            <v>10.199999999999999</v>
          </cell>
        </row>
        <row r="93">
          <cell r="B93" t="str">
            <v>Sýr Ementál</v>
          </cell>
          <cell r="C93">
            <v>21</v>
          </cell>
          <cell r="D93">
            <v>15.3</v>
          </cell>
        </row>
        <row r="94">
          <cell r="B94" t="str">
            <v>Vejce</v>
          </cell>
          <cell r="C94">
            <v>852</v>
          </cell>
          <cell r="D94">
            <v>2.2000000000000002</v>
          </cell>
        </row>
        <row r="95">
          <cell r="B95" t="str">
            <v>Jemný sýr kapiový</v>
          </cell>
          <cell r="C95">
            <v>58</v>
          </cell>
          <cell r="D95">
            <v>9.8000000000000007</v>
          </cell>
        </row>
        <row r="96">
          <cell r="B96" t="str">
            <v>Tavený sýr</v>
          </cell>
          <cell r="C96">
            <v>45</v>
          </cell>
          <cell r="D96">
            <v>2.2000000000000002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"/>
      <sheetName val="Hárok1"/>
    </sheetNames>
    <sheetDataSet>
      <sheetData sheetId="0">
        <row r="4">
          <cell r="C4" t="str">
            <v xml:space="preserve">január </v>
          </cell>
          <cell r="D4" t="str">
            <v>február</v>
          </cell>
          <cell r="E4" t="str">
            <v>marec</v>
          </cell>
          <cell r="F4" t="str">
            <v>apríl</v>
          </cell>
          <cell r="G4" t="str">
            <v>máj</v>
          </cell>
          <cell r="H4" t="str">
            <v>jún</v>
          </cell>
          <cell r="I4" t="str">
            <v>júl</v>
          </cell>
          <cell r="J4" t="str">
            <v>august</v>
          </cell>
          <cell r="K4" t="str">
            <v>september</v>
          </cell>
          <cell r="L4" t="str">
            <v>október</v>
          </cell>
          <cell r="M4" t="str">
            <v>november</v>
          </cell>
          <cell r="N4" t="str">
            <v>december</v>
          </cell>
        </row>
        <row r="8">
          <cell r="B8" t="str">
            <v>rozpis rozpočtu príjmov na rok 2012</v>
          </cell>
          <cell r="C8">
            <v>414897</v>
          </cell>
          <cell r="D8">
            <v>408673</v>
          </cell>
          <cell r="E8">
            <v>432578</v>
          </cell>
          <cell r="F8">
            <v>424720</v>
          </cell>
          <cell r="G8">
            <v>440925</v>
          </cell>
          <cell r="H8">
            <v>442393</v>
          </cell>
          <cell r="I8">
            <v>450483</v>
          </cell>
          <cell r="J8">
            <v>449991</v>
          </cell>
          <cell r="K8">
            <v>435192</v>
          </cell>
          <cell r="L8">
            <v>453376</v>
          </cell>
          <cell r="M8">
            <v>446136</v>
          </cell>
          <cell r="N8">
            <v>548107</v>
          </cell>
        </row>
        <row r="9">
          <cell r="B9" t="str">
            <v>príjmy od EAO spolu rok 2010</v>
          </cell>
          <cell r="C9">
            <v>389552</v>
          </cell>
          <cell r="D9">
            <v>389560</v>
          </cell>
          <cell r="E9">
            <v>396486</v>
          </cell>
          <cell r="F9">
            <v>409657</v>
          </cell>
          <cell r="G9">
            <v>404592</v>
          </cell>
          <cell r="H9">
            <v>409761</v>
          </cell>
          <cell r="I9">
            <v>419820</v>
          </cell>
          <cell r="J9">
            <v>416499</v>
          </cell>
          <cell r="K9">
            <v>397403</v>
          </cell>
          <cell r="L9">
            <v>419161</v>
          </cell>
          <cell r="M9">
            <v>415393</v>
          </cell>
          <cell r="N9">
            <v>512226</v>
          </cell>
        </row>
        <row r="10">
          <cell r="B10" t="str">
            <v>príjmy od EAO spolu rok 2011 bez oddlženia</v>
          </cell>
          <cell r="C10">
            <v>413261</v>
          </cell>
          <cell r="D10">
            <v>405617</v>
          </cell>
          <cell r="E10">
            <v>430883</v>
          </cell>
          <cell r="F10">
            <v>421427</v>
          </cell>
          <cell r="G10">
            <v>437860</v>
          </cell>
          <cell r="H10">
            <v>439195</v>
          </cell>
          <cell r="I10">
            <v>447037</v>
          </cell>
          <cell r="J10">
            <v>446355</v>
          </cell>
          <cell r="K10">
            <v>431593</v>
          </cell>
          <cell r="L10">
            <v>449599</v>
          </cell>
          <cell r="M10">
            <v>442321</v>
          </cell>
          <cell r="N10">
            <v>538382</v>
          </cell>
        </row>
        <row r="11">
          <cell r="B11" t="str">
            <v>príjmy od EAO spolu rok 2011 vrátane oddlženia</v>
          </cell>
          <cell r="C11">
            <v>413261</v>
          </cell>
          <cell r="D11">
            <v>405617</v>
          </cell>
          <cell r="E11">
            <v>430883</v>
          </cell>
          <cell r="F11">
            <v>421427</v>
          </cell>
          <cell r="G11">
            <v>437860</v>
          </cell>
          <cell r="H11">
            <v>439195</v>
          </cell>
          <cell r="I11">
            <v>447037</v>
          </cell>
          <cell r="J11">
            <v>446355</v>
          </cell>
          <cell r="K11">
            <v>431593</v>
          </cell>
          <cell r="L11">
            <v>508667</v>
          </cell>
          <cell r="M11">
            <v>442321</v>
          </cell>
          <cell r="N11">
            <v>538382</v>
          </cell>
        </row>
        <row r="12">
          <cell r="B12" t="str">
            <v>príjmy od EAO spolu rok 2012</v>
          </cell>
          <cell r="C12">
            <v>445863</v>
          </cell>
          <cell r="D12">
            <v>436816</v>
          </cell>
          <cell r="E12">
            <v>427059.55717000004</v>
          </cell>
          <cell r="F12">
            <v>438139.44282999996</v>
          </cell>
          <cell r="G12">
            <v>448976</v>
          </cell>
          <cell r="H12">
            <v>451458</v>
          </cell>
        </row>
      </sheetData>
      <sheetData sheetId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ývoj pohľadávok"/>
      <sheetName val="graf pohľadávky"/>
      <sheetName val="Stav pohľadávok podľa poboč."/>
      <sheetName val="Stav pohľadávok podľa poboč (2"/>
      <sheetName val="Pohľ.podľa spôsobov vymáhania"/>
      <sheetName val="Exekučné návrhy"/>
      <sheetName val="Vydané rozhodnutia SK "/>
      <sheetName val="Mandátna správa"/>
      <sheetName val="Pohľadávky voči  ZZ"/>
      <sheetName val="Pohľadávky podľa pobočiek  ZZ"/>
    </sheetNames>
    <sheetDataSet>
      <sheetData sheetId="0">
        <row r="29">
          <cell r="B29" t="str">
            <v>k 31.12.2010</v>
          </cell>
          <cell r="C29">
            <v>823205</v>
          </cell>
        </row>
        <row r="30">
          <cell r="B30" t="str">
            <v xml:space="preserve"> k 31.12.2011</v>
          </cell>
          <cell r="C30">
            <v>563760.21516999998</v>
          </cell>
        </row>
        <row r="31">
          <cell r="B31" t="str">
            <v xml:space="preserve"> k 31.1.2012</v>
          </cell>
          <cell r="C31">
            <v>621385.11753999989</v>
          </cell>
        </row>
        <row r="32">
          <cell r="B32" t="str">
            <v xml:space="preserve"> k 29.2.2012</v>
          </cell>
          <cell r="C32">
            <v>613417.99585000006</v>
          </cell>
        </row>
        <row r="33">
          <cell r="B33" t="str">
            <v>k 31.3.2012</v>
          </cell>
          <cell r="C33">
            <v>622231.79929</v>
          </cell>
        </row>
        <row r="34">
          <cell r="B34" t="str">
            <v xml:space="preserve"> k 30.4.2012</v>
          </cell>
          <cell r="C34">
            <v>629846.93724999984</v>
          </cell>
        </row>
        <row r="35">
          <cell r="B35" t="str">
            <v xml:space="preserve"> k 31.5.2012</v>
          </cell>
          <cell r="C35">
            <v>637343.25805000006</v>
          </cell>
        </row>
        <row r="36">
          <cell r="B36" t="str">
            <v>k 30.6.2012</v>
          </cell>
          <cell r="C36">
            <v>661575.63127000001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zemky 711001"/>
      <sheetName val="budovy 712"/>
      <sheetName val="dopravné 714"/>
      <sheetName val="SW 711003"/>
      <sheetName val="stroje 713"/>
      <sheetName val="projektová 716"/>
      <sheetName val="stavby 717"/>
      <sheetName val="odchodné dostupné"/>
      <sheetName val="2011 a 2012"/>
      <sheetName val="Graf"/>
      <sheetName val="spolu 600+700 jún 2012"/>
      <sheetName val="spolu 600 jún 2012"/>
      <sheetName val="spolu 700 jún 2012"/>
      <sheetName val="600 ústredie jún 2012"/>
      <sheetName val="600 pobočky jún 2012"/>
      <sheetName val="objednáv.a faktúry jún 2012"/>
      <sheetName val="spolu 600+700 máj 2012"/>
      <sheetName val="spolu 600 máj 2012"/>
      <sheetName val="spolu 700 máj 2012"/>
      <sheetName val="600 ústredie máj 2012"/>
      <sheetName val="600 pobočky máj 2012"/>
      <sheetName val="objednáv.a faktúry máj 2012"/>
      <sheetName val="spolu 600+700 apríl 2012"/>
      <sheetName val="spolu 600 apríl 2012"/>
      <sheetName val="spolu 700 apríl 2012"/>
      <sheetName val="600 ústredie apríl 2012"/>
      <sheetName val="600 pobočky apríl 2012"/>
      <sheetName val="objednáv.a faktúry apríl 2012"/>
      <sheetName val="SF apríl 2012"/>
      <sheetName val="spolu 600+700 marec 2012"/>
      <sheetName val="spolu 600 marec 2012"/>
      <sheetName val="spolu 700 marec 2012"/>
      <sheetName val="600 ústredie marec 2012"/>
      <sheetName val="600 pobočky marec 2012"/>
      <sheetName val="objednáv.a faktúry marec"/>
      <sheetName val="SF marec 2012"/>
      <sheetName val="spolu 600+700 február 2012"/>
      <sheetName val="600 celá SP február 2012"/>
      <sheetName val="700 celá SP február 2012"/>
      <sheetName val="600 ústredie február 2012"/>
      <sheetName val="600 pobočky február 2012"/>
      <sheetName val="objednáv.a faktúry február 2012"/>
      <sheetName val="spolu 600+700 január 2012"/>
      <sheetName val="600 celá SP január 2012"/>
      <sheetName val="700 celá SP január 2012"/>
      <sheetName val="600 ústredie január 2012"/>
      <sheetName val="600 pobočky január 2012"/>
      <sheetName val="objednáv.a faktúry január"/>
      <sheetName val="SF január 2012"/>
      <sheetName val="spolu SF prezentácia"/>
      <sheetName val="pobočky júl prezentácia"/>
      <sheetName val="pobočky august prezentácia"/>
      <sheetName val="do prezentácie"/>
      <sheetName val="do prezentácie (2)"/>
      <sheetName val="príloha č. 11"/>
      <sheetName val="príloha č.3"/>
      <sheetName val="príloha č. 9"/>
      <sheetName val="Hárok2"/>
      <sheetName val="Hárok1"/>
      <sheetName val="Hárok3"/>
      <sheetName val="Hárok4"/>
      <sheetName val="programy stavby"/>
      <sheetName val="stroje"/>
      <sheetName val="KV zo SAP"/>
      <sheetName val="dodávateľ"/>
      <sheetName val="zdroj"/>
      <sheetName val="Hárok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>
        <row r="12">
          <cell r="B12" t="str">
            <v xml:space="preserve"> Január </v>
          </cell>
          <cell r="C12" t="str">
            <v xml:space="preserve"> Február </v>
          </cell>
          <cell r="D12" t="str">
            <v>Marec</v>
          </cell>
          <cell r="E12" t="str">
            <v>Apríl</v>
          </cell>
          <cell r="F12" t="str">
            <v>Máj</v>
          </cell>
          <cell r="G12" t="str">
            <v>Jún</v>
          </cell>
        </row>
        <row r="13">
          <cell r="A13" t="str">
            <v xml:space="preserve">Správny fond v roku 2011 </v>
          </cell>
          <cell r="B13">
            <v>7433561</v>
          </cell>
          <cell r="C13">
            <v>9694312</v>
          </cell>
          <cell r="D13">
            <v>9094152</v>
          </cell>
          <cell r="E13">
            <v>10057790</v>
          </cell>
          <cell r="F13">
            <v>10297171</v>
          </cell>
          <cell r="G13">
            <v>8105980</v>
          </cell>
        </row>
        <row r="14">
          <cell r="A14" t="str">
            <v>Správny fond v roku 2012</v>
          </cell>
          <cell r="B14">
            <v>8606667</v>
          </cell>
          <cell r="C14">
            <v>8662871</v>
          </cell>
          <cell r="D14">
            <v>8342284</v>
          </cell>
          <cell r="E14">
            <v>9988998</v>
          </cell>
          <cell r="F14">
            <v>8359113</v>
          </cell>
          <cell r="G14">
            <v>8434884</v>
          </cell>
        </row>
      </sheetData>
      <sheetData sheetId="66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9"/>
  <sheetViews>
    <sheetView tabSelected="1" topLeftCell="A4" workbookViewId="0">
      <selection activeCell="D20" sqref="D20"/>
    </sheetView>
  </sheetViews>
  <sheetFormatPr defaultColWidth="8" defaultRowHeight="15" x14ac:dyDescent="0.2"/>
  <cols>
    <col min="1" max="1" width="50.85546875" style="12" customWidth="1"/>
    <col min="2" max="2" width="17" style="12" customWidth="1"/>
    <col min="3" max="5" width="17" style="13" customWidth="1"/>
    <col min="6" max="7" width="17" style="12" customWidth="1"/>
    <col min="8" max="10" width="10.28515625" style="12" customWidth="1"/>
    <col min="11" max="11" width="8" style="12"/>
    <col min="12" max="12" width="10.140625" style="12" bestFit="1" customWidth="1"/>
    <col min="13" max="13" width="15" style="12" customWidth="1"/>
    <col min="14" max="16384" width="8" style="12"/>
  </cols>
  <sheetData>
    <row r="1" spans="1:10" x14ac:dyDescent="0.2">
      <c r="A1" s="167"/>
    </row>
    <row r="3" spans="1:10" x14ac:dyDescent="0.2">
      <c r="A3" s="169" t="s">
        <v>164</v>
      </c>
      <c r="B3" s="170"/>
      <c r="C3" s="171"/>
      <c r="D3" s="171"/>
      <c r="E3" s="171"/>
      <c r="F3" s="172"/>
      <c r="G3" s="170"/>
    </row>
    <row r="4" spans="1:10" x14ac:dyDescent="0.2">
      <c r="B4" s="170"/>
      <c r="C4" s="171"/>
      <c r="D4" s="171"/>
      <c r="E4" s="171"/>
      <c r="F4" s="170"/>
      <c r="G4" s="170"/>
    </row>
    <row r="5" spans="1:10" x14ac:dyDescent="0.2">
      <c r="A5" s="170"/>
      <c r="B5" s="170"/>
      <c r="C5" s="171"/>
      <c r="F5" s="173"/>
      <c r="J5" s="173" t="s">
        <v>3</v>
      </c>
    </row>
    <row r="6" spans="1:10" ht="60" x14ac:dyDescent="0.2">
      <c r="A6" s="174" t="s">
        <v>1</v>
      </c>
      <c r="B6" s="30" t="s">
        <v>165</v>
      </c>
      <c r="C6" s="30" t="s">
        <v>166</v>
      </c>
      <c r="D6" s="30" t="s">
        <v>167</v>
      </c>
      <c r="E6" s="30" t="s">
        <v>168</v>
      </c>
      <c r="F6" s="30" t="s">
        <v>169</v>
      </c>
      <c r="G6" s="30" t="s">
        <v>170</v>
      </c>
      <c r="H6" s="175" t="s">
        <v>171</v>
      </c>
      <c r="I6" s="175" t="s">
        <v>172</v>
      </c>
      <c r="J6" s="175" t="s">
        <v>173</v>
      </c>
    </row>
    <row r="7" spans="1:10" x14ac:dyDescent="0.2">
      <c r="A7" s="176" t="s">
        <v>0</v>
      </c>
      <c r="B7" s="176">
        <v>1</v>
      </c>
      <c r="C7" s="177">
        <v>2</v>
      </c>
      <c r="D7" s="177">
        <v>3</v>
      </c>
      <c r="E7" s="177">
        <v>4</v>
      </c>
      <c r="F7" s="176">
        <v>5</v>
      </c>
      <c r="G7" s="176">
        <v>6</v>
      </c>
      <c r="H7" s="178">
        <v>7</v>
      </c>
      <c r="I7" s="178">
        <v>8</v>
      </c>
      <c r="J7" s="178">
        <v>9</v>
      </c>
    </row>
    <row r="8" spans="1:10" x14ac:dyDescent="0.2">
      <c r="A8" s="179" t="s">
        <v>174</v>
      </c>
      <c r="B8" s="180"/>
      <c r="C8" s="181"/>
      <c r="D8" s="181"/>
      <c r="E8" s="181"/>
      <c r="F8" s="180"/>
      <c r="G8" s="180"/>
      <c r="H8" s="182"/>
      <c r="I8" s="182"/>
      <c r="J8" s="182"/>
    </row>
    <row r="9" spans="1:10" x14ac:dyDescent="0.2">
      <c r="A9" s="182" t="s">
        <v>175</v>
      </c>
      <c r="B9" s="183">
        <v>6253847</v>
      </c>
      <c r="C9" s="183">
        <v>6534611</v>
      </c>
      <c r="D9" s="183">
        <v>6525214</v>
      </c>
      <c r="E9" s="183">
        <v>6421880</v>
      </c>
      <c r="F9" s="183">
        <v>3156709</v>
      </c>
      <c r="G9" s="183">
        <v>3245978</v>
      </c>
      <c r="H9" s="184">
        <v>49.745157783330939</v>
      </c>
      <c r="I9" s="184">
        <v>102.82791350105443</v>
      </c>
      <c r="J9" s="183">
        <v>89269</v>
      </c>
    </row>
    <row r="10" spans="1:10" x14ac:dyDescent="0.2">
      <c r="A10" s="182" t="s">
        <v>176</v>
      </c>
      <c r="B10" s="183">
        <v>1402405</v>
      </c>
      <c r="C10" s="183">
        <v>1780000</v>
      </c>
      <c r="D10" s="183">
        <v>1780000</v>
      </c>
      <c r="E10" s="183">
        <v>1564592</v>
      </c>
      <c r="F10" s="183">
        <v>889998</v>
      </c>
      <c r="G10" s="183">
        <v>890000</v>
      </c>
      <c r="H10" s="184">
        <v>50</v>
      </c>
      <c r="I10" s="184">
        <v>100.00022471960609</v>
      </c>
      <c r="J10" s="183">
        <v>2</v>
      </c>
    </row>
    <row r="11" spans="1:10" x14ac:dyDescent="0.2">
      <c r="A11" s="182" t="s">
        <v>177</v>
      </c>
      <c r="B11" s="183">
        <v>6132633</v>
      </c>
      <c r="C11" s="183">
        <v>6509225</v>
      </c>
      <c r="D11" s="183">
        <v>6499601</v>
      </c>
      <c r="E11" s="183">
        <v>6429449</v>
      </c>
      <c r="F11" s="183">
        <v>3249595</v>
      </c>
      <c r="G11" s="183">
        <v>3215155</v>
      </c>
      <c r="H11" s="184">
        <v>49.466959587211583</v>
      </c>
      <c r="I11" s="184">
        <v>98.940175621885189</v>
      </c>
      <c r="J11" s="183">
        <v>-34440</v>
      </c>
    </row>
    <row r="12" spans="1:10" x14ac:dyDescent="0.2">
      <c r="A12" s="182" t="s">
        <v>178</v>
      </c>
      <c r="B12" s="183">
        <v>121214</v>
      </c>
      <c r="C12" s="183">
        <v>25386</v>
      </c>
      <c r="D12" s="183">
        <v>25613</v>
      </c>
      <c r="E12" s="183">
        <v>-7569</v>
      </c>
      <c r="F12" s="183">
        <v>-92886</v>
      </c>
      <c r="G12" s="183">
        <v>30823</v>
      </c>
      <c r="H12" s="184">
        <v>120.34123296763362</v>
      </c>
      <c r="I12" s="776">
        <v>-33.183687530951921</v>
      </c>
      <c r="J12" s="183">
        <v>123709</v>
      </c>
    </row>
    <row r="13" spans="1:10" x14ac:dyDescent="0.2">
      <c r="A13" s="182" t="s">
        <v>179</v>
      </c>
      <c r="B13" s="183">
        <v>435667</v>
      </c>
      <c r="C13" s="183">
        <v>526560</v>
      </c>
      <c r="D13" s="183">
        <v>526560</v>
      </c>
      <c r="E13" s="183">
        <v>556881</v>
      </c>
      <c r="F13" s="183">
        <v>526560</v>
      </c>
      <c r="G13" s="183">
        <v>556881</v>
      </c>
      <c r="H13" s="184">
        <v>105.75831814038285</v>
      </c>
      <c r="I13" s="184">
        <v>105.75831814038285</v>
      </c>
      <c r="J13" s="183">
        <v>30321</v>
      </c>
    </row>
    <row r="14" spans="1:10" x14ac:dyDescent="0.2">
      <c r="A14" s="182" t="s">
        <v>180</v>
      </c>
      <c r="B14" s="183">
        <v>556881</v>
      </c>
      <c r="C14" s="183">
        <v>551946</v>
      </c>
      <c r="D14" s="183">
        <v>552173</v>
      </c>
      <c r="E14" s="183">
        <v>549312</v>
      </c>
      <c r="F14" s="183">
        <v>433674</v>
      </c>
      <c r="G14" s="183">
        <v>587704</v>
      </c>
      <c r="H14" s="184">
        <v>106.4347586716482</v>
      </c>
      <c r="I14" s="184">
        <v>135.51746242569303</v>
      </c>
      <c r="J14" s="183">
        <v>154030</v>
      </c>
    </row>
    <row r="15" spans="1:10" x14ac:dyDescent="0.2">
      <c r="A15" s="182" t="s">
        <v>181</v>
      </c>
      <c r="B15" s="183">
        <v>6689514</v>
      </c>
      <c r="C15" s="183">
        <v>7061171</v>
      </c>
      <c r="D15" s="183">
        <v>7051774</v>
      </c>
      <c r="E15" s="183">
        <v>6978761</v>
      </c>
      <c r="F15" s="183">
        <v>3683269</v>
      </c>
      <c r="G15" s="183">
        <v>3802859</v>
      </c>
      <c r="H15" s="184">
        <v>53.927692521059242</v>
      </c>
      <c r="I15" s="184">
        <v>103.24684403990044</v>
      </c>
      <c r="J15" s="183">
        <v>119590</v>
      </c>
    </row>
    <row r="16" spans="1:10" x14ac:dyDescent="0.2">
      <c r="A16" s="182"/>
      <c r="B16" s="183"/>
      <c r="C16" s="185"/>
      <c r="D16" s="183"/>
      <c r="E16" s="183"/>
      <c r="F16" s="183"/>
      <c r="G16" s="186"/>
      <c r="H16" s="187"/>
      <c r="I16" s="187"/>
      <c r="J16" s="186"/>
    </row>
    <row r="17" spans="1:13" x14ac:dyDescent="0.2">
      <c r="A17" s="188" t="s">
        <v>182</v>
      </c>
      <c r="B17" s="189">
        <v>6253847</v>
      </c>
      <c r="C17" s="189">
        <v>6534611</v>
      </c>
      <c r="D17" s="189">
        <v>6525214</v>
      </c>
      <c r="E17" s="189">
        <v>6421880</v>
      </c>
      <c r="F17" s="189">
        <v>3156709</v>
      </c>
      <c r="G17" s="189">
        <v>3245978</v>
      </c>
      <c r="H17" s="184">
        <v>49.745157783330939</v>
      </c>
      <c r="I17" s="184">
        <v>102.82791350105443</v>
      </c>
      <c r="J17" s="183">
        <v>89269</v>
      </c>
      <c r="L17" s="168"/>
    </row>
    <row r="18" spans="1:13" x14ac:dyDescent="0.2">
      <c r="A18" s="182" t="s">
        <v>183</v>
      </c>
      <c r="B18" s="183">
        <v>4749307</v>
      </c>
      <c r="C18" s="183">
        <v>4707922</v>
      </c>
      <c r="D18" s="183">
        <v>4698525</v>
      </c>
      <c r="E18" s="183">
        <v>4806966</v>
      </c>
      <c r="F18" s="183">
        <v>2244283</v>
      </c>
      <c r="G18" s="183">
        <v>2330192</v>
      </c>
      <c r="H18" s="184">
        <v>49.594117302770549</v>
      </c>
      <c r="I18" s="184">
        <v>103.82790405666309</v>
      </c>
      <c r="J18" s="183">
        <v>85909</v>
      </c>
      <c r="L18" s="168"/>
      <c r="M18" s="168"/>
    </row>
    <row r="19" spans="1:13" x14ac:dyDescent="0.2">
      <c r="A19" s="182" t="s">
        <v>184</v>
      </c>
      <c r="B19" s="183">
        <v>410643</v>
      </c>
      <c r="C19" s="183">
        <v>422971</v>
      </c>
      <c r="D19" s="183">
        <v>411579</v>
      </c>
      <c r="E19" s="183">
        <v>411881</v>
      </c>
      <c r="F19" s="183">
        <v>197359</v>
      </c>
      <c r="G19" s="183">
        <v>201016</v>
      </c>
      <c r="H19" s="184">
        <v>48.840198358030904</v>
      </c>
      <c r="I19" s="184">
        <v>101.8529684483606</v>
      </c>
      <c r="J19" s="183">
        <v>3657</v>
      </c>
    </row>
    <row r="20" spans="1:13" x14ac:dyDescent="0.2">
      <c r="A20" s="182" t="s">
        <v>185</v>
      </c>
      <c r="B20" s="183">
        <v>2163416</v>
      </c>
      <c r="C20" s="183">
        <v>2126276</v>
      </c>
      <c r="D20" s="183">
        <v>2127987</v>
      </c>
      <c r="E20" s="183">
        <v>2214624</v>
      </c>
      <c r="F20" s="183">
        <v>1011668</v>
      </c>
      <c r="G20" s="183">
        <v>1049065</v>
      </c>
      <c r="H20" s="184">
        <v>49.298468458688895</v>
      </c>
      <c r="I20" s="184">
        <v>103.69656843944853</v>
      </c>
      <c r="J20" s="183">
        <v>37397</v>
      </c>
    </row>
    <row r="21" spans="1:13" x14ac:dyDescent="0.2">
      <c r="A21" s="182" t="s">
        <v>186</v>
      </c>
      <c r="B21" s="183">
        <v>965753</v>
      </c>
      <c r="C21" s="183">
        <v>951370</v>
      </c>
      <c r="D21" s="183">
        <v>951947</v>
      </c>
      <c r="E21" s="183">
        <v>964842</v>
      </c>
      <c r="F21" s="183">
        <v>456476</v>
      </c>
      <c r="G21" s="183">
        <v>480893</v>
      </c>
      <c r="H21" s="184">
        <v>50.516782972161266</v>
      </c>
      <c r="I21" s="184">
        <v>105.34902163531051</v>
      </c>
      <c r="J21" s="183">
        <v>24417</v>
      </c>
    </row>
    <row r="22" spans="1:13" x14ac:dyDescent="0.2">
      <c r="A22" s="182" t="s">
        <v>187</v>
      </c>
      <c r="B22" s="183">
        <v>131002</v>
      </c>
      <c r="C22" s="183">
        <v>127559</v>
      </c>
      <c r="D22" s="183">
        <v>127559</v>
      </c>
      <c r="E22" s="183">
        <v>130342</v>
      </c>
      <c r="F22" s="183">
        <v>61167</v>
      </c>
      <c r="G22" s="183">
        <v>65614</v>
      </c>
      <c r="H22" s="184">
        <v>51.438158028833712</v>
      </c>
      <c r="I22" s="184">
        <v>107.27026010757434</v>
      </c>
      <c r="J22" s="183">
        <v>4447</v>
      </c>
    </row>
    <row r="23" spans="1:13" x14ac:dyDescent="0.2">
      <c r="A23" s="12" t="s">
        <v>188</v>
      </c>
      <c r="B23" s="183">
        <v>29308</v>
      </c>
      <c r="C23" s="183">
        <v>28786</v>
      </c>
      <c r="D23" s="183">
        <v>28786</v>
      </c>
      <c r="E23" s="183">
        <v>28134</v>
      </c>
      <c r="F23" s="183">
        <v>13805</v>
      </c>
      <c r="G23" s="183">
        <v>13845</v>
      </c>
      <c r="H23" s="184">
        <v>48.096296810949767</v>
      </c>
      <c r="I23" s="184">
        <v>100.2897500905469</v>
      </c>
      <c r="J23" s="183">
        <v>40</v>
      </c>
    </row>
    <row r="24" spans="1:13" x14ac:dyDescent="0.2">
      <c r="A24" s="182" t="s">
        <v>189</v>
      </c>
      <c r="B24" s="183">
        <v>284414</v>
      </c>
      <c r="C24" s="183">
        <v>287006</v>
      </c>
      <c r="D24" s="183">
        <v>286262</v>
      </c>
      <c r="E24" s="183">
        <v>283212</v>
      </c>
      <c r="F24" s="183">
        <v>137267</v>
      </c>
      <c r="G24" s="183">
        <v>141211</v>
      </c>
      <c r="H24" s="184">
        <v>49.329285759199614</v>
      </c>
      <c r="I24" s="184">
        <v>102.8732324593675</v>
      </c>
      <c r="J24" s="183">
        <v>3944</v>
      </c>
    </row>
    <row r="25" spans="1:13" x14ac:dyDescent="0.2">
      <c r="A25" s="182" t="s">
        <v>83</v>
      </c>
      <c r="B25" s="183">
        <v>764771</v>
      </c>
      <c r="C25" s="183">
        <v>763954</v>
      </c>
      <c r="D25" s="183">
        <v>764405</v>
      </c>
      <c r="E25" s="183">
        <v>773931</v>
      </c>
      <c r="F25" s="183">
        <v>366541</v>
      </c>
      <c r="G25" s="183">
        <v>378548</v>
      </c>
      <c r="H25" s="184">
        <v>49.521915738384756</v>
      </c>
      <c r="I25" s="184">
        <v>103.2757590556036</v>
      </c>
      <c r="J25" s="183">
        <v>12007</v>
      </c>
    </row>
    <row r="26" spans="1:13" x14ac:dyDescent="0.2">
      <c r="A26" s="182" t="s">
        <v>190</v>
      </c>
      <c r="B26" s="183">
        <v>6746</v>
      </c>
      <c r="C26" s="183">
        <v>4445</v>
      </c>
      <c r="D26" s="183">
        <v>4445</v>
      </c>
      <c r="E26" s="183">
        <v>6000</v>
      </c>
      <c r="F26" s="183">
        <v>2128</v>
      </c>
      <c r="G26" s="183">
        <v>7205</v>
      </c>
      <c r="H26" s="184">
        <v>162.09223847019123</v>
      </c>
      <c r="I26" s="184">
        <v>338.58082706766919</v>
      </c>
      <c r="J26" s="183">
        <v>5077</v>
      </c>
    </row>
    <row r="27" spans="1:13" x14ac:dyDescent="0.2">
      <c r="A27" s="182" t="s">
        <v>78</v>
      </c>
      <c r="B27" s="183">
        <v>63628</v>
      </c>
      <c r="C27" s="183">
        <v>15221</v>
      </c>
      <c r="D27" s="183">
        <v>15221</v>
      </c>
      <c r="E27" s="183">
        <v>15222</v>
      </c>
      <c r="F27" s="183">
        <v>7342</v>
      </c>
      <c r="G27" s="183">
        <v>8760</v>
      </c>
      <c r="H27" s="184">
        <v>57.552066224295388</v>
      </c>
      <c r="I27" s="184">
        <v>119.31353854535548</v>
      </c>
      <c r="J27" s="183">
        <v>1418</v>
      </c>
    </row>
    <row r="28" spans="1:13" x14ac:dyDescent="0.2">
      <c r="A28" s="182" t="s">
        <v>191</v>
      </c>
      <c r="B28" s="183">
        <v>31761</v>
      </c>
      <c r="C28" s="183">
        <v>27023</v>
      </c>
      <c r="D28" s="183">
        <v>27023</v>
      </c>
      <c r="E28" s="183">
        <v>29100</v>
      </c>
      <c r="F28" s="183">
        <v>12958</v>
      </c>
      <c r="G28" s="183">
        <v>9821</v>
      </c>
      <c r="H28" s="184">
        <v>36.343115124153499</v>
      </c>
      <c r="I28" s="184">
        <v>75.791017132273495</v>
      </c>
      <c r="J28" s="183">
        <v>-3137</v>
      </c>
    </row>
    <row r="29" spans="1:13" x14ac:dyDescent="0.2">
      <c r="A29" s="182" t="s">
        <v>192</v>
      </c>
      <c r="B29" s="183">
        <v>1402405</v>
      </c>
      <c r="C29" s="183">
        <v>1780000</v>
      </c>
      <c r="D29" s="183">
        <v>1780000</v>
      </c>
      <c r="E29" s="183">
        <v>1564592</v>
      </c>
      <c r="F29" s="183">
        <v>889998</v>
      </c>
      <c r="G29" s="183">
        <v>890000</v>
      </c>
      <c r="H29" s="184">
        <v>50</v>
      </c>
      <c r="I29" s="184">
        <v>100.00022471960609</v>
      </c>
      <c r="J29" s="183">
        <v>2</v>
      </c>
    </row>
    <row r="30" spans="1:13" x14ac:dyDescent="0.2">
      <c r="A30" s="190"/>
      <c r="B30" s="186"/>
      <c r="C30" s="186"/>
      <c r="D30" s="186"/>
      <c r="E30" s="186"/>
      <c r="F30" s="186"/>
      <c r="G30" s="186"/>
      <c r="H30" s="187"/>
      <c r="I30" s="187"/>
      <c r="J30" s="186"/>
    </row>
    <row r="31" spans="1:13" x14ac:dyDescent="0.2">
      <c r="A31" s="188" t="s">
        <v>193</v>
      </c>
      <c r="B31" s="189">
        <v>6132633</v>
      </c>
      <c r="C31" s="189">
        <v>6509225</v>
      </c>
      <c r="D31" s="189">
        <v>6499601</v>
      </c>
      <c r="E31" s="189">
        <v>6429449</v>
      </c>
      <c r="F31" s="189">
        <v>3249595</v>
      </c>
      <c r="G31" s="189">
        <v>3215155</v>
      </c>
      <c r="H31" s="184">
        <v>49.466959587211583</v>
      </c>
      <c r="I31" s="184">
        <v>98.940175621885189</v>
      </c>
      <c r="J31" s="183">
        <v>-34440</v>
      </c>
    </row>
    <row r="32" spans="1:13" x14ac:dyDescent="0.2">
      <c r="A32" s="182" t="s">
        <v>194</v>
      </c>
      <c r="B32" s="183">
        <v>6016395</v>
      </c>
      <c r="C32" s="183">
        <v>6395514</v>
      </c>
      <c r="D32" s="183">
        <v>6385890</v>
      </c>
      <c r="E32" s="183">
        <v>6315738</v>
      </c>
      <c r="F32" s="183">
        <v>3191935</v>
      </c>
      <c r="G32" s="183">
        <v>3162760</v>
      </c>
      <c r="H32" s="184">
        <v>49.527317257265629</v>
      </c>
      <c r="I32" s="184">
        <v>99.085977627990545</v>
      </c>
      <c r="J32" s="183">
        <v>-29175</v>
      </c>
    </row>
    <row r="33" spans="1:10" x14ac:dyDescent="0.2">
      <c r="A33" s="182" t="s">
        <v>7</v>
      </c>
      <c r="B33" s="183">
        <v>381436</v>
      </c>
      <c r="C33" s="183">
        <v>431934</v>
      </c>
      <c r="D33" s="183">
        <v>422576</v>
      </c>
      <c r="E33" s="183">
        <v>435364</v>
      </c>
      <c r="F33" s="183">
        <v>219986</v>
      </c>
      <c r="G33" s="183">
        <v>225981</v>
      </c>
      <c r="H33" s="184">
        <v>53.477007686191357</v>
      </c>
      <c r="I33" s="184">
        <v>102.72517342012672</v>
      </c>
      <c r="J33" s="183">
        <v>5995</v>
      </c>
    </row>
    <row r="34" spans="1:10" x14ac:dyDescent="0.2">
      <c r="A34" s="182" t="s">
        <v>14</v>
      </c>
      <c r="B34" s="183">
        <v>4547850</v>
      </c>
      <c r="C34" s="183">
        <v>4814092</v>
      </c>
      <c r="D34" s="183">
        <v>4814092</v>
      </c>
      <c r="E34" s="183">
        <v>4740539</v>
      </c>
      <c r="F34" s="183">
        <v>2396756</v>
      </c>
      <c r="G34" s="183">
        <v>2368065</v>
      </c>
      <c r="H34" s="184">
        <v>49.190273056684418</v>
      </c>
      <c r="I34" s="184">
        <v>98.802923618424231</v>
      </c>
      <c r="J34" s="183">
        <v>-28691</v>
      </c>
    </row>
    <row r="35" spans="1:10" x14ac:dyDescent="0.2">
      <c r="A35" s="182" t="s">
        <v>21</v>
      </c>
      <c r="B35" s="183">
        <v>843229</v>
      </c>
      <c r="C35" s="183">
        <v>890568</v>
      </c>
      <c r="D35" s="183">
        <v>890568</v>
      </c>
      <c r="E35" s="183">
        <v>881443</v>
      </c>
      <c r="F35" s="183">
        <v>444073</v>
      </c>
      <c r="G35" s="183">
        <v>441087</v>
      </c>
      <c r="H35" s="184">
        <v>49.528727733311776</v>
      </c>
      <c r="I35" s="184">
        <v>99.327588031697488</v>
      </c>
      <c r="J35" s="183">
        <v>-2986</v>
      </c>
    </row>
    <row r="36" spans="1:10" x14ac:dyDescent="0.2">
      <c r="A36" s="182" t="s">
        <v>26</v>
      </c>
      <c r="B36" s="183">
        <v>42984</v>
      </c>
      <c r="C36" s="183">
        <v>47676</v>
      </c>
      <c r="D36" s="183">
        <v>47676</v>
      </c>
      <c r="E36" s="183">
        <v>45330</v>
      </c>
      <c r="F36" s="183">
        <v>24302</v>
      </c>
      <c r="G36" s="183">
        <v>22030</v>
      </c>
      <c r="H36" s="184">
        <v>46.207735548284248</v>
      </c>
      <c r="I36" s="184">
        <v>90.650975228376268</v>
      </c>
      <c r="J36" s="183">
        <v>-2272</v>
      </c>
    </row>
    <row r="37" spans="1:10" x14ac:dyDescent="0.2">
      <c r="A37" s="182" t="s">
        <v>40</v>
      </c>
      <c r="B37" s="183">
        <v>37562</v>
      </c>
      <c r="C37" s="183">
        <v>41073</v>
      </c>
      <c r="D37" s="183">
        <v>41073</v>
      </c>
      <c r="E37" s="183">
        <v>38800</v>
      </c>
      <c r="F37" s="183">
        <v>20167</v>
      </c>
      <c r="G37" s="183">
        <v>17687</v>
      </c>
      <c r="H37" s="184">
        <v>43.062352396951766</v>
      </c>
      <c r="I37" s="184">
        <v>87.702682600287602</v>
      </c>
      <c r="J37" s="183">
        <v>-2480</v>
      </c>
    </row>
    <row r="38" spans="1:10" x14ac:dyDescent="0.2">
      <c r="A38" s="182" t="s">
        <v>44</v>
      </c>
      <c r="B38" s="183">
        <v>163334</v>
      </c>
      <c r="C38" s="183">
        <v>170171</v>
      </c>
      <c r="D38" s="183">
        <v>169905</v>
      </c>
      <c r="E38" s="183">
        <v>174262</v>
      </c>
      <c r="F38" s="183">
        <v>86651</v>
      </c>
      <c r="G38" s="183">
        <v>87910</v>
      </c>
      <c r="H38" s="184">
        <v>51.740678614519872</v>
      </c>
      <c r="I38" s="184">
        <v>101.45295495724227</v>
      </c>
      <c r="J38" s="183">
        <v>1259</v>
      </c>
    </row>
    <row r="39" spans="1:10" x14ac:dyDescent="0.2">
      <c r="A39" s="182" t="s">
        <v>195</v>
      </c>
      <c r="B39" s="183">
        <v>116238</v>
      </c>
      <c r="C39" s="183">
        <v>113711</v>
      </c>
      <c r="D39" s="183">
        <v>113711</v>
      </c>
      <c r="E39" s="183">
        <v>113711</v>
      </c>
      <c r="F39" s="183">
        <v>57660</v>
      </c>
      <c r="G39" s="183">
        <v>52395</v>
      </c>
      <c r="H39" s="184">
        <v>46.077336405448897</v>
      </c>
      <c r="I39" s="184">
        <v>90.868886576482836</v>
      </c>
      <c r="J39" s="183">
        <v>-5265</v>
      </c>
    </row>
    <row r="40" spans="1:10" x14ac:dyDescent="0.2">
      <c r="A40" s="190"/>
      <c r="B40" s="190"/>
      <c r="C40" s="190"/>
      <c r="D40" s="190"/>
      <c r="E40" s="190"/>
      <c r="F40" s="190"/>
      <c r="G40" s="190"/>
      <c r="H40" s="190"/>
      <c r="I40" s="190"/>
      <c r="J40" s="190"/>
    </row>
    <row r="41" spans="1:10" x14ac:dyDescent="0.2">
      <c r="A41" s="191" t="s">
        <v>195</v>
      </c>
      <c r="B41" s="191"/>
      <c r="C41" s="192"/>
      <c r="D41" s="192"/>
      <c r="E41" s="192"/>
      <c r="F41" s="191"/>
      <c r="G41" s="191"/>
      <c r="H41" s="193"/>
      <c r="I41" s="193"/>
      <c r="J41" s="189"/>
    </row>
    <row r="42" spans="1:10" x14ac:dyDescent="0.2">
      <c r="A42" s="194" t="s">
        <v>196</v>
      </c>
      <c r="B42" s="195">
        <v>119292</v>
      </c>
      <c r="C42" s="195">
        <v>119248</v>
      </c>
      <c r="D42" s="195">
        <v>119024</v>
      </c>
      <c r="E42" s="195">
        <v>122089</v>
      </c>
      <c r="F42" s="195">
        <v>56907</v>
      </c>
      <c r="G42" s="195">
        <v>57335</v>
      </c>
      <c r="H42" s="184">
        <v>48.170957117892186</v>
      </c>
      <c r="I42" s="184">
        <v>100.75210431054175</v>
      </c>
      <c r="J42" s="183">
        <v>428</v>
      </c>
    </row>
    <row r="43" spans="1:10" x14ac:dyDescent="0.2">
      <c r="A43" s="194" t="s">
        <v>197</v>
      </c>
      <c r="B43" s="195">
        <v>116238</v>
      </c>
      <c r="C43" s="195">
        <v>113711</v>
      </c>
      <c r="D43" s="195">
        <v>113711</v>
      </c>
      <c r="E43" s="195">
        <v>113711</v>
      </c>
      <c r="F43" s="195">
        <v>57660</v>
      </c>
      <c r="G43" s="195">
        <v>52395</v>
      </c>
      <c r="H43" s="184">
        <v>46.077336405448897</v>
      </c>
      <c r="I43" s="184">
        <v>90.868886576482836</v>
      </c>
      <c r="J43" s="183">
        <v>-5265</v>
      </c>
    </row>
    <row r="44" spans="1:10" x14ac:dyDescent="0.2">
      <c r="A44" s="182" t="s">
        <v>178</v>
      </c>
      <c r="B44" s="195">
        <v>3054</v>
      </c>
      <c r="C44" s="195">
        <v>5537</v>
      </c>
      <c r="D44" s="195">
        <v>5313</v>
      </c>
      <c r="E44" s="195">
        <v>8378</v>
      </c>
      <c r="F44" s="195">
        <v>-753</v>
      </c>
      <c r="G44" s="195">
        <v>4940</v>
      </c>
      <c r="H44" s="196">
        <v>0</v>
      </c>
      <c r="I44" s="776">
        <v>-656.04249667994691</v>
      </c>
      <c r="J44" s="183">
        <v>5693</v>
      </c>
    </row>
    <row r="45" spans="1:10" x14ac:dyDescent="0.2">
      <c r="A45" s="182" t="s">
        <v>179</v>
      </c>
      <c r="B45" s="195">
        <v>40472</v>
      </c>
      <c r="C45" s="195">
        <v>45590</v>
      </c>
      <c r="D45" s="195">
        <v>45590</v>
      </c>
      <c r="E45" s="195">
        <v>43526</v>
      </c>
      <c r="F45" s="195">
        <v>45590</v>
      </c>
      <c r="G45" s="195">
        <v>43526</v>
      </c>
      <c r="H45" s="184">
        <v>95.472691379688527</v>
      </c>
      <c r="I45" s="184">
        <v>95.472691379688527</v>
      </c>
      <c r="J45" s="183">
        <v>-2064</v>
      </c>
    </row>
    <row r="46" spans="1:10" x14ac:dyDescent="0.2">
      <c r="A46" s="190" t="s">
        <v>180</v>
      </c>
      <c r="B46" s="197">
        <v>43526</v>
      </c>
      <c r="C46" s="197">
        <v>51127</v>
      </c>
      <c r="D46" s="197">
        <v>50903</v>
      </c>
      <c r="E46" s="197">
        <v>51904</v>
      </c>
      <c r="F46" s="197">
        <v>44837</v>
      </c>
      <c r="G46" s="197">
        <v>48466</v>
      </c>
      <c r="H46" s="187">
        <v>95.212462919670742</v>
      </c>
      <c r="I46" s="187">
        <v>108.09376184847336</v>
      </c>
      <c r="J46" s="186">
        <v>3629</v>
      </c>
    </row>
    <row r="48" spans="1:10" x14ac:dyDescent="0.2">
      <c r="A48" s="198" t="s">
        <v>198</v>
      </c>
    </row>
    <row r="49" spans="1:5" x14ac:dyDescent="0.2">
      <c r="A49" s="29" t="s">
        <v>199</v>
      </c>
      <c r="C49" s="12"/>
      <c r="D49" s="12"/>
      <c r="E49" s="12"/>
    </row>
  </sheetData>
  <phoneticPr fontId="13" type="noConversion"/>
  <pageMargins left="0.74803149606299213" right="0.39370078740157483" top="0.43307086614173229" bottom="0.51181102362204722" header="0.51181102362204722" footer="0.51181102362204722"/>
  <pageSetup paperSize="9" scale="6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B3:I20"/>
  <sheetViews>
    <sheetView workbookViewId="0">
      <selection activeCell="B3" sqref="B3:G18"/>
    </sheetView>
  </sheetViews>
  <sheetFormatPr defaultRowHeight="12.75" x14ac:dyDescent="0.2"/>
  <cols>
    <col min="2" max="2" width="34.28515625" customWidth="1"/>
    <col min="3" max="3" width="28.7109375" customWidth="1"/>
    <col min="4" max="6" width="10.28515625" customWidth="1"/>
    <col min="7" max="7" width="11.7109375" customWidth="1"/>
    <col min="8" max="8" width="25" customWidth="1"/>
    <col min="9" max="9" width="12.28515625" customWidth="1"/>
    <col min="258" max="258" width="34.28515625" customWidth="1"/>
    <col min="259" max="259" width="28.7109375" customWidth="1"/>
    <col min="260" max="262" width="10.28515625" customWidth="1"/>
    <col min="263" max="263" width="11.7109375" customWidth="1"/>
    <col min="264" max="264" width="25" customWidth="1"/>
    <col min="265" max="265" width="12.28515625" customWidth="1"/>
    <col min="514" max="514" width="34.28515625" customWidth="1"/>
    <col min="515" max="515" width="28.7109375" customWidth="1"/>
    <col min="516" max="518" width="10.28515625" customWidth="1"/>
    <col min="519" max="519" width="11.7109375" customWidth="1"/>
    <col min="520" max="520" width="25" customWidth="1"/>
    <col min="521" max="521" width="12.28515625" customWidth="1"/>
    <col min="770" max="770" width="34.28515625" customWidth="1"/>
    <col min="771" max="771" width="28.7109375" customWidth="1"/>
    <col min="772" max="774" width="10.28515625" customWidth="1"/>
    <col min="775" max="775" width="11.7109375" customWidth="1"/>
    <col min="776" max="776" width="25" customWidth="1"/>
    <col min="777" max="777" width="12.28515625" customWidth="1"/>
    <col min="1026" max="1026" width="34.28515625" customWidth="1"/>
    <col min="1027" max="1027" width="28.7109375" customWidth="1"/>
    <col min="1028" max="1030" width="10.28515625" customWidth="1"/>
    <col min="1031" max="1031" width="11.7109375" customWidth="1"/>
    <col min="1032" max="1032" width="25" customWidth="1"/>
    <col min="1033" max="1033" width="12.28515625" customWidth="1"/>
    <col min="1282" max="1282" width="34.28515625" customWidth="1"/>
    <col min="1283" max="1283" width="28.7109375" customWidth="1"/>
    <col min="1284" max="1286" width="10.28515625" customWidth="1"/>
    <col min="1287" max="1287" width="11.7109375" customWidth="1"/>
    <col min="1288" max="1288" width="25" customWidth="1"/>
    <col min="1289" max="1289" width="12.28515625" customWidth="1"/>
    <col min="1538" max="1538" width="34.28515625" customWidth="1"/>
    <col min="1539" max="1539" width="28.7109375" customWidth="1"/>
    <col min="1540" max="1542" width="10.28515625" customWidth="1"/>
    <col min="1543" max="1543" width="11.7109375" customWidth="1"/>
    <col min="1544" max="1544" width="25" customWidth="1"/>
    <col min="1545" max="1545" width="12.28515625" customWidth="1"/>
    <col min="1794" max="1794" width="34.28515625" customWidth="1"/>
    <col min="1795" max="1795" width="28.7109375" customWidth="1"/>
    <col min="1796" max="1798" width="10.28515625" customWidth="1"/>
    <col min="1799" max="1799" width="11.7109375" customWidth="1"/>
    <col min="1800" max="1800" width="25" customWidth="1"/>
    <col min="1801" max="1801" width="12.28515625" customWidth="1"/>
    <col min="2050" max="2050" width="34.28515625" customWidth="1"/>
    <col min="2051" max="2051" width="28.7109375" customWidth="1"/>
    <col min="2052" max="2054" width="10.28515625" customWidth="1"/>
    <col min="2055" max="2055" width="11.7109375" customWidth="1"/>
    <col min="2056" max="2056" width="25" customWidth="1"/>
    <col min="2057" max="2057" width="12.28515625" customWidth="1"/>
    <col min="2306" max="2306" width="34.28515625" customWidth="1"/>
    <col min="2307" max="2307" width="28.7109375" customWidth="1"/>
    <col min="2308" max="2310" width="10.28515625" customWidth="1"/>
    <col min="2311" max="2311" width="11.7109375" customWidth="1"/>
    <col min="2312" max="2312" width="25" customWidth="1"/>
    <col min="2313" max="2313" width="12.28515625" customWidth="1"/>
    <col min="2562" max="2562" width="34.28515625" customWidth="1"/>
    <col min="2563" max="2563" width="28.7109375" customWidth="1"/>
    <col min="2564" max="2566" width="10.28515625" customWidth="1"/>
    <col min="2567" max="2567" width="11.7109375" customWidth="1"/>
    <col min="2568" max="2568" width="25" customWidth="1"/>
    <col min="2569" max="2569" width="12.28515625" customWidth="1"/>
    <col min="2818" max="2818" width="34.28515625" customWidth="1"/>
    <col min="2819" max="2819" width="28.7109375" customWidth="1"/>
    <col min="2820" max="2822" width="10.28515625" customWidth="1"/>
    <col min="2823" max="2823" width="11.7109375" customWidth="1"/>
    <col min="2824" max="2824" width="25" customWidth="1"/>
    <col min="2825" max="2825" width="12.28515625" customWidth="1"/>
    <col min="3074" max="3074" width="34.28515625" customWidth="1"/>
    <col min="3075" max="3075" width="28.7109375" customWidth="1"/>
    <col min="3076" max="3078" width="10.28515625" customWidth="1"/>
    <col min="3079" max="3079" width="11.7109375" customWidth="1"/>
    <col min="3080" max="3080" width="25" customWidth="1"/>
    <col min="3081" max="3081" width="12.28515625" customWidth="1"/>
    <col min="3330" max="3330" width="34.28515625" customWidth="1"/>
    <col min="3331" max="3331" width="28.7109375" customWidth="1"/>
    <col min="3332" max="3334" width="10.28515625" customWidth="1"/>
    <col min="3335" max="3335" width="11.7109375" customWidth="1"/>
    <col min="3336" max="3336" width="25" customWidth="1"/>
    <col min="3337" max="3337" width="12.28515625" customWidth="1"/>
    <col min="3586" max="3586" width="34.28515625" customWidth="1"/>
    <col min="3587" max="3587" width="28.7109375" customWidth="1"/>
    <col min="3588" max="3590" width="10.28515625" customWidth="1"/>
    <col min="3591" max="3591" width="11.7109375" customWidth="1"/>
    <col min="3592" max="3592" width="25" customWidth="1"/>
    <col min="3593" max="3593" width="12.28515625" customWidth="1"/>
    <col min="3842" max="3842" width="34.28515625" customWidth="1"/>
    <col min="3843" max="3843" width="28.7109375" customWidth="1"/>
    <col min="3844" max="3846" width="10.28515625" customWidth="1"/>
    <col min="3847" max="3847" width="11.7109375" customWidth="1"/>
    <col min="3848" max="3848" width="25" customWidth="1"/>
    <col min="3849" max="3849" width="12.28515625" customWidth="1"/>
    <col min="4098" max="4098" width="34.28515625" customWidth="1"/>
    <col min="4099" max="4099" width="28.7109375" customWidth="1"/>
    <col min="4100" max="4102" width="10.28515625" customWidth="1"/>
    <col min="4103" max="4103" width="11.7109375" customWidth="1"/>
    <col min="4104" max="4104" width="25" customWidth="1"/>
    <col min="4105" max="4105" width="12.28515625" customWidth="1"/>
    <col min="4354" max="4354" width="34.28515625" customWidth="1"/>
    <col min="4355" max="4355" width="28.7109375" customWidth="1"/>
    <col min="4356" max="4358" width="10.28515625" customWidth="1"/>
    <col min="4359" max="4359" width="11.7109375" customWidth="1"/>
    <col min="4360" max="4360" width="25" customWidth="1"/>
    <col min="4361" max="4361" width="12.28515625" customWidth="1"/>
    <col min="4610" max="4610" width="34.28515625" customWidth="1"/>
    <col min="4611" max="4611" width="28.7109375" customWidth="1"/>
    <col min="4612" max="4614" width="10.28515625" customWidth="1"/>
    <col min="4615" max="4615" width="11.7109375" customWidth="1"/>
    <col min="4616" max="4616" width="25" customWidth="1"/>
    <col min="4617" max="4617" width="12.28515625" customWidth="1"/>
    <col min="4866" max="4866" width="34.28515625" customWidth="1"/>
    <col min="4867" max="4867" width="28.7109375" customWidth="1"/>
    <col min="4868" max="4870" width="10.28515625" customWidth="1"/>
    <col min="4871" max="4871" width="11.7109375" customWidth="1"/>
    <col min="4872" max="4872" width="25" customWidth="1"/>
    <col min="4873" max="4873" width="12.28515625" customWidth="1"/>
    <col min="5122" max="5122" width="34.28515625" customWidth="1"/>
    <col min="5123" max="5123" width="28.7109375" customWidth="1"/>
    <col min="5124" max="5126" width="10.28515625" customWidth="1"/>
    <col min="5127" max="5127" width="11.7109375" customWidth="1"/>
    <col min="5128" max="5128" width="25" customWidth="1"/>
    <col min="5129" max="5129" width="12.28515625" customWidth="1"/>
    <col min="5378" max="5378" width="34.28515625" customWidth="1"/>
    <col min="5379" max="5379" width="28.7109375" customWidth="1"/>
    <col min="5380" max="5382" width="10.28515625" customWidth="1"/>
    <col min="5383" max="5383" width="11.7109375" customWidth="1"/>
    <col min="5384" max="5384" width="25" customWidth="1"/>
    <col min="5385" max="5385" width="12.28515625" customWidth="1"/>
    <col min="5634" max="5634" width="34.28515625" customWidth="1"/>
    <col min="5635" max="5635" width="28.7109375" customWidth="1"/>
    <col min="5636" max="5638" width="10.28515625" customWidth="1"/>
    <col min="5639" max="5639" width="11.7109375" customWidth="1"/>
    <col min="5640" max="5640" width="25" customWidth="1"/>
    <col min="5641" max="5641" width="12.28515625" customWidth="1"/>
    <col min="5890" max="5890" width="34.28515625" customWidth="1"/>
    <col min="5891" max="5891" width="28.7109375" customWidth="1"/>
    <col min="5892" max="5894" width="10.28515625" customWidth="1"/>
    <col min="5895" max="5895" width="11.7109375" customWidth="1"/>
    <col min="5896" max="5896" width="25" customWidth="1"/>
    <col min="5897" max="5897" width="12.28515625" customWidth="1"/>
    <col min="6146" max="6146" width="34.28515625" customWidth="1"/>
    <col min="6147" max="6147" width="28.7109375" customWidth="1"/>
    <col min="6148" max="6150" width="10.28515625" customWidth="1"/>
    <col min="6151" max="6151" width="11.7109375" customWidth="1"/>
    <col min="6152" max="6152" width="25" customWidth="1"/>
    <col min="6153" max="6153" width="12.28515625" customWidth="1"/>
    <col min="6402" max="6402" width="34.28515625" customWidth="1"/>
    <col min="6403" max="6403" width="28.7109375" customWidth="1"/>
    <col min="6404" max="6406" width="10.28515625" customWidth="1"/>
    <col min="6407" max="6407" width="11.7109375" customWidth="1"/>
    <col min="6408" max="6408" width="25" customWidth="1"/>
    <col min="6409" max="6409" width="12.28515625" customWidth="1"/>
    <col min="6658" max="6658" width="34.28515625" customWidth="1"/>
    <col min="6659" max="6659" width="28.7109375" customWidth="1"/>
    <col min="6660" max="6662" width="10.28515625" customWidth="1"/>
    <col min="6663" max="6663" width="11.7109375" customWidth="1"/>
    <col min="6664" max="6664" width="25" customWidth="1"/>
    <col min="6665" max="6665" width="12.28515625" customWidth="1"/>
    <col min="6914" max="6914" width="34.28515625" customWidth="1"/>
    <col min="6915" max="6915" width="28.7109375" customWidth="1"/>
    <col min="6916" max="6918" width="10.28515625" customWidth="1"/>
    <col min="6919" max="6919" width="11.7109375" customWidth="1"/>
    <col min="6920" max="6920" width="25" customWidth="1"/>
    <col min="6921" max="6921" width="12.28515625" customWidth="1"/>
    <col min="7170" max="7170" width="34.28515625" customWidth="1"/>
    <col min="7171" max="7171" width="28.7109375" customWidth="1"/>
    <col min="7172" max="7174" width="10.28515625" customWidth="1"/>
    <col min="7175" max="7175" width="11.7109375" customWidth="1"/>
    <col min="7176" max="7176" width="25" customWidth="1"/>
    <col min="7177" max="7177" width="12.28515625" customWidth="1"/>
    <col min="7426" max="7426" width="34.28515625" customWidth="1"/>
    <col min="7427" max="7427" width="28.7109375" customWidth="1"/>
    <col min="7428" max="7430" width="10.28515625" customWidth="1"/>
    <col min="7431" max="7431" width="11.7109375" customWidth="1"/>
    <col min="7432" max="7432" width="25" customWidth="1"/>
    <col min="7433" max="7433" width="12.28515625" customWidth="1"/>
    <col min="7682" max="7682" width="34.28515625" customWidth="1"/>
    <col min="7683" max="7683" width="28.7109375" customWidth="1"/>
    <col min="7684" max="7686" width="10.28515625" customWidth="1"/>
    <col min="7687" max="7687" width="11.7109375" customWidth="1"/>
    <col min="7688" max="7688" width="25" customWidth="1"/>
    <col min="7689" max="7689" width="12.28515625" customWidth="1"/>
    <col min="7938" max="7938" width="34.28515625" customWidth="1"/>
    <col min="7939" max="7939" width="28.7109375" customWidth="1"/>
    <col min="7940" max="7942" width="10.28515625" customWidth="1"/>
    <col min="7943" max="7943" width="11.7109375" customWidth="1"/>
    <col min="7944" max="7944" width="25" customWidth="1"/>
    <col min="7945" max="7945" width="12.28515625" customWidth="1"/>
    <col min="8194" max="8194" width="34.28515625" customWidth="1"/>
    <col min="8195" max="8195" width="28.7109375" customWidth="1"/>
    <col min="8196" max="8198" width="10.28515625" customWidth="1"/>
    <col min="8199" max="8199" width="11.7109375" customWidth="1"/>
    <col min="8200" max="8200" width="25" customWidth="1"/>
    <col min="8201" max="8201" width="12.28515625" customWidth="1"/>
    <col min="8450" max="8450" width="34.28515625" customWidth="1"/>
    <col min="8451" max="8451" width="28.7109375" customWidth="1"/>
    <col min="8452" max="8454" width="10.28515625" customWidth="1"/>
    <col min="8455" max="8455" width="11.7109375" customWidth="1"/>
    <col min="8456" max="8456" width="25" customWidth="1"/>
    <col min="8457" max="8457" width="12.28515625" customWidth="1"/>
    <col min="8706" max="8706" width="34.28515625" customWidth="1"/>
    <col min="8707" max="8707" width="28.7109375" customWidth="1"/>
    <col min="8708" max="8710" width="10.28515625" customWidth="1"/>
    <col min="8711" max="8711" width="11.7109375" customWidth="1"/>
    <col min="8712" max="8712" width="25" customWidth="1"/>
    <col min="8713" max="8713" width="12.28515625" customWidth="1"/>
    <col min="8962" max="8962" width="34.28515625" customWidth="1"/>
    <col min="8963" max="8963" width="28.7109375" customWidth="1"/>
    <col min="8964" max="8966" width="10.28515625" customWidth="1"/>
    <col min="8967" max="8967" width="11.7109375" customWidth="1"/>
    <col min="8968" max="8968" width="25" customWidth="1"/>
    <col min="8969" max="8969" width="12.28515625" customWidth="1"/>
    <col min="9218" max="9218" width="34.28515625" customWidth="1"/>
    <col min="9219" max="9219" width="28.7109375" customWidth="1"/>
    <col min="9220" max="9222" width="10.28515625" customWidth="1"/>
    <col min="9223" max="9223" width="11.7109375" customWidth="1"/>
    <col min="9224" max="9224" width="25" customWidth="1"/>
    <col min="9225" max="9225" width="12.28515625" customWidth="1"/>
    <col min="9474" max="9474" width="34.28515625" customWidth="1"/>
    <col min="9475" max="9475" width="28.7109375" customWidth="1"/>
    <col min="9476" max="9478" width="10.28515625" customWidth="1"/>
    <col min="9479" max="9479" width="11.7109375" customWidth="1"/>
    <col min="9480" max="9480" width="25" customWidth="1"/>
    <col min="9481" max="9481" width="12.28515625" customWidth="1"/>
    <col min="9730" max="9730" width="34.28515625" customWidth="1"/>
    <col min="9731" max="9731" width="28.7109375" customWidth="1"/>
    <col min="9732" max="9734" width="10.28515625" customWidth="1"/>
    <col min="9735" max="9735" width="11.7109375" customWidth="1"/>
    <col min="9736" max="9736" width="25" customWidth="1"/>
    <col min="9737" max="9737" width="12.28515625" customWidth="1"/>
    <col min="9986" max="9986" width="34.28515625" customWidth="1"/>
    <col min="9987" max="9987" width="28.7109375" customWidth="1"/>
    <col min="9988" max="9990" width="10.28515625" customWidth="1"/>
    <col min="9991" max="9991" width="11.7109375" customWidth="1"/>
    <col min="9992" max="9992" width="25" customWidth="1"/>
    <col min="9993" max="9993" width="12.28515625" customWidth="1"/>
    <col min="10242" max="10242" width="34.28515625" customWidth="1"/>
    <col min="10243" max="10243" width="28.7109375" customWidth="1"/>
    <col min="10244" max="10246" width="10.28515625" customWidth="1"/>
    <col min="10247" max="10247" width="11.7109375" customWidth="1"/>
    <col min="10248" max="10248" width="25" customWidth="1"/>
    <col min="10249" max="10249" width="12.28515625" customWidth="1"/>
    <col min="10498" max="10498" width="34.28515625" customWidth="1"/>
    <col min="10499" max="10499" width="28.7109375" customWidth="1"/>
    <col min="10500" max="10502" width="10.28515625" customWidth="1"/>
    <col min="10503" max="10503" width="11.7109375" customWidth="1"/>
    <col min="10504" max="10504" width="25" customWidth="1"/>
    <col min="10505" max="10505" width="12.28515625" customWidth="1"/>
    <col min="10754" max="10754" width="34.28515625" customWidth="1"/>
    <col min="10755" max="10755" width="28.7109375" customWidth="1"/>
    <col min="10756" max="10758" width="10.28515625" customWidth="1"/>
    <col min="10759" max="10759" width="11.7109375" customWidth="1"/>
    <col min="10760" max="10760" width="25" customWidth="1"/>
    <col min="10761" max="10761" width="12.28515625" customWidth="1"/>
    <col min="11010" max="11010" width="34.28515625" customWidth="1"/>
    <col min="11011" max="11011" width="28.7109375" customWidth="1"/>
    <col min="11012" max="11014" width="10.28515625" customWidth="1"/>
    <col min="11015" max="11015" width="11.7109375" customWidth="1"/>
    <col min="11016" max="11016" width="25" customWidth="1"/>
    <col min="11017" max="11017" width="12.28515625" customWidth="1"/>
    <col min="11266" max="11266" width="34.28515625" customWidth="1"/>
    <col min="11267" max="11267" width="28.7109375" customWidth="1"/>
    <col min="11268" max="11270" width="10.28515625" customWidth="1"/>
    <col min="11271" max="11271" width="11.7109375" customWidth="1"/>
    <col min="11272" max="11272" width="25" customWidth="1"/>
    <col min="11273" max="11273" width="12.28515625" customWidth="1"/>
    <col min="11522" max="11522" width="34.28515625" customWidth="1"/>
    <col min="11523" max="11523" width="28.7109375" customWidth="1"/>
    <col min="11524" max="11526" width="10.28515625" customWidth="1"/>
    <col min="11527" max="11527" width="11.7109375" customWidth="1"/>
    <col min="11528" max="11528" width="25" customWidth="1"/>
    <col min="11529" max="11529" width="12.28515625" customWidth="1"/>
    <col min="11778" max="11778" width="34.28515625" customWidth="1"/>
    <col min="11779" max="11779" width="28.7109375" customWidth="1"/>
    <col min="11780" max="11782" width="10.28515625" customWidth="1"/>
    <col min="11783" max="11783" width="11.7109375" customWidth="1"/>
    <col min="11784" max="11784" width="25" customWidth="1"/>
    <col min="11785" max="11785" width="12.28515625" customWidth="1"/>
    <col min="12034" max="12034" width="34.28515625" customWidth="1"/>
    <col min="12035" max="12035" width="28.7109375" customWidth="1"/>
    <col min="12036" max="12038" width="10.28515625" customWidth="1"/>
    <col min="12039" max="12039" width="11.7109375" customWidth="1"/>
    <col min="12040" max="12040" width="25" customWidth="1"/>
    <col min="12041" max="12041" width="12.28515625" customWidth="1"/>
    <col min="12290" max="12290" width="34.28515625" customWidth="1"/>
    <col min="12291" max="12291" width="28.7109375" customWidth="1"/>
    <col min="12292" max="12294" width="10.28515625" customWidth="1"/>
    <col min="12295" max="12295" width="11.7109375" customWidth="1"/>
    <col min="12296" max="12296" width="25" customWidth="1"/>
    <col min="12297" max="12297" width="12.28515625" customWidth="1"/>
    <col min="12546" max="12546" width="34.28515625" customWidth="1"/>
    <col min="12547" max="12547" width="28.7109375" customWidth="1"/>
    <col min="12548" max="12550" width="10.28515625" customWidth="1"/>
    <col min="12551" max="12551" width="11.7109375" customWidth="1"/>
    <col min="12552" max="12552" width="25" customWidth="1"/>
    <col min="12553" max="12553" width="12.28515625" customWidth="1"/>
    <col min="12802" max="12802" width="34.28515625" customWidth="1"/>
    <col min="12803" max="12803" width="28.7109375" customWidth="1"/>
    <col min="12804" max="12806" width="10.28515625" customWidth="1"/>
    <col min="12807" max="12807" width="11.7109375" customWidth="1"/>
    <col min="12808" max="12808" width="25" customWidth="1"/>
    <col min="12809" max="12809" width="12.28515625" customWidth="1"/>
    <col min="13058" max="13058" width="34.28515625" customWidth="1"/>
    <col min="13059" max="13059" width="28.7109375" customWidth="1"/>
    <col min="13060" max="13062" width="10.28515625" customWidth="1"/>
    <col min="13063" max="13063" width="11.7109375" customWidth="1"/>
    <col min="13064" max="13064" width="25" customWidth="1"/>
    <col min="13065" max="13065" width="12.28515625" customWidth="1"/>
    <col min="13314" max="13314" width="34.28515625" customWidth="1"/>
    <col min="13315" max="13315" width="28.7109375" customWidth="1"/>
    <col min="13316" max="13318" width="10.28515625" customWidth="1"/>
    <col min="13319" max="13319" width="11.7109375" customWidth="1"/>
    <col min="13320" max="13320" width="25" customWidth="1"/>
    <col min="13321" max="13321" width="12.28515625" customWidth="1"/>
    <col min="13570" max="13570" width="34.28515625" customWidth="1"/>
    <col min="13571" max="13571" width="28.7109375" customWidth="1"/>
    <col min="13572" max="13574" width="10.28515625" customWidth="1"/>
    <col min="13575" max="13575" width="11.7109375" customWidth="1"/>
    <col min="13576" max="13576" width="25" customWidth="1"/>
    <col min="13577" max="13577" width="12.28515625" customWidth="1"/>
    <col min="13826" max="13826" width="34.28515625" customWidth="1"/>
    <col min="13827" max="13827" width="28.7109375" customWidth="1"/>
    <col min="13828" max="13830" width="10.28515625" customWidth="1"/>
    <col min="13831" max="13831" width="11.7109375" customWidth="1"/>
    <col min="13832" max="13832" width="25" customWidth="1"/>
    <col min="13833" max="13833" width="12.28515625" customWidth="1"/>
    <col min="14082" max="14082" width="34.28515625" customWidth="1"/>
    <col min="14083" max="14083" width="28.7109375" customWidth="1"/>
    <col min="14084" max="14086" width="10.28515625" customWidth="1"/>
    <col min="14087" max="14087" width="11.7109375" customWidth="1"/>
    <col min="14088" max="14088" width="25" customWidth="1"/>
    <col min="14089" max="14089" width="12.28515625" customWidth="1"/>
    <col min="14338" max="14338" width="34.28515625" customWidth="1"/>
    <col min="14339" max="14339" width="28.7109375" customWidth="1"/>
    <col min="14340" max="14342" width="10.28515625" customWidth="1"/>
    <col min="14343" max="14343" width="11.7109375" customWidth="1"/>
    <col min="14344" max="14344" width="25" customWidth="1"/>
    <col min="14345" max="14345" width="12.28515625" customWidth="1"/>
    <col min="14594" max="14594" width="34.28515625" customWidth="1"/>
    <col min="14595" max="14595" width="28.7109375" customWidth="1"/>
    <col min="14596" max="14598" width="10.28515625" customWidth="1"/>
    <col min="14599" max="14599" width="11.7109375" customWidth="1"/>
    <col min="14600" max="14600" width="25" customWidth="1"/>
    <col min="14601" max="14601" width="12.28515625" customWidth="1"/>
    <col min="14850" max="14850" width="34.28515625" customWidth="1"/>
    <col min="14851" max="14851" width="28.7109375" customWidth="1"/>
    <col min="14852" max="14854" width="10.28515625" customWidth="1"/>
    <col min="14855" max="14855" width="11.7109375" customWidth="1"/>
    <col min="14856" max="14856" width="25" customWidth="1"/>
    <col min="14857" max="14857" width="12.28515625" customWidth="1"/>
    <col min="15106" max="15106" width="34.28515625" customWidth="1"/>
    <col min="15107" max="15107" width="28.7109375" customWidth="1"/>
    <col min="15108" max="15110" width="10.28515625" customWidth="1"/>
    <col min="15111" max="15111" width="11.7109375" customWidth="1"/>
    <col min="15112" max="15112" width="25" customWidth="1"/>
    <col min="15113" max="15113" width="12.28515625" customWidth="1"/>
    <col min="15362" max="15362" width="34.28515625" customWidth="1"/>
    <col min="15363" max="15363" width="28.7109375" customWidth="1"/>
    <col min="15364" max="15366" width="10.28515625" customWidth="1"/>
    <col min="15367" max="15367" width="11.7109375" customWidth="1"/>
    <col min="15368" max="15368" width="25" customWidth="1"/>
    <col min="15369" max="15369" width="12.28515625" customWidth="1"/>
    <col min="15618" max="15618" width="34.28515625" customWidth="1"/>
    <col min="15619" max="15619" width="28.7109375" customWidth="1"/>
    <col min="15620" max="15622" width="10.28515625" customWidth="1"/>
    <col min="15623" max="15623" width="11.7109375" customWidth="1"/>
    <col min="15624" max="15624" width="25" customWidth="1"/>
    <col min="15625" max="15625" width="12.28515625" customWidth="1"/>
    <col min="15874" max="15874" width="34.28515625" customWidth="1"/>
    <col min="15875" max="15875" width="28.7109375" customWidth="1"/>
    <col min="15876" max="15878" width="10.28515625" customWidth="1"/>
    <col min="15879" max="15879" width="11.7109375" customWidth="1"/>
    <col min="15880" max="15880" width="25" customWidth="1"/>
    <col min="15881" max="15881" width="12.28515625" customWidth="1"/>
    <col min="16130" max="16130" width="34.28515625" customWidth="1"/>
    <col min="16131" max="16131" width="28.7109375" customWidth="1"/>
    <col min="16132" max="16134" width="10.28515625" customWidth="1"/>
    <col min="16135" max="16135" width="11.7109375" customWidth="1"/>
    <col min="16136" max="16136" width="25" customWidth="1"/>
    <col min="16137" max="16137" width="12.28515625" customWidth="1"/>
  </cols>
  <sheetData>
    <row r="3" spans="2:9" ht="52.5" customHeight="1" x14ac:dyDescent="0.25">
      <c r="B3" s="792" t="s">
        <v>623</v>
      </c>
      <c r="C3" s="793"/>
      <c r="D3" s="554"/>
      <c r="E3" s="554"/>
      <c r="F3" s="554"/>
    </row>
    <row r="4" spans="2:9" ht="13.5" thickBot="1" x14ac:dyDescent="0.25">
      <c r="B4" s="28"/>
      <c r="C4" s="28"/>
      <c r="D4" s="28"/>
      <c r="E4" s="28"/>
      <c r="F4" s="28"/>
    </row>
    <row r="5" spans="2:9" ht="24" customHeight="1" x14ac:dyDescent="0.2">
      <c r="B5" s="794" t="s">
        <v>624</v>
      </c>
      <c r="C5" s="795"/>
      <c r="D5" s="555"/>
      <c r="E5" s="555"/>
      <c r="F5" s="555"/>
    </row>
    <row r="6" spans="2:9" ht="13.5" thickBot="1" x14ac:dyDescent="0.25">
      <c r="B6" s="796"/>
      <c r="C6" s="797"/>
      <c r="D6" s="555"/>
      <c r="E6" s="555"/>
      <c r="F6" s="555"/>
    </row>
    <row r="7" spans="2:9" ht="32.25" customHeight="1" thickBot="1" x14ac:dyDescent="0.25">
      <c r="B7" s="556" t="s">
        <v>625</v>
      </c>
      <c r="C7" s="557">
        <v>676.07227</v>
      </c>
      <c r="D7" s="555"/>
      <c r="E7" s="555"/>
      <c r="F7" s="555"/>
      <c r="I7" s="558"/>
    </row>
    <row r="8" spans="2:9" ht="30.75" customHeight="1" thickBot="1" x14ac:dyDescent="0.25">
      <c r="B8" s="556" t="s">
        <v>626</v>
      </c>
      <c r="C8" s="557">
        <v>548.92846999999983</v>
      </c>
      <c r="D8" s="555"/>
      <c r="E8" s="555"/>
      <c r="F8" s="555"/>
      <c r="G8" s="559"/>
      <c r="H8" s="559"/>
      <c r="I8" s="559"/>
    </row>
    <row r="9" spans="2:9" x14ac:dyDescent="0.2">
      <c r="B9" s="560" t="s">
        <v>627</v>
      </c>
      <c r="C9" s="561"/>
      <c r="D9" s="561"/>
      <c r="E9" s="561"/>
      <c r="F9" s="561"/>
      <c r="G9" s="562"/>
      <c r="H9" s="559"/>
      <c r="I9" s="559"/>
    </row>
    <row r="10" spans="2:9" x14ac:dyDescent="0.2">
      <c r="B10" s="561"/>
      <c r="C10" s="561"/>
      <c r="D10" s="561"/>
      <c r="E10" s="561"/>
      <c r="F10" s="561"/>
      <c r="G10" s="562"/>
      <c r="H10" s="559"/>
      <c r="I10" s="559"/>
    </row>
    <row r="11" spans="2:9" ht="13.5" thickBot="1" x14ac:dyDescent="0.25">
      <c r="B11" s="561"/>
      <c r="C11" s="561"/>
      <c r="D11" s="561"/>
      <c r="E11" s="561"/>
      <c r="F11" s="561"/>
      <c r="H11" s="559"/>
      <c r="I11" s="559"/>
    </row>
    <row r="12" spans="2:9" ht="33" customHeight="1" thickBot="1" x14ac:dyDescent="0.25">
      <c r="B12" s="798" t="s">
        <v>628</v>
      </c>
      <c r="C12" s="798"/>
      <c r="D12" s="563" t="s">
        <v>629</v>
      </c>
      <c r="E12" s="563" t="s">
        <v>629</v>
      </c>
      <c r="F12" s="563" t="s">
        <v>629</v>
      </c>
      <c r="G12" s="564" t="s">
        <v>630</v>
      </c>
    </row>
    <row r="13" spans="2:9" ht="22.5" customHeight="1" thickBot="1" x14ac:dyDescent="0.25">
      <c r="B13" s="798"/>
      <c r="C13" s="798"/>
      <c r="D13" s="565" t="s">
        <v>631</v>
      </c>
      <c r="E13" s="565" t="s">
        <v>632</v>
      </c>
      <c r="F13" s="565" t="s">
        <v>633</v>
      </c>
      <c r="G13" s="565"/>
    </row>
    <row r="14" spans="2:9" ht="13.5" thickBot="1" x14ac:dyDescent="0.25">
      <c r="B14" s="799" t="s">
        <v>634</v>
      </c>
      <c r="C14" s="566" t="s">
        <v>635</v>
      </c>
      <c r="D14" s="567">
        <v>246</v>
      </c>
      <c r="E14" s="567">
        <v>251</v>
      </c>
      <c r="F14" s="567">
        <v>326</v>
      </c>
      <c r="G14" s="567">
        <f>SUM(D14:F14)</f>
        <v>823</v>
      </c>
    </row>
    <row r="15" spans="2:9" ht="13.5" thickBot="1" x14ac:dyDescent="0.25">
      <c r="B15" s="799"/>
      <c r="C15" s="566" t="s">
        <v>636</v>
      </c>
      <c r="D15" s="567">
        <v>171.93290999999999</v>
      </c>
      <c r="E15" s="567">
        <v>142.46278000000001</v>
      </c>
      <c r="F15" s="567">
        <v>361.67658</v>
      </c>
      <c r="G15" s="567">
        <f>SUM(D15:F15)</f>
        <v>676.07227</v>
      </c>
    </row>
    <row r="16" spans="2:9" ht="13.5" thickBot="1" x14ac:dyDescent="0.25">
      <c r="B16" s="564" t="s">
        <v>637</v>
      </c>
      <c r="C16" s="566" t="s">
        <v>636</v>
      </c>
      <c r="D16" s="567">
        <v>13.91123</v>
      </c>
      <c r="E16" s="567">
        <v>2</v>
      </c>
      <c r="F16" s="567">
        <v>4.7858299999999998</v>
      </c>
      <c r="G16" s="567">
        <f>SUM(D16:F16)</f>
        <v>20.69706</v>
      </c>
    </row>
    <row r="17" spans="2:6" x14ac:dyDescent="0.2">
      <c r="B17" s="560" t="s">
        <v>638</v>
      </c>
      <c r="C17" s="28"/>
      <c r="D17" s="518"/>
      <c r="E17" s="518"/>
      <c r="F17" s="518"/>
    </row>
    <row r="18" spans="2:6" x14ac:dyDescent="0.2">
      <c r="B18" s="28"/>
      <c r="C18" s="28"/>
      <c r="D18" s="518"/>
      <c r="E18" s="518"/>
      <c r="F18" s="518"/>
    </row>
    <row r="19" spans="2:6" x14ac:dyDescent="0.2">
      <c r="C19" s="562"/>
      <c r="D19" s="518"/>
      <c r="E19" s="518"/>
      <c r="F19" s="518"/>
    </row>
    <row r="20" spans="2:6" x14ac:dyDescent="0.2">
      <c r="D20" s="518"/>
      <c r="E20" s="518"/>
      <c r="F20" s="518"/>
    </row>
  </sheetData>
  <mergeCells count="4">
    <mergeCell ref="B3:C3"/>
    <mergeCell ref="B5:C6"/>
    <mergeCell ref="B12:C13"/>
    <mergeCell ref="B14:B15"/>
  </mergeCells>
  <printOptions horizontalCentered="1"/>
  <pageMargins left="0.55118110236220474" right="0.15748031496062992" top="0.98425196850393704" bottom="0.98425196850393704" header="0.51181102362204722" footer="0.51181102362204722"/>
  <pageSetup paperSize="9" scale="85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J44"/>
  <sheetViews>
    <sheetView showGridLines="0" zoomScale="85" zoomScaleNormal="85" workbookViewId="0">
      <selection sqref="A1:H44"/>
    </sheetView>
  </sheetViews>
  <sheetFormatPr defaultRowHeight="15" customHeight="1" x14ac:dyDescent="0.2"/>
  <cols>
    <col min="1" max="1" width="16" style="568" customWidth="1"/>
    <col min="2" max="2" width="16.85546875" style="568" customWidth="1"/>
    <col min="3" max="3" width="17.5703125" style="568" bestFit="1" customWidth="1"/>
    <col min="4" max="4" width="60.7109375" style="568" customWidth="1"/>
    <col min="5" max="5" width="10" style="568" bestFit="1" customWidth="1"/>
    <col min="6" max="6" width="16.85546875" style="568" customWidth="1"/>
    <col min="7" max="7" width="15.85546875" style="568" customWidth="1"/>
    <col min="8" max="8" width="15.5703125" style="568" customWidth="1"/>
    <col min="9" max="9" width="13.28515625" style="568" customWidth="1"/>
    <col min="10" max="256" width="9.140625" style="568"/>
    <col min="257" max="257" width="16" style="568" customWidth="1"/>
    <col min="258" max="258" width="16.85546875" style="568" customWidth="1"/>
    <col min="259" max="259" width="17.5703125" style="568" bestFit="1" customWidth="1"/>
    <col min="260" max="260" width="60.7109375" style="568" customWidth="1"/>
    <col min="261" max="261" width="10" style="568" bestFit="1" customWidth="1"/>
    <col min="262" max="262" width="16.85546875" style="568" customWidth="1"/>
    <col min="263" max="263" width="15.85546875" style="568" customWidth="1"/>
    <col min="264" max="264" width="15.5703125" style="568" customWidth="1"/>
    <col min="265" max="265" width="13.28515625" style="568" customWidth="1"/>
    <col min="266" max="512" width="9.140625" style="568"/>
    <col min="513" max="513" width="16" style="568" customWidth="1"/>
    <col min="514" max="514" width="16.85546875" style="568" customWidth="1"/>
    <col min="515" max="515" width="17.5703125" style="568" bestFit="1" customWidth="1"/>
    <col min="516" max="516" width="60.7109375" style="568" customWidth="1"/>
    <col min="517" max="517" width="10" style="568" bestFit="1" customWidth="1"/>
    <col min="518" max="518" width="16.85546875" style="568" customWidth="1"/>
    <col min="519" max="519" width="15.85546875" style="568" customWidth="1"/>
    <col min="520" max="520" width="15.5703125" style="568" customWidth="1"/>
    <col min="521" max="521" width="13.28515625" style="568" customWidth="1"/>
    <col min="522" max="768" width="9.140625" style="568"/>
    <col min="769" max="769" width="16" style="568" customWidth="1"/>
    <col min="770" max="770" width="16.85546875" style="568" customWidth="1"/>
    <col min="771" max="771" width="17.5703125" style="568" bestFit="1" customWidth="1"/>
    <col min="772" max="772" width="60.7109375" style="568" customWidth="1"/>
    <col min="773" max="773" width="10" style="568" bestFit="1" customWidth="1"/>
    <col min="774" max="774" width="16.85546875" style="568" customWidth="1"/>
    <col min="775" max="775" width="15.85546875" style="568" customWidth="1"/>
    <col min="776" max="776" width="15.5703125" style="568" customWidth="1"/>
    <col min="777" max="777" width="13.28515625" style="568" customWidth="1"/>
    <col min="778" max="1024" width="9.140625" style="568"/>
    <col min="1025" max="1025" width="16" style="568" customWidth="1"/>
    <col min="1026" max="1026" width="16.85546875" style="568" customWidth="1"/>
    <col min="1027" max="1027" width="17.5703125" style="568" bestFit="1" customWidth="1"/>
    <col min="1028" max="1028" width="60.7109375" style="568" customWidth="1"/>
    <col min="1029" max="1029" width="10" style="568" bestFit="1" customWidth="1"/>
    <col min="1030" max="1030" width="16.85546875" style="568" customWidth="1"/>
    <col min="1031" max="1031" width="15.85546875" style="568" customWidth="1"/>
    <col min="1032" max="1032" width="15.5703125" style="568" customWidth="1"/>
    <col min="1033" max="1033" width="13.28515625" style="568" customWidth="1"/>
    <col min="1034" max="1280" width="9.140625" style="568"/>
    <col min="1281" max="1281" width="16" style="568" customWidth="1"/>
    <col min="1282" max="1282" width="16.85546875" style="568" customWidth="1"/>
    <col min="1283" max="1283" width="17.5703125" style="568" bestFit="1" customWidth="1"/>
    <col min="1284" max="1284" width="60.7109375" style="568" customWidth="1"/>
    <col min="1285" max="1285" width="10" style="568" bestFit="1" customWidth="1"/>
    <col min="1286" max="1286" width="16.85546875" style="568" customWidth="1"/>
    <col min="1287" max="1287" width="15.85546875" style="568" customWidth="1"/>
    <col min="1288" max="1288" width="15.5703125" style="568" customWidth="1"/>
    <col min="1289" max="1289" width="13.28515625" style="568" customWidth="1"/>
    <col min="1290" max="1536" width="9.140625" style="568"/>
    <col min="1537" max="1537" width="16" style="568" customWidth="1"/>
    <col min="1538" max="1538" width="16.85546875" style="568" customWidth="1"/>
    <col min="1539" max="1539" width="17.5703125" style="568" bestFit="1" customWidth="1"/>
    <col min="1540" max="1540" width="60.7109375" style="568" customWidth="1"/>
    <col min="1541" max="1541" width="10" style="568" bestFit="1" customWidth="1"/>
    <col min="1542" max="1542" width="16.85546875" style="568" customWidth="1"/>
    <col min="1543" max="1543" width="15.85546875" style="568" customWidth="1"/>
    <col min="1544" max="1544" width="15.5703125" style="568" customWidth="1"/>
    <col min="1545" max="1545" width="13.28515625" style="568" customWidth="1"/>
    <col min="1546" max="1792" width="9.140625" style="568"/>
    <col min="1793" max="1793" width="16" style="568" customWidth="1"/>
    <col min="1794" max="1794" width="16.85546875" style="568" customWidth="1"/>
    <col min="1795" max="1795" width="17.5703125" style="568" bestFit="1" customWidth="1"/>
    <col min="1796" max="1796" width="60.7109375" style="568" customWidth="1"/>
    <col min="1797" max="1797" width="10" style="568" bestFit="1" customWidth="1"/>
    <col min="1798" max="1798" width="16.85546875" style="568" customWidth="1"/>
    <col min="1799" max="1799" width="15.85546875" style="568" customWidth="1"/>
    <col min="1800" max="1800" width="15.5703125" style="568" customWidth="1"/>
    <col min="1801" max="1801" width="13.28515625" style="568" customWidth="1"/>
    <col min="1802" max="2048" width="9.140625" style="568"/>
    <col min="2049" max="2049" width="16" style="568" customWidth="1"/>
    <col min="2050" max="2050" width="16.85546875" style="568" customWidth="1"/>
    <col min="2051" max="2051" width="17.5703125" style="568" bestFit="1" customWidth="1"/>
    <col min="2052" max="2052" width="60.7109375" style="568" customWidth="1"/>
    <col min="2053" max="2053" width="10" style="568" bestFit="1" customWidth="1"/>
    <col min="2054" max="2054" width="16.85546875" style="568" customWidth="1"/>
    <col min="2055" max="2055" width="15.85546875" style="568" customWidth="1"/>
    <col min="2056" max="2056" width="15.5703125" style="568" customWidth="1"/>
    <col min="2057" max="2057" width="13.28515625" style="568" customWidth="1"/>
    <col min="2058" max="2304" width="9.140625" style="568"/>
    <col min="2305" max="2305" width="16" style="568" customWidth="1"/>
    <col min="2306" max="2306" width="16.85546875" style="568" customWidth="1"/>
    <col min="2307" max="2307" width="17.5703125" style="568" bestFit="1" customWidth="1"/>
    <col min="2308" max="2308" width="60.7109375" style="568" customWidth="1"/>
    <col min="2309" max="2309" width="10" style="568" bestFit="1" customWidth="1"/>
    <col min="2310" max="2310" width="16.85546875" style="568" customWidth="1"/>
    <col min="2311" max="2311" width="15.85546875" style="568" customWidth="1"/>
    <col min="2312" max="2312" width="15.5703125" style="568" customWidth="1"/>
    <col min="2313" max="2313" width="13.28515625" style="568" customWidth="1"/>
    <col min="2314" max="2560" width="9.140625" style="568"/>
    <col min="2561" max="2561" width="16" style="568" customWidth="1"/>
    <col min="2562" max="2562" width="16.85546875" style="568" customWidth="1"/>
    <col min="2563" max="2563" width="17.5703125" style="568" bestFit="1" customWidth="1"/>
    <col min="2564" max="2564" width="60.7109375" style="568" customWidth="1"/>
    <col min="2565" max="2565" width="10" style="568" bestFit="1" customWidth="1"/>
    <col min="2566" max="2566" width="16.85546875" style="568" customWidth="1"/>
    <col min="2567" max="2567" width="15.85546875" style="568" customWidth="1"/>
    <col min="2568" max="2568" width="15.5703125" style="568" customWidth="1"/>
    <col min="2569" max="2569" width="13.28515625" style="568" customWidth="1"/>
    <col min="2570" max="2816" width="9.140625" style="568"/>
    <col min="2817" max="2817" width="16" style="568" customWidth="1"/>
    <col min="2818" max="2818" width="16.85546875" style="568" customWidth="1"/>
    <col min="2819" max="2819" width="17.5703125" style="568" bestFit="1" customWidth="1"/>
    <col min="2820" max="2820" width="60.7109375" style="568" customWidth="1"/>
    <col min="2821" max="2821" width="10" style="568" bestFit="1" customWidth="1"/>
    <col min="2822" max="2822" width="16.85546875" style="568" customWidth="1"/>
    <col min="2823" max="2823" width="15.85546875" style="568" customWidth="1"/>
    <col min="2824" max="2824" width="15.5703125" style="568" customWidth="1"/>
    <col min="2825" max="2825" width="13.28515625" style="568" customWidth="1"/>
    <col min="2826" max="3072" width="9.140625" style="568"/>
    <col min="3073" max="3073" width="16" style="568" customWidth="1"/>
    <col min="3074" max="3074" width="16.85546875" style="568" customWidth="1"/>
    <col min="3075" max="3075" width="17.5703125" style="568" bestFit="1" customWidth="1"/>
    <col min="3076" max="3076" width="60.7109375" style="568" customWidth="1"/>
    <col min="3077" max="3077" width="10" style="568" bestFit="1" customWidth="1"/>
    <col min="3078" max="3078" width="16.85546875" style="568" customWidth="1"/>
    <col min="3079" max="3079" width="15.85546875" style="568" customWidth="1"/>
    <col min="3080" max="3080" width="15.5703125" style="568" customWidth="1"/>
    <col min="3081" max="3081" width="13.28515625" style="568" customWidth="1"/>
    <col min="3082" max="3328" width="9.140625" style="568"/>
    <col min="3329" max="3329" width="16" style="568" customWidth="1"/>
    <col min="3330" max="3330" width="16.85546875" style="568" customWidth="1"/>
    <col min="3331" max="3331" width="17.5703125" style="568" bestFit="1" customWidth="1"/>
    <col min="3332" max="3332" width="60.7109375" style="568" customWidth="1"/>
    <col min="3333" max="3333" width="10" style="568" bestFit="1" customWidth="1"/>
    <col min="3334" max="3334" width="16.85546875" style="568" customWidth="1"/>
    <col min="3335" max="3335" width="15.85546875" style="568" customWidth="1"/>
    <col min="3336" max="3336" width="15.5703125" style="568" customWidth="1"/>
    <col min="3337" max="3337" width="13.28515625" style="568" customWidth="1"/>
    <col min="3338" max="3584" width="9.140625" style="568"/>
    <col min="3585" max="3585" width="16" style="568" customWidth="1"/>
    <col min="3586" max="3586" width="16.85546875" style="568" customWidth="1"/>
    <col min="3587" max="3587" width="17.5703125" style="568" bestFit="1" customWidth="1"/>
    <col min="3588" max="3588" width="60.7109375" style="568" customWidth="1"/>
    <col min="3589" max="3589" width="10" style="568" bestFit="1" customWidth="1"/>
    <col min="3590" max="3590" width="16.85546875" style="568" customWidth="1"/>
    <col min="3591" max="3591" width="15.85546875" style="568" customWidth="1"/>
    <col min="3592" max="3592" width="15.5703125" style="568" customWidth="1"/>
    <col min="3593" max="3593" width="13.28515625" style="568" customWidth="1"/>
    <col min="3594" max="3840" width="9.140625" style="568"/>
    <col min="3841" max="3841" width="16" style="568" customWidth="1"/>
    <col min="3842" max="3842" width="16.85546875" style="568" customWidth="1"/>
    <col min="3843" max="3843" width="17.5703125" style="568" bestFit="1" customWidth="1"/>
    <col min="3844" max="3844" width="60.7109375" style="568" customWidth="1"/>
    <col min="3845" max="3845" width="10" style="568" bestFit="1" customWidth="1"/>
    <col min="3846" max="3846" width="16.85546875" style="568" customWidth="1"/>
    <col min="3847" max="3847" width="15.85546875" style="568" customWidth="1"/>
    <col min="3848" max="3848" width="15.5703125" style="568" customWidth="1"/>
    <col min="3849" max="3849" width="13.28515625" style="568" customWidth="1"/>
    <col min="3850" max="4096" width="9.140625" style="568"/>
    <col min="4097" max="4097" width="16" style="568" customWidth="1"/>
    <col min="4098" max="4098" width="16.85546875" style="568" customWidth="1"/>
    <col min="4099" max="4099" width="17.5703125" style="568" bestFit="1" customWidth="1"/>
    <col min="4100" max="4100" width="60.7109375" style="568" customWidth="1"/>
    <col min="4101" max="4101" width="10" style="568" bestFit="1" customWidth="1"/>
    <col min="4102" max="4102" width="16.85546875" style="568" customWidth="1"/>
    <col min="4103" max="4103" width="15.85546875" style="568" customWidth="1"/>
    <col min="4104" max="4104" width="15.5703125" style="568" customWidth="1"/>
    <col min="4105" max="4105" width="13.28515625" style="568" customWidth="1"/>
    <col min="4106" max="4352" width="9.140625" style="568"/>
    <col min="4353" max="4353" width="16" style="568" customWidth="1"/>
    <col min="4354" max="4354" width="16.85546875" style="568" customWidth="1"/>
    <col min="4355" max="4355" width="17.5703125" style="568" bestFit="1" customWidth="1"/>
    <col min="4356" max="4356" width="60.7109375" style="568" customWidth="1"/>
    <col min="4357" max="4357" width="10" style="568" bestFit="1" customWidth="1"/>
    <col min="4358" max="4358" width="16.85546875" style="568" customWidth="1"/>
    <col min="4359" max="4359" width="15.85546875" style="568" customWidth="1"/>
    <col min="4360" max="4360" width="15.5703125" style="568" customWidth="1"/>
    <col min="4361" max="4361" width="13.28515625" style="568" customWidth="1"/>
    <col min="4362" max="4608" width="9.140625" style="568"/>
    <col min="4609" max="4609" width="16" style="568" customWidth="1"/>
    <col min="4610" max="4610" width="16.85546875" style="568" customWidth="1"/>
    <col min="4611" max="4611" width="17.5703125" style="568" bestFit="1" customWidth="1"/>
    <col min="4612" max="4612" width="60.7109375" style="568" customWidth="1"/>
    <col min="4613" max="4613" width="10" style="568" bestFit="1" customWidth="1"/>
    <col min="4614" max="4614" width="16.85546875" style="568" customWidth="1"/>
    <col min="4615" max="4615" width="15.85546875" style="568" customWidth="1"/>
    <col min="4616" max="4616" width="15.5703125" style="568" customWidth="1"/>
    <col min="4617" max="4617" width="13.28515625" style="568" customWidth="1"/>
    <col min="4618" max="4864" width="9.140625" style="568"/>
    <col min="4865" max="4865" width="16" style="568" customWidth="1"/>
    <col min="4866" max="4866" width="16.85546875" style="568" customWidth="1"/>
    <col min="4867" max="4867" width="17.5703125" style="568" bestFit="1" customWidth="1"/>
    <col min="4868" max="4868" width="60.7109375" style="568" customWidth="1"/>
    <col min="4869" max="4869" width="10" style="568" bestFit="1" customWidth="1"/>
    <col min="4870" max="4870" width="16.85546875" style="568" customWidth="1"/>
    <col min="4871" max="4871" width="15.85546875" style="568" customWidth="1"/>
    <col min="4872" max="4872" width="15.5703125" style="568" customWidth="1"/>
    <col min="4873" max="4873" width="13.28515625" style="568" customWidth="1"/>
    <col min="4874" max="5120" width="9.140625" style="568"/>
    <col min="5121" max="5121" width="16" style="568" customWidth="1"/>
    <col min="5122" max="5122" width="16.85546875" style="568" customWidth="1"/>
    <col min="5123" max="5123" width="17.5703125" style="568" bestFit="1" customWidth="1"/>
    <col min="5124" max="5124" width="60.7109375" style="568" customWidth="1"/>
    <col min="5125" max="5125" width="10" style="568" bestFit="1" customWidth="1"/>
    <col min="5126" max="5126" width="16.85546875" style="568" customWidth="1"/>
    <col min="5127" max="5127" width="15.85546875" style="568" customWidth="1"/>
    <col min="5128" max="5128" width="15.5703125" style="568" customWidth="1"/>
    <col min="5129" max="5129" width="13.28515625" style="568" customWidth="1"/>
    <col min="5130" max="5376" width="9.140625" style="568"/>
    <col min="5377" max="5377" width="16" style="568" customWidth="1"/>
    <col min="5378" max="5378" width="16.85546875" style="568" customWidth="1"/>
    <col min="5379" max="5379" width="17.5703125" style="568" bestFit="1" customWidth="1"/>
    <col min="5380" max="5380" width="60.7109375" style="568" customWidth="1"/>
    <col min="5381" max="5381" width="10" style="568" bestFit="1" customWidth="1"/>
    <col min="5382" max="5382" width="16.85546875" style="568" customWidth="1"/>
    <col min="5383" max="5383" width="15.85546875" style="568" customWidth="1"/>
    <col min="5384" max="5384" width="15.5703125" style="568" customWidth="1"/>
    <col min="5385" max="5385" width="13.28515625" style="568" customWidth="1"/>
    <col min="5386" max="5632" width="9.140625" style="568"/>
    <col min="5633" max="5633" width="16" style="568" customWidth="1"/>
    <col min="5634" max="5634" width="16.85546875" style="568" customWidth="1"/>
    <col min="5635" max="5635" width="17.5703125" style="568" bestFit="1" customWidth="1"/>
    <col min="5636" max="5636" width="60.7109375" style="568" customWidth="1"/>
    <col min="5637" max="5637" width="10" style="568" bestFit="1" customWidth="1"/>
    <col min="5638" max="5638" width="16.85546875" style="568" customWidth="1"/>
    <col min="5639" max="5639" width="15.85546875" style="568" customWidth="1"/>
    <col min="5640" max="5640" width="15.5703125" style="568" customWidth="1"/>
    <col min="5641" max="5641" width="13.28515625" style="568" customWidth="1"/>
    <col min="5642" max="5888" width="9.140625" style="568"/>
    <col min="5889" max="5889" width="16" style="568" customWidth="1"/>
    <col min="5890" max="5890" width="16.85546875" style="568" customWidth="1"/>
    <col min="5891" max="5891" width="17.5703125" style="568" bestFit="1" customWidth="1"/>
    <col min="5892" max="5892" width="60.7109375" style="568" customWidth="1"/>
    <col min="5893" max="5893" width="10" style="568" bestFit="1" customWidth="1"/>
    <col min="5894" max="5894" width="16.85546875" style="568" customWidth="1"/>
    <col min="5895" max="5895" width="15.85546875" style="568" customWidth="1"/>
    <col min="5896" max="5896" width="15.5703125" style="568" customWidth="1"/>
    <col min="5897" max="5897" width="13.28515625" style="568" customWidth="1"/>
    <col min="5898" max="6144" width="9.140625" style="568"/>
    <col min="6145" max="6145" width="16" style="568" customWidth="1"/>
    <col min="6146" max="6146" width="16.85546875" style="568" customWidth="1"/>
    <col min="6147" max="6147" width="17.5703125" style="568" bestFit="1" customWidth="1"/>
    <col min="6148" max="6148" width="60.7109375" style="568" customWidth="1"/>
    <col min="6149" max="6149" width="10" style="568" bestFit="1" customWidth="1"/>
    <col min="6150" max="6150" width="16.85546875" style="568" customWidth="1"/>
    <col min="6151" max="6151" width="15.85546875" style="568" customWidth="1"/>
    <col min="6152" max="6152" width="15.5703125" style="568" customWidth="1"/>
    <col min="6153" max="6153" width="13.28515625" style="568" customWidth="1"/>
    <col min="6154" max="6400" width="9.140625" style="568"/>
    <col min="6401" max="6401" width="16" style="568" customWidth="1"/>
    <col min="6402" max="6402" width="16.85546875" style="568" customWidth="1"/>
    <col min="6403" max="6403" width="17.5703125" style="568" bestFit="1" customWidth="1"/>
    <col min="6404" max="6404" width="60.7109375" style="568" customWidth="1"/>
    <col min="6405" max="6405" width="10" style="568" bestFit="1" customWidth="1"/>
    <col min="6406" max="6406" width="16.85546875" style="568" customWidth="1"/>
    <col min="6407" max="6407" width="15.85546875" style="568" customWidth="1"/>
    <col min="6408" max="6408" width="15.5703125" style="568" customWidth="1"/>
    <col min="6409" max="6409" width="13.28515625" style="568" customWidth="1"/>
    <col min="6410" max="6656" width="9.140625" style="568"/>
    <col min="6657" max="6657" width="16" style="568" customWidth="1"/>
    <col min="6658" max="6658" width="16.85546875" style="568" customWidth="1"/>
    <col min="6659" max="6659" width="17.5703125" style="568" bestFit="1" customWidth="1"/>
    <col min="6660" max="6660" width="60.7109375" style="568" customWidth="1"/>
    <col min="6661" max="6661" width="10" style="568" bestFit="1" customWidth="1"/>
    <col min="6662" max="6662" width="16.85546875" style="568" customWidth="1"/>
    <col min="6663" max="6663" width="15.85546875" style="568" customWidth="1"/>
    <col min="6664" max="6664" width="15.5703125" style="568" customWidth="1"/>
    <col min="6665" max="6665" width="13.28515625" style="568" customWidth="1"/>
    <col min="6666" max="6912" width="9.140625" style="568"/>
    <col min="6913" max="6913" width="16" style="568" customWidth="1"/>
    <col min="6914" max="6914" width="16.85546875" style="568" customWidth="1"/>
    <col min="6915" max="6915" width="17.5703125" style="568" bestFit="1" customWidth="1"/>
    <col min="6916" max="6916" width="60.7109375" style="568" customWidth="1"/>
    <col min="6917" max="6917" width="10" style="568" bestFit="1" customWidth="1"/>
    <col min="6918" max="6918" width="16.85546875" style="568" customWidth="1"/>
    <col min="6919" max="6919" width="15.85546875" style="568" customWidth="1"/>
    <col min="6920" max="6920" width="15.5703125" style="568" customWidth="1"/>
    <col min="6921" max="6921" width="13.28515625" style="568" customWidth="1"/>
    <col min="6922" max="7168" width="9.140625" style="568"/>
    <col min="7169" max="7169" width="16" style="568" customWidth="1"/>
    <col min="7170" max="7170" width="16.85546875" style="568" customWidth="1"/>
    <col min="7171" max="7171" width="17.5703125" style="568" bestFit="1" customWidth="1"/>
    <col min="7172" max="7172" width="60.7109375" style="568" customWidth="1"/>
    <col min="7173" max="7173" width="10" style="568" bestFit="1" customWidth="1"/>
    <col min="7174" max="7174" width="16.85546875" style="568" customWidth="1"/>
    <col min="7175" max="7175" width="15.85546875" style="568" customWidth="1"/>
    <col min="7176" max="7176" width="15.5703125" style="568" customWidth="1"/>
    <col min="7177" max="7177" width="13.28515625" style="568" customWidth="1"/>
    <col min="7178" max="7424" width="9.140625" style="568"/>
    <col min="7425" max="7425" width="16" style="568" customWidth="1"/>
    <col min="7426" max="7426" width="16.85546875" style="568" customWidth="1"/>
    <col min="7427" max="7427" width="17.5703125" style="568" bestFit="1" customWidth="1"/>
    <col min="7428" max="7428" width="60.7109375" style="568" customWidth="1"/>
    <col min="7429" max="7429" width="10" style="568" bestFit="1" customWidth="1"/>
    <col min="7430" max="7430" width="16.85546875" style="568" customWidth="1"/>
    <col min="7431" max="7431" width="15.85546875" style="568" customWidth="1"/>
    <col min="7432" max="7432" width="15.5703125" style="568" customWidth="1"/>
    <col min="7433" max="7433" width="13.28515625" style="568" customWidth="1"/>
    <col min="7434" max="7680" width="9.140625" style="568"/>
    <col min="7681" max="7681" width="16" style="568" customWidth="1"/>
    <col min="7682" max="7682" width="16.85546875" style="568" customWidth="1"/>
    <col min="7683" max="7683" width="17.5703125" style="568" bestFit="1" customWidth="1"/>
    <col min="7684" max="7684" width="60.7109375" style="568" customWidth="1"/>
    <col min="7685" max="7685" width="10" style="568" bestFit="1" customWidth="1"/>
    <col min="7686" max="7686" width="16.85546875" style="568" customWidth="1"/>
    <col min="7687" max="7687" width="15.85546875" style="568" customWidth="1"/>
    <col min="7688" max="7688" width="15.5703125" style="568" customWidth="1"/>
    <col min="7689" max="7689" width="13.28515625" style="568" customWidth="1"/>
    <col min="7690" max="7936" width="9.140625" style="568"/>
    <col min="7937" max="7937" width="16" style="568" customWidth="1"/>
    <col min="7938" max="7938" width="16.85546875" style="568" customWidth="1"/>
    <col min="7939" max="7939" width="17.5703125" style="568" bestFit="1" customWidth="1"/>
    <col min="7940" max="7940" width="60.7109375" style="568" customWidth="1"/>
    <col min="7941" max="7941" width="10" style="568" bestFit="1" customWidth="1"/>
    <col min="7942" max="7942" width="16.85546875" style="568" customWidth="1"/>
    <col min="7943" max="7943" width="15.85546875" style="568" customWidth="1"/>
    <col min="7944" max="7944" width="15.5703125" style="568" customWidth="1"/>
    <col min="7945" max="7945" width="13.28515625" style="568" customWidth="1"/>
    <col min="7946" max="8192" width="9.140625" style="568"/>
    <col min="8193" max="8193" width="16" style="568" customWidth="1"/>
    <col min="8194" max="8194" width="16.85546875" style="568" customWidth="1"/>
    <col min="8195" max="8195" width="17.5703125" style="568" bestFit="1" customWidth="1"/>
    <col min="8196" max="8196" width="60.7109375" style="568" customWidth="1"/>
    <col min="8197" max="8197" width="10" style="568" bestFit="1" customWidth="1"/>
    <col min="8198" max="8198" width="16.85546875" style="568" customWidth="1"/>
    <col min="8199" max="8199" width="15.85546875" style="568" customWidth="1"/>
    <col min="8200" max="8200" width="15.5703125" style="568" customWidth="1"/>
    <col min="8201" max="8201" width="13.28515625" style="568" customWidth="1"/>
    <col min="8202" max="8448" width="9.140625" style="568"/>
    <col min="8449" max="8449" width="16" style="568" customWidth="1"/>
    <col min="8450" max="8450" width="16.85546875" style="568" customWidth="1"/>
    <col min="8451" max="8451" width="17.5703125" style="568" bestFit="1" customWidth="1"/>
    <col min="8452" max="8452" width="60.7109375" style="568" customWidth="1"/>
    <col min="8453" max="8453" width="10" style="568" bestFit="1" customWidth="1"/>
    <col min="8454" max="8454" width="16.85546875" style="568" customWidth="1"/>
    <col min="8455" max="8455" width="15.85546875" style="568" customWidth="1"/>
    <col min="8456" max="8456" width="15.5703125" style="568" customWidth="1"/>
    <col min="8457" max="8457" width="13.28515625" style="568" customWidth="1"/>
    <col min="8458" max="8704" width="9.140625" style="568"/>
    <col min="8705" max="8705" width="16" style="568" customWidth="1"/>
    <col min="8706" max="8706" width="16.85546875" style="568" customWidth="1"/>
    <col min="8707" max="8707" width="17.5703125" style="568" bestFit="1" customWidth="1"/>
    <col min="8708" max="8708" width="60.7109375" style="568" customWidth="1"/>
    <col min="8709" max="8709" width="10" style="568" bestFit="1" customWidth="1"/>
    <col min="8710" max="8710" width="16.85546875" style="568" customWidth="1"/>
    <col min="8711" max="8711" width="15.85546875" style="568" customWidth="1"/>
    <col min="8712" max="8712" width="15.5703125" style="568" customWidth="1"/>
    <col min="8713" max="8713" width="13.28515625" style="568" customWidth="1"/>
    <col min="8714" max="8960" width="9.140625" style="568"/>
    <col min="8961" max="8961" width="16" style="568" customWidth="1"/>
    <col min="8962" max="8962" width="16.85546875" style="568" customWidth="1"/>
    <col min="8963" max="8963" width="17.5703125" style="568" bestFit="1" customWidth="1"/>
    <col min="8964" max="8964" width="60.7109375" style="568" customWidth="1"/>
    <col min="8965" max="8965" width="10" style="568" bestFit="1" customWidth="1"/>
    <col min="8966" max="8966" width="16.85546875" style="568" customWidth="1"/>
    <col min="8967" max="8967" width="15.85546875" style="568" customWidth="1"/>
    <col min="8968" max="8968" width="15.5703125" style="568" customWidth="1"/>
    <col min="8969" max="8969" width="13.28515625" style="568" customWidth="1"/>
    <col min="8970" max="9216" width="9.140625" style="568"/>
    <col min="9217" max="9217" width="16" style="568" customWidth="1"/>
    <col min="9218" max="9218" width="16.85546875" style="568" customWidth="1"/>
    <col min="9219" max="9219" width="17.5703125" style="568" bestFit="1" customWidth="1"/>
    <col min="9220" max="9220" width="60.7109375" style="568" customWidth="1"/>
    <col min="9221" max="9221" width="10" style="568" bestFit="1" customWidth="1"/>
    <col min="9222" max="9222" width="16.85546875" style="568" customWidth="1"/>
    <col min="9223" max="9223" width="15.85546875" style="568" customWidth="1"/>
    <col min="9224" max="9224" width="15.5703125" style="568" customWidth="1"/>
    <col min="9225" max="9225" width="13.28515625" style="568" customWidth="1"/>
    <col min="9226" max="9472" width="9.140625" style="568"/>
    <col min="9473" max="9473" width="16" style="568" customWidth="1"/>
    <col min="9474" max="9474" width="16.85546875" style="568" customWidth="1"/>
    <col min="9475" max="9475" width="17.5703125" style="568" bestFit="1" customWidth="1"/>
    <col min="9476" max="9476" width="60.7109375" style="568" customWidth="1"/>
    <col min="9477" max="9477" width="10" style="568" bestFit="1" customWidth="1"/>
    <col min="9478" max="9478" width="16.85546875" style="568" customWidth="1"/>
    <col min="9479" max="9479" width="15.85546875" style="568" customWidth="1"/>
    <col min="9480" max="9480" width="15.5703125" style="568" customWidth="1"/>
    <col min="9481" max="9481" width="13.28515625" style="568" customWidth="1"/>
    <col min="9482" max="9728" width="9.140625" style="568"/>
    <col min="9729" max="9729" width="16" style="568" customWidth="1"/>
    <col min="9730" max="9730" width="16.85546875" style="568" customWidth="1"/>
    <col min="9731" max="9731" width="17.5703125" style="568" bestFit="1" customWidth="1"/>
    <col min="9732" max="9732" width="60.7109375" style="568" customWidth="1"/>
    <col min="9733" max="9733" width="10" style="568" bestFit="1" customWidth="1"/>
    <col min="9734" max="9734" width="16.85546875" style="568" customWidth="1"/>
    <col min="9735" max="9735" width="15.85546875" style="568" customWidth="1"/>
    <col min="9736" max="9736" width="15.5703125" style="568" customWidth="1"/>
    <col min="9737" max="9737" width="13.28515625" style="568" customWidth="1"/>
    <col min="9738" max="9984" width="9.140625" style="568"/>
    <col min="9985" max="9985" width="16" style="568" customWidth="1"/>
    <col min="9986" max="9986" width="16.85546875" style="568" customWidth="1"/>
    <col min="9987" max="9987" width="17.5703125" style="568" bestFit="1" customWidth="1"/>
    <col min="9988" max="9988" width="60.7109375" style="568" customWidth="1"/>
    <col min="9989" max="9989" width="10" style="568" bestFit="1" customWidth="1"/>
    <col min="9990" max="9990" width="16.85546875" style="568" customWidth="1"/>
    <col min="9991" max="9991" width="15.85546875" style="568" customWidth="1"/>
    <col min="9992" max="9992" width="15.5703125" style="568" customWidth="1"/>
    <col min="9993" max="9993" width="13.28515625" style="568" customWidth="1"/>
    <col min="9994" max="10240" width="9.140625" style="568"/>
    <col min="10241" max="10241" width="16" style="568" customWidth="1"/>
    <col min="10242" max="10242" width="16.85546875" style="568" customWidth="1"/>
    <col min="10243" max="10243" width="17.5703125" style="568" bestFit="1" customWidth="1"/>
    <col min="10244" max="10244" width="60.7109375" style="568" customWidth="1"/>
    <col min="10245" max="10245" width="10" style="568" bestFit="1" customWidth="1"/>
    <col min="10246" max="10246" width="16.85546875" style="568" customWidth="1"/>
    <col min="10247" max="10247" width="15.85546875" style="568" customWidth="1"/>
    <col min="10248" max="10248" width="15.5703125" style="568" customWidth="1"/>
    <col min="10249" max="10249" width="13.28515625" style="568" customWidth="1"/>
    <col min="10250" max="10496" width="9.140625" style="568"/>
    <col min="10497" max="10497" width="16" style="568" customWidth="1"/>
    <col min="10498" max="10498" width="16.85546875" style="568" customWidth="1"/>
    <col min="10499" max="10499" width="17.5703125" style="568" bestFit="1" customWidth="1"/>
    <col min="10500" max="10500" width="60.7109375" style="568" customWidth="1"/>
    <col min="10501" max="10501" width="10" style="568" bestFit="1" customWidth="1"/>
    <col min="10502" max="10502" width="16.85546875" style="568" customWidth="1"/>
    <col min="10503" max="10503" width="15.85546875" style="568" customWidth="1"/>
    <col min="10504" max="10504" width="15.5703125" style="568" customWidth="1"/>
    <col min="10505" max="10505" width="13.28515625" style="568" customWidth="1"/>
    <col min="10506" max="10752" width="9.140625" style="568"/>
    <col min="10753" max="10753" width="16" style="568" customWidth="1"/>
    <col min="10754" max="10754" width="16.85546875" style="568" customWidth="1"/>
    <col min="10755" max="10755" width="17.5703125" style="568" bestFit="1" customWidth="1"/>
    <col min="10756" max="10756" width="60.7109375" style="568" customWidth="1"/>
    <col min="10757" max="10757" width="10" style="568" bestFit="1" customWidth="1"/>
    <col min="10758" max="10758" width="16.85546875" style="568" customWidth="1"/>
    <col min="10759" max="10759" width="15.85546875" style="568" customWidth="1"/>
    <col min="10760" max="10760" width="15.5703125" style="568" customWidth="1"/>
    <col min="10761" max="10761" width="13.28515625" style="568" customWidth="1"/>
    <col min="10762" max="11008" width="9.140625" style="568"/>
    <col min="11009" max="11009" width="16" style="568" customWidth="1"/>
    <col min="11010" max="11010" width="16.85546875" style="568" customWidth="1"/>
    <col min="11011" max="11011" width="17.5703125" style="568" bestFit="1" customWidth="1"/>
    <col min="11012" max="11012" width="60.7109375" style="568" customWidth="1"/>
    <col min="11013" max="11013" width="10" style="568" bestFit="1" customWidth="1"/>
    <col min="11014" max="11014" width="16.85546875" style="568" customWidth="1"/>
    <col min="11015" max="11015" width="15.85546875" style="568" customWidth="1"/>
    <col min="11016" max="11016" width="15.5703125" style="568" customWidth="1"/>
    <col min="11017" max="11017" width="13.28515625" style="568" customWidth="1"/>
    <col min="11018" max="11264" width="9.140625" style="568"/>
    <col min="11265" max="11265" width="16" style="568" customWidth="1"/>
    <col min="11266" max="11266" width="16.85546875" style="568" customWidth="1"/>
    <col min="11267" max="11267" width="17.5703125" style="568" bestFit="1" customWidth="1"/>
    <col min="11268" max="11268" width="60.7109375" style="568" customWidth="1"/>
    <col min="11269" max="11269" width="10" style="568" bestFit="1" customWidth="1"/>
    <col min="11270" max="11270" width="16.85546875" style="568" customWidth="1"/>
    <col min="11271" max="11271" width="15.85546875" style="568" customWidth="1"/>
    <col min="11272" max="11272" width="15.5703125" style="568" customWidth="1"/>
    <col min="11273" max="11273" width="13.28515625" style="568" customWidth="1"/>
    <col min="11274" max="11520" width="9.140625" style="568"/>
    <col min="11521" max="11521" width="16" style="568" customWidth="1"/>
    <col min="11522" max="11522" width="16.85546875" style="568" customWidth="1"/>
    <col min="11523" max="11523" width="17.5703125" style="568" bestFit="1" customWidth="1"/>
    <col min="11524" max="11524" width="60.7109375" style="568" customWidth="1"/>
    <col min="11525" max="11525" width="10" style="568" bestFit="1" customWidth="1"/>
    <col min="11526" max="11526" width="16.85546875" style="568" customWidth="1"/>
    <col min="11527" max="11527" width="15.85546875" style="568" customWidth="1"/>
    <col min="11528" max="11528" width="15.5703125" style="568" customWidth="1"/>
    <col min="11529" max="11529" width="13.28515625" style="568" customWidth="1"/>
    <col min="11530" max="11776" width="9.140625" style="568"/>
    <col min="11777" max="11777" width="16" style="568" customWidth="1"/>
    <col min="11778" max="11778" width="16.85546875" style="568" customWidth="1"/>
    <col min="11779" max="11779" width="17.5703125" style="568" bestFit="1" customWidth="1"/>
    <col min="11780" max="11780" width="60.7109375" style="568" customWidth="1"/>
    <col min="11781" max="11781" width="10" style="568" bestFit="1" customWidth="1"/>
    <col min="11782" max="11782" width="16.85546875" style="568" customWidth="1"/>
    <col min="11783" max="11783" width="15.85546875" style="568" customWidth="1"/>
    <col min="11784" max="11784" width="15.5703125" style="568" customWidth="1"/>
    <col min="11785" max="11785" width="13.28515625" style="568" customWidth="1"/>
    <col min="11786" max="12032" width="9.140625" style="568"/>
    <col min="12033" max="12033" width="16" style="568" customWidth="1"/>
    <col min="12034" max="12034" width="16.85546875" style="568" customWidth="1"/>
    <col min="12035" max="12035" width="17.5703125" style="568" bestFit="1" customWidth="1"/>
    <col min="12036" max="12036" width="60.7109375" style="568" customWidth="1"/>
    <col min="12037" max="12037" width="10" style="568" bestFit="1" customWidth="1"/>
    <col min="12038" max="12038" width="16.85546875" style="568" customWidth="1"/>
    <col min="12039" max="12039" width="15.85546875" style="568" customWidth="1"/>
    <col min="12040" max="12040" width="15.5703125" style="568" customWidth="1"/>
    <col min="12041" max="12041" width="13.28515625" style="568" customWidth="1"/>
    <col min="12042" max="12288" width="9.140625" style="568"/>
    <col min="12289" max="12289" width="16" style="568" customWidth="1"/>
    <col min="12290" max="12290" width="16.85546875" style="568" customWidth="1"/>
    <col min="12291" max="12291" width="17.5703125" style="568" bestFit="1" customWidth="1"/>
    <col min="12292" max="12292" width="60.7109375" style="568" customWidth="1"/>
    <col min="12293" max="12293" width="10" style="568" bestFit="1" customWidth="1"/>
    <col min="12294" max="12294" width="16.85546875" style="568" customWidth="1"/>
    <col min="12295" max="12295" width="15.85546875" style="568" customWidth="1"/>
    <col min="12296" max="12296" width="15.5703125" style="568" customWidth="1"/>
    <col min="12297" max="12297" width="13.28515625" style="568" customWidth="1"/>
    <col min="12298" max="12544" width="9.140625" style="568"/>
    <col min="12545" max="12545" width="16" style="568" customWidth="1"/>
    <col min="12546" max="12546" width="16.85546875" style="568" customWidth="1"/>
    <col min="12547" max="12547" width="17.5703125" style="568" bestFit="1" customWidth="1"/>
    <col min="12548" max="12548" width="60.7109375" style="568" customWidth="1"/>
    <col min="12549" max="12549" width="10" style="568" bestFit="1" customWidth="1"/>
    <col min="12550" max="12550" width="16.85546875" style="568" customWidth="1"/>
    <col min="12551" max="12551" width="15.85546875" style="568" customWidth="1"/>
    <col min="12552" max="12552" width="15.5703125" style="568" customWidth="1"/>
    <col min="12553" max="12553" width="13.28515625" style="568" customWidth="1"/>
    <col min="12554" max="12800" width="9.140625" style="568"/>
    <col min="12801" max="12801" width="16" style="568" customWidth="1"/>
    <col min="12802" max="12802" width="16.85546875" style="568" customWidth="1"/>
    <col min="12803" max="12803" width="17.5703125" style="568" bestFit="1" customWidth="1"/>
    <col min="12804" max="12804" width="60.7109375" style="568" customWidth="1"/>
    <col min="12805" max="12805" width="10" style="568" bestFit="1" customWidth="1"/>
    <col min="12806" max="12806" width="16.85546875" style="568" customWidth="1"/>
    <col min="12807" max="12807" width="15.85546875" style="568" customWidth="1"/>
    <col min="12808" max="12808" width="15.5703125" style="568" customWidth="1"/>
    <col min="12809" max="12809" width="13.28515625" style="568" customWidth="1"/>
    <col min="12810" max="13056" width="9.140625" style="568"/>
    <col min="13057" max="13057" width="16" style="568" customWidth="1"/>
    <col min="13058" max="13058" width="16.85546875" style="568" customWidth="1"/>
    <col min="13059" max="13059" width="17.5703125" style="568" bestFit="1" customWidth="1"/>
    <col min="13060" max="13060" width="60.7109375" style="568" customWidth="1"/>
    <col min="13061" max="13061" width="10" style="568" bestFit="1" customWidth="1"/>
    <col min="13062" max="13062" width="16.85546875" style="568" customWidth="1"/>
    <col min="13063" max="13063" width="15.85546875" style="568" customWidth="1"/>
    <col min="13064" max="13064" width="15.5703125" style="568" customWidth="1"/>
    <col min="13065" max="13065" width="13.28515625" style="568" customWidth="1"/>
    <col min="13066" max="13312" width="9.140625" style="568"/>
    <col min="13313" max="13313" width="16" style="568" customWidth="1"/>
    <col min="13314" max="13314" width="16.85546875" style="568" customWidth="1"/>
    <col min="13315" max="13315" width="17.5703125" style="568" bestFit="1" customWidth="1"/>
    <col min="13316" max="13316" width="60.7109375" style="568" customWidth="1"/>
    <col min="13317" max="13317" width="10" style="568" bestFit="1" customWidth="1"/>
    <col min="13318" max="13318" width="16.85546875" style="568" customWidth="1"/>
    <col min="13319" max="13319" width="15.85546875" style="568" customWidth="1"/>
    <col min="13320" max="13320" width="15.5703125" style="568" customWidth="1"/>
    <col min="13321" max="13321" width="13.28515625" style="568" customWidth="1"/>
    <col min="13322" max="13568" width="9.140625" style="568"/>
    <col min="13569" max="13569" width="16" style="568" customWidth="1"/>
    <col min="13570" max="13570" width="16.85546875" style="568" customWidth="1"/>
    <col min="13571" max="13571" width="17.5703125" style="568" bestFit="1" customWidth="1"/>
    <col min="13572" max="13572" width="60.7109375" style="568" customWidth="1"/>
    <col min="13573" max="13573" width="10" style="568" bestFit="1" customWidth="1"/>
    <col min="13574" max="13574" width="16.85546875" style="568" customWidth="1"/>
    <col min="13575" max="13575" width="15.85546875" style="568" customWidth="1"/>
    <col min="13576" max="13576" width="15.5703125" style="568" customWidth="1"/>
    <col min="13577" max="13577" width="13.28515625" style="568" customWidth="1"/>
    <col min="13578" max="13824" width="9.140625" style="568"/>
    <col min="13825" max="13825" width="16" style="568" customWidth="1"/>
    <col min="13826" max="13826" width="16.85546875" style="568" customWidth="1"/>
    <col min="13827" max="13827" width="17.5703125" style="568" bestFit="1" customWidth="1"/>
    <col min="13828" max="13828" width="60.7109375" style="568" customWidth="1"/>
    <col min="13829" max="13829" width="10" style="568" bestFit="1" customWidth="1"/>
    <col min="13830" max="13830" width="16.85546875" style="568" customWidth="1"/>
    <col min="13831" max="13831" width="15.85546875" style="568" customWidth="1"/>
    <col min="13832" max="13832" width="15.5703125" style="568" customWidth="1"/>
    <col min="13833" max="13833" width="13.28515625" style="568" customWidth="1"/>
    <col min="13834" max="14080" width="9.140625" style="568"/>
    <col min="14081" max="14081" width="16" style="568" customWidth="1"/>
    <col min="14082" max="14082" width="16.85546875" style="568" customWidth="1"/>
    <col min="14083" max="14083" width="17.5703125" style="568" bestFit="1" customWidth="1"/>
    <col min="14084" max="14084" width="60.7109375" style="568" customWidth="1"/>
    <col min="14085" max="14085" width="10" style="568" bestFit="1" customWidth="1"/>
    <col min="14086" max="14086" width="16.85546875" style="568" customWidth="1"/>
    <col min="14087" max="14087" width="15.85546875" style="568" customWidth="1"/>
    <col min="14088" max="14088" width="15.5703125" style="568" customWidth="1"/>
    <col min="14089" max="14089" width="13.28515625" style="568" customWidth="1"/>
    <col min="14090" max="14336" width="9.140625" style="568"/>
    <col min="14337" max="14337" width="16" style="568" customWidth="1"/>
    <col min="14338" max="14338" width="16.85546875" style="568" customWidth="1"/>
    <col min="14339" max="14339" width="17.5703125" style="568" bestFit="1" customWidth="1"/>
    <col min="14340" max="14340" width="60.7109375" style="568" customWidth="1"/>
    <col min="14341" max="14341" width="10" style="568" bestFit="1" customWidth="1"/>
    <col min="14342" max="14342" width="16.85546875" style="568" customWidth="1"/>
    <col min="14343" max="14343" width="15.85546875" style="568" customWidth="1"/>
    <col min="14344" max="14344" width="15.5703125" style="568" customWidth="1"/>
    <col min="14345" max="14345" width="13.28515625" style="568" customWidth="1"/>
    <col min="14346" max="14592" width="9.140625" style="568"/>
    <col min="14593" max="14593" width="16" style="568" customWidth="1"/>
    <col min="14594" max="14594" width="16.85546875" style="568" customWidth="1"/>
    <col min="14595" max="14595" width="17.5703125" style="568" bestFit="1" customWidth="1"/>
    <col min="14596" max="14596" width="60.7109375" style="568" customWidth="1"/>
    <col min="14597" max="14597" width="10" style="568" bestFit="1" customWidth="1"/>
    <col min="14598" max="14598" width="16.85546875" style="568" customWidth="1"/>
    <col min="14599" max="14599" width="15.85546875" style="568" customWidth="1"/>
    <col min="14600" max="14600" width="15.5703125" style="568" customWidth="1"/>
    <col min="14601" max="14601" width="13.28515625" style="568" customWidth="1"/>
    <col min="14602" max="14848" width="9.140625" style="568"/>
    <col min="14849" max="14849" width="16" style="568" customWidth="1"/>
    <col min="14850" max="14850" width="16.85546875" style="568" customWidth="1"/>
    <col min="14851" max="14851" width="17.5703125" style="568" bestFit="1" customWidth="1"/>
    <col min="14852" max="14852" width="60.7109375" style="568" customWidth="1"/>
    <col min="14853" max="14853" width="10" style="568" bestFit="1" customWidth="1"/>
    <col min="14854" max="14854" width="16.85546875" style="568" customWidth="1"/>
    <col min="14855" max="14855" width="15.85546875" style="568" customWidth="1"/>
    <col min="14856" max="14856" width="15.5703125" style="568" customWidth="1"/>
    <col min="14857" max="14857" width="13.28515625" style="568" customWidth="1"/>
    <col min="14858" max="15104" width="9.140625" style="568"/>
    <col min="15105" max="15105" width="16" style="568" customWidth="1"/>
    <col min="15106" max="15106" width="16.85546875" style="568" customWidth="1"/>
    <col min="15107" max="15107" width="17.5703125" style="568" bestFit="1" customWidth="1"/>
    <col min="15108" max="15108" width="60.7109375" style="568" customWidth="1"/>
    <col min="15109" max="15109" width="10" style="568" bestFit="1" customWidth="1"/>
    <col min="15110" max="15110" width="16.85546875" style="568" customWidth="1"/>
    <col min="15111" max="15111" width="15.85546875" style="568" customWidth="1"/>
    <col min="15112" max="15112" width="15.5703125" style="568" customWidth="1"/>
    <col min="15113" max="15113" width="13.28515625" style="568" customWidth="1"/>
    <col min="15114" max="15360" width="9.140625" style="568"/>
    <col min="15361" max="15361" width="16" style="568" customWidth="1"/>
    <col min="15362" max="15362" width="16.85546875" style="568" customWidth="1"/>
    <col min="15363" max="15363" width="17.5703125" style="568" bestFit="1" customWidth="1"/>
    <col min="15364" max="15364" width="60.7109375" style="568" customWidth="1"/>
    <col min="15365" max="15365" width="10" style="568" bestFit="1" customWidth="1"/>
    <col min="15366" max="15366" width="16.85546875" style="568" customWidth="1"/>
    <col min="15367" max="15367" width="15.85546875" style="568" customWidth="1"/>
    <col min="15368" max="15368" width="15.5703125" style="568" customWidth="1"/>
    <col min="15369" max="15369" width="13.28515625" style="568" customWidth="1"/>
    <col min="15370" max="15616" width="9.140625" style="568"/>
    <col min="15617" max="15617" width="16" style="568" customWidth="1"/>
    <col min="15618" max="15618" width="16.85546875" style="568" customWidth="1"/>
    <col min="15619" max="15619" width="17.5703125" style="568" bestFit="1" customWidth="1"/>
    <col min="15620" max="15620" width="60.7109375" style="568" customWidth="1"/>
    <col min="15621" max="15621" width="10" style="568" bestFit="1" customWidth="1"/>
    <col min="15622" max="15622" width="16.85546875" style="568" customWidth="1"/>
    <col min="15623" max="15623" width="15.85546875" style="568" customWidth="1"/>
    <col min="15624" max="15624" width="15.5703125" style="568" customWidth="1"/>
    <col min="15625" max="15625" width="13.28515625" style="568" customWidth="1"/>
    <col min="15626" max="15872" width="9.140625" style="568"/>
    <col min="15873" max="15873" width="16" style="568" customWidth="1"/>
    <col min="15874" max="15874" width="16.85546875" style="568" customWidth="1"/>
    <col min="15875" max="15875" width="17.5703125" style="568" bestFit="1" customWidth="1"/>
    <col min="15876" max="15876" width="60.7109375" style="568" customWidth="1"/>
    <col min="15877" max="15877" width="10" style="568" bestFit="1" customWidth="1"/>
    <col min="15878" max="15878" width="16.85546875" style="568" customWidth="1"/>
    <col min="15879" max="15879" width="15.85546875" style="568" customWidth="1"/>
    <col min="15880" max="15880" width="15.5703125" style="568" customWidth="1"/>
    <col min="15881" max="15881" width="13.28515625" style="568" customWidth="1"/>
    <col min="15882" max="16128" width="9.140625" style="568"/>
    <col min="16129" max="16129" width="16" style="568" customWidth="1"/>
    <col min="16130" max="16130" width="16.85546875" style="568" customWidth="1"/>
    <col min="16131" max="16131" width="17.5703125" style="568" bestFit="1" customWidth="1"/>
    <col min="16132" max="16132" width="60.7109375" style="568" customWidth="1"/>
    <col min="16133" max="16133" width="10" style="568" bestFit="1" customWidth="1"/>
    <col min="16134" max="16134" width="16.85546875" style="568" customWidth="1"/>
    <col min="16135" max="16135" width="15.85546875" style="568" customWidth="1"/>
    <col min="16136" max="16136" width="15.5703125" style="568" customWidth="1"/>
    <col min="16137" max="16137" width="13.28515625" style="568" customWidth="1"/>
    <col min="16138" max="16384" width="9.140625" style="568"/>
  </cols>
  <sheetData>
    <row r="1" spans="1:8" ht="15" customHeight="1" thickBot="1" x14ac:dyDescent="0.25">
      <c r="A1" s="801" t="s">
        <v>639</v>
      </c>
      <c r="B1" s="802"/>
      <c r="C1" s="802"/>
      <c r="D1" s="802"/>
      <c r="E1" s="802"/>
      <c r="F1" s="802"/>
      <c r="G1" s="802"/>
      <c r="H1" s="802"/>
    </row>
    <row r="2" spans="1:8" ht="51.75" thickBot="1" x14ac:dyDescent="0.25">
      <c r="A2" s="569" t="s">
        <v>640</v>
      </c>
      <c r="B2" s="569" t="s">
        <v>641</v>
      </c>
      <c r="C2" s="569" t="s">
        <v>642</v>
      </c>
      <c r="D2" s="569" t="s">
        <v>643</v>
      </c>
      <c r="E2" s="570" t="s">
        <v>644</v>
      </c>
      <c r="F2" s="569" t="s">
        <v>645</v>
      </c>
      <c r="G2" s="569" t="s">
        <v>646</v>
      </c>
      <c r="H2" s="569" t="s">
        <v>647</v>
      </c>
    </row>
    <row r="3" spans="1:8" ht="13.5" thickBot="1" x14ac:dyDescent="0.25">
      <c r="A3" s="564">
        <v>1</v>
      </c>
      <c r="B3" s="564" t="s">
        <v>648</v>
      </c>
      <c r="C3" s="566" t="s">
        <v>563</v>
      </c>
      <c r="D3" s="566" t="s">
        <v>649</v>
      </c>
      <c r="E3" s="571" t="s">
        <v>650</v>
      </c>
      <c r="F3" s="572">
        <v>3183.6576299999997</v>
      </c>
      <c r="G3" s="572">
        <v>3183.6576299999997</v>
      </c>
      <c r="H3" s="573">
        <f>G3-F3</f>
        <v>0</v>
      </c>
    </row>
    <row r="4" spans="1:8" ht="13.5" thickBot="1" x14ac:dyDescent="0.25">
      <c r="A4" s="564">
        <v>1</v>
      </c>
      <c r="B4" s="564" t="s">
        <v>648</v>
      </c>
      <c r="C4" s="566" t="s">
        <v>560</v>
      </c>
      <c r="D4" s="566" t="s">
        <v>651</v>
      </c>
      <c r="E4" s="571" t="s">
        <v>652</v>
      </c>
      <c r="F4" s="572">
        <v>2212.6085400000002</v>
      </c>
      <c r="G4" s="572">
        <v>2549.66786</v>
      </c>
      <c r="H4" s="573">
        <f t="shared" ref="H4:H25" si="0">G4-F4</f>
        <v>337.05931999999984</v>
      </c>
    </row>
    <row r="5" spans="1:8" ht="13.5" thickBot="1" x14ac:dyDescent="0.25">
      <c r="A5" s="564">
        <v>1</v>
      </c>
      <c r="B5" s="564" t="s">
        <v>648</v>
      </c>
      <c r="C5" s="566" t="s">
        <v>560</v>
      </c>
      <c r="D5" s="566" t="s">
        <v>653</v>
      </c>
      <c r="E5" s="574">
        <v>31813861</v>
      </c>
      <c r="F5" s="572">
        <v>10602.88733</v>
      </c>
      <c r="G5" s="572">
        <v>12188.9609</v>
      </c>
      <c r="H5" s="573">
        <f t="shared" si="0"/>
        <v>1586.0735700000005</v>
      </c>
    </row>
    <row r="6" spans="1:8" ht="13.5" thickBot="1" x14ac:dyDescent="0.25">
      <c r="A6" s="564">
        <v>1</v>
      </c>
      <c r="B6" s="564" t="s">
        <v>648</v>
      </c>
      <c r="C6" s="566" t="s">
        <v>561</v>
      </c>
      <c r="D6" s="575" t="s">
        <v>654</v>
      </c>
      <c r="E6" s="571" t="s">
        <v>655</v>
      </c>
      <c r="F6" s="572">
        <v>1181.2886299999998</v>
      </c>
      <c r="G6" s="572">
        <v>1443.0140900000001</v>
      </c>
      <c r="H6" s="573">
        <f t="shared" si="0"/>
        <v>261.72546000000034</v>
      </c>
    </row>
    <row r="7" spans="1:8" ht="13.5" thickBot="1" x14ac:dyDescent="0.25">
      <c r="A7" s="564">
        <v>7</v>
      </c>
      <c r="B7" s="564" t="s">
        <v>648</v>
      </c>
      <c r="C7" s="566" t="s">
        <v>560</v>
      </c>
      <c r="D7" s="575" t="s">
        <v>656</v>
      </c>
      <c r="E7" s="571">
        <v>30853915</v>
      </c>
      <c r="F7" s="572">
        <v>172.74860999999999</v>
      </c>
      <c r="G7" s="572">
        <v>246.75726</v>
      </c>
      <c r="H7" s="573">
        <f t="shared" si="0"/>
        <v>74.008650000000017</v>
      </c>
    </row>
    <row r="8" spans="1:8" ht="13.5" thickBot="1" x14ac:dyDescent="0.25">
      <c r="A8" s="564">
        <v>7</v>
      </c>
      <c r="B8" s="564" t="s">
        <v>648</v>
      </c>
      <c r="C8" s="566" t="s">
        <v>589</v>
      </c>
      <c r="D8" s="575" t="s">
        <v>657</v>
      </c>
      <c r="E8" s="571">
        <v>17336082</v>
      </c>
      <c r="F8" s="572">
        <v>2.38531</v>
      </c>
      <c r="G8" s="572">
        <v>2.38531</v>
      </c>
      <c r="H8" s="573">
        <f t="shared" si="0"/>
        <v>0</v>
      </c>
    </row>
    <row r="9" spans="1:8" ht="13.5" thickBot="1" x14ac:dyDescent="0.25">
      <c r="A9" s="564">
        <v>8</v>
      </c>
      <c r="B9" s="564" t="s">
        <v>658</v>
      </c>
      <c r="C9" s="566" t="s">
        <v>577</v>
      </c>
      <c r="D9" s="575" t="s">
        <v>659</v>
      </c>
      <c r="E9" s="571">
        <v>17335469</v>
      </c>
      <c r="F9" s="572">
        <v>750.60709999999995</v>
      </c>
      <c r="G9" s="572">
        <v>834.94695999999999</v>
      </c>
      <c r="H9" s="573">
        <f t="shared" si="0"/>
        <v>84.339860000000044</v>
      </c>
    </row>
    <row r="10" spans="1:8" ht="13.5" thickBot="1" x14ac:dyDescent="0.25">
      <c r="A10" s="564">
        <v>8</v>
      </c>
      <c r="B10" s="564" t="s">
        <v>658</v>
      </c>
      <c r="C10" s="566" t="s">
        <v>565</v>
      </c>
      <c r="D10" s="575" t="s">
        <v>660</v>
      </c>
      <c r="E10" s="571" t="s">
        <v>661</v>
      </c>
      <c r="F10" s="572">
        <v>24</v>
      </c>
      <c r="G10" s="572">
        <v>0</v>
      </c>
      <c r="H10" s="573">
        <f t="shared" si="0"/>
        <v>-24</v>
      </c>
    </row>
    <row r="11" spans="1:8" ht="13.5" thickBot="1" x14ac:dyDescent="0.25">
      <c r="A11" s="564">
        <v>8</v>
      </c>
      <c r="B11" s="564" t="s">
        <v>658</v>
      </c>
      <c r="C11" s="566" t="s">
        <v>565</v>
      </c>
      <c r="D11" s="575" t="s">
        <v>662</v>
      </c>
      <c r="E11" s="571" t="s">
        <v>663</v>
      </c>
      <c r="F11" s="572">
        <v>1179.62609</v>
      </c>
      <c r="G11" s="572">
        <v>1278.9548200000002</v>
      </c>
      <c r="H11" s="573">
        <f t="shared" si="0"/>
        <v>99.328730000000178</v>
      </c>
    </row>
    <row r="12" spans="1:8" ht="13.5" thickBot="1" x14ac:dyDescent="0.25">
      <c r="A12" s="564">
        <v>8</v>
      </c>
      <c r="B12" s="564" t="s">
        <v>658</v>
      </c>
      <c r="C12" s="566" t="s">
        <v>590</v>
      </c>
      <c r="D12" s="575" t="s">
        <v>664</v>
      </c>
      <c r="E12" s="571">
        <v>17335965</v>
      </c>
      <c r="F12" s="572">
        <v>1419.8796299999999</v>
      </c>
      <c r="G12" s="572">
        <v>1269.8796299999999</v>
      </c>
      <c r="H12" s="573">
        <f t="shared" si="0"/>
        <v>-150</v>
      </c>
    </row>
    <row r="13" spans="1:8" ht="13.5" thickBot="1" x14ac:dyDescent="0.25">
      <c r="A13" s="564">
        <v>8</v>
      </c>
      <c r="B13" s="564" t="s">
        <v>658</v>
      </c>
      <c r="C13" s="566" t="s">
        <v>581</v>
      </c>
      <c r="D13" s="576" t="s">
        <v>665</v>
      </c>
      <c r="E13" s="577">
        <v>44452519</v>
      </c>
      <c r="F13" s="572">
        <v>122.20127000000001</v>
      </c>
      <c r="G13" s="572">
        <v>72.126729999999995</v>
      </c>
      <c r="H13" s="573">
        <f t="shared" si="0"/>
        <v>-50.074540000000013</v>
      </c>
    </row>
    <row r="14" spans="1:8" ht="13.5" thickBot="1" x14ac:dyDescent="0.25">
      <c r="A14" s="564">
        <v>8</v>
      </c>
      <c r="B14" s="564" t="s">
        <v>658</v>
      </c>
      <c r="C14" s="566" t="s">
        <v>581</v>
      </c>
      <c r="D14" s="576" t="s">
        <v>666</v>
      </c>
      <c r="E14" s="577" t="s">
        <v>667</v>
      </c>
      <c r="F14" s="572">
        <v>738.00439000000006</v>
      </c>
      <c r="G14" s="572">
        <v>737.99225000000001</v>
      </c>
      <c r="H14" s="573">
        <f t="shared" si="0"/>
        <v>-1.2140000000044893E-2</v>
      </c>
    </row>
    <row r="15" spans="1:8" ht="13.5" thickBot="1" x14ac:dyDescent="0.25">
      <c r="A15" s="564">
        <v>8</v>
      </c>
      <c r="B15" s="564" t="s">
        <v>658</v>
      </c>
      <c r="C15" s="566" t="s">
        <v>592</v>
      </c>
      <c r="D15" s="576" t="s">
        <v>668</v>
      </c>
      <c r="E15" s="577">
        <v>17336163</v>
      </c>
      <c r="F15" s="572">
        <v>1214.84078</v>
      </c>
      <c r="G15" s="572">
        <v>1214.84078</v>
      </c>
      <c r="H15" s="573">
        <f t="shared" si="0"/>
        <v>0</v>
      </c>
    </row>
    <row r="16" spans="1:8" ht="13.5" thickBot="1" x14ac:dyDescent="0.25">
      <c r="A16" s="564">
        <v>8</v>
      </c>
      <c r="B16" s="564" t="s">
        <v>658</v>
      </c>
      <c r="C16" s="566" t="s">
        <v>564</v>
      </c>
      <c r="D16" s="576" t="s">
        <v>669</v>
      </c>
      <c r="E16" s="577" t="s">
        <v>670</v>
      </c>
      <c r="F16" s="572">
        <v>5136.1191399999998</v>
      </c>
      <c r="G16" s="572">
        <v>5136.1191399999998</v>
      </c>
      <c r="H16" s="573">
        <f t="shared" si="0"/>
        <v>0</v>
      </c>
    </row>
    <row r="17" spans="1:10" ht="13.5" thickBot="1" x14ac:dyDescent="0.25">
      <c r="A17" s="564">
        <v>8</v>
      </c>
      <c r="B17" s="564" t="s">
        <v>658</v>
      </c>
      <c r="C17" s="566" t="s">
        <v>558</v>
      </c>
      <c r="D17" s="576" t="s">
        <v>671</v>
      </c>
      <c r="E17" s="577">
        <v>17335795</v>
      </c>
      <c r="F17" s="572">
        <v>3527.2707700000001</v>
      </c>
      <c r="G17" s="572">
        <v>3527.2707700000001</v>
      </c>
      <c r="H17" s="573">
        <f t="shared" si="0"/>
        <v>0</v>
      </c>
    </row>
    <row r="18" spans="1:10" ht="13.5" thickBot="1" x14ac:dyDescent="0.25">
      <c r="A18" s="564">
        <v>8</v>
      </c>
      <c r="B18" s="564" t="s">
        <v>658</v>
      </c>
      <c r="C18" s="566" t="s">
        <v>569</v>
      </c>
      <c r="D18" s="576" t="s">
        <v>672</v>
      </c>
      <c r="E18" s="577" t="s">
        <v>673</v>
      </c>
      <c r="F18" s="572">
        <v>351.64049999999997</v>
      </c>
      <c r="G18" s="572">
        <v>351.64049999999997</v>
      </c>
      <c r="H18" s="573">
        <f t="shared" si="0"/>
        <v>0</v>
      </c>
    </row>
    <row r="19" spans="1:10" ht="13.5" thickBot="1" x14ac:dyDescent="0.25">
      <c r="A19" s="564">
        <v>8</v>
      </c>
      <c r="B19" s="564" t="s">
        <v>658</v>
      </c>
      <c r="C19" s="566" t="s">
        <v>569</v>
      </c>
      <c r="D19" s="576" t="s">
        <v>674</v>
      </c>
      <c r="E19" s="577" t="s">
        <v>675</v>
      </c>
      <c r="F19" s="572">
        <v>2136.6277200000004</v>
      </c>
      <c r="G19" s="572">
        <v>2136.6277200000004</v>
      </c>
      <c r="H19" s="573">
        <f t="shared" si="0"/>
        <v>0</v>
      </c>
    </row>
    <row r="20" spans="1:10" ht="13.5" thickBot="1" x14ac:dyDescent="0.25">
      <c r="A20" s="564">
        <v>8</v>
      </c>
      <c r="B20" s="564" t="s">
        <v>658</v>
      </c>
      <c r="C20" s="566" t="s">
        <v>582</v>
      </c>
      <c r="D20" s="576" t="s">
        <v>676</v>
      </c>
      <c r="E20" s="577">
        <v>36597376</v>
      </c>
      <c r="F20" s="572">
        <v>142.80691000000002</v>
      </c>
      <c r="G20" s="572">
        <v>119.72352000000001</v>
      </c>
      <c r="H20" s="573">
        <f t="shared" si="0"/>
        <v>-23.083390000000009</v>
      </c>
    </row>
    <row r="21" spans="1:10" ht="13.5" thickBot="1" x14ac:dyDescent="0.25">
      <c r="A21" s="564">
        <v>11</v>
      </c>
      <c r="B21" s="564" t="s">
        <v>658</v>
      </c>
      <c r="C21" s="566" t="s">
        <v>579</v>
      </c>
      <c r="D21" s="576" t="s">
        <v>677</v>
      </c>
      <c r="E21" s="577">
        <v>36167991</v>
      </c>
      <c r="F21" s="572">
        <v>57.130839999999999</v>
      </c>
      <c r="G21" s="572">
        <v>72.08247999999999</v>
      </c>
      <c r="H21" s="573">
        <f t="shared" si="0"/>
        <v>14.95163999999999</v>
      </c>
    </row>
    <row r="22" spans="1:10" ht="23.25" customHeight="1" thickBot="1" x14ac:dyDescent="0.25">
      <c r="A22" s="564">
        <v>11</v>
      </c>
      <c r="B22" s="564" t="s">
        <v>658</v>
      </c>
      <c r="C22" s="566" t="s">
        <v>564</v>
      </c>
      <c r="D22" s="578" t="s">
        <v>678</v>
      </c>
      <c r="E22" s="577" t="s">
        <v>679</v>
      </c>
      <c r="F22" s="572">
        <v>1488.7849199999998</v>
      </c>
      <c r="G22" s="572">
        <v>1488.7849199999998</v>
      </c>
      <c r="H22" s="573">
        <f t="shared" si="0"/>
        <v>0</v>
      </c>
    </row>
    <row r="23" spans="1:10" s="579" customFormat="1" ht="15.75" thickBot="1" x14ac:dyDescent="0.25">
      <c r="A23" s="564">
        <v>11</v>
      </c>
      <c r="B23" s="564" t="s">
        <v>658</v>
      </c>
      <c r="C23" s="566" t="s">
        <v>583</v>
      </c>
      <c r="D23" s="578" t="s">
        <v>680</v>
      </c>
      <c r="E23" s="577">
        <v>31908977</v>
      </c>
      <c r="F23" s="572">
        <v>109.55995</v>
      </c>
      <c r="G23" s="572">
        <v>104.55995</v>
      </c>
      <c r="H23" s="573">
        <f t="shared" si="0"/>
        <v>-5</v>
      </c>
      <c r="I23" s="568"/>
      <c r="J23" s="568"/>
    </row>
    <row r="24" spans="1:10" s="579" customFormat="1" ht="26.25" thickBot="1" x14ac:dyDescent="0.25">
      <c r="A24" s="564">
        <v>12</v>
      </c>
      <c r="B24" s="564" t="s">
        <v>658</v>
      </c>
      <c r="C24" s="566" t="s">
        <v>575</v>
      </c>
      <c r="D24" s="580" t="s">
        <v>681</v>
      </c>
      <c r="E24" s="577">
        <v>45736324</v>
      </c>
      <c r="F24" s="572">
        <v>460.76355000000001</v>
      </c>
      <c r="G24" s="572">
        <v>459.56177000000002</v>
      </c>
      <c r="H24" s="573">
        <f t="shared" si="0"/>
        <v>-1.2017799999999852</v>
      </c>
    </row>
    <row r="25" spans="1:10" s="579" customFormat="1" ht="15.75" thickBot="1" x14ac:dyDescent="0.25">
      <c r="A25" s="564">
        <v>12</v>
      </c>
      <c r="B25" s="564" t="s">
        <v>658</v>
      </c>
      <c r="C25" s="566" t="s">
        <v>566</v>
      </c>
      <c r="D25" s="578" t="s">
        <v>682</v>
      </c>
      <c r="E25" s="577">
        <v>37887068</v>
      </c>
      <c r="F25" s="572">
        <v>87.271710000000013</v>
      </c>
      <c r="G25" s="572">
        <v>84.169280000000001</v>
      </c>
      <c r="H25" s="573">
        <f t="shared" si="0"/>
        <v>-3.1024300000000125</v>
      </c>
    </row>
    <row r="26" spans="1:10" s="579" customFormat="1" ht="15.75" thickBot="1" x14ac:dyDescent="0.25">
      <c r="A26" s="581" t="s">
        <v>4</v>
      </c>
      <c r="B26" s="581"/>
      <c r="C26" s="581"/>
      <c r="D26" s="581"/>
      <c r="E26" s="581"/>
      <c r="F26" s="582">
        <f>SUM(F3:F25)</f>
        <v>36302.711320000002</v>
      </c>
      <c r="G26" s="582">
        <f>SUM(G3:G25)</f>
        <v>38503.724270000006</v>
      </c>
      <c r="H26" s="582">
        <f>SUM(H3:H25)</f>
        <v>2201.0129500000012</v>
      </c>
    </row>
    <row r="27" spans="1:10" s="584" customFormat="1" ht="12.75" customHeight="1" x14ac:dyDescent="0.2">
      <c r="A27" s="583">
        <v>1</v>
      </c>
      <c r="B27" s="803" t="s">
        <v>683</v>
      </c>
      <c r="C27" s="803"/>
      <c r="D27" s="803"/>
      <c r="F27" s="585"/>
    </row>
    <row r="28" spans="1:10" s="584" customFormat="1" ht="12.75" customHeight="1" x14ac:dyDescent="0.2">
      <c r="A28" s="583">
        <v>2</v>
      </c>
      <c r="B28" s="803" t="s">
        <v>684</v>
      </c>
      <c r="C28" s="803"/>
      <c r="D28" s="803"/>
      <c r="F28" s="586"/>
    </row>
    <row r="29" spans="1:10" s="584" customFormat="1" ht="12.75" customHeight="1" x14ac:dyDescent="0.2">
      <c r="A29" s="583">
        <v>3</v>
      </c>
      <c r="B29" s="800" t="s">
        <v>685</v>
      </c>
      <c r="C29" s="800"/>
      <c r="D29" s="800"/>
      <c r="F29" s="586"/>
    </row>
    <row r="30" spans="1:10" s="584" customFormat="1" ht="12.75" customHeight="1" x14ac:dyDescent="0.2">
      <c r="A30" s="583">
        <v>4</v>
      </c>
      <c r="B30" s="800" t="s">
        <v>686</v>
      </c>
      <c r="C30" s="800"/>
      <c r="D30" s="800"/>
    </row>
    <row r="31" spans="1:10" s="584" customFormat="1" ht="12.75" customHeight="1" x14ac:dyDescent="0.2">
      <c r="A31" s="583">
        <v>5</v>
      </c>
      <c r="B31" s="800" t="s">
        <v>687</v>
      </c>
      <c r="C31" s="800"/>
      <c r="D31" s="800"/>
    </row>
    <row r="32" spans="1:10" s="584" customFormat="1" ht="12.75" customHeight="1" x14ac:dyDescent="0.2">
      <c r="A32" s="583">
        <v>6</v>
      </c>
      <c r="B32" s="800" t="s">
        <v>688</v>
      </c>
      <c r="C32" s="800"/>
      <c r="D32" s="800"/>
    </row>
    <row r="33" spans="1:6" s="584" customFormat="1" ht="12.75" customHeight="1" x14ac:dyDescent="0.2">
      <c r="A33" s="583">
        <v>7</v>
      </c>
      <c r="B33" s="800" t="s">
        <v>689</v>
      </c>
      <c r="C33" s="800"/>
      <c r="D33" s="800"/>
      <c r="E33" s="548"/>
    </row>
    <row r="34" spans="1:6" s="584" customFormat="1" ht="12.75" customHeight="1" x14ac:dyDescent="0.2">
      <c r="A34" s="583">
        <v>8</v>
      </c>
      <c r="B34" s="800" t="s">
        <v>690</v>
      </c>
      <c r="C34" s="800"/>
      <c r="D34" s="800"/>
      <c r="E34" s="548"/>
    </row>
    <row r="35" spans="1:6" s="584" customFormat="1" ht="12.75" customHeight="1" x14ac:dyDescent="0.2">
      <c r="A35" s="583">
        <v>9</v>
      </c>
      <c r="B35" s="800" t="s">
        <v>691</v>
      </c>
      <c r="C35" s="800"/>
      <c r="D35" s="800"/>
      <c r="E35" s="587"/>
      <c r="F35" s="588"/>
    </row>
    <row r="36" spans="1:6" s="584" customFormat="1" ht="12.75" customHeight="1" x14ac:dyDescent="0.2">
      <c r="A36" s="583">
        <v>10</v>
      </c>
      <c r="B36" s="800" t="s">
        <v>692</v>
      </c>
      <c r="C36" s="800"/>
      <c r="D36" s="800"/>
      <c r="E36" s="548"/>
    </row>
    <row r="37" spans="1:6" s="584" customFormat="1" ht="12.75" customHeight="1" x14ac:dyDescent="0.2">
      <c r="A37" s="583">
        <v>11</v>
      </c>
      <c r="B37" s="800" t="s">
        <v>693</v>
      </c>
      <c r="C37" s="800"/>
      <c r="D37" s="800"/>
      <c r="E37" s="548"/>
    </row>
    <row r="38" spans="1:6" s="584" customFormat="1" ht="12.75" customHeight="1" x14ac:dyDescent="0.2">
      <c r="A38" s="583">
        <v>12</v>
      </c>
      <c r="B38" s="800" t="s">
        <v>694</v>
      </c>
      <c r="C38" s="800"/>
      <c r="D38" s="800"/>
      <c r="E38" s="589"/>
    </row>
    <row r="39" spans="1:6" s="584" customFormat="1" ht="12.75" customHeight="1" x14ac:dyDescent="0.2">
      <c r="A39" s="590">
        <v>13</v>
      </c>
      <c r="B39" s="800" t="s">
        <v>695</v>
      </c>
      <c r="C39" s="800"/>
      <c r="D39" s="800"/>
      <c r="E39" s="589"/>
    </row>
    <row r="40" spans="1:6" s="579" customFormat="1" ht="9.75" customHeight="1" x14ac:dyDescent="0.2">
      <c r="E40" s="591"/>
    </row>
    <row r="41" spans="1:6" s="579" customFormat="1" ht="15.75" x14ac:dyDescent="0.25">
      <c r="A41" s="592" t="s">
        <v>641</v>
      </c>
      <c r="B41" s="593"/>
      <c r="E41" s="591"/>
    </row>
    <row r="42" spans="1:6" s="584" customFormat="1" ht="12.75" customHeight="1" x14ac:dyDescent="0.2">
      <c r="A42" s="583" t="s">
        <v>648</v>
      </c>
      <c r="B42" s="800" t="s">
        <v>696</v>
      </c>
      <c r="C42" s="800"/>
      <c r="D42" s="800"/>
      <c r="E42" s="589"/>
    </row>
    <row r="43" spans="1:6" s="584" customFormat="1" ht="12.75" customHeight="1" x14ac:dyDescent="0.2">
      <c r="A43" s="583" t="s">
        <v>658</v>
      </c>
      <c r="B43" s="800" t="s">
        <v>697</v>
      </c>
      <c r="C43" s="800"/>
      <c r="D43" s="800"/>
    </row>
    <row r="44" spans="1:6" ht="12.75" x14ac:dyDescent="0.2"/>
  </sheetData>
  <mergeCells count="16">
    <mergeCell ref="B31:D31"/>
    <mergeCell ref="A1:H1"/>
    <mergeCell ref="B27:D27"/>
    <mergeCell ref="B28:D28"/>
    <mergeCell ref="B29:D29"/>
    <mergeCell ref="B30:D30"/>
    <mergeCell ref="B38:D38"/>
    <mergeCell ref="B39:D39"/>
    <mergeCell ref="B42:D42"/>
    <mergeCell ref="B43:D43"/>
    <mergeCell ref="B32:D32"/>
    <mergeCell ref="B33:D33"/>
    <mergeCell ref="B34:D34"/>
    <mergeCell ref="B35:D35"/>
    <mergeCell ref="B36:D36"/>
    <mergeCell ref="B37:D37"/>
  </mergeCells>
  <conditionalFormatting sqref="H3:H26">
    <cfRule type="cellIs" dxfId="0" priority="1" stopIfTrue="1" operator="lessThan">
      <formula>0</formula>
    </cfRule>
  </conditionalFormatting>
  <printOptions horizontalCentered="1"/>
  <pageMargins left="0.19685039370078741" right="0.19685039370078741" top="0.78740157480314965" bottom="0.59055118110236227" header="0.39370078740157483" footer="0.19685039370078741"/>
  <pageSetup paperSize="9" scale="80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O86"/>
  <sheetViews>
    <sheetView zoomScale="60" workbookViewId="0">
      <selection activeCell="O1" sqref="A1:O87"/>
    </sheetView>
  </sheetViews>
  <sheetFormatPr defaultRowHeight="12.75" x14ac:dyDescent="0.2"/>
  <cols>
    <col min="1" max="1" width="16.28515625" customWidth="1"/>
    <col min="2" max="2" width="9.28515625" customWidth="1"/>
    <col min="3" max="3" width="9.5703125" customWidth="1"/>
    <col min="4" max="4" width="50.140625" customWidth="1"/>
    <col min="5" max="5" width="10.42578125" bestFit="1" customWidth="1"/>
    <col min="6" max="6" width="13.140625" customWidth="1"/>
    <col min="7" max="7" width="16.140625" customWidth="1"/>
    <col min="8" max="8" width="15.7109375" customWidth="1"/>
    <col min="9" max="9" width="13.42578125" customWidth="1"/>
    <col min="10" max="10" width="14.140625" customWidth="1"/>
    <col min="11" max="19" width="14.42578125" customWidth="1"/>
    <col min="257" max="257" width="16.28515625" customWidth="1"/>
    <col min="258" max="258" width="9.28515625" customWidth="1"/>
    <col min="259" max="259" width="9.5703125" customWidth="1"/>
    <col min="260" max="260" width="50.140625" customWidth="1"/>
    <col min="261" max="261" width="10.42578125" bestFit="1" customWidth="1"/>
    <col min="262" max="262" width="13.140625" customWidth="1"/>
    <col min="263" max="263" width="16.140625" customWidth="1"/>
    <col min="264" max="264" width="15.7109375" customWidth="1"/>
    <col min="265" max="265" width="13.42578125" customWidth="1"/>
    <col min="266" max="266" width="14.140625" customWidth="1"/>
    <col min="267" max="275" width="14.42578125" customWidth="1"/>
    <col min="513" max="513" width="16.28515625" customWidth="1"/>
    <col min="514" max="514" width="9.28515625" customWidth="1"/>
    <col min="515" max="515" width="9.5703125" customWidth="1"/>
    <col min="516" max="516" width="50.140625" customWidth="1"/>
    <col min="517" max="517" width="10.42578125" bestFit="1" customWidth="1"/>
    <col min="518" max="518" width="13.140625" customWidth="1"/>
    <col min="519" max="519" width="16.140625" customWidth="1"/>
    <col min="520" max="520" width="15.7109375" customWidth="1"/>
    <col min="521" max="521" width="13.42578125" customWidth="1"/>
    <col min="522" max="522" width="14.140625" customWidth="1"/>
    <col min="523" max="531" width="14.42578125" customWidth="1"/>
    <col min="769" max="769" width="16.28515625" customWidth="1"/>
    <col min="770" max="770" width="9.28515625" customWidth="1"/>
    <col min="771" max="771" width="9.5703125" customWidth="1"/>
    <col min="772" max="772" width="50.140625" customWidth="1"/>
    <col min="773" max="773" width="10.42578125" bestFit="1" customWidth="1"/>
    <col min="774" max="774" width="13.140625" customWidth="1"/>
    <col min="775" max="775" width="16.140625" customWidth="1"/>
    <col min="776" max="776" width="15.7109375" customWidth="1"/>
    <col min="777" max="777" width="13.42578125" customWidth="1"/>
    <col min="778" max="778" width="14.140625" customWidth="1"/>
    <col min="779" max="787" width="14.42578125" customWidth="1"/>
    <col min="1025" max="1025" width="16.28515625" customWidth="1"/>
    <col min="1026" max="1026" width="9.28515625" customWidth="1"/>
    <col min="1027" max="1027" width="9.5703125" customWidth="1"/>
    <col min="1028" max="1028" width="50.140625" customWidth="1"/>
    <col min="1029" max="1029" width="10.42578125" bestFit="1" customWidth="1"/>
    <col min="1030" max="1030" width="13.140625" customWidth="1"/>
    <col min="1031" max="1031" width="16.140625" customWidth="1"/>
    <col min="1032" max="1032" width="15.7109375" customWidth="1"/>
    <col min="1033" max="1033" width="13.42578125" customWidth="1"/>
    <col min="1034" max="1034" width="14.140625" customWidth="1"/>
    <col min="1035" max="1043" width="14.42578125" customWidth="1"/>
    <col min="1281" max="1281" width="16.28515625" customWidth="1"/>
    <col min="1282" max="1282" width="9.28515625" customWidth="1"/>
    <col min="1283" max="1283" width="9.5703125" customWidth="1"/>
    <col min="1284" max="1284" width="50.140625" customWidth="1"/>
    <col min="1285" max="1285" width="10.42578125" bestFit="1" customWidth="1"/>
    <col min="1286" max="1286" width="13.140625" customWidth="1"/>
    <col min="1287" max="1287" width="16.140625" customWidth="1"/>
    <col min="1288" max="1288" width="15.7109375" customWidth="1"/>
    <col min="1289" max="1289" width="13.42578125" customWidth="1"/>
    <col min="1290" max="1290" width="14.140625" customWidth="1"/>
    <col min="1291" max="1299" width="14.42578125" customWidth="1"/>
    <col min="1537" max="1537" width="16.28515625" customWidth="1"/>
    <col min="1538" max="1538" width="9.28515625" customWidth="1"/>
    <col min="1539" max="1539" width="9.5703125" customWidth="1"/>
    <col min="1540" max="1540" width="50.140625" customWidth="1"/>
    <col min="1541" max="1541" width="10.42578125" bestFit="1" customWidth="1"/>
    <col min="1542" max="1542" width="13.140625" customWidth="1"/>
    <col min="1543" max="1543" width="16.140625" customWidth="1"/>
    <col min="1544" max="1544" width="15.7109375" customWidth="1"/>
    <col min="1545" max="1545" width="13.42578125" customWidth="1"/>
    <col min="1546" max="1546" width="14.140625" customWidth="1"/>
    <col min="1547" max="1555" width="14.42578125" customWidth="1"/>
    <col min="1793" max="1793" width="16.28515625" customWidth="1"/>
    <col min="1794" max="1794" width="9.28515625" customWidth="1"/>
    <col min="1795" max="1795" width="9.5703125" customWidth="1"/>
    <col min="1796" max="1796" width="50.140625" customWidth="1"/>
    <col min="1797" max="1797" width="10.42578125" bestFit="1" customWidth="1"/>
    <col min="1798" max="1798" width="13.140625" customWidth="1"/>
    <col min="1799" max="1799" width="16.140625" customWidth="1"/>
    <col min="1800" max="1800" width="15.7109375" customWidth="1"/>
    <col min="1801" max="1801" width="13.42578125" customWidth="1"/>
    <col min="1802" max="1802" width="14.140625" customWidth="1"/>
    <col min="1803" max="1811" width="14.42578125" customWidth="1"/>
    <col min="2049" max="2049" width="16.28515625" customWidth="1"/>
    <col min="2050" max="2050" width="9.28515625" customWidth="1"/>
    <col min="2051" max="2051" width="9.5703125" customWidth="1"/>
    <col min="2052" max="2052" width="50.140625" customWidth="1"/>
    <col min="2053" max="2053" width="10.42578125" bestFit="1" customWidth="1"/>
    <col min="2054" max="2054" width="13.140625" customWidth="1"/>
    <col min="2055" max="2055" width="16.140625" customWidth="1"/>
    <col min="2056" max="2056" width="15.7109375" customWidth="1"/>
    <col min="2057" max="2057" width="13.42578125" customWidth="1"/>
    <col min="2058" max="2058" width="14.140625" customWidth="1"/>
    <col min="2059" max="2067" width="14.42578125" customWidth="1"/>
    <col min="2305" max="2305" width="16.28515625" customWidth="1"/>
    <col min="2306" max="2306" width="9.28515625" customWidth="1"/>
    <col min="2307" max="2307" width="9.5703125" customWidth="1"/>
    <col min="2308" max="2308" width="50.140625" customWidth="1"/>
    <col min="2309" max="2309" width="10.42578125" bestFit="1" customWidth="1"/>
    <col min="2310" max="2310" width="13.140625" customWidth="1"/>
    <col min="2311" max="2311" width="16.140625" customWidth="1"/>
    <col min="2312" max="2312" width="15.7109375" customWidth="1"/>
    <col min="2313" max="2313" width="13.42578125" customWidth="1"/>
    <col min="2314" max="2314" width="14.140625" customWidth="1"/>
    <col min="2315" max="2323" width="14.42578125" customWidth="1"/>
    <col min="2561" max="2561" width="16.28515625" customWidth="1"/>
    <col min="2562" max="2562" width="9.28515625" customWidth="1"/>
    <col min="2563" max="2563" width="9.5703125" customWidth="1"/>
    <col min="2564" max="2564" width="50.140625" customWidth="1"/>
    <col min="2565" max="2565" width="10.42578125" bestFit="1" customWidth="1"/>
    <col min="2566" max="2566" width="13.140625" customWidth="1"/>
    <col min="2567" max="2567" width="16.140625" customWidth="1"/>
    <col min="2568" max="2568" width="15.7109375" customWidth="1"/>
    <col min="2569" max="2569" width="13.42578125" customWidth="1"/>
    <col min="2570" max="2570" width="14.140625" customWidth="1"/>
    <col min="2571" max="2579" width="14.42578125" customWidth="1"/>
    <col min="2817" max="2817" width="16.28515625" customWidth="1"/>
    <col min="2818" max="2818" width="9.28515625" customWidth="1"/>
    <col min="2819" max="2819" width="9.5703125" customWidth="1"/>
    <col min="2820" max="2820" width="50.140625" customWidth="1"/>
    <col min="2821" max="2821" width="10.42578125" bestFit="1" customWidth="1"/>
    <col min="2822" max="2822" width="13.140625" customWidth="1"/>
    <col min="2823" max="2823" width="16.140625" customWidth="1"/>
    <col min="2824" max="2824" width="15.7109375" customWidth="1"/>
    <col min="2825" max="2825" width="13.42578125" customWidth="1"/>
    <col min="2826" max="2826" width="14.140625" customWidth="1"/>
    <col min="2827" max="2835" width="14.42578125" customWidth="1"/>
    <col min="3073" max="3073" width="16.28515625" customWidth="1"/>
    <col min="3074" max="3074" width="9.28515625" customWidth="1"/>
    <col min="3075" max="3075" width="9.5703125" customWidth="1"/>
    <col min="3076" max="3076" width="50.140625" customWidth="1"/>
    <col min="3077" max="3077" width="10.42578125" bestFit="1" customWidth="1"/>
    <col min="3078" max="3078" width="13.140625" customWidth="1"/>
    <col min="3079" max="3079" width="16.140625" customWidth="1"/>
    <col min="3080" max="3080" width="15.7109375" customWidth="1"/>
    <col min="3081" max="3081" width="13.42578125" customWidth="1"/>
    <col min="3082" max="3082" width="14.140625" customWidth="1"/>
    <col min="3083" max="3091" width="14.42578125" customWidth="1"/>
    <col min="3329" max="3329" width="16.28515625" customWidth="1"/>
    <col min="3330" max="3330" width="9.28515625" customWidth="1"/>
    <col min="3331" max="3331" width="9.5703125" customWidth="1"/>
    <col min="3332" max="3332" width="50.140625" customWidth="1"/>
    <col min="3333" max="3333" width="10.42578125" bestFit="1" customWidth="1"/>
    <col min="3334" max="3334" width="13.140625" customWidth="1"/>
    <col min="3335" max="3335" width="16.140625" customWidth="1"/>
    <col min="3336" max="3336" width="15.7109375" customWidth="1"/>
    <col min="3337" max="3337" width="13.42578125" customWidth="1"/>
    <col min="3338" max="3338" width="14.140625" customWidth="1"/>
    <col min="3339" max="3347" width="14.42578125" customWidth="1"/>
    <col min="3585" max="3585" width="16.28515625" customWidth="1"/>
    <col min="3586" max="3586" width="9.28515625" customWidth="1"/>
    <col min="3587" max="3587" width="9.5703125" customWidth="1"/>
    <col min="3588" max="3588" width="50.140625" customWidth="1"/>
    <col min="3589" max="3589" width="10.42578125" bestFit="1" customWidth="1"/>
    <col min="3590" max="3590" width="13.140625" customWidth="1"/>
    <col min="3591" max="3591" width="16.140625" customWidth="1"/>
    <col min="3592" max="3592" width="15.7109375" customWidth="1"/>
    <col min="3593" max="3593" width="13.42578125" customWidth="1"/>
    <col min="3594" max="3594" width="14.140625" customWidth="1"/>
    <col min="3595" max="3603" width="14.42578125" customWidth="1"/>
    <col min="3841" max="3841" width="16.28515625" customWidth="1"/>
    <col min="3842" max="3842" width="9.28515625" customWidth="1"/>
    <col min="3843" max="3843" width="9.5703125" customWidth="1"/>
    <col min="3844" max="3844" width="50.140625" customWidth="1"/>
    <col min="3845" max="3845" width="10.42578125" bestFit="1" customWidth="1"/>
    <col min="3846" max="3846" width="13.140625" customWidth="1"/>
    <col min="3847" max="3847" width="16.140625" customWidth="1"/>
    <col min="3848" max="3848" width="15.7109375" customWidth="1"/>
    <col min="3849" max="3849" width="13.42578125" customWidth="1"/>
    <col min="3850" max="3850" width="14.140625" customWidth="1"/>
    <col min="3851" max="3859" width="14.42578125" customWidth="1"/>
    <col min="4097" max="4097" width="16.28515625" customWidth="1"/>
    <col min="4098" max="4098" width="9.28515625" customWidth="1"/>
    <col min="4099" max="4099" width="9.5703125" customWidth="1"/>
    <col min="4100" max="4100" width="50.140625" customWidth="1"/>
    <col min="4101" max="4101" width="10.42578125" bestFit="1" customWidth="1"/>
    <col min="4102" max="4102" width="13.140625" customWidth="1"/>
    <col min="4103" max="4103" width="16.140625" customWidth="1"/>
    <col min="4104" max="4104" width="15.7109375" customWidth="1"/>
    <col min="4105" max="4105" width="13.42578125" customWidth="1"/>
    <col min="4106" max="4106" width="14.140625" customWidth="1"/>
    <col min="4107" max="4115" width="14.42578125" customWidth="1"/>
    <col min="4353" max="4353" width="16.28515625" customWidth="1"/>
    <col min="4354" max="4354" width="9.28515625" customWidth="1"/>
    <col min="4355" max="4355" width="9.5703125" customWidth="1"/>
    <col min="4356" max="4356" width="50.140625" customWidth="1"/>
    <col min="4357" max="4357" width="10.42578125" bestFit="1" customWidth="1"/>
    <col min="4358" max="4358" width="13.140625" customWidth="1"/>
    <col min="4359" max="4359" width="16.140625" customWidth="1"/>
    <col min="4360" max="4360" width="15.7109375" customWidth="1"/>
    <col min="4361" max="4361" width="13.42578125" customWidth="1"/>
    <col min="4362" max="4362" width="14.140625" customWidth="1"/>
    <col min="4363" max="4371" width="14.42578125" customWidth="1"/>
    <col min="4609" max="4609" width="16.28515625" customWidth="1"/>
    <col min="4610" max="4610" width="9.28515625" customWidth="1"/>
    <col min="4611" max="4611" width="9.5703125" customWidth="1"/>
    <col min="4612" max="4612" width="50.140625" customWidth="1"/>
    <col min="4613" max="4613" width="10.42578125" bestFit="1" customWidth="1"/>
    <col min="4614" max="4614" width="13.140625" customWidth="1"/>
    <col min="4615" max="4615" width="16.140625" customWidth="1"/>
    <col min="4616" max="4616" width="15.7109375" customWidth="1"/>
    <col min="4617" max="4617" width="13.42578125" customWidth="1"/>
    <col min="4618" max="4618" width="14.140625" customWidth="1"/>
    <col min="4619" max="4627" width="14.42578125" customWidth="1"/>
    <col min="4865" max="4865" width="16.28515625" customWidth="1"/>
    <col min="4866" max="4866" width="9.28515625" customWidth="1"/>
    <col min="4867" max="4867" width="9.5703125" customWidth="1"/>
    <col min="4868" max="4868" width="50.140625" customWidth="1"/>
    <col min="4869" max="4869" width="10.42578125" bestFit="1" customWidth="1"/>
    <col min="4870" max="4870" width="13.140625" customWidth="1"/>
    <col min="4871" max="4871" width="16.140625" customWidth="1"/>
    <col min="4872" max="4872" width="15.7109375" customWidth="1"/>
    <col min="4873" max="4873" width="13.42578125" customWidth="1"/>
    <col min="4874" max="4874" width="14.140625" customWidth="1"/>
    <col min="4875" max="4883" width="14.42578125" customWidth="1"/>
    <col min="5121" max="5121" width="16.28515625" customWidth="1"/>
    <col min="5122" max="5122" width="9.28515625" customWidth="1"/>
    <col min="5123" max="5123" width="9.5703125" customWidth="1"/>
    <col min="5124" max="5124" width="50.140625" customWidth="1"/>
    <col min="5125" max="5125" width="10.42578125" bestFit="1" customWidth="1"/>
    <col min="5126" max="5126" width="13.140625" customWidth="1"/>
    <col min="5127" max="5127" width="16.140625" customWidth="1"/>
    <col min="5128" max="5128" width="15.7109375" customWidth="1"/>
    <col min="5129" max="5129" width="13.42578125" customWidth="1"/>
    <col min="5130" max="5130" width="14.140625" customWidth="1"/>
    <col min="5131" max="5139" width="14.42578125" customWidth="1"/>
    <col min="5377" max="5377" width="16.28515625" customWidth="1"/>
    <col min="5378" max="5378" width="9.28515625" customWidth="1"/>
    <col min="5379" max="5379" width="9.5703125" customWidth="1"/>
    <col min="5380" max="5380" width="50.140625" customWidth="1"/>
    <col min="5381" max="5381" width="10.42578125" bestFit="1" customWidth="1"/>
    <col min="5382" max="5382" width="13.140625" customWidth="1"/>
    <col min="5383" max="5383" width="16.140625" customWidth="1"/>
    <col min="5384" max="5384" width="15.7109375" customWidth="1"/>
    <col min="5385" max="5385" width="13.42578125" customWidth="1"/>
    <col min="5386" max="5386" width="14.140625" customWidth="1"/>
    <col min="5387" max="5395" width="14.42578125" customWidth="1"/>
    <col min="5633" max="5633" width="16.28515625" customWidth="1"/>
    <col min="5634" max="5634" width="9.28515625" customWidth="1"/>
    <col min="5635" max="5635" width="9.5703125" customWidth="1"/>
    <col min="5636" max="5636" width="50.140625" customWidth="1"/>
    <col min="5637" max="5637" width="10.42578125" bestFit="1" customWidth="1"/>
    <col min="5638" max="5638" width="13.140625" customWidth="1"/>
    <col min="5639" max="5639" width="16.140625" customWidth="1"/>
    <col min="5640" max="5640" width="15.7109375" customWidth="1"/>
    <col min="5641" max="5641" width="13.42578125" customWidth="1"/>
    <col min="5642" max="5642" width="14.140625" customWidth="1"/>
    <col min="5643" max="5651" width="14.42578125" customWidth="1"/>
    <col min="5889" max="5889" width="16.28515625" customWidth="1"/>
    <col min="5890" max="5890" width="9.28515625" customWidth="1"/>
    <col min="5891" max="5891" width="9.5703125" customWidth="1"/>
    <col min="5892" max="5892" width="50.140625" customWidth="1"/>
    <col min="5893" max="5893" width="10.42578125" bestFit="1" customWidth="1"/>
    <col min="5894" max="5894" width="13.140625" customWidth="1"/>
    <col min="5895" max="5895" width="16.140625" customWidth="1"/>
    <col min="5896" max="5896" width="15.7109375" customWidth="1"/>
    <col min="5897" max="5897" width="13.42578125" customWidth="1"/>
    <col min="5898" max="5898" width="14.140625" customWidth="1"/>
    <col min="5899" max="5907" width="14.42578125" customWidth="1"/>
    <col min="6145" max="6145" width="16.28515625" customWidth="1"/>
    <col min="6146" max="6146" width="9.28515625" customWidth="1"/>
    <col min="6147" max="6147" width="9.5703125" customWidth="1"/>
    <col min="6148" max="6148" width="50.140625" customWidth="1"/>
    <col min="6149" max="6149" width="10.42578125" bestFit="1" customWidth="1"/>
    <col min="6150" max="6150" width="13.140625" customWidth="1"/>
    <col min="6151" max="6151" width="16.140625" customWidth="1"/>
    <col min="6152" max="6152" width="15.7109375" customWidth="1"/>
    <col min="6153" max="6153" width="13.42578125" customWidth="1"/>
    <col min="6154" max="6154" width="14.140625" customWidth="1"/>
    <col min="6155" max="6163" width="14.42578125" customWidth="1"/>
    <col min="6401" max="6401" width="16.28515625" customWidth="1"/>
    <col min="6402" max="6402" width="9.28515625" customWidth="1"/>
    <col min="6403" max="6403" width="9.5703125" customWidth="1"/>
    <col min="6404" max="6404" width="50.140625" customWidth="1"/>
    <col min="6405" max="6405" width="10.42578125" bestFit="1" customWidth="1"/>
    <col min="6406" max="6406" width="13.140625" customWidth="1"/>
    <col min="6407" max="6407" width="16.140625" customWidth="1"/>
    <col min="6408" max="6408" width="15.7109375" customWidth="1"/>
    <col min="6409" max="6409" width="13.42578125" customWidth="1"/>
    <col min="6410" max="6410" width="14.140625" customWidth="1"/>
    <col min="6411" max="6419" width="14.42578125" customWidth="1"/>
    <col min="6657" max="6657" width="16.28515625" customWidth="1"/>
    <col min="6658" max="6658" width="9.28515625" customWidth="1"/>
    <col min="6659" max="6659" width="9.5703125" customWidth="1"/>
    <col min="6660" max="6660" width="50.140625" customWidth="1"/>
    <col min="6661" max="6661" width="10.42578125" bestFit="1" customWidth="1"/>
    <col min="6662" max="6662" width="13.140625" customWidth="1"/>
    <col min="6663" max="6663" width="16.140625" customWidth="1"/>
    <col min="6664" max="6664" width="15.7109375" customWidth="1"/>
    <col min="6665" max="6665" width="13.42578125" customWidth="1"/>
    <col min="6666" max="6666" width="14.140625" customWidth="1"/>
    <col min="6667" max="6675" width="14.42578125" customWidth="1"/>
    <col min="6913" max="6913" width="16.28515625" customWidth="1"/>
    <col min="6914" max="6914" width="9.28515625" customWidth="1"/>
    <col min="6915" max="6915" width="9.5703125" customWidth="1"/>
    <col min="6916" max="6916" width="50.140625" customWidth="1"/>
    <col min="6917" max="6917" width="10.42578125" bestFit="1" customWidth="1"/>
    <col min="6918" max="6918" width="13.140625" customWidth="1"/>
    <col min="6919" max="6919" width="16.140625" customWidth="1"/>
    <col min="6920" max="6920" width="15.7109375" customWidth="1"/>
    <col min="6921" max="6921" width="13.42578125" customWidth="1"/>
    <col min="6922" max="6922" width="14.140625" customWidth="1"/>
    <col min="6923" max="6931" width="14.42578125" customWidth="1"/>
    <col min="7169" max="7169" width="16.28515625" customWidth="1"/>
    <col min="7170" max="7170" width="9.28515625" customWidth="1"/>
    <col min="7171" max="7171" width="9.5703125" customWidth="1"/>
    <col min="7172" max="7172" width="50.140625" customWidth="1"/>
    <col min="7173" max="7173" width="10.42578125" bestFit="1" customWidth="1"/>
    <col min="7174" max="7174" width="13.140625" customWidth="1"/>
    <col min="7175" max="7175" width="16.140625" customWidth="1"/>
    <col min="7176" max="7176" width="15.7109375" customWidth="1"/>
    <col min="7177" max="7177" width="13.42578125" customWidth="1"/>
    <col min="7178" max="7178" width="14.140625" customWidth="1"/>
    <col min="7179" max="7187" width="14.42578125" customWidth="1"/>
    <col min="7425" max="7425" width="16.28515625" customWidth="1"/>
    <col min="7426" max="7426" width="9.28515625" customWidth="1"/>
    <col min="7427" max="7427" width="9.5703125" customWidth="1"/>
    <col min="7428" max="7428" width="50.140625" customWidth="1"/>
    <col min="7429" max="7429" width="10.42578125" bestFit="1" customWidth="1"/>
    <col min="7430" max="7430" width="13.140625" customWidth="1"/>
    <col min="7431" max="7431" width="16.140625" customWidth="1"/>
    <col min="7432" max="7432" width="15.7109375" customWidth="1"/>
    <col min="7433" max="7433" width="13.42578125" customWidth="1"/>
    <col min="7434" max="7434" width="14.140625" customWidth="1"/>
    <col min="7435" max="7443" width="14.42578125" customWidth="1"/>
    <col min="7681" max="7681" width="16.28515625" customWidth="1"/>
    <col min="7682" max="7682" width="9.28515625" customWidth="1"/>
    <col min="7683" max="7683" width="9.5703125" customWidth="1"/>
    <col min="7684" max="7684" width="50.140625" customWidth="1"/>
    <col min="7685" max="7685" width="10.42578125" bestFit="1" customWidth="1"/>
    <col min="7686" max="7686" width="13.140625" customWidth="1"/>
    <col min="7687" max="7687" width="16.140625" customWidth="1"/>
    <col min="7688" max="7688" width="15.7109375" customWidth="1"/>
    <col min="7689" max="7689" width="13.42578125" customWidth="1"/>
    <col min="7690" max="7690" width="14.140625" customWidth="1"/>
    <col min="7691" max="7699" width="14.42578125" customWidth="1"/>
    <col min="7937" max="7937" width="16.28515625" customWidth="1"/>
    <col min="7938" max="7938" width="9.28515625" customWidth="1"/>
    <col min="7939" max="7939" width="9.5703125" customWidth="1"/>
    <col min="7940" max="7940" width="50.140625" customWidth="1"/>
    <col min="7941" max="7941" width="10.42578125" bestFit="1" customWidth="1"/>
    <col min="7942" max="7942" width="13.140625" customWidth="1"/>
    <col min="7943" max="7943" width="16.140625" customWidth="1"/>
    <col min="7944" max="7944" width="15.7109375" customWidth="1"/>
    <col min="7945" max="7945" width="13.42578125" customWidth="1"/>
    <col min="7946" max="7946" width="14.140625" customWidth="1"/>
    <col min="7947" max="7955" width="14.42578125" customWidth="1"/>
    <col min="8193" max="8193" width="16.28515625" customWidth="1"/>
    <col min="8194" max="8194" width="9.28515625" customWidth="1"/>
    <col min="8195" max="8195" width="9.5703125" customWidth="1"/>
    <col min="8196" max="8196" width="50.140625" customWidth="1"/>
    <col min="8197" max="8197" width="10.42578125" bestFit="1" customWidth="1"/>
    <col min="8198" max="8198" width="13.140625" customWidth="1"/>
    <col min="8199" max="8199" width="16.140625" customWidth="1"/>
    <col min="8200" max="8200" width="15.7109375" customWidth="1"/>
    <col min="8201" max="8201" width="13.42578125" customWidth="1"/>
    <col min="8202" max="8202" width="14.140625" customWidth="1"/>
    <col min="8203" max="8211" width="14.42578125" customWidth="1"/>
    <col min="8449" max="8449" width="16.28515625" customWidth="1"/>
    <col min="8450" max="8450" width="9.28515625" customWidth="1"/>
    <col min="8451" max="8451" width="9.5703125" customWidth="1"/>
    <col min="8452" max="8452" width="50.140625" customWidth="1"/>
    <col min="8453" max="8453" width="10.42578125" bestFit="1" customWidth="1"/>
    <col min="8454" max="8454" width="13.140625" customWidth="1"/>
    <col min="8455" max="8455" width="16.140625" customWidth="1"/>
    <col min="8456" max="8456" width="15.7109375" customWidth="1"/>
    <col min="8457" max="8457" width="13.42578125" customWidth="1"/>
    <col min="8458" max="8458" width="14.140625" customWidth="1"/>
    <col min="8459" max="8467" width="14.42578125" customWidth="1"/>
    <col min="8705" max="8705" width="16.28515625" customWidth="1"/>
    <col min="8706" max="8706" width="9.28515625" customWidth="1"/>
    <col min="8707" max="8707" width="9.5703125" customWidth="1"/>
    <col min="8708" max="8708" width="50.140625" customWidth="1"/>
    <col min="8709" max="8709" width="10.42578125" bestFit="1" customWidth="1"/>
    <col min="8710" max="8710" width="13.140625" customWidth="1"/>
    <col min="8711" max="8711" width="16.140625" customWidth="1"/>
    <col min="8712" max="8712" width="15.7109375" customWidth="1"/>
    <col min="8713" max="8713" width="13.42578125" customWidth="1"/>
    <col min="8714" max="8714" width="14.140625" customWidth="1"/>
    <col min="8715" max="8723" width="14.42578125" customWidth="1"/>
    <col min="8961" max="8961" width="16.28515625" customWidth="1"/>
    <col min="8962" max="8962" width="9.28515625" customWidth="1"/>
    <col min="8963" max="8963" width="9.5703125" customWidth="1"/>
    <col min="8964" max="8964" width="50.140625" customWidth="1"/>
    <col min="8965" max="8965" width="10.42578125" bestFit="1" customWidth="1"/>
    <col min="8966" max="8966" width="13.140625" customWidth="1"/>
    <col min="8967" max="8967" width="16.140625" customWidth="1"/>
    <col min="8968" max="8968" width="15.7109375" customWidth="1"/>
    <col min="8969" max="8969" width="13.42578125" customWidth="1"/>
    <col min="8970" max="8970" width="14.140625" customWidth="1"/>
    <col min="8971" max="8979" width="14.42578125" customWidth="1"/>
    <col min="9217" max="9217" width="16.28515625" customWidth="1"/>
    <col min="9218" max="9218" width="9.28515625" customWidth="1"/>
    <col min="9219" max="9219" width="9.5703125" customWidth="1"/>
    <col min="9220" max="9220" width="50.140625" customWidth="1"/>
    <col min="9221" max="9221" width="10.42578125" bestFit="1" customWidth="1"/>
    <col min="9222" max="9222" width="13.140625" customWidth="1"/>
    <col min="9223" max="9223" width="16.140625" customWidth="1"/>
    <col min="9224" max="9224" width="15.7109375" customWidth="1"/>
    <col min="9225" max="9225" width="13.42578125" customWidth="1"/>
    <col min="9226" max="9226" width="14.140625" customWidth="1"/>
    <col min="9227" max="9235" width="14.42578125" customWidth="1"/>
    <col min="9473" max="9473" width="16.28515625" customWidth="1"/>
    <col min="9474" max="9474" width="9.28515625" customWidth="1"/>
    <col min="9475" max="9475" width="9.5703125" customWidth="1"/>
    <col min="9476" max="9476" width="50.140625" customWidth="1"/>
    <col min="9477" max="9477" width="10.42578125" bestFit="1" customWidth="1"/>
    <col min="9478" max="9478" width="13.140625" customWidth="1"/>
    <col min="9479" max="9479" width="16.140625" customWidth="1"/>
    <col min="9480" max="9480" width="15.7109375" customWidth="1"/>
    <col min="9481" max="9481" width="13.42578125" customWidth="1"/>
    <col min="9482" max="9482" width="14.140625" customWidth="1"/>
    <col min="9483" max="9491" width="14.42578125" customWidth="1"/>
    <col min="9729" max="9729" width="16.28515625" customWidth="1"/>
    <col min="9730" max="9730" width="9.28515625" customWidth="1"/>
    <col min="9731" max="9731" width="9.5703125" customWidth="1"/>
    <col min="9732" max="9732" width="50.140625" customWidth="1"/>
    <col min="9733" max="9733" width="10.42578125" bestFit="1" customWidth="1"/>
    <col min="9734" max="9734" width="13.140625" customWidth="1"/>
    <col min="9735" max="9735" width="16.140625" customWidth="1"/>
    <col min="9736" max="9736" width="15.7109375" customWidth="1"/>
    <col min="9737" max="9737" width="13.42578125" customWidth="1"/>
    <col min="9738" max="9738" width="14.140625" customWidth="1"/>
    <col min="9739" max="9747" width="14.42578125" customWidth="1"/>
    <col min="9985" max="9985" width="16.28515625" customWidth="1"/>
    <col min="9986" max="9986" width="9.28515625" customWidth="1"/>
    <col min="9987" max="9987" width="9.5703125" customWidth="1"/>
    <col min="9988" max="9988" width="50.140625" customWidth="1"/>
    <col min="9989" max="9989" width="10.42578125" bestFit="1" customWidth="1"/>
    <col min="9990" max="9990" width="13.140625" customWidth="1"/>
    <col min="9991" max="9991" width="16.140625" customWidth="1"/>
    <col min="9992" max="9992" width="15.7109375" customWidth="1"/>
    <col min="9993" max="9993" width="13.42578125" customWidth="1"/>
    <col min="9994" max="9994" width="14.140625" customWidth="1"/>
    <col min="9995" max="10003" width="14.42578125" customWidth="1"/>
    <col min="10241" max="10241" width="16.28515625" customWidth="1"/>
    <col min="10242" max="10242" width="9.28515625" customWidth="1"/>
    <col min="10243" max="10243" width="9.5703125" customWidth="1"/>
    <col min="10244" max="10244" width="50.140625" customWidth="1"/>
    <col min="10245" max="10245" width="10.42578125" bestFit="1" customWidth="1"/>
    <col min="10246" max="10246" width="13.140625" customWidth="1"/>
    <col min="10247" max="10247" width="16.140625" customWidth="1"/>
    <col min="10248" max="10248" width="15.7109375" customWidth="1"/>
    <col min="10249" max="10249" width="13.42578125" customWidth="1"/>
    <col min="10250" max="10250" width="14.140625" customWidth="1"/>
    <col min="10251" max="10259" width="14.42578125" customWidth="1"/>
    <col min="10497" max="10497" width="16.28515625" customWidth="1"/>
    <col min="10498" max="10498" width="9.28515625" customWidth="1"/>
    <col min="10499" max="10499" width="9.5703125" customWidth="1"/>
    <col min="10500" max="10500" width="50.140625" customWidth="1"/>
    <col min="10501" max="10501" width="10.42578125" bestFit="1" customWidth="1"/>
    <col min="10502" max="10502" width="13.140625" customWidth="1"/>
    <col min="10503" max="10503" width="16.140625" customWidth="1"/>
    <col min="10504" max="10504" width="15.7109375" customWidth="1"/>
    <col min="10505" max="10505" width="13.42578125" customWidth="1"/>
    <col min="10506" max="10506" width="14.140625" customWidth="1"/>
    <col min="10507" max="10515" width="14.42578125" customWidth="1"/>
    <col min="10753" max="10753" width="16.28515625" customWidth="1"/>
    <col min="10754" max="10754" width="9.28515625" customWidth="1"/>
    <col min="10755" max="10755" width="9.5703125" customWidth="1"/>
    <col min="10756" max="10756" width="50.140625" customWidth="1"/>
    <col min="10757" max="10757" width="10.42578125" bestFit="1" customWidth="1"/>
    <col min="10758" max="10758" width="13.140625" customWidth="1"/>
    <col min="10759" max="10759" width="16.140625" customWidth="1"/>
    <col min="10760" max="10760" width="15.7109375" customWidth="1"/>
    <col min="10761" max="10761" width="13.42578125" customWidth="1"/>
    <col min="10762" max="10762" width="14.140625" customWidth="1"/>
    <col min="10763" max="10771" width="14.42578125" customWidth="1"/>
    <col min="11009" max="11009" width="16.28515625" customWidth="1"/>
    <col min="11010" max="11010" width="9.28515625" customWidth="1"/>
    <col min="11011" max="11011" width="9.5703125" customWidth="1"/>
    <col min="11012" max="11012" width="50.140625" customWidth="1"/>
    <col min="11013" max="11013" width="10.42578125" bestFit="1" customWidth="1"/>
    <col min="11014" max="11014" width="13.140625" customWidth="1"/>
    <col min="11015" max="11015" width="16.140625" customWidth="1"/>
    <col min="11016" max="11016" width="15.7109375" customWidth="1"/>
    <col min="11017" max="11017" width="13.42578125" customWidth="1"/>
    <col min="11018" max="11018" width="14.140625" customWidth="1"/>
    <col min="11019" max="11027" width="14.42578125" customWidth="1"/>
    <col min="11265" max="11265" width="16.28515625" customWidth="1"/>
    <col min="11266" max="11266" width="9.28515625" customWidth="1"/>
    <col min="11267" max="11267" width="9.5703125" customWidth="1"/>
    <col min="11268" max="11268" width="50.140625" customWidth="1"/>
    <col min="11269" max="11269" width="10.42578125" bestFit="1" customWidth="1"/>
    <col min="11270" max="11270" width="13.140625" customWidth="1"/>
    <col min="11271" max="11271" width="16.140625" customWidth="1"/>
    <col min="11272" max="11272" width="15.7109375" customWidth="1"/>
    <col min="11273" max="11273" width="13.42578125" customWidth="1"/>
    <col min="11274" max="11274" width="14.140625" customWidth="1"/>
    <col min="11275" max="11283" width="14.42578125" customWidth="1"/>
    <col min="11521" max="11521" width="16.28515625" customWidth="1"/>
    <col min="11522" max="11522" width="9.28515625" customWidth="1"/>
    <col min="11523" max="11523" width="9.5703125" customWidth="1"/>
    <col min="11524" max="11524" width="50.140625" customWidth="1"/>
    <col min="11525" max="11525" width="10.42578125" bestFit="1" customWidth="1"/>
    <col min="11526" max="11526" width="13.140625" customWidth="1"/>
    <col min="11527" max="11527" width="16.140625" customWidth="1"/>
    <col min="11528" max="11528" width="15.7109375" customWidth="1"/>
    <col min="11529" max="11529" width="13.42578125" customWidth="1"/>
    <col min="11530" max="11530" width="14.140625" customWidth="1"/>
    <col min="11531" max="11539" width="14.42578125" customWidth="1"/>
    <col min="11777" max="11777" width="16.28515625" customWidth="1"/>
    <col min="11778" max="11778" width="9.28515625" customWidth="1"/>
    <col min="11779" max="11779" width="9.5703125" customWidth="1"/>
    <col min="11780" max="11780" width="50.140625" customWidth="1"/>
    <col min="11781" max="11781" width="10.42578125" bestFit="1" customWidth="1"/>
    <col min="11782" max="11782" width="13.140625" customWidth="1"/>
    <col min="11783" max="11783" width="16.140625" customWidth="1"/>
    <col min="11784" max="11784" width="15.7109375" customWidth="1"/>
    <col min="11785" max="11785" width="13.42578125" customWidth="1"/>
    <col min="11786" max="11786" width="14.140625" customWidth="1"/>
    <col min="11787" max="11795" width="14.42578125" customWidth="1"/>
    <col min="12033" max="12033" width="16.28515625" customWidth="1"/>
    <col min="12034" max="12034" width="9.28515625" customWidth="1"/>
    <col min="12035" max="12035" width="9.5703125" customWidth="1"/>
    <col min="12036" max="12036" width="50.140625" customWidth="1"/>
    <col min="12037" max="12037" width="10.42578125" bestFit="1" customWidth="1"/>
    <col min="12038" max="12038" width="13.140625" customWidth="1"/>
    <col min="12039" max="12039" width="16.140625" customWidth="1"/>
    <col min="12040" max="12040" width="15.7109375" customWidth="1"/>
    <col min="12041" max="12041" width="13.42578125" customWidth="1"/>
    <col min="12042" max="12042" width="14.140625" customWidth="1"/>
    <col min="12043" max="12051" width="14.42578125" customWidth="1"/>
    <col min="12289" max="12289" width="16.28515625" customWidth="1"/>
    <col min="12290" max="12290" width="9.28515625" customWidth="1"/>
    <col min="12291" max="12291" width="9.5703125" customWidth="1"/>
    <col min="12292" max="12292" width="50.140625" customWidth="1"/>
    <col min="12293" max="12293" width="10.42578125" bestFit="1" customWidth="1"/>
    <col min="12294" max="12294" width="13.140625" customWidth="1"/>
    <col min="12295" max="12295" width="16.140625" customWidth="1"/>
    <col min="12296" max="12296" width="15.7109375" customWidth="1"/>
    <col min="12297" max="12297" width="13.42578125" customWidth="1"/>
    <col min="12298" max="12298" width="14.140625" customWidth="1"/>
    <col min="12299" max="12307" width="14.42578125" customWidth="1"/>
    <col min="12545" max="12545" width="16.28515625" customWidth="1"/>
    <col min="12546" max="12546" width="9.28515625" customWidth="1"/>
    <col min="12547" max="12547" width="9.5703125" customWidth="1"/>
    <col min="12548" max="12548" width="50.140625" customWidth="1"/>
    <col min="12549" max="12549" width="10.42578125" bestFit="1" customWidth="1"/>
    <col min="12550" max="12550" width="13.140625" customWidth="1"/>
    <col min="12551" max="12551" width="16.140625" customWidth="1"/>
    <col min="12552" max="12552" width="15.7109375" customWidth="1"/>
    <col min="12553" max="12553" width="13.42578125" customWidth="1"/>
    <col min="12554" max="12554" width="14.140625" customWidth="1"/>
    <col min="12555" max="12563" width="14.42578125" customWidth="1"/>
    <col min="12801" max="12801" width="16.28515625" customWidth="1"/>
    <col min="12802" max="12802" width="9.28515625" customWidth="1"/>
    <col min="12803" max="12803" width="9.5703125" customWidth="1"/>
    <col min="12804" max="12804" width="50.140625" customWidth="1"/>
    <col min="12805" max="12805" width="10.42578125" bestFit="1" customWidth="1"/>
    <col min="12806" max="12806" width="13.140625" customWidth="1"/>
    <col min="12807" max="12807" width="16.140625" customWidth="1"/>
    <col min="12808" max="12808" width="15.7109375" customWidth="1"/>
    <col min="12809" max="12809" width="13.42578125" customWidth="1"/>
    <col min="12810" max="12810" width="14.140625" customWidth="1"/>
    <col min="12811" max="12819" width="14.42578125" customWidth="1"/>
    <col min="13057" max="13057" width="16.28515625" customWidth="1"/>
    <col min="13058" max="13058" width="9.28515625" customWidth="1"/>
    <col min="13059" max="13059" width="9.5703125" customWidth="1"/>
    <col min="13060" max="13060" width="50.140625" customWidth="1"/>
    <col min="13061" max="13061" width="10.42578125" bestFit="1" customWidth="1"/>
    <col min="13062" max="13062" width="13.140625" customWidth="1"/>
    <col min="13063" max="13063" width="16.140625" customWidth="1"/>
    <col min="13064" max="13064" width="15.7109375" customWidth="1"/>
    <col min="13065" max="13065" width="13.42578125" customWidth="1"/>
    <col min="13066" max="13066" width="14.140625" customWidth="1"/>
    <col min="13067" max="13075" width="14.42578125" customWidth="1"/>
    <col min="13313" max="13313" width="16.28515625" customWidth="1"/>
    <col min="13314" max="13314" width="9.28515625" customWidth="1"/>
    <col min="13315" max="13315" width="9.5703125" customWidth="1"/>
    <col min="13316" max="13316" width="50.140625" customWidth="1"/>
    <col min="13317" max="13317" width="10.42578125" bestFit="1" customWidth="1"/>
    <col min="13318" max="13318" width="13.140625" customWidth="1"/>
    <col min="13319" max="13319" width="16.140625" customWidth="1"/>
    <col min="13320" max="13320" width="15.7109375" customWidth="1"/>
    <col min="13321" max="13321" width="13.42578125" customWidth="1"/>
    <col min="13322" max="13322" width="14.140625" customWidth="1"/>
    <col min="13323" max="13331" width="14.42578125" customWidth="1"/>
    <col min="13569" max="13569" width="16.28515625" customWidth="1"/>
    <col min="13570" max="13570" width="9.28515625" customWidth="1"/>
    <col min="13571" max="13571" width="9.5703125" customWidth="1"/>
    <col min="13572" max="13572" width="50.140625" customWidth="1"/>
    <col min="13573" max="13573" width="10.42578125" bestFit="1" customWidth="1"/>
    <col min="13574" max="13574" width="13.140625" customWidth="1"/>
    <col min="13575" max="13575" width="16.140625" customWidth="1"/>
    <col min="13576" max="13576" width="15.7109375" customWidth="1"/>
    <col min="13577" max="13577" width="13.42578125" customWidth="1"/>
    <col min="13578" max="13578" width="14.140625" customWidth="1"/>
    <col min="13579" max="13587" width="14.42578125" customWidth="1"/>
    <col min="13825" max="13825" width="16.28515625" customWidth="1"/>
    <col min="13826" max="13826" width="9.28515625" customWidth="1"/>
    <col min="13827" max="13827" width="9.5703125" customWidth="1"/>
    <col min="13828" max="13828" width="50.140625" customWidth="1"/>
    <col min="13829" max="13829" width="10.42578125" bestFit="1" customWidth="1"/>
    <col min="13830" max="13830" width="13.140625" customWidth="1"/>
    <col min="13831" max="13831" width="16.140625" customWidth="1"/>
    <col min="13832" max="13832" width="15.7109375" customWidth="1"/>
    <col min="13833" max="13833" width="13.42578125" customWidth="1"/>
    <col min="13834" max="13834" width="14.140625" customWidth="1"/>
    <col min="13835" max="13843" width="14.42578125" customWidth="1"/>
    <col min="14081" max="14081" width="16.28515625" customWidth="1"/>
    <col min="14082" max="14082" width="9.28515625" customWidth="1"/>
    <col min="14083" max="14083" width="9.5703125" customWidth="1"/>
    <col min="14084" max="14084" width="50.140625" customWidth="1"/>
    <col min="14085" max="14085" width="10.42578125" bestFit="1" customWidth="1"/>
    <col min="14086" max="14086" width="13.140625" customWidth="1"/>
    <col min="14087" max="14087" width="16.140625" customWidth="1"/>
    <col min="14088" max="14088" width="15.7109375" customWidth="1"/>
    <col min="14089" max="14089" width="13.42578125" customWidth="1"/>
    <col min="14090" max="14090" width="14.140625" customWidth="1"/>
    <col min="14091" max="14099" width="14.42578125" customWidth="1"/>
    <col min="14337" max="14337" width="16.28515625" customWidth="1"/>
    <col min="14338" max="14338" width="9.28515625" customWidth="1"/>
    <col min="14339" max="14339" width="9.5703125" customWidth="1"/>
    <col min="14340" max="14340" width="50.140625" customWidth="1"/>
    <col min="14341" max="14341" width="10.42578125" bestFit="1" customWidth="1"/>
    <col min="14342" max="14342" width="13.140625" customWidth="1"/>
    <col min="14343" max="14343" width="16.140625" customWidth="1"/>
    <col min="14344" max="14344" width="15.7109375" customWidth="1"/>
    <col min="14345" max="14345" width="13.42578125" customWidth="1"/>
    <col min="14346" max="14346" width="14.140625" customWidth="1"/>
    <col min="14347" max="14355" width="14.42578125" customWidth="1"/>
    <col min="14593" max="14593" width="16.28515625" customWidth="1"/>
    <col min="14594" max="14594" width="9.28515625" customWidth="1"/>
    <col min="14595" max="14595" width="9.5703125" customWidth="1"/>
    <col min="14596" max="14596" width="50.140625" customWidth="1"/>
    <col min="14597" max="14597" width="10.42578125" bestFit="1" customWidth="1"/>
    <col min="14598" max="14598" width="13.140625" customWidth="1"/>
    <col min="14599" max="14599" width="16.140625" customWidth="1"/>
    <col min="14600" max="14600" width="15.7109375" customWidth="1"/>
    <col min="14601" max="14601" width="13.42578125" customWidth="1"/>
    <col min="14602" max="14602" width="14.140625" customWidth="1"/>
    <col min="14603" max="14611" width="14.42578125" customWidth="1"/>
    <col min="14849" max="14849" width="16.28515625" customWidth="1"/>
    <col min="14850" max="14850" width="9.28515625" customWidth="1"/>
    <col min="14851" max="14851" width="9.5703125" customWidth="1"/>
    <col min="14852" max="14852" width="50.140625" customWidth="1"/>
    <col min="14853" max="14853" width="10.42578125" bestFit="1" customWidth="1"/>
    <col min="14854" max="14854" width="13.140625" customWidth="1"/>
    <col min="14855" max="14855" width="16.140625" customWidth="1"/>
    <col min="14856" max="14856" width="15.7109375" customWidth="1"/>
    <col min="14857" max="14857" width="13.42578125" customWidth="1"/>
    <col min="14858" max="14858" width="14.140625" customWidth="1"/>
    <col min="14859" max="14867" width="14.42578125" customWidth="1"/>
    <col min="15105" max="15105" width="16.28515625" customWidth="1"/>
    <col min="15106" max="15106" width="9.28515625" customWidth="1"/>
    <col min="15107" max="15107" width="9.5703125" customWidth="1"/>
    <col min="15108" max="15108" width="50.140625" customWidth="1"/>
    <col min="15109" max="15109" width="10.42578125" bestFit="1" customWidth="1"/>
    <col min="15110" max="15110" width="13.140625" customWidth="1"/>
    <col min="15111" max="15111" width="16.140625" customWidth="1"/>
    <col min="15112" max="15112" width="15.7109375" customWidth="1"/>
    <col min="15113" max="15113" width="13.42578125" customWidth="1"/>
    <col min="15114" max="15114" width="14.140625" customWidth="1"/>
    <col min="15115" max="15123" width="14.42578125" customWidth="1"/>
    <col min="15361" max="15361" width="16.28515625" customWidth="1"/>
    <col min="15362" max="15362" width="9.28515625" customWidth="1"/>
    <col min="15363" max="15363" width="9.5703125" customWidth="1"/>
    <col min="15364" max="15364" width="50.140625" customWidth="1"/>
    <col min="15365" max="15365" width="10.42578125" bestFit="1" customWidth="1"/>
    <col min="15366" max="15366" width="13.140625" customWidth="1"/>
    <col min="15367" max="15367" width="16.140625" customWidth="1"/>
    <col min="15368" max="15368" width="15.7109375" customWidth="1"/>
    <col min="15369" max="15369" width="13.42578125" customWidth="1"/>
    <col min="15370" max="15370" width="14.140625" customWidth="1"/>
    <col min="15371" max="15379" width="14.42578125" customWidth="1"/>
    <col min="15617" max="15617" width="16.28515625" customWidth="1"/>
    <col min="15618" max="15618" width="9.28515625" customWidth="1"/>
    <col min="15619" max="15619" width="9.5703125" customWidth="1"/>
    <col min="15620" max="15620" width="50.140625" customWidth="1"/>
    <col min="15621" max="15621" width="10.42578125" bestFit="1" customWidth="1"/>
    <col min="15622" max="15622" width="13.140625" customWidth="1"/>
    <col min="15623" max="15623" width="16.140625" customWidth="1"/>
    <col min="15624" max="15624" width="15.7109375" customWidth="1"/>
    <col min="15625" max="15625" width="13.42578125" customWidth="1"/>
    <col min="15626" max="15626" width="14.140625" customWidth="1"/>
    <col min="15627" max="15635" width="14.42578125" customWidth="1"/>
    <col min="15873" max="15873" width="16.28515625" customWidth="1"/>
    <col min="15874" max="15874" width="9.28515625" customWidth="1"/>
    <col min="15875" max="15875" width="9.5703125" customWidth="1"/>
    <col min="15876" max="15876" width="50.140625" customWidth="1"/>
    <col min="15877" max="15877" width="10.42578125" bestFit="1" customWidth="1"/>
    <col min="15878" max="15878" width="13.140625" customWidth="1"/>
    <col min="15879" max="15879" width="16.140625" customWidth="1"/>
    <col min="15880" max="15880" width="15.7109375" customWidth="1"/>
    <col min="15881" max="15881" width="13.42578125" customWidth="1"/>
    <col min="15882" max="15882" width="14.140625" customWidth="1"/>
    <col min="15883" max="15891" width="14.42578125" customWidth="1"/>
    <col min="16129" max="16129" width="16.28515625" customWidth="1"/>
    <col min="16130" max="16130" width="9.28515625" customWidth="1"/>
    <col min="16131" max="16131" width="9.5703125" customWidth="1"/>
    <col min="16132" max="16132" width="50.140625" customWidth="1"/>
    <col min="16133" max="16133" width="10.42578125" bestFit="1" customWidth="1"/>
    <col min="16134" max="16134" width="13.140625" customWidth="1"/>
    <col min="16135" max="16135" width="16.140625" customWidth="1"/>
    <col min="16136" max="16136" width="15.7109375" customWidth="1"/>
    <col min="16137" max="16137" width="13.42578125" customWidth="1"/>
    <col min="16138" max="16138" width="14.140625" customWidth="1"/>
    <col min="16139" max="16147" width="14.42578125" customWidth="1"/>
  </cols>
  <sheetData>
    <row r="1" spans="1:15" ht="26.25" customHeight="1" x14ac:dyDescent="0.2">
      <c r="A1" s="813" t="s">
        <v>698</v>
      </c>
      <c r="B1" s="814"/>
      <c r="C1" s="814"/>
      <c r="D1" s="814"/>
      <c r="E1" s="814"/>
      <c r="F1" s="814"/>
      <c r="G1" s="814"/>
      <c r="H1" s="814"/>
      <c r="I1" s="814"/>
      <c r="J1" s="814"/>
    </row>
    <row r="2" spans="1:15" ht="15" customHeight="1" x14ac:dyDescent="0.25">
      <c r="A2" s="806" t="s">
        <v>642</v>
      </c>
      <c r="B2" s="808" t="s">
        <v>699</v>
      </c>
      <c r="C2" s="808" t="s">
        <v>700</v>
      </c>
      <c r="D2" s="808" t="s">
        <v>643</v>
      </c>
      <c r="E2" s="808" t="s">
        <v>644</v>
      </c>
      <c r="F2" s="808" t="s">
        <v>701</v>
      </c>
      <c r="G2" s="804" t="s">
        <v>702</v>
      </c>
      <c r="H2" s="808" t="s">
        <v>703</v>
      </c>
      <c r="I2" s="808" t="s">
        <v>704</v>
      </c>
      <c r="J2" s="808" t="s">
        <v>705</v>
      </c>
      <c r="K2" s="810" t="s">
        <v>706</v>
      </c>
      <c r="L2" s="811"/>
      <c r="M2" s="811"/>
      <c r="N2" s="812"/>
      <c r="O2" s="804" t="s">
        <v>707</v>
      </c>
    </row>
    <row r="3" spans="1:15" ht="112.5" customHeight="1" x14ac:dyDescent="0.2">
      <c r="A3" s="807"/>
      <c r="B3" s="809"/>
      <c r="C3" s="809"/>
      <c r="D3" s="809"/>
      <c r="E3" s="809"/>
      <c r="F3" s="809"/>
      <c r="G3" s="805"/>
      <c r="H3" s="809"/>
      <c r="I3" s="809"/>
      <c r="J3" s="809"/>
      <c r="K3" s="594" t="s">
        <v>708</v>
      </c>
      <c r="L3" s="595" t="s">
        <v>709</v>
      </c>
      <c r="M3" s="595" t="s">
        <v>710</v>
      </c>
      <c r="N3" s="595" t="s">
        <v>711</v>
      </c>
      <c r="O3" s="805"/>
    </row>
    <row r="4" spans="1:15" ht="25.5" x14ac:dyDescent="0.2">
      <c r="A4" s="596" t="s">
        <v>563</v>
      </c>
      <c r="B4" s="597">
        <v>1</v>
      </c>
      <c r="C4" s="597" t="s">
        <v>648</v>
      </c>
      <c r="D4" s="598" t="s">
        <v>649</v>
      </c>
      <c r="E4" s="599" t="s">
        <v>650</v>
      </c>
      <c r="F4" s="600" t="s">
        <v>712</v>
      </c>
      <c r="G4" s="601">
        <v>3183.6576299999997</v>
      </c>
      <c r="H4" s="602"/>
      <c r="I4" s="603"/>
      <c r="J4" s="604"/>
      <c r="K4" s="604"/>
      <c r="L4" s="604">
        <v>4343.5600809931611</v>
      </c>
      <c r="M4" s="605">
        <v>39510</v>
      </c>
      <c r="N4" s="604">
        <v>996.54823076412401</v>
      </c>
      <c r="O4" s="604"/>
    </row>
    <row r="5" spans="1:15" x14ac:dyDescent="0.2">
      <c r="A5" s="596" t="s">
        <v>586</v>
      </c>
      <c r="B5" s="597">
        <v>11</v>
      </c>
      <c r="C5" s="597" t="s">
        <v>658</v>
      </c>
      <c r="D5" s="596" t="s">
        <v>713</v>
      </c>
      <c r="E5" s="606">
        <v>36167908</v>
      </c>
      <c r="F5" s="600" t="s">
        <v>714</v>
      </c>
      <c r="G5" s="601">
        <v>0</v>
      </c>
      <c r="H5" s="602"/>
      <c r="I5" s="603"/>
      <c r="J5" s="604"/>
      <c r="K5" s="604">
        <v>48.962209999999999</v>
      </c>
      <c r="L5" s="604">
        <v>49.047249999999998</v>
      </c>
      <c r="M5" s="605">
        <v>39967</v>
      </c>
      <c r="N5" s="604">
        <v>0</v>
      </c>
      <c r="O5" s="604"/>
    </row>
    <row r="6" spans="1:15" x14ac:dyDescent="0.2">
      <c r="A6" s="596" t="s">
        <v>560</v>
      </c>
      <c r="B6" s="597">
        <v>1</v>
      </c>
      <c r="C6" s="597" t="s">
        <v>648</v>
      </c>
      <c r="D6" s="596" t="s">
        <v>651</v>
      </c>
      <c r="E6" s="599" t="s">
        <v>652</v>
      </c>
      <c r="F6" s="600" t="s">
        <v>712</v>
      </c>
      <c r="G6" s="601">
        <v>2549.66786</v>
      </c>
      <c r="H6" s="607"/>
      <c r="I6" s="608"/>
      <c r="J6" s="609"/>
      <c r="K6" s="604">
        <v>478.75641999999999</v>
      </c>
      <c r="L6" s="604">
        <v>10363.452029999999</v>
      </c>
      <c r="M6" s="605">
        <v>39841</v>
      </c>
      <c r="N6" s="604">
        <v>8457.0058800000006</v>
      </c>
      <c r="O6" s="604">
        <v>2850.2060000000001</v>
      </c>
    </row>
    <row r="7" spans="1:15" x14ac:dyDescent="0.2">
      <c r="A7" s="596" t="s">
        <v>560</v>
      </c>
      <c r="B7" s="597">
        <v>1</v>
      </c>
      <c r="C7" s="597" t="s">
        <v>648</v>
      </c>
      <c r="D7" s="596" t="s">
        <v>653</v>
      </c>
      <c r="E7" s="606">
        <v>31813861</v>
      </c>
      <c r="F7" s="600" t="s">
        <v>712</v>
      </c>
      <c r="G7" s="601">
        <v>12188.9609</v>
      </c>
      <c r="H7" s="607"/>
      <c r="I7" s="608"/>
      <c r="J7" s="609"/>
      <c r="K7" s="604"/>
      <c r="L7" s="604"/>
      <c r="M7" s="603"/>
      <c r="N7" s="604"/>
      <c r="O7" s="604">
        <v>11493.31719</v>
      </c>
    </row>
    <row r="8" spans="1:15" x14ac:dyDescent="0.2">
      <c r="A8" s="596" t="s">
        <v>560</v>
      </c>
      <c r="B8" s="597">
        <v>7</v>
      </c>
      <c r="C8" s="597" t="s">
        <v>648</v>
      </c>
      <c r="D8" s="596" t="s">
        <v>656</v>
      </c>
      <c r="E8" s="606">
        <v>30853915</v>
      </c>
      <c r="F8" s="600" t="s">
        <v>712</v>
      </c>
      <c r="G8" s="601">
        <v>246.75726</v>
      </c>
      <c r="H8" s="607"/>
      <c r="I8" s="608"/>
      <c r="J8" s="609"/>
      <c r="K8" s="610"/>
      <c r="L8" s="610"/>
      <c r="M8" s="611"/>
      <c r="N8" s="610"/>
      <c r="O8" s="612"/>
    </row>
    <row r="9" spans="1:15" x14ac:dyDescent="0.2">
      <c r="A9" s="596" t="s">
        <v>560</v>
      </c>
      <c r="B9" s="597">
        <v>4</v>
      </c>
      <c r="C9" s="597" t="s">
        <v>648</v>
      </c>
      <c r="D9" s="596" t="s">
        <v>715</v>
      </c>
      <c r="E9" s="599">
        <v>30801397</v>
      </c>
      <c r="F9" s="600" t="s">
        <v>714</v>
      </c>
      <c r="G9" s="601">
        <v>0</v>
      </c>
      <c r="H9" s="607"/>
      <c r="I9" s="608"/>
      <c r="J9" s="609"/>
      <c r="K9" s="610"/>
      <c r="L9" s="610"/>
      <c r="M9" s="611"/>
      <c r="N9" s="610"/>
      <c r="O9" s="612"/>
    </row>
    <row r="10" spans="1:15" x14ac:dyDescent="0.2">
      <c r="A10" s="596" t="s">
        <v>577</v>
      </c>
      <c r="B10" s="597">
        <v>8</v>
      </c>
      <c r="C10" s="597" t="s">
        <v>658</v>
      </c>
      <c r="D10" s="596" t="s">
        <v>659</v>
      </c>
      <c r="E10" s="606">
        <v>17335469</v>
      </c>
      <c r="F10" s="600" t="s">
        <v>712</v>
      </c>
      <c r="G10" s="601">
        <v>834.94695999999999</v>
      </c>
      <c r="H10" s="607"/>
      <c r="I10" s="608"/>
      <c r="J10" s="609"/>
      <c r="K10" s="604">
        <v>0</v>
      </c>
      <c r="L10" s="604">
        <v>0</v>
      </c>
      <c r="M10" s="613">
        <v>40458</v>
      </c>
      <c r="N10" s="604">
        <v>7.6346000000000007</v>
      </c>
      <c r="O10" s="614"/>
    </row>
    <row r="11" spans="1:15" ht="25.5" x14ac:dyDescent="0.2">
      <c r="A11" s="603" t="s">
        <v>565</v>
      </c>
      <c r="B11" s="615">
        <v>8</v>
      </c>
      <c r="C11" s="615" t="s">
        <v>658</v>
      </c>
      <c r="D11" s="596" t="s">
        <v>662</v>
      </c>
      <c r="E11" s="599" t="s">
        <v>663</v>
      </c>
      <c r="F11" s="600" t="s">
        <v>712</v>
      </c>
      <c r="G11" s="601">
        <v>1278.9548200000002</v>
      </c>
      <c r="H11" s="607"/>
      <c r="I11" s="616"/>
      <c r="J11" s="617"/>
      <c r="K11" s="604">
        <v>6.7227600000000001</v>
      </c>
      <c r="L11" s="604">
        <v>6.7227600000000001</v>
      </c>
      <c r="M11" s="613">
        <v>40476</v>
      </c>
      <c r="N11" s="604">
        <v>0</v>
      </c>
      <c r="O11" s="614"/>
    </row>
    <row r="12" spans="1:15" x14ac:dyDescent="0.2">
      <c r="A12" s="603" t="s">
        <v>565</v>
      </c>
      <c r="B12" s="615">
        <v>8</v>
      </c>
      <c r="C12" s="615" t="s">
        <v>658</v>
      </c>
      <c r="D12" s="596" t="s">
        <v>660</v>
      </c>
      <c r="E12" s="599" t="s">
        <v>661</v>
      </c>
      <c r="F12" s="600" t="s">
        <v>714</v>
      </c>
      <c r="G12" s="601">
        <v>0</v>
      </c>
      <c r="H12" s="607"/>
      <c r="I12" s="616"/>
      <c r="J12" s="617"/>
      <c r="K12" s="610"/>
      <c r="L12" s="610"/>
      <c r="M12" s="613"/>
      <c r="N12" s="610"/>
      <c r="O12" s="614"/>
    </row>
    <row r="13" spans="1:15" x14ac:dyDescent="0.2">
      <c r="A13" s="611" t="s">
        <v>565</v>
      </c>
      <c r="B13" s="618">
        <v>9</v>
      </c>
      <c r="C13" s="618" t="s">
        <v>658</v>
      </c>
      <c r="D13" s="619" t="s">
        <v>716</v>
      </c>
      <c r="E13" s="620" t="s">
        <v>717</v>
      </c>
      <c r="F13" s="621" t="s">
        <v>714</v>
      </c>
      <c r="G13" s="601">
        <v>0</v>
      </c>
      <c r="H13" s="607"/>
      <c r="I13" s="616"/>
      <c r="J13" s="617"/>
      <c r="K13" s="604">
        <v>1.1126500000000001</v>
      </c>
      <c r="L13" s="604">
        <v>1.1126500000000001</v>
      </c>
      <c r="M13" s="616">
        <v>40476</v>
      </c>
      <c r="N13" s="604">
        <v>0</v>
      </c>
      <c r="O13" s="622"/>
    </row>
    <row r="14" spans="1:15" x14ac:dyDescent="0.2">
      <c r="A14" s="623" t="s">
        <v>590</v>
      </c>
      <c r="B14" s="624">
        <v>8</v>
      </c>
      <c r="C14" s="624" t="s">
        <v>658</v>
      </c>
      <c r="D14" s="625" t="s">
        <v>664</v>
      </c>
      <c r="E14" s="626">
        <v>17335965</v>
      </c>
      <c r="F14" s="627" t="s">
        <v>718</v>
      </c>
      <c r="G14" s="601">
        <v>1269.8796299999999</v>
      </c>
      <c r="H14" s="607" t="s">
        <v>719</v>
      </c>
      <c r="I14" s="616">
        <v>38873</v>
      </c>
      <c r="J14" s="617">
        <v>232.16613000000001</v>
      </c>
      <c r="K14" s="604">
        <v>1107.7281499999999</v>
      </c>
      <c r="L14" s="610"/>
      <c r="M14" s="628"/>
      <c r="N14" s="610"/>
      <c r="O14" s="610"/>
    </row>
    <row r="15" spans="1:15" x14ac:dyDescent="0.2">
      <c r="A15" s="629"/>
      <c r="B15" s="630"/>
      <c r="C15" s="630"/>
      <c r="D15" s="631"/>
      <c r="E15" s="632"/>
      <c r="F15" s="633"/>
      <c r="G15" s="634"/>
      <c r="H15" s="607" t="s">
        <v>719</v>
      </c>
      <c r="I15" s="616">
        <v>38873</v>
      </c>
      <c r="J15" s="617">
        <v>245.58939000000001</v>
      </c>
      <c r="K15" s="635"/>
      <c r="L15" s="636"/>
      <c r="M15" s="637"/>
      <c r="N15" s="636"/>
      <c r="O15" s="636"/>
    </row>
    <row r="16" spans="1:15" x14ac:dyDescent="0.2">
      <c r="A16" s="638"/>
      <c r="B16" s="639"/>
      <c r="C16" s="639"/>
      <c r="D16" s="640"/>
      <c r="E16" s="641"/>
      <c r="F16" s="642"/>
      <c r="G16" s="643"/>
      <c r="H16" s="607" t="s">
        <v>719</v>
      </c>
      <c r="I16" s="644">
        <v>38856</v>
      </c>
      <c r="J16" s="617">
        <v>79.513570000000001</v>
      </c>
      <c r="K16" s="635"/>
      <c r="L16" s="636"/>
      <c r="M16" s="637"/>
      <c r="N16" s="636"/>
      <c r="O16" s="636"/>
    </row>
    <row r="17" spans="1:15" x14ac:dyDescent="0.2">
      <c r="A17" s="645" t="s">
        <v>581</v>
      </c>
      <c r="B17" s="646">
        <v>8</v>
      </c>
      <c r="C17" s="646" t="s">
        <v>658</v>
      </c>
      <c r="D17" s="647" t="s">
        <v>666</v>
      </c>
      <c r="E17" s="648" t="s">
        <v>667</v>
      </c>
      <c r="F17" s="649" t="s">
        <v>718</v>
      </c>
      <c r="G17" s="601">
        <v>737.99225000000001</v>
      </c>
      <c r="H17" s="607"/>
      <c r="I17" s="608"/>
      <c r="J17" s="617"/>
      <c r="K17" s="604"/>
      <c r="L17" s="604"/>
      <c r="M17" s="603"/>
      <c r="N17" s="604"/>
      <c r="O17" s="604"/>
    </row>
    <row r="18" spans="1:15" x14ac:dyDescent="0.2">
      <c r="A18" s="619" t="s">
        <v>581</v>
      </c>
      <c r="B18" s="618">
        <v>8</v>
      </c>
      <c r="C18" s="618" t="s">
        <v>658</v>
      </c>
      <c r="D18" s="650" t="s">
        <v>665</v>
      </c>
      <c r="E18" s="620">
        <v>44452519</v>
      </c>
      <c r="F18" s="600" t="s">
        <v>714</v>
      </c>
      <c r="G18" s="601">
        <v>72.126729999999995</v>
      </c>
      <c r="H18" s="651"/>
      <c r="I18" s="652"/>
      <c r="J18" s="653"/>
      <c r="K18" s="604"/>
      <c r="L18" s="604"/>
      <c r="M18" s="603"/>
      <c r="N18" s="604"/>
      <c r="O18" s="604"/>
    </row>
    <row r="19" spans="1:15" x14ac:dyDescent="0.2">
      <c r="A19" s="596" t="s">
        <v>591</v>
      </c>
      <c r="B19" s="615">
        <v>8</v>
      </c>
      <c r="C19" s="615" t="s">
        <v>658</v>
      </c>
      <c r="D19" s="596" t="s">
        <v>720</v>
      </c>
      <c r="E19" s="599" t="s">
        <v>721</v>
      </c>
      <c r="F19" s="600" t="s">
        <v>718</v>
      </c>
      <c r="G19" s="601">
        <v>0</v>
      </c>
      <c r="H19" s="651"/>
      <c r="I19" s="652"/>
      <c r="J19" s="653"/>
      <c r="K19" s="604">
        <v>92.575179999999989</v>
      </c>
      <c r="L19" s="604">
        <v>232.65982</v>
      </c>
      <c r="M19" s="605">
        <v>39748</v>
      </c>
      <c r="N19" s="604">
        <v>219.07986</v>
      </c>
      <c r="O19" s="604"/>
    </row>
    <row r="20" spans="1:15" x14ac:dyDescent="0.2">
      <c r="A20" s="603" t="s">
        <v>571</v>
      </c>
      <c r="B20" s="615">
        <v>10</v>
      </c>
      <c r="C20" s="615" t="s">
        <v>658</v>
      </c>
      <c r="D20" s="654" t="s">
        <v>722</v>
      </c>
      <c r="E20" s="599" t="s">
        <v>723</v>
      </c>
      <c r="F20" s="600" t="s">
        <v>718</v>
      </c>
      <c r="G20" s="601">
        <v>0</v>
      </c>
      <c r="H20" s="655"/>
      <c r="I20" s="656"/>
      <c r="J20" s="657"/>
      <c r="K20" s="604">
        <v>3.4605399999999999</v>
      </c>
      <c r="L20" s="604">
        <v>2.9765600000000001</v>
      </c>
      <c r="M20" s="658">
        <v>39903</v>
      </c>
      <c r="N20" s="604">
        <v>9.5355499999999989</v>
      </c>
      <c r="O20" s="604"/>
    </row>
    <row r="21" spans="1:15" x14ac:dyDescent="0.2">
      <c r="A21" s="603" t="s">
        <v>584</v>
      </c>
      <c r="B21" s="597">
        <v>1</v>
      </c>
      <c r="C21" s="597" t="s">
        <v>648</v>
      </c>
      <c r="D21" s="654" t="s">
        <v>724</v>
      </c>
      <c r="E21" s="599" t="s">
        <v>725</v>
      </c>
      <c r="F21" s="600" t="s">
        <v>714</v>
      </c>
      <c r="G21" s="601">
        <v>0</v>
      </c>
      <c r="H21" s="659"/>
      <c r="I21" s="603"/>
      <c r="J21" s="604"/>
      <c r="K21" s="604">
        <v>216.92169000000001</v>
      </c>
      <c r="L21" s="604">
        <v>216.92169000000001</v>
      </c>
      <c r="M21" s="660">
        <v>39538</v>
      </c>
      <c r="N21" s="604">
        <v>413.98602</v>
      </c>
      <c r="O21" s="604">
        <v>1401.296</v>
      </c>
    </row>
    <row r="22" spans="1:15" x14ac:dyDescent="0.2">
      <c r="A22" s="603" t="s">
        <v>584</v>
      </c>
      <c r="B22" s="597">
        <v>7</v>
      </c>
      <c r="C22" s="597" t="s">
        <v>648</v>
      </c>
      <c r="D22" s="654" t="s">
        <v>726</v>
      </c>
      <c r="E22" s="599" t="s">
        <v>727</v>
      </c>
      <c r="F22" s="600" t="s">
        <v>714</v>
      </c>
      <c r="G22" s="601">
        <v>0</v>
      </c>
      <c r="H22" s="659"/>
      <c r="I22" s="603"/>
      <c r="J22" s="604"/>
      <c r="K22" s="604">
        <v>7.9579999999999998E-2</v>
      </c>
      <c r="L22" s="604">
        <v>7.9579999999999998E-2</v>
      </c>
      <c r="M22" s="660">
        <v>40226</v>
      </c>
      <c r="N22" s="657"/>
      <c r="O22" s="604"/>
    </row>
    <row r="23" spans="1:15" x14ac:dyDescent="0.2">
      <c r="A23" s="603" t="s">
        <v>562</v>
      </c>
      <c r="B23" s="615">
        <v>10</v>
      </c>
      <c r="C23" s="615" t="s">
        <v>658</v>
      </c>
      <c r="D23" s="654" t="s">
        <v>728</v>
      </c>
      <c r="E23" s="599" t="s">
        <v>729</v>
      </c>
      <c r="F23" s="600" t="s">
        <v>718</v>
      </c>
      <c r="G23" s="601">
        <v>0</v>
      </c>
      <c r="H23" s="607"/>
      <c r="I23" s="615"/>
      <c r="J23" s="609"/>
      <c r="K23" s="604">
        <v>50.36262696673969</v>
      </c>
      <c r="L23" s="604">
        <v>109.20100577574189</v>
      </c>
      <c r="M23" s="605">
        <v>39643</v>
      </c>
      <c r="N23" s="604">
        <v>2.9077872933678549E-2</v>
      </c>
      <c r="O23" s="604"/>
    </row>
    <row r="24" spans="1:15" x14ac:dyDescent="0.2">
      <c r="A24" s="661" t="s">
        <v>562</v>
      </c>
      <c r="B24" s="615">
        <v>10</v>
      </c>
      <c r="C24" s="615" t="s">
        <v>658</v>
      </c>
      <c r="D24" s="654" t="s">
        <v>730</v>
      </c>
      <c r="E24" s="599" t="s">
        <v>731</v>
      </c>
      <c r="F24" s="600" t="s">
        <v>718</v>
      </c>
      <c r="G24" s="601">
        <v>0</v>
      </c>
      <c r="H24" s="607"/>
      <c r="I24" s="615"/>
      <c r="J24" s="609"/>
      <c r="K24" s="604">
        <v>7.2512115780389019E-2</v>
      </c>
      <c r="L24" s="604">
        <v>0</v>
      </c>
      <c r="M24" s="605">
        <v>39722</v>
      </c>
      <c r="N24" s="604">
        <v>0.13602867954590719</v>
      </c>
      <c r="O24" s="604"/>
    </row>
    <row r="25" spans="1:15" x14ac:dyDescent="0.2">
      <c r="A25" s="661" t="s">
        <v>562</v>
      </c>
      <c r="B25" s="615">
        <v>4</v>
      </c>
      <c r="C25" s="615" t="s">
        <v>648</v>
      </c>
      <c r="D25" s="654" t="s">
        <v>732</v>
      </c>
      <c r="E25" s="599" t="s">
        <v>733</v>
      </c>
      <c r="F25" s="600" t="s">
        <v>714</v>
      </c>
      <c r="G25" s="601">
        <v>0</v>
      </c>
      <c r="H25" s="607"/>
      <c r="I25" s="615"/>
      <c r="J25" s="609"/>
      <c r="K25" s="604">
        <v>49.088246033326691</v>
      </c>
      <c r="L25" s="604">
        <v>49.088246033326691</v>
      </c>
      <c r="M25" s="605">
        <v>39722</v>
      </c>
      <c r="N25" s="604">
        <v>0.22239925645621722</v>
      </c>
      <c r="O25" s="604"/>
    </row>
    <row r="26" spans="1:15" ht="25.5" x14ac:dyDescent="0.2">
      <c r="A26" s="603" t="s">
        <v>592</v>
      </c>
      <c r="B26" s="597">
        <v>8</v>
      </c>
      <c r="C26" s="597" t="s">
        <v>658</v>
      </c>
      <c r="D26" s="598" t="s">
        <v>668</v>
      </c>
      <c r="E26" s="606">
        <v>17336163</v>
      </c>
      <c r="F26" s="600" t="s">
        <v>712</v>
      </c>
      <c r="G26" s="601">
        <v>1214.84078</v>
      </c>
      <c r="H26" s="662"/>
      <c r="I26" s="605"/>
      <c r="J26" s="604"/>
      <c r="K26" s="604">
        <v>0</v>
      </c>
      <c r="L26" s="604">
        <v>151.06071</v>
      </c>
      <c r="M26" s="605">
        <v>39673</v>
      </c>
      <c r="N26" s="604">
        <v>0</v>
      </c>
      <c r="O26" s="604">
        <v>590.99317000000008</v>
      </c>
    </row>
    <row r="27" spans="1:15" x14ac:dyDescent="0.2">
      <c r="A27" s="663" t="s">
        <v>572</v>
      </c>
      <c r="B27" s="639">
        <v>1</v>
      </c>
      <c r="C27" s="639" t="s">
        <v>648</v>
      </c>
      <c r="D27" s="664" t="s">
        <v>734</v>
      </c>
      <c r="E27" s="599" t="s">
        <v>735</v>
      </c>
      <c r="F27" s="649" t="s">
        <v>714</v>
      </c>
      <c r="G27" s="601">
        <v>0</v>
      </c>
      <c r="H27" s="665"/>
      <c r="I27" s="658"/>
      <c r="J27" s="666"/>
      <c r="K27" s="666"/>
      <c r="L27" s="666"/>
      <c r="M27" s="605"/>
      <c r="N27" s="604"/>
      <c r="O27" s="667"/>
    </row>
    <row r="28" spans="1:15" ht="25.5" x14ac:dyDescent="0.2">
      <c r="A28" s="668" t="s">
        <v>585</v>
      </c>
      <c r="B28" s="639">
        <v>12</v>
      </c>
      <c r="C28" s="669" t="s">
        <v>658</v>
      </c>
      <c r="D28" s="670" t="s">
        <v>736</v>
      </c>
      <c r="E28" s="603">
        <v>35581778</v>
      </c>
      <c r="F28" s="671" t="s">
        <v>714</v>
      </c>
      <c r="G28" s="601">
        <v>0</v>
      </c>
      <c r="H28" s="651"/>
      <c r="I28" s="652"/>
      <c r="J28" s="653"/>
      <c r="K28" s="604">
        <v>3.0073400000000001</v>
      </c>
      <c r="L28" s="604">
        <v>2.8410900000000003</v>
      </c>
      <c r="M28" s="605">
        <v>40094</v>
      </c>
      <c r="N28" s="604">
        <v>322.86203</v>
      </c>
      <c r="O28" s="604"/>
    </row>
    <row r="29" spans="1:15" x14ac:dyDescent="0.2">
      <c r="A29" s="668" t="s">
        <v>585</v>
      </c>
      <c r="B29" s="639">
        <v>11</v>
      </c>
      <c r="C29" s="669" t="s">
        <v>658</v>
      </c>
      <c r="D29" s="670" t="s">
        <v>737</v>
      </c>
      <c r="E29" s="603">
        <v>35581000</v>
      </c>
      <c r="F29" s="671" t="s">
        <v>714</v>
      </c>
      <c r="G29" s="601">
        <v>0</v>
      </c>
      <c r="H29" s="651"/>
      <c r="I29" s="652"/>
      <c r="J29" s="653"/>
      <c r="K29" s="604">
        <v>3.168E-2</v>
      </c>
      <c r="L29" s="604">
        <v>3.168E-2</v>
      </c>
      <c r="M29" s="605">
        <v>40078</v>
      </c>
      <c r="N29" s="604">
        <v>31.680250000000001</v>
      </c>
      <c r="O29" s="604"/>
    </row>
    <row r="30" spans="1:15" x14ac:dyDescent="0.2">
      <c r="A30" s="668" t="s">
        <v>567</v>
      </c>
      <c r="B30" s="639">
        <v>1</v>
      </c>
      <c r="C30" s="669" t="s">
        <v>648</v>
      </c>
      <c r="D30" s="670" t="s">
        <v>738</v>
      </c>
      <c r="E30" s="672">
        <v>17336007</v>
      </c>
      <c r="F30" s="671" t="s">
        <v>714</v>
      </c>
      <c r="G30" s="601">
        <v>0</v>
      </c>
      <c r="H30" s="651"/>
      <c r="I30" s="652"/>
      <c r="J30" s="653"/>
      <c r="K30" s="604">
        <v>3.1660000000000001E-2</v>
      </c>
      <c r="L30" s="604">
        <v>3.1660000000000001E-2</v>
      </c>
      <c r="M30" s="660">
        <v>39846</v>
      </c>
      <c r="N30" s="604"/>
      <c r="O30" s="604"/>
    </row>
    <row r="31" spans="1:15" ht="25.5" x14ac:dyDescent="0.2">
      <c r="A31" s="596" t="s">
        <v>567</v>
      </c>
      <c r="B31" s="597">
        <v>10</v>
      </c>
      <c r="C31" s="597" t="s">
        <v>658</v>
      </c>
      <c r="D31" s="598" t="s">
        <v>739</v>
      </c>
      <c r="E31" s="673">
        <v>17336015</v>
      </c>
      <c r="F31" s="597" t="s">
        <v>714</v>
      </c>
      <c r="G31" s="601">
        <v>0</v>
      </c>
      <c r="H31" s="674"/>
      <c r="I31" s="652"/>
      <c r="J31" s="653"/>
      <c r="K31" s="604">
        <v>2.2550000000000001E-2</v>
      </c>
      <c r="L31" s="604">
        <v>2.2550000000000001E-2</v>
      </c>
      <c r="M31" s="616">
        <v>39780</v>
      </c>
      <c r="N31" s="622"/>
      <c r="O31" s="622"/>
    </row>
    <row r="32" spans="1:15" x14ac:dyDescent="0.2">
      <c r="A32" s="596" t="s">
        <v>576</v>
      </c>
      <c r="B32" s="597">
        <v>10</v>
      </c>
      <c r="C32" s="597" t="s">
        <v>658</v>
      </c>
      <c r="D32" s="598" t="s">
        <v>740</v>
      </c>
      <c r="E32" s="673">
        <v>35606347</v>
      </c>
      <c r="F32" s="597" t="s">
        <v>714</v>
      </c>
      <c r="G32" s="601">
        <v>0</v>
      </c>
      <c r="H32" s="651"/>
      <c r="I32" s="652"/>
      <c r="J32" s="653"/>
      <c r="K32" s="604">
        <v>8.1869999999999998E-2</v>
      </c>
      <c r="L32" s="604">
        <v>8.1869999999999998E-2</v>
      </c>
      <c r="M32" s="605">
        <v>39777</v>
      </c>
      <c r="N32" s="604">
        <v>0</v>
      </c>
      <c r="O32" s="622"/>
    </row>
    <row r="33" spans="1:15" x14ac:dyDescent="0.2">
      <c r="A33" s="596" t="s">
        <v>576</v>
      </c>
      <c r="B33" s="597">
        <v>9</v>
      </c>
      <c r="C33" s="597" t="s">
        <v>658</v>
      </c>
      <c r="D33" s="598" t="s">
        <v>741</v>
      </c>
      <c r="E33" s="673">
        <v>17336139</v>
      </c>
      <c r="F33" s="597" t="s">
        <v>714</v>
      </c>
      <c r="G33" s="601">
        <v>0</v>
      </c>
      <c r="H33" s="651"/>
      <c r="I33" s="652"/>
      <c r="J33" s="653"/>
      <c r="K33" s="604">
        <v>0.22374000000000002</v>
      </c>
      <c r="L33" s="604">
        <v>0.22340000000000002</v>
      </c>
      <c r="M33" s="605">
        <v>39777</v>
      </c>
      <c r="N33" s="604">
        <v>0</v>
      </c>
      <c r="O33" s="622"/>
    </row>
    <row r="34" spans="1:15" ht="12.75" customHeight="1" x14ac:dyDescent="0.2">
      <c r="A34" s="619" t="s">
        <v>579</v>
      </c>
      <c r="B34" s="624">
        <v>11</v>
      </c>
      <c r="C34" s="624" t="s">
        <v>658</v>
      </c>
      <c r="D34" s="650" t="s">
        <v>677</v>
      </c>
      <c r="E34" s="675">
        <v>36167991</v>
      </c>
      <c r="F34" s="676" t="s">
        <v>742</v>
      </c>
      <c r="G34" s="601">
        <v>72.08247999999999</v>
      </c>
      <c r="H34" s="677"/>
      <c r="I34" s="678"/>
      <c r="J34" s="679"/>
      <c r="K34" s="604">
        <v>4.0400000000000002E-3</v>
      </c>
      <c r="L34" s="604">
        <v>4.0400000000000002E-3</v>
      </c>
      <c r="M34" s="613">
        <v>40150</v>
      </c>
      <c r="N34" s="604">
        <v>0</v>
      </c>
      <c r="O34" s="614"/>
    </row>
    <row r="35" spans="1:15" x14ac:dyDescent="0.2">
      <c r="A35" s="611" t="s">
        <v>564</v>
      </c>
      <c r="B35" s="680">
        <v>8</v>
      </c>
      <c r="C35" s="624" t="s">
        <v>658</v>
      </c>
      <c r="D35" s="625" t="s">
        <v>669</v>
      </c>
      <c r="E35" s="620" t="s">
        <v>670</v>
      </c>
      <c r="F35" s="621" t="s">
        <v>712</v>
      </c>
      <c r="G35" s="601">
        <v>5136.1191399999998</v>
      </c>
      <c r="H35" s="681"/>
      <c r="I35" s="682"/>
      <c r="J35" s="683"/>
      <c r="K35" s="684"/>
      <c r="L35" s="610"/>
      <c r="M35" s="685"/>
      <c r="N35" s="610"/>
      <c r="O35" s="604">
        <v>2791.2977099999998</v>
      </c>
    </row>
    <row r="36" spans="1:15" ht="12.75" customHeight="1" x14ac:dyDescent="0.2">
      <c r="A36" s="663"/>
      <c r="B36" s="642"/>
      <c r="C36" s="639"/>
      <c r="D36" s="686"/>
      <c r="E36" s="687"/>
      <c r="F36" s="649"/>
      <c r="G36" s="601">
        <v>0</v>
      </c>
      <c r="H36" s="651"/>
      <c r="I36" s="652"/>
      <c r="J36" s="688"/>
      <c r="K36" s="689"/>
      <c r="L36" s="666"/>
      <c r="M36" s="640"/>
      <c r="N36" s="666"/>
      <c r="O36" s="604">
        <v>0</v>
      </c>
    </row>
    <row r="37" spans="1:15" ht="12.75" customHeight="1" x14ac:dyDescent="0.2">
      <c r="A37" s="663" t="s">
        <v>564</v>
      </c>
      <c r="B37" s="639">
        <v>11</v>
      </c>
      <c r="C37" s="639" t="s">
        <v>658</v>
      </c>
      <c r="D37" s="664" t="s">
        <v>678</v>
      </c>
      <c r="E37" s="687" t="s">
        <v>679</v>
      </c>
      <c r="F37" s="649" t="s">
        <v>712</v>
      </c>
      <c r="G37" s="601">
        <v>1488.7849199999998</v>
      </c>
      <c r="H37" s="651" t="s">
        <v>743</v>
      </c>
      <c r="I37" s="690">
        <v>40709</v>
      </c>
      <c r="J37" s="617">
        <v>953.44416000000001</v>
      </c>
      <c r="K37" s="604">
        <v>47.860849999999999</v>
      </c>
      <c r="L37" s="604">
        <v>47.860849999999999</v>
      </c>
      <c r="M37" s="691">
        <v>40886</v>
      </c>
      <c r="N37" s="604">
        <v>0</v>
      </c>
      <c r="O37" s="604">
        <v>501.19074999999998</v>
      </c>
    </row>
    <row r="38" spans="1:15" x14ac:dyDescent="0.2">
      <c r="A38" s="603" t="s">
        <v>573</v>
      </c>
      <c r="B38" s="597">
        <v>1</v>
      </c>
      <c r="C38" s="597" t="s">
        <v>648</v>
      </c>
      <c r="D38" s="598" t="s">
        <v>744</v>
      </c>
      <c r="E38" s="599" t="s">
        <v>745</v>
      </c>
      <c r="F38" s="600" t="s">
        <v>714</v>
      </c>
      <c r="G38" s="601">
        <v>0</v>
      </c>
      <c r="H38" s="607"/>
      <c r="I38" s="608"/>
      <c r="J38" s="617"/>
      <c r="K38" s="604"/>
      <c r="L38" s="604"/>
      <c r="M38" s="603"/>
      <c r="N38" s="604"/>
      <c r="O38" s="604">
        <v>3149.3463299999999</v>
      </c>
    </row>
    <row r="39" spans="1:15" ht="12.75" customHeight="1" x14ac:dyDescent="0.2">
      <c r="A39" s="596" t="s">
        <v>558</v>
      </c>
      <c r="B39" s="615">
        <v>8</v>
      </c>
      <c r="C39" s="615" t="s">
        <v>658</v>
      </c>
      <c r="D39" s="654" t="s">
        <v>671</v>
      </c>
      <c r="E39" s="606">
        <v>17335795</v>
      </c>
      <c r="F39" s="600" t="s">
        <v>712</v>
      </c>
      <c r="G39" s="601">
        <v>3527.2707700000001</v>
      </c>
      <c r="H39" s="662"/>
      <c r="I39" s="673"/>
      <c r="J39" s="692"/>
      <c r="K39" s="604">
        <v>1735.37393</v>
      </c>
      <c r="L39" s="604"/>
      <c r="M39" s="605">
        <v>40870</v>
      </c>
      <c r="N39" s="604"/>
      <c r="O39" s="604">
        <v>834.54299000000003</v>
      </c>
    </row>
    <row r="40" spans="1:15" x14ac:dyDescent="0.2">
      <c r="A40" s="596" t="s">
        <v>587</v>
      </c>
      <c r="B40" s="597">
        <v>8</v>
      </c>
      <c r="C40" s="597" t="s">
        <v>658</v>
      </c>
      <c r="D40" s="654" t="s">
        <v>746</v>
      </c>
      <c r="E40" s="599" t="s">
        <v>747</v>
      </c>
      <c r="F40" s="600" t="s">
        <v>718</v>
      </c>
      <c r="G40" s="601">
        <v>0</v>
      </c>
      <c r="H40" s="662"/>
      <c r="I40" s="673"/>
      <c r="J40" s="692"/>
      <c r="K40" s="604">
        <v>25.41001</v>
      </c>
      <c r="L40" s="604">
        <v>104.27731</v>
      </c>
      <c r="M40" s="605">
        <v>39534</v>
      </c>
      <c r="N40" s="604">
        <v>201.66673</v>
      </c>
      <c r="O40" s="604"/>
    </row>
    <row r="41" spans="1:15" x14ac:dyDescent="0.2">
      <c r="A41" s="619" t="s">
        <v>587</v>
      </c>
      <c r="B41" s="597">
        <v>10</v>
      </c>
      <c r="C41" s="597" t="s">
        <v>658</v>
      </c>
      <c r="D41" s="598" t="s">
        <v>748</v>
      </c>
      <c r="E41" s="599" t="s">
        <v>749</v>
      </c>
      <c r="F41" s="597" t="s">
        <v>718</v>
      </c>
      <c r="G41" s="601">
        <v>0</v>
      </c>
      <c r="H41" s="659"/>
      <c r="I41" s="631"/>
      <c r="J41" s="693"/>
      <c r="K41" s="610"/>
      <c r="L41" s="604">
        <v>0.28141000000000005</v>
      </c>
      <c r="M41" s="613">
        <v>40109</v>
      </c>
      <c r="N41" s="610"/>
      <c r="O41" s="604"/>
    </row>
    <row r="42" spans="1:15" x14ac:dyDescent="0.2">
      <c r="A42" s="596" t="s">
        <v>575</v>
      </c>
      <c r="B42" s="615">
        <v>8</v>
      </c>
      <c r="C42" s="615" t="s">
        <v>658</v>
      </c>
      <c r="D42" s="598" t="s">
        <v>750</v>
      </c>
      <c r="E42" s="606">
        <v>36597341</v>
      </c>
      <c r="F42" s="600" t="s">
        <v>714</v>
      </c>
      <c r="G42" s="601">
        <v>0</v>
      </c>
      <c r="H42" s="659"/>
      <c r="I42" s="673"/>
      <c r="J42" s="692"/>
      <c r="K42" s="604">
        <v>11.40123</v>
      </c>
      <c r="L42" s="604">
        <v>11.40123</v>
      </c>
      <c r="M42" s="605">
        <v>39562</v>
      </c>
      <c r="N42" s="604">
        <v>0</v>
      </c>
      <c r="O42" s="604"/>
    </row>
    <row r="43" spans="1:15" ht="38.25" x14ac:dyDescent="0.2">
      <c r="A43" s="603" t="s">
        <v>575</v>
      </c>
      <c r="B43" s="597">
        <v>12</v>
      </c>
      <c r="C43" s="597" t="s">
        <v>658</v>
      </c>
      <c r="D43" s="598" t="s">
        <v>681</v>
      </c>
      <c r="E43" s="673">
        <v>45736324</v>
      </c>
      <c r="F43" s="597" t="s">
        <v>712</v>
      </c>
      <c r="G43" s="601">
        <v>459.56177000000002</v>
      </c>
      <c r="H43" s="659"/>
      <c r="I43" s="603"/>
      <c r="J43" s="604"/>
      <c r="K43" s="604">
        <v>1.304E-2</v>
      </c>
      <c r="L43" s="604">
        <v>1.304E-2</v>
      </c>
      <c r="M43" s="605">
        <v>39562</v>
      </c>
      <c r="N43" s="604">
        <v>0</v>
      </c>
      <c r="O43" s="604"/>
    </row>
    <row r="44" spans="1:15" x14ac:dyDescent="0.2">
      <c r="A44" s="603" t="s">
        <v>575</v>
      </c>
      <c r="B44" s="597">
        <v>5</v>
      </c>
      <c r="C44" s="597" t="s">
        <v>648</v>
      </c>
      <c r="D44" s="598" t="s">
        <v>751</v>
      </c>
      <c r="E44" s="673">
        <v>17335949</v>
      </c>
      <c r="F44" s="597" t="s">
        <v>714</v>
      </c>
      <c r="G44" s="601">
        <v>0</v>
      </c>
      <c r="H44" s="659"/>
      <c r="I44" s="603"/>
      <c r="J44" s="604"/>
      <c r="K44" s="604">
        <v>69.743110000000001</v>
      </c>
      <c r="L44" s="604">
        <v>69.743110000000001</v>
      </c>
      <c r="M44" s="605">
        <v>39552</v>
      </c>
      <c r="N44" s="604">
        <v>174.61481000000001</v>
      </c>
      <c r="O44" s="604"/>
    </row>
    <row r="45" spans="1:15" x14ac:dyDescent="0.2">
      <c r="A45" s="603" t="s">
        <v>575</v>
      </c>
      <c r="B45" s="597">
        <v>9</v>
      </c>
      <c r="C45" s="597" t="s">
        <v>658</v>
      </c>
      <c r="D45" s="598" t="s">
        <v>752</v>
      </c>
      <c r="E45" s="599" t="s">
        <v>753</v>
      </c>
      <c r="F45" s="600" t="s">
        <v>718</v>
      </c>
      <c r="G45" s="601">
        <v>0</v>
      </c>
      <c r="H45" s="659"/>
      <c r="I45" s="603"/>
      <c r="J45" s="604"/>
      <c r="K45" s="604">
        <v>3.9029400000000001</v>
      </c>
      <c r="L45" s="604">
        <v>3.9029400000000001</v>
      </c>
      <c r="M45" s="605">
        <v>39583</v>
      </c>
      <c r="N45" s="604">
        <v>4.6100000000000002E-2</v>
      </c>
      <c r="O45" s="604"/>
    </row>
    <row r="46" spans="1:15" x14ac:dyDescent="0.2">
      <c r="A46" s="603" t="s">
        <v>575</v>
      </c>
      <c r="B46" s="597">
        <v>11</v>
      </c>
      <c r="C46" s="597" t="s">
        <v>658</v>
      </c>
      <c r="D46" s="598" t="s">
        <v>754</v>
      </c>
      <c r="E46" s="599" t="s">
        <v>755</v>
      </c>
      <c r="F46" s="600" t="s">
        <v>714</v>
      </c>
      <c r="G46" s="601">
        <v>0</v>
      </c>
      <c r="H46" s="659"/>
      <c r="I46" s="603"/>
      <c r="J46" s="604"/>
      <c r="K46" s="610"/>
      <c r="L46" s="604">
        <v>5.6320600000000001</v>
      </c>
      <c r="M46" s="613">
        <v>39510</v>
      </c>
      <c r="N46" s="604">
        <v>0.11284999999999999</v>
      </c>
      <c r="O46" s="610"/>
    </row>
    <row r="47" spans="1:15" x14ac:dyDescent="0.2">
      <c r="A47" s="596" t="s">
        <v>569</v>
      </c>
      <c r="B47" s="615">
        <v>8</v>
      </c>
      <c r="C47" s="615" t="s">
        <v>658</v>
      </c>
      <c r="D47" s="596" t="s">
        <v>672</v>
      </c>
      <c r="E47" s="599" t="s">
        <v>673</v>
      </c>
      <c r="F47" s="600" t="s">
        <v>718</v>
      </c>
      <c r="G47" s="601">
        <v>351.64049999999997</v>
      </c>
      <c r="H47" s="607"/>
      <c r="I47" s="694"/>
      <c r="J47" s="692"/>
      <c r="K47" s="604"/>
      <c r="L47" s="604"/>
      <c r="M47" s="695"/>
      <c r="N47" s="604"/>
      <c r="O47" s="604"/>
    </row>
    <row r="48" spans="1:15" x14ac:dyDescent="0.2">
      <c r="A48" s="596" t="s">
        <v>569</v>
      </c>
      <c r="B48" s="597">
        <v>8</v>
      </c>
      <c r="C48" s="615" t="s">
        <v>658</v>
      </c>
      <c r="D48" s="596" t="s">
        <v>674</v>
      </c>
      <c r="E48" s="599" t="s">
        <v>675</v>
      </c>
      <c r="F48" s="600" t="s">
        <v>712</v>
      </c>
      <c r="G48" s="601">
        <v>2136.6277200000004</v>
      </c>
      <c r="H48" s="607"/>
      <c r="I48" s="694"/>
      <c r="J48" s="692"/>
      <c r="K48" s="604"/>
      <c r="L48" s="604"/>
      <c r="M48" s="603"/>
      <c r="N48" s="604"/>
      <c r="O48" s="604">
        <v>665.32184999999993</v>
      </c>
    </row>
    <row r="49" spans="1:15" x14ac:dyDescent="0.2">
      <c r="A49" s="663" t="s">
        <v>570</v>
      </c>
      <c r="B49" s="639">
        <v>8</v>
      </c>
      <c r="C49" s="639" t="s">
        <v>658</v>
      </c>
      <c r="D49" s="664" t="s">
        <v>756</v>
      </c>
      <c r="E49" s="641" t="s">
        <v>757</v>
      </c>
      <c r="F49" s="639" t="s">
        <v>718</v>
      </c>
      <c r="G49" s="601">
        <v>0</v>
      </c>
      <c r="H49" s="651"/>
      <c r="I49" s="696"/>
      <c r="J49" s="697"/>
      <c r="K49" s="604">
        <v>166.82998000000001</v>
      </c>
      <c r="L49" s="604">
        <v>167.67281</v>
      </c>
      <c r="M49" s="658">
        <v>39700</v>
      </c>
      <c r="N49" s="604">
        <v>325.59449999999998</v>
      </c>
      <c r="O49" s="666"/>
    </row>
    <row r="50" spans="1:15" x14ac:dyDescent="0.2">
      <c r="A50" s="663" t="s">
        <v>559</v>
      </c>
      <c r="B50" s="639">
        <v>12</v>
      </c>
      <c r="C50" s="639" t="s">
        <v>658</v>
      </c>
      <c r="D50" s="664" t="s">
        <v>758</v>
      </c>
      <c r="E50" s="603">
        <v>37886851</v>
      </c>
      <c r="F50" s="639" t="s">
        <v>714</v>
      </c>
      <c r="G50" s="601">
        <v>0</v>
      </c>
      <c r="H50" s="607"/>
      <c r="I50" s="694"/>
      <c r="J50" s="609"/>
      <c r="K50" s="604">
        <v>0.74702000000000002</v>
      </c>
      <c r="L50" s="604">
        <v>0.74702000000000002</v>
      </c>
      <c r="M50" s="605">
        <v>40168</v>
      </c>
      <c r="N50" s="604">
        <v>0</v>
      </c>
      <c r="O50" s="666"/>
    </row>
    <row r="51" spans="1:15" x14ac:dyDescent="0.2">
      <c r="A51" s="596" t="s">
        <v>582</v>
      </c>
      <c r="B51" s="615">
        <v>8</v>
      </c>
      <c r="C51" s="615" t="s">
        <v>658</v>
      </c>
      <c r="D51" s="598" t="s">
        <v>759</v>
      </c>
      <c r="E51" s="673">
        <v>17335396</v>
      </c>
      <c r="F51" s="597" t="s">
        <v>718</v>
      </c>
      <c r="G51" s="601">
        <v>0</v>
      </c>
      <c r="H51" s="659"/>
      <c r="I51" s="673"/>
      <c r="J51" s="692"/>
      <c r="K51" s="604"/>
      <c r="L51" s="604">
        <v>380.71489000000003</v>
      </c>
      <c r="M51" s="605">
        <v>39563</v>
      </c>
      <c r="N51" s="604">
        <v>773.28695999999991</v>
      </c>
      <c r="O51" s="604"/>
    </row>
    <row r="52" spans="1:15" x14ac:dyDescent="0.2">
      <c r="A52" s="603" t="s">
        <v>582</v>
      </c>
      <c r="B52" s="597">
        <v>8</v>
      </c>
      <c r="C52" s="597" t="s">
        <v>658</v>
      </c>
      <c r="D52" s="698" t="s">
        <v>676</v>
      </c>
      <c r="E52" s="603">
        <v>36597376</v>
      </c>
      <c r="F52" s="597" t="s">
        <v>714</v>
      </c>
      <c r="G52" s="601">
        <v>119.72352000000001</v>
      </c>
      <c r="H52" s="659"/>
      <c r="I52" s="673"/>
      <c r="J52" s="692"/>
      <c r="K52" s="604">
        <v>0.14152000000000001</v>
      </c>
      <c r="L52" s="604">
        <v>0.14152000000000001</v>
      </c>
      <c r="M52" s="605">
        <v>40190</v>
      </c>
      <c r="N52" s="604">
        <v>0.64344000000000001</v>
      </c>
      <c r="O52" s="604"/>
    </row>
    <row r="53" spans="1:15" ht="16.5" customHeight="1" x14ac:dyDescent="0.2">
      <c r="A53" s="603" t="s">
        <v>593</v>
      </c>
      <c r="B53" s="597">
        <v>1</v>
      </c>
      <c r="C53" s="597" t="s">
        <v>648</v>
      </c>
      <c r="D53" s="698" t="s">
        <v>760</v>
      </c>
      <c r="E53" s="599" t="s">
        <v>761</v>
      </c>
      <c r="F53" s="597" t="s">
        <v>714</v>
      </c>
      <c r="G53" s="601">
        <v>0</v>
      </c>
      <c r="H53" s="659"/>
      <c r="I53" s="673"/>
      <c r="J53" s="692"/>
      <c r="K53" s="604"/>
      <c r="L53" s="604"/>
      <c r="M53" s="605"/>
      <c r="N53" s="604"/>
      <c r="O53" s="604">
        <v>906.79600000000005</v>
      </c>
    </row>
    <row r="54" spans="1:15" x14ac:dyDescent="0.2">
      <c r="A54" s="603" t="s">
        <v>561</v>
      </c>
      <c r="B54" s="597">
        <v>1</v>
      </c>
      <c r="C54" s="597" t="s">
        <v>648</v>
      </c>
      <c r="D54" s="598" t="s">
        <v>654</v>
      </c>
      <c r="E54" s="599" t="s">
        <v>655</v>
      </c>
      <c r="F54" s="600" t="s">
        <v>712</v>
      </c>
      <c r="G54" s="601">
        <v>1443.0140900000001</v>
      </c>
      <c r="H54" s="662"/>
      <c r="I54" s="673"/>
      <c r="J54" s="692"/>
      <c r="K54" s="604"/>
      <c r="L54" s="604"/>
      <c r="M54" s="603"/>
      <c r="N54" s="604"/>
      <c r="O54" s="604">
        <v>1840.44</v>
      </c>
    </row>
    <row r="55" spans="1:15" x14ac:dyDescent="0.2">
      <c r="A55" s="603" t="s">
        <v>561</v>
      </c>
      <c r="B55" s="597">
        <v>11</v>
      </c>
      <c r="C55" s="597" t="s">
        <v>658</v>
      </c>
      <c r="D55" s="598" t="s">
        <v>762</v>
      </c>
      <c r="E55" s="673">
        <v>36084221</v>
      </c>
      <c r="F55" s="600" t="s">
        <v>714</v>
      </c>
      <c r="G55" s="601">
        <v>0</v>
      </c>
      <c r="H55" s="662"/>
      <c r="I55" s="673"/>
      <c r="J55" s="692"/>
      <c r="K55" s="604">
        <v>33.752789999999997</v>
      </c>
      <c r="L55" s="604">
        <v>33.752789999999997</v>
      </c>
      <c r="M55" s="605">
        <v>40017</v>
      </c>
      <c r="N55" s="604"/>
      <c r="O55" s="604"/>
    </row>
    <row r="56" spans="1:15" x14ac:dyDescent="0.2">
      <c r="A56" s="603" t="s">
        <v>583</v>
      </c>
      <c r="B56" s="597">
        <v>11</v>
      </c>
      <c r="C56" s="597" t="s">
        <v>658</v>
      </c>
      <c r="D56" s="598" t="s">
        <v>680</v>
      </c>
      <c r="E56" s="603">
        <v>31908977</v>
      </c>
      <c r="F56" s="597" t="s">
        <v>714</v>
      </c>
      <c r="G56" s="601">
        <v>104.55995</v>
      </c>
      <c r="H56" s="662"/>
      <c r="I56" s="597"/>
      <c r="J56" s="699"/>
      <c r="K56" s="604">
        <v>1.6127499999999999</v>
      </c>
      <c r="L56" s="604">
        <v>1.6127499999999999</v>
      </c>
      <c r="M56" s="605">
        <v>39898</v>
      </c>
      <c r="N56" s="604">
        <v>55.077179999999998</v>
      </c>
      <c r="O56" s="604"/>
    </row>
    <row r="57" spans="1:15" ht="25.5" x14ac:dyDescent="0.2">
      <c r="A57" s="661" t="s">
        <v>566</v>
      </c>
      <c r="B57" s="615">
        <v>12</v>
      </c>
      <c r="C57" s="615" t="s">
        <v>658</v>
      </c>
      <c r="D57" s="598" t="s">
        <v>682</v>
      </c>
      <c r="E57" s="606">
        <v>37887068</v>
      </c>
      <c r="F57" s="600" t="s">
        <v>712</v>
      </c>
      <c r="G57" s="601">
        <v>84.169280000000001</v>
      </c>
      <c r="H57" s="700"/>
      <c r="I57" s="701"/>
      <c r="J57" s="617"/>
      <c r="K57" s="604">
        <v>0.58626999999999996</v>
      </c>
      <c r="L57" s="604">
        <v>0.58626999999999996</v>
      </c>
      <c r="M57" s="605">
        <v>39994</v>
      </c>
      <c r="N57" s="604">
        <v>0</v>
      </c>
      <c r="O57" s="604"/>
    </row>
    <row r="58" spans="1:15" x14ac:dyDescent="0.2">
      <c r="A58" s="619" t="s">
        <v>589</v>
      </c>
      <c r="B58" s="618">
        <v>11</v>
      </c>
      <c r="C58" s="618" t="s">
        <v>658</v>
      </c>
      <c r="D58" s="650" t="s">
        <v>763</v>
      </c>
      <c r="E58" s="673">
        <v>37954954</v>
      </c>
      <c r="F58" s="597" t="s">
        <v>718</v>
      </c>
      <c r="G58" s="601">
        <v>0</v>
      </c>
      <c r="H58" s="681"/>
      <c r="I58" s="618"/>
      <c r="J58" s="702"/>
      <c r="K58" s="604">
        <v>2.0260699999999998</v>
      </c>
      <c r="L58" s="604">
        <v>5.8788</v>
      </c>
      <c r="M58" s="613">
        <v>39744</v>
      </c>
      <c r="N58" s="604">
        <v>0</v>
      </c>
      <c r="O58" s="604"/>
    </row>
    <row r="59" spans="1:15" x14ac:dyDescent="0.2">
      <c r="A59" s="619" t="s">
        <v>589</v>
      </c>
      <c r="B59" s="618">
        <v>7</v>
      </c>
      <c r="C59" s="618" t="s">
        <v>648</v>
      </c>
      <c r="D59" s="650" t="s">
        <v>657</v>
      </c>
      <c r="E59" s="673">
        <v>17336082</v>
      </c>
      <c r="F59" s="597" t="s">
        <v>712</v>
      </c>
      <c r="G59" s="601">
        <v>2.38531</v>
      </c>
      <c r="H59" s="681"/>
      <c r="I59" s="618"/>
      <c r="J59" s="702"/>
      <c r="K59" s="604">
        <v>0.11531</v>
      </c>
      <c r="L59" s="604">
        <v>0.11531</v>
      </c>
      <c r="M59" s="613">
        <v>40288</v>
      </c>
      <c r="N59" s="604">
        <v>3.5173000000000001</v>
      </c>
      <c r="O59" s="604"/>
    </row>
    <row r="60" spans="1:15" x14ac:dyDescent="0.2">
      <c r="A60" s="619" t="s">
        <v>589</v>
      </c>
      <c r="B60" s="615">
        <v>4</v>
      </c>
      <c r="C60" s="615" t="s">
        <v>648</v>
      </c>
      <c r="D60" s="596" t="s">
        <v>764</v>
      </c>
      <c r="E60" s="599" t="s">
        <v>765</v>
      </c>
      <c r="F60" s="597" t="s">
        <v>714</v>
      </c>
      <c r="G60" s="601">
        <v>0</v>
      </c>
      <c r="H60" s="607"/>
      <c r="I60" s="615"/>
      <c r="J60" s="609"/>
      <c r="K60" s="604"/>
      <c r="L60" s="604"/>
      <c r="M60" s="605"/>
      <c r="N60" s="604"/>
      <c r="O60" s="604"/>
    </row>
    <row r="61" spans="1:15" ht="21" customHeight="1" x14ac:dyDescent="0.25">
      <c r="A61" s="703" t="s">
        <v>4</v>
      </c>
      <c r="B61" s="704"/>
      <c r="C61" s="704"/>
      <c r="D61" s="704"/>
      <c r="E61" s="705"/>
      <c r="F61" s="706"/>
      <c r="G61" s="707">
        <f>SUM(G4:G60)</f>
        <v>38503.724269999999</v>
      </c>
      <c r="H61" s="708"/>
      <c r="I61" s="709"/>
      <c r="J61" s="710">
        <f>SUM(J4:J60)</f>
        <v>1510.71325</v>
      </c>
      <c r="K61" s="711">
        <f>SUM(K4:K60)</f>
        <v>4158.7622651158463</v>
      </c>
      <c r="L61" s="712">
        <f>SUM(L4:L60)</f>
        <v>16363.452782802224</v>
      </c>
      <c r="M61" s="713"/>
      <c r="N61" s="711">
        <f>SUM(N4:N60)</f>
        <v>11993.279796573057</v>
      </c>
      <c r="O61" s="714">
        <f>SUM(O4:O60)</f>
        <v>27024.74799</v>
      </c>
    </row>
    <row r="62" spans="1:15" ht="15" x14ac:dyDescent="0.25">
      <c r="A62" s="715"/>
      <c r="B62" s="715"/>
      <c r="C62" s="716"/>
      <c r="D62" s="716"/>
      <c r="E62" s="716"/>
      <c r="F62" s="717"/>
      <c r="G62" s="718"/>
      <c r="H62" s="718"/>
      <c r="I62" s="718"/>
      <c r="J62" s="718"/>
      <c r="K62" s="718"/>
      <c r="L62" s="718"/>
      <c r="M62" s="718"/>
      <c r="N62" s="718"/>
      <c r="O62" s="718"/>
    </row>
    <row r="63" spans="1:15" x14ac:dyDescent="0.2">
      <c r="A63" s="719" t="s">
        <v>695</v>
      </c>
      <c r="B63" s="506"/>
      <c r="C63" s="506"/>
      <c r="D63" s="506"/>
      <c r="E63" s="720"/>
      <c r="F63" s="721"/>
      <c r="G63" s="721"/>
      <c r="H63" s="722"/>
      <c r="I63" s="722"/>
      <c r="J63" s="722"/>
      <c r="K63" s="722"/>
      <c r="L63" s="722"/>
      <c r="M63" s="722"/>
      <c r="N63" s="722"/>
      <c r="O63" s="722"/>
    </row>
    <row r="64" spans="1:15" ht="15" customHeight="1" x14ac:dyDescent="0.2">
      <c r="A64" s="506"/>
      <c r="B64" s="506"/>
      <c r="C64" s="506"/>
      <c r="D64" s="506"/>
      <c r="E64" s="720"/>
      <c r="F64" s="721"/>
      <c r="G64" s="721"/>
      <c r="H64" s="506"/>
      <c r="I64" s="506"/>
      <c r="J64" s="506"/>
      <c r="K64" s="723"/>
      <c r="L64" s="723"/>
      <c r="M64" s="1"/>
      <c r="N64" s="1"/>
      <c r="O64" s="716"/>
    </row>
    <row r="65" spans="1:15" ht="27" customHeight="1" x14ac:dyDescent="0.25">
      <c r="A65" s="806" t="s">
        <v>642</v>
      </c>
      <c r="B65" s="808" t="s">
        <v>699</v>
      </c>
      <c r="C65" s="808" t="s">
        <v>700</v>
      </c>
      <c r="D65" s="808" t="s">
        <v>766</v>
      </c>
      <c r="E65" s="808" t="s">
        <v>644</v>
      </c>
      <c r="F65" s="808" t="s">
        <v>701</v>
      </c>
      <c r="G65" s="804" t="s">
        <v>702</v>
      </c>
      <c r="H65" s="808" t="s">
        <v>703</v>
      </c>
      <c r="I65" s="808" t="s">
        <v>704</v>
      </c>
      <c r="J65" s="808" t="s">
        <v>705</v>
      </c>
      <c r="K65" s="810" t="s">
        <v>706</v>
      </c>
      <c r="L65" s="811"/>
      <c r="M65" s="811"/>
      <c r="N65" s="812"/>
      <c r="O65" s="724"/>
    </row>
    <row r="66" spans="1:15" ht="91.5" customHeight="1" x14ac:dyDescent="0.2">
      <c r="A66" s="807"/>
      <c r="B66" s="809"/>
      <c r="C66" s="809"/>
      <c r="D66" s="809"/>
      <c r="E66" s="809"/>
      <c r="F66" s="809"/>
      <c r="G66" s="805"/>
      <c r="H66" s="809"/>
      <c r="I66" s="809"/>
      <c r="J66" s="809"/>
      <c r="K66" s="594" t="s">
        <v>708</v>
      </c>
      <c r="L66" s="595" t="s">
        <v>709</v>
      </c>
      <c r="M66" s="595" t="s">
        <v>710</v>
      </c>
      <c r="N66" s="595" t="s">
        <v>711</v>
      </c>
      <c r="O66" s="724"/>
    </row>
    <row r="67" spans="1:15" ht="36.75" customHeight="1" x14ac:dyDescent="0.2">
      <c r="A67" s="725" t="s">
        <v>562</v>
      </c>
      <c r="B67" s="597">
        <v>13</v>
      </c>
      <c r="C67" s="597" t="s">
        <v>658</v>
      </c>
      <c r="D67" s="661" t="s">
        <v>767</v>
      </c>
      <c r="E67" s="726">
        <v>42041741</v>
      </c>
      <c r="F67" s="727" t="s">
        <v>718</v>
      </c>
      <c r="G67" s="617">
        <v>0</v>
      </c>
      <c r="H67" s="617"/>
      <c r="I67" s="617"/>
      <c r="J67" s="617"/>
      <c r="K67" s="728">
        <v>191.78223129522669</v>
      </c>
      <c r="L67" s="728">
        <v>191.78223129522669</v>
      </c>
      <c r="M67" s="605">
        <v>39722</v>
      </c>
      <c r="N67" s="653">
        <v>294.2369713868419</v>
      </c>
      <c r="O67" s="1"/>
    </row>
    <row r="68" spans="1:15" ht="38.25" x14ac:dyDescent="0.2">
      <c r="A68" s="596" t="s">
        <v>585</v>
      </c>
      <c r="B68" s="597">
        <v>13</v>
      </c>
      <c r="C68" s="597" t="s">
        <v>658</v>
      </c>
      <c r="D68" s="661" t="s">
        <v>768</v>
      </c>
      <c r="E68" s="673">
        <v>42093937</v>
      </c>
      <c r="F68" s="727" t="s">
        <v>718</v>
      </c>
      <c r="G68" s="692">
        <v>0</v>
      </c>
      <c r="H68" s="609"/>
      <c r="I68" s="609"/>
      <c r="J68" s="609"/>
      <c r="K68" s="728">
        <v>123.78976</v>
      </c>
      <c r="L68" s="728">
        <v>123.78976</v>
      </c>
      <c r="M68" s="605">
        <v>39589</v>
      </c>
      <c r="N68" s="653">
        <v>88.100949999999997</v>
      </c>
      <c r="O68" s="1"/>
    </row>
    <row r="69" spans="1:15" ht="38.25" x14ac:dyDescent="0.2">
      <c r="A69" s="611" t="s">
        <v>575</v>
      </c>
      <c r="B69" s="624">
        <v>13</v>
      </c>
      <c r="C69" s="624" t="s">
        <v>658</v>
      </c>
      <c r="D69" s="729" t="s">
        <v>769</v>
      </c>
      <c r="E69" s="730">
        <v>42093937</v>
      </c>
      <c r="F69" s="624" t="s">
        <v>718</v>
      </c>
      <c r="G69" s="693">
        <v>0</v>
      </c>
      <c r="H69" s="604"/>
      <c r="I69" s="610"/>
      <c r="J69" s="604"/>
      <c r="K69" s="728">
        <v>311.04984999999999</v>
      </c>
      <c r="L69" s="728">
        <v>311.04984999999999</v>
      </c>
      <c r="M69" s="613">
        <v>39561</v>
      </c>
      <c r="N69" s="653">
        <v>677.24404000000004</v>
      </c>
      <c r="O69" s="1"/>
    </row>
    <row r="70" spans="1:15" ht="15" x14ac:dyDescent="0.25">
      <c r="A70" s="731" t="s">
        <v>4</v>
      </c>
      <c r="B70" s="732"/>
      <c r="C70" s="732"/>
      <c r="D70" s="732"/>
      <c r="E70" s="732"/>
      <c r="F70" s="733"/>
      <c r="G70" s="707">
        <v>0</v>
      </c>
      <c r="H70" s="734"/>
      <c r="I70" s="735"/>
      <c r="J70" s="734">
        <f>SUM(J67:J69)</f>
        <v>0</v>
      </c>
      <c r="K70" s="736">
        <f>SUM(K67:K69)</f>
        <v>626.62184129522666</v>
      </c>
      <c r="L70" s="737">
        <f>SUM(L67:L69)</f>
        <v>626.62184129522666</v>
      </c>
      <c r="M70" s="738"/>
      <c r="N70" s="739">
        <f>SUM(N67:N69)</f>
        <v>1059.5819613868421</v>
      </c>
      <c r="O70" s="724"/>
    </row>
    <row r="71" spans="1:15" s="28" customFormat="1" ht="15" x14ac:dyDescent="0.25">
      <c r="A71" s="740"/>
      <c r="B71" s="81"/>
      <c r="C71" s="81"/>
      <c r="D71" s="81"/>
      <c r="E71" s="81"/>
      <c r="F71" s="741"/>
      <c r="G71" s="742"/>
      <c r="H71" s="743"/>
      <c r="I71" s="743"/>
      <c r="J71" s="743"/>
      <c r="K71" s="743"/>
      <c r="L71" s="743"/>
      <c r="M71" s="743"/>
      <c r="N71" s="743"/>
      <c r="O71" s="81"/>
    </row>
    <row r="72" spans="1:15" ht="15" x14ac:dyDescent="0.25">
      <c r="A72" s="744" t="s">
        <v>640</v>
      </c>
      <c r="B72" s="744"/>
      <c r="C72" s="744"/>
      <c r="D72" s="745"/>
      <c r="F72" s="746"/>
      <c r="G72" s="746"/>
      <c r="I72" s="747"/>
      <c r="J72" s="747"/>
    </row>
    <row r="73" spans="1:15" ht="15.75" x14ac:dyDescent="0.25">
      <c r="A73" s="748">
        <v>1</v>
      </c>
      <c r="B73" s="749" t="s">
        <v>683</v>
      </c>
      <c r="C73" s="750"/>
      <c r="D73" s="745"/>
      <c r="F73" s="746"/>
      <c r="G73" s="746"/>
      <c r="H73" s="747"/>
      <c r="I73" s="748">
        <v>10</v>
      </c>
      <c r="J73" s="749" t="s">
        <v>692</v>
      </c>
    </row>
    <row r="74" spans="1:15" ht="15.75" x14ac:dyDescent="0.25">
      <c r="A74" s="748">
        <v>2</v>
      </c>
      <c r="B74" s="749" t="s">
        <v>684</v>
      </c>
      <c r="C74" s="750"/>
      <c r="D74" s="745"/>
      <c r="F74" s="746"/>
      <c r="G74" s="746"/>
      <c r="H74" s="747"/>
      <c r="I74" s="748">
        <v>11</v>
      </c>
      <c r="J74" s="749" t="s">
        <v>693</v>
      </c>
    </row>
    <row r="75" spans="1:15" ht="15.75" x14ac:dyDescent="0.25">
      <c r="A75" s="748">
        <v>3</v>
      </c>
      <c r="B75" s="749" t="s">
        <v>685</v>
      </c>
      <c r="C75" s="750"/>
      <c r="D75" s="745"/>
      <c r="F75" s="746"/>
      <c r="G75" s="746"/>
      <c r="H75" s="747"/>
      <c r="I75" s="748">
        <v>12</v>
      </c>
      <c r="J75" s="749" t="s">
        <v>694</v>
      </c>
    </row>
    <row r="76" spans="1:15" ht="15.75" x14ac:dyDescent="0.25">
      <c r="A76" s="748">
        <v>4</v>
      </c>
      <c r="B76" s="749" t="s">
        <v>686</v>
      </c>
      <c r="C76" s="750"/>
      <c r="D76" s="745"/>
      <c r="F76" s="746"/>
      <c r="G76" s="746"/>
      <c r="H76" s="747"/>
      <c r="I76" s="751">
        <v>13</v>
      </c>
      <c r="J76" s="749" t="s">
        <v>695</v>
      </c>
    </row>
    <row r="77" spans="1:15" ht="15.75" x14ac:dyDescent="0.25">
      <c r="A77" s="748">
        <v>5</v>
      </c>
      <c r="B77" s="749" t="s">
        <v>687</v>
      </c>
      <c r="C77" s="750"/>
      <c r="D77" s="745"/>
      <c r="F77" s="746"/>
      <c r="G77" s="746"/>
      <c r="H77" s="747"/>
      <c r="I77" s="722"/>
      <c r="J77" s="722"/>
    </row>
    <row r="78" spans="1:15" ht="15.75" x14ac:dyDescent="0.25">
      <c r="A78" s="748">
        <v>6</v>
      </c>
      <c r="B78" s="749" t="s">
        <v>688</v>
      </c>
      <c r="F78" s="746"/>
      <c r="G78" s="746"/>
      <c r="H78" s="747"/>
      <c r="I78" s="747"/>
    </row>
    <row r="79" spans="1:15" ht="15.75" x14ac:dyDescent="0.25">
      <c r="A79" s="748">
        <v>7</v>
      </c>
      <c r="B79" s="749" t="s">
        <v>689</v>
      </c>
      <c r="F79" s="746"/>
      <c r="G79" s="746"/>
      <c r="H79" s="747"/>
      <c r="I79" s="744" t="s">
        <v>641</v>
      </c>
      <c r="J79" s="744"/>
    </row>
    <row r="80" spans="1:15" ht="15.75" x14ac:dyDescent="0.25">
      <c r="A80" s="748">
        <v>8</v>
      </c>
      <c r="B80" s="749" t="s">
        <v>690</v>
      </c>
      <c r="F80" s="746"/>
      <c r="G80" s="746"/>
      <c r="H80" s="747"/>
      <c r="I80" s="752" t="s">
        <v>648</v>
      </c>
      <c r="J80" s="749" t="s">
        <v>696</v>
      </c>
    </row>
    <row r="81" spans="1:10" ht="15.75" x14ac:dyDescent="0.25">
      <c r="A81" s="748">
        <v>9</v>
      </c>
      <c r="B81" s="749" t="s">
        <v>691</v>
      </c>
      <c r="F81" s="746"/>
      <c r="G81" s="746"/>
      <c r="H81" s="747"/>
      <c r="I81" s="752" t="s">
        <v>658</v>
      </c>
      <c r="J81" s="749" t="s">
        <v>697</v>
      </c>
    </row>
    <row r="82" spans="1:10" x14ac:dyDescent="0.2">
      <c r="A82" s="722"/>
      <c r="B82" s="716"/>
      <c r="C82" s="716"/>
      <c r="D82" s="716"/>
      <c r="E82" s="716"/>
      <c r="F82" s="717"/>
      <c r="G82" s="717"/>
      <c r="H82" s="747"/>
      <c r="J82" s="722"/>
    </row>
    <row r="83" spans="1:10" ht="15" x14ac:dyDescent="0.25">
      <c r="A83" s="722"/>
      <c r="B83" s="753" t="s">
        <v>714</v>
      </c>
      <c r="C83" s="754" t="s">
        <v>770</v>
      </c>
      <c r="D83" s="755"/>
      <c r="F83" s="746"/>
      <c r="G83" s="746"/>
      <c r="H83" s="747"/>
      <c r="I83" s="747"/>
    </row>
    <row r="84" spans="1:10" ht="15" x14ac:dyDescent="0.25">
      <c r="A84" s="722"/>
      <c r="B84" s="753" t="s">
        <v>712</v>
      </c>
      <c r="C84" s="754" t="s">
        <v>771</v>
      </c>
      <c r="G84" s="746"/>
      <c r="H84" s="747"/>
      <c r="I84" s="747"/>
    </row>
    <row r="85" spans="1:10" ht="15" x14ac:dyDescent="0.25">
      <c r="A85" s="722"/>
      <c r="B85" s="753" t="s">
        <v>742</v>
      </c>
      <c r="C85" s="754" t="s">
        <v>772</v>
      </c>
      <c r="F85" s="746"/>
      <c r="G85" s="746"/>
      <c r="H85" s="747"/>
      <c r="I85" s="747"/>
    </row>
    <row r="86" spans="1:10" ht="15" x14ac:dyDescent="0.25">
      <c r="A86" s="722"/>
      <c r="B86" s="753" t="s">
        <v>718</v>
      </c>
      <c r="C86" s="754" t="s">
        <v>773</v>
      </c>
      <c r="F86" s="746"/>
      <c r="G86" s="746"/>
      <c r="H86" s="722"/>
      <c r="I86" s="722"/>
      <c r="J86" s="722"/>
    </row>
  </sheetData>
  <mergeCells count="24">
    <mergeCell ref="A1:J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O2:O3"/>
    <mergeCell ref="A65:A66"/>
    <mergeCell ref="B65:B66"/>
    <mergeCell ref="C65:C66"/>
    <mergeCell ref="D65:D66"/>
    <mergeCell ref="E65:E66"/>
    <mergeCell ref="F65:F66"/>
    <mergeCell ref="G65:G66"/>
    <mergeCell ref="H65:H66"/>
    <mergeCell ref="I65:I66"/>
    <mergeCell ref="J65:J66"/>
    <mergeCell ref="K65:N65"/>
    <mergeCell ref="J2:J3"/>
    <mergeCell ref="K2:N2"/>
  </mergeCells>
  <printOptions horizontalCentered="1"/>
  <pageMargins left="0.19685039370078741" right="0.19685039370078741" top="0.78740157480314965" bottom="0.98425196850393704" header="0.51181102362204722" footer="0.51181102362204722"/>
  <pageSetup paperSize="9" scale="42" orientation="portrait" r:id="rId1"/>
  <headerFooter alignWithMargins="0">
    <oddFooter>Strana &amp;P z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70"/>
  <sheetViews>
    <sheetView topLeftCell="A37" workbookViewId="0">
      <selection activeCell="K5" sqref="A5:K66"/>
    </sheetView>
  </sheetViews>
  <sheetFormatPr defaultColWidth="3.42578125" defaultRowHeight="15" customHeight="1" x14ac:dyDescent="0.2"/>
  <cols>
    <col min="1" max="1" width="45.85546875" style="29" customWidth="1"/>
    <col min="2" max="3" width="16.7109375" style="29" customWidth="1"/>
    <col min="4" max="4" width="18.85546875" style="29" customWidth="1"/>
    <col min="5" max="6" width="16.7109375" style="29" customWidth="1"/>
    <col min="7" max="7" width="11.28515625" style="29" customWidth="1"/>
    <col min="8" max="8" width="10.42578125" style="29" customWidth="1"/>
    <col min="9" max="11" width="9.85546875" style="29" customWidth="1"/>
    <col min="12" max="14" width="3.42578125" style="29"/>
    <col min="15" max="15" width="12.42578125" style="29" customWidth="1"/>
    <col min="16" max="16384" width="3.42578125" style="29"/>
  </cols>
  <sheetData>
    <row r="1" spans="1:16" ht="15" customHeight="1" x14ac:dyDescent="0.2">
      <c r="K1" s="31"/>
    </row>
    <row r="3" spans="1:16" ht="15" customHeight="1" x14ac:dyDescent="0.2">
      <c r="D3" s="32"/>
      <c r="E3" s="32"/>
      <c r="F3" s="32"/>
      <c r="G3" s="32"/>
      <c r="L3" s="32"/>
    </row>
    <row r="4" spans="1:16" s="33" customFormat="1" ht="15" customHeight="1" x14ac:dyDescent="0.2">
      <c r="K4" s="34"/>
    </row>
    <row r="5" spans="1:16" s="33" customFormat="1" ht="15" customHeight="1" x14ac:dyDescent="0.2">
      <c r="D5" s="35"/>
      <c r="E5" s="35"/>
      <c r="F5" s="35"/>
      <c r="G5" s="35"/>
      <c r="L5" s="35"/>
      <c r="M5" s="35"/>
      <c r="N5" s="35"/>
    </row>
    <row r="6" spans="1:16" s="33" customFormat="1" ht="15" customHeight="1" x14ac:dyDescent="0.2">
      <c r="L6" s="35"/>
      <c r="M6" s="35"/>
      <c r="N6" s="35"/>
    </row>
    <row r="7" spans="1:16" s="33" customFormat="1" ht="15" customHeight="1" x14ac:dyDescent="0.2">
      <c r="A7" s="33" t="s">
        <v>5</v>
      </c>
      <c r="L7" s="35"/>
      <c r="M7" s="35"/>
      <c r="N7" s="35"/>
    </row>
    <row r="8" spans="1:16" s="33" customFormat="1" ht="15" customHeight="1" x14ac:dyDescent="0.2">
      <c r="L8" s="35"/>
      <c r="M8" s="35"/>
      <c r="N8" s="35"/>
    </row>
    <row r="9" spans="1:16" s="33" customFormat="1" ht="15" customHeight="1" x14ac:dyDescent="0.2">
      <c r="K9" s="34" t="s">
        <v>3</v>
      </c>
      <c r="L9" s="35"/>
      <c r="M9" s="35"/>
      <c r="N9" s="36"/>
    </row>
    <row r="10" spans="1:16" s="33" customFormat="1" ht="62.25" customHeight="1" x14ac:dyDescent="0.2">
      <c r="A10" s="37" t="s">
        <v>6</v>
      </c>
      <c r="B10" s="37" t="s">
        <v>89</v>
      </c>
      <c r="C10" s="30" t="s">
        <v>90</v>
      </c>
      <c r="D10" s="37" t="s">
        <v>158</v>
      </c>
      <c r="E10" s="37" t="s">
        <v>159</v>
      </c>
      <c r="F10" s="37" t="s">
        <v>160</v>
      </c>
      <c r="G10" s="37" t="s">
        <v>84</v>
      </c>
      <c r="H10" s="37" t="s">
        <v>85</v>
      </c>
      <c r="I10" s="37" t="s">
        <v>86</v>
      </c>
      <c r="J10" s="37" t="s">
        <v>87</v>
      </c>
      <c r="K10" s="37" t="s">
        <v>88</v>
      </c>
      <c r="M10" s="38"/>
      <c r="N10" s="38"/>
      <c r="O10" s="38"/>
      <c r="P10" s="38"/>
    </row>
    <row r="11" spans="1:16" s="33" customFormat="1" ht="15" customHeight="1" x14ac:dyDescent="0.2">
      <c r="A11" s="37" t="s">
        <v>0</v>
      </c>
      <c r="B11" s="37">
        <v>1</v>
      </c>
      <c r="C11" s="37">
        <v>2</v>
      </c>
      <c r="D11" s="39">
        <v>3</v>
      </c>
      <c r="E11" s="39">
        <v>4</v>
      </c>
      <c r="F11" s="39">
        <v>5</v>
      </c>
      <c r="G11" s="37">
        <v>6</v>
      </c>
      <c r="H11" s="37">
        <v>7</v>
      </c>
      <c r="I11" s="37">
        <v>8</v>
      </c>
      <c r="J11" s="39">
        <v>9</v>
      </c>
      <c r="K11" s="39">
        <v>10</v>
      </c>
      <c r="M11" s="38"/>
      <c r="N11" s="38"/>
      <c r="O11" s="38"/>
      <c r="P11" s="38"/>
    </row>
    <row r="12" spans="1:16" s="33" customFormat="1" ht="17.25" customHeight="1" x14ac:dyDescent="0.2">
      <c r="A12" s="40" t="s">
        <v>7</v>
      </c>
      <c r="B12" s="41"/>
      <c r="C12" s="41"/>
      <c r="D12" s="42"/>
      <c r="E12" s="42"/>
      <c r="F12" s="42"/>
      <c r="G12" s="41"/>
      <c r="H12" s="41"/>
      <c r="I12" s="41"/>
      <c r="J12" s="42"/>
      <c r="K12" s="42"/>
      <c r="M12" s="38"/>
      <c r="N12" s="38"/>
      <c r="O12" s="38"/>
      <c r="P12" s="38"/>
    </row>
    <row r="13" spans="1:16" s="33" customFormat="1" ht="15" customHeight="1" x14ac:dyDescent="0.2">
      <c r="A13" s="43" t="s">
        <v>8</v>
      </c>
      <c r="B13" s="44">
        <v>304835</v>
      </c>
      <c r="C13" s="44">
        <v>292400</v>
      </c>
      <c r="D13" s="44">
        <v>158359</v>
      </c>
      <c r="E13" s="44">
        <v>142866</v>
      </c>
      <c r="F13" s="44">
        <v>158993</v>
      </c>
      <c r="G13" s="44">
        <f>+F13-D13</f>
        <v>634</v>
      </c>
      <c r="H13" s="44">
        <f>+F13-E13</f>
        <v>16127</v>
      </c>
      <c r="I13" s="45">
        <f>+F13/C13*100</f>
        <v>54.375170998632015</v>
      </c>
      <c r="J13" s="45">
        <f>+F13/D13*100</f>
        <v>100.40035615279209</v>
      </c>
      <c r="K13" s="45">
        <f>+F13/E13*100</f>
        <v>111.28820013159184</v>
      </c>
      <c r="M13" s="35"/>
      <c r="N13" s="46"/>
      <c r="O13" s="46"/>
      <c r="P13" s="47"/>
    </row>
    <row r="14" spans="1:16" s="33" customFormat="1" ht="15" customHeight="1" x14ac:dyDescent="0.2">
      <c r="A14" s="48" t="s">
        <v>9</v>
      </c>
      <c r="B14" s="49">
        <v>12203</v>
      </c>
      <c r="C14" s="49">
        <v>10480</v>
      </c>
      <c r="D14" s="44">
        <v>5729</v>
      </c>
      <c r="E14" s="44">
        <v>5727</v>
      </c>
      <c r="F14" s="44">
        <v>5479</v>
      </c>
      <c r="G14" s="44">
        <f t="shared" ref="G14:G18" si="0">+F14-D14</f>
        <v>-250</v>
      </c>
      <c r="H14" s="44">
        <f t="shared" ref="H14:K66" si="1">+F14-E14</f>
        <v>-248</v>
      </c>
      <c r="I14" s="45">
        <f>+F14/C14*100</f>
        <v>52.280534351145036</v>
      </c>
      <c r="J14" s="45">
        <f>+F14/D14*100</f>
        <v>95.636236690521898</v>
      </c>
      <c r="K14" s="45">
        <f>+F14/E14*100</f>
        <v>95.66963506198708</v>
      </c>
      <c r="M14" s="38"/>
      <c r="N14" s="46"/>
      <c r="O14" s="46"/>
      <c r="P14" s="47"/>
    </row>
    <row r="15" spans="1:16" s="33" customFormat="1" ht="15" customHeight="1" x14ac:dyDescent="0.2">
      <c r="A15" s="48" t="s">
        <v>10</v>
      </c>
      <c r="B15" s="49">
        <v>66</v>
      </c>
      <c r="C15" s="49">
        <v>66</v>
      </c>
      <c r="D15" s="44">
        <v>48</v>
      </c>
      <c r="E15" s="44">
        <v>27</v>
      </c>
      <c r="F15" s="44">
        <v>28</v>
      </c>
      <c r="G15" s="44">
        <f t="shared" si="0"/>
        <v>-20</v>
      </c>
      <c r="H15" s="44">
        <f t="shared" si="1"/>
        <v>1</v>
      </c>
      <c r="I15" s="45">
        <f>+F15/C15*100</f>
        <v>42.424242424242422</v>
      </c>
      <c r="J15" s="45">
        <f>+F15/D15*100</f>
        <v>58.333333333333336</v>
      </c>
      <c r="K15" s="45">
        <f>+F15/E15*100</f>
        <v>103.7037037037037</v>
      </c>
      <c r="M15" s="38"/>
      <c r="N15" s="46"/>
      <c r="O15" s="46"/>
      <c r="P15" s="47"/>
    </row>
    <row r="16" spans="1:16" s="33" customFormat="1" ht="15" customHeight="1" x14ac:dyDescent="0.2">
      <c r="A16" s="48" t="s">
        <v>11</v>
      </c>
      <c r="B16" s="49">
        <v>114830</v>
      </c>
      <c r="C16" s="49">
        <v>119630</v>
      </c>
      <c r="D16" s="50">
        <v>55850</v>
      </c>
      <c r="E16" s="50">
        <v>50012</v>
      </c>
      <c r="F16" s="50">
        <v>61481</v>
      </c>
      <c r="G16" s="44">
        <f t="shared" si="0"/>
        <v>5631</v>
      </c>
      <c r="H16" s="44">
        <f t="shared" si="1"/>
        <v>11469</v>
      </c>
      <c r="I16" s="45">
        <f>+F16/C16*100</f>
        <v>51.392627267407839</v>
      </c>
      <c r="J16" s="45">
        <f>+F16/D16*100</f>
        <v>110.08236347358998</v>
      </c>
      <c r="K16" s="45">
        <f>+F16/E16*100</f>
        <v>122.93249620091177</v>
      </c>
      <c r="M16" s="38"/>
      <c r="N16" s="46"/>
      <c r="O16" s="46"/>
      <c r="P16" s="47"/>
    </row>
    <row r="17" spans="1:16" s="33" customFormat="1" ht="15" customHeight="1" x14ac:dyDescent="0.2">
      <c r="A17" s="48" t="s">
        <v>12</v>
      </c>
      <c r="B17" s="44">
        <v>0</v>
      </c>
      <c r="C17" s="44">
        <v>0</v>
      </c>
      <c r="D17" s="44">
        <v>0</v>
      </c>
      <c r="E17" s="44">
        <v>-2</v>
      </c>
      <c r="F17" s="44">
        <v>0</v>
      </c>
      <c r="G17" s="44">
        <f t="shared" si="0"/>
        <v>0</v>
      </c>
      <c r="H17" s="44">
        <f t="shared" si="1"/>
        <v>2</v>
      </c>
      <c r="I17" s="45">
        <v>0</v>
      </c>
      <c r="J17" s="45">
        <v>0</v>
      </c>
      <c r="K17" s="45">
        <v>0</v>
      </c>
      <c r="L17" s="46"/>
      <c r="M17" s="46"/>
      <c r="N17" s="47"/>
    </row>
    <row r="18" spans="1:16" s="33" customFormat="1" ht="15" customHeight="1" x14ac:dyDescent="0.2">
      <c r="A18" s="51" t="s">
        <v>13</v>
      </c>
      <c r="B18" s="52">
        <f>+B13+B14+B15+B16+B17</f>
        <v>431934</v>
      </c>
      <c r="C18" s="52">
        <f>+C13+C14+C15+C16+C17</f>
        <v>422576</v>
      </c>
      <c r="D18" s="52">
        <f>+D13+D14+D15+D16+D17</f>
        <v>219986</v>
      </c>
      <c r="E18" s="52">
        <f>+E13+E14+E15+E16+E17</f>
        <v>198630</v>
      </c>
      <c r="F18" s="52">
        <f>+F13+F14+F15+F16+F17</f>
        <v>225981</v>
      </c>
      <c r="G18" s="53">
        <f t="shared" si="0"/>
        <v>5995</v>
      </c>
      <c r="H18" s="53">
        <f t="shared" si="1"/>
        <v>27351</v>
      </c>
      <c r="I18" s="54">
        <f>+F18/C18*100</f>
        <v>53.477007686191357</v>
      </c>
      <c r="J18" s="54">
        <f>+F18/D18*100</f>
        <v>102.72517342012672</v>
      </c>
      <c r="K18" s="54">
        <f>+F18/E18*100</f>
        <v>113.76982328953331</v>
      </c>
      <c r="M18" s="35"/>
      <c r="N18" s="46"/>
      <c r="O18" s="55"/>
      <c r="P18" s="47"/>
    </row>
    <row r="19" spans="1:16" ht="15" customHeight="1" x14ac:dyDescent="0.2">
      <c r="A19" s="56" t="s">
        <v>14</v>
      </c>
      <c r="B19" s="56"/>
      <c r="C19" s="56"/>
      <c r="D19" s="56"/>
      <c r="E19" s="56"/>
      <c r="F19" s="56"/>
      <c r="G19" s="56"/>
      <c r="H19" s="44"/>
      <c r="I19" s="56"/>
      <c r="J19" s="56"/>
      <c r="K19" s="56"/>
    </row>
    <row r="20" spans="1:16" ht="15" customHeight="1" x14ac:dyDescent="0.2">
      <c r="A20" s="56" t="s">
        <v>15</v>
      </c>
      <c r="B20" s="57">
        <v>4129448</v>
      </c>
      <c r="C20" s="57">
        <v>4129448</v>
      </c>
      <c r="D20" s="58">
        <v>2055899</v>
      </c>
      <c r="E20" s="59">
        <v>1948374</v>
      </c>
      <c r="F20" s="58">
        <v>2066280</v>
      </c>
      <c r="G20" s="44">
        <f>+F20-D20</f>
        <v>10381</v>
      </c>
      <c r="H20" s="44">
        <f t="shared" si="1"/>
        <v>117906</v>
      </c>
      <c r="I20" s="45">
        <f>+F20/C20*100</f>
        <v>50.03768058103649</v>
      </c>
      <c r="J20" s="45">
        <f>+F20/D20*100</f>
        <v>100.50493725615898</v>
      </c>
      <c r="K20" s="45">
        <f t="shared" ref="K20:K26" si="2">+F20/E20*100</f>
        <v>106.05150756476939</v>
      </c>
    </row>
    <row r="21" spans="1:16" ht="15" customHeight="1" x14ac:dyDescent="0.2">
      <c r="A21" s="56" t="s">
        <v>16</v>
      </c>
      <c r="B21" s="59">
        <v>212060</v>
      </c>
      <c r="C21" s="59">
        <v>212060</v>
      </c>
      <c r="D21" s="58">
        <v>105576</v>
      </c>
      <c r="E21" s="59">
        <v>94144</v>
      </c>
      <c r="F21" s="58">
        <v>68609</v>
      </c>
      <c r="G21" s="44">
        <f t="shared" ref="G21:G33" si="3">+F21-D21</f>
        <v>-36967</v>
      </c>
      <c r="H21" s="44">
        <f t="shared" si="1"/>
        <v>-25535</v>
      </c>
      <c r="I21" s="45">
        <f>+F21/C21*100</f>
        <v>32.353579175704986</v>
      </c>
      <c r="J21" s="45">
        <f>+F21/D21*100</f>
        <v>64.985413351519284</v>
      </c>
      <c r="K21" s="45">
        <f t="shared" si="2"/>
        <v>72.876657036029911</v>
      </c>
    </row>
    <row r="22" spans="1:16" ht="15" customHeight="1" x14ac:dyDescent="0.2">
      <c r="A22" s="56" t="s">
        <v>17</v>
      </c>
      <c r="B22" s="59">
        <v>433250</v>
      </c>
      <c r="C22" s="59">
        <v>433250</v>
      </c>
      <c r="D22" s="58">
        <v>215698</v>
      </c>
      <c r="E22" s="59">
        <v>205044</v>
      </c>
      <c r="F22" s="58">
        <v>214066</v>
      </c>
      <c r="G22" s="44">
        <f t="shared" si="3"/>
        <v>-1632</v>
      </c>
      <c r="H22" s="44">
        <f t="shared" si="1"/>
        <v>9022</v>
      </c>
      <c r="I22" s="45">
        <f>+F22/C22*100</f>
        <v>49.409347951529142</v>
      </c>
      <c r="J22" s="45">
        <f>+F22/D22*100</f>
        <v>99.243386586801918</v>
      </c>
      <c r="K22" s="45">
        <f t="shared" si="2"/>
        <v>104.40003121281285</v>
      </c>
    </row>
    <row r="23" spans="1:16" ht="15" customHeight="1" x14ac:dyDescent="0.2">
      <c r="A23" s="56" t="s">
        <v>18</v>
      </c>
      <c r="B23" s="59">
        <v>35157</v>
      </c>
      <c r="C23" s="59">
        <v>35157</v>
      </c>
      <c r="D23" s="58">
        <v>17503</v>
      </c>
      <c r="E23" s="59">
        <v>15678</v>
      </c>
      <c r="F23" s="58">
        <v>17169</v>
      </c>
      <c r="G23" s="44">
        <f t="shared" si="3"/>
        <v>-334</v>
      </c>
      <c r="H23" s="44">
        <f t="shared" si="1"/>
        <v>1491</v>
      </c>
      <c r="I23" s="45">
        <f>+F23/C23*100</f>
        <v>48.835224848536562</v>
      </c>
      <c r="J23" s="45">
        <f>+F23/D23*100</f>
        <v>98.091755699023025</v>
      </c>
      <c r="K23" s="45">
        <f t="shared" si="2"/>
        <v>109.51014159969384</v>
      </c>
    </row>
    <row r="24" spans="1:16" ht="15" customHeight="1" x14ac:dyDescent="0.2">
      <c r="A24" s="56" t="s">
        <v>19</v>
      </c>
      <c r="B24" s="59">
        <v>4177</v>
      </c>
      <c r="C24" s="59">
        <v>4177</v>
      </c>
      <c r="D24" s="58">
        <v>2080</v>
      </c>
      <c r="E24" s="59">
        <v>2066</v>
      </c>
      <c r="F24" s="58">
        <v>1873</v>
      </c>
      <c r="G24" s="44">
        <f t="shared" si="3"/>
        <v>-207</v>
      </c>
      <c r="H24" s="44">
        <f t="shared" si="1"/>
        <v>-193</v>
      </c>
      <c r="I24" s="45">
        <f>+F24/C24*100</f>
        <v>44.840794828824514</v>
      </c>
      <c r="J24" s="45">
        <f>+F24/D24*100</f>
        <v>90.04807692307692</v>
      </c>
      <c r="K24" s="45">
        <f t="shared" si="2"/>
        <v>90.658276863504355</v>
      </c>
    </row>
    <row r="25" spans="1:16" ht="15" customHeight="1" x14ac:dyDescent="0.2">
      <c r="A25" s="56" t="s">
        <v>20</v>
      </c>
      <c r="B25" s="59">
        <v>0</v>
      </c>
      <c r="C25" s="59">
        <v>0</v>
      </c>
      <c r="D25" s="58"/>
      <c r="E25" s="59">
        <v>61</v>
      </c>
      <c r="F25" s="58">
        <v>68</v>
      </c>
      <c r="G25" s="44">
        <f t="shared" si="3"/>
        <v>68</v>
      </c>
      <c r="H25" s="44">
        <f t="shared" si="1"/>
        <v>7</v>
      </c>
      <c r="I25" s="45">
        <v>0</v>
      </c>
      <c r="J25" s="45">
        <v>0</v>
      </c>
      <c r="K25" s="45">
        <f t="shared" si="2"/>
        <v>111.47540983606557</v>
      </c>
    </row>
    <row r="26" spans="1:16" ht="15" customHeight="1" x14ac:dyDescent="0.2">
      <c r="A26" s="60" t="s">
        <v>4</v>
      </c>
      <c r="B26" s="61">
        <f>B20+B21+B22+B23+B24+B25</f>
        <v>4814092</v>
      </c>
      <c r="C26" s="61">
        <f>C20+C21+C22+C23+C24+C25</f>
        <v>4814092</v>
      </c>
      <c r="D26" s="61">
        <f t="shared" ref="D26:F26" si="4">D20+D21+D22+D23+D24+D25</f>
        <v>2396756</v>
      </c>
      <c r="E26" s="61">
        <f>E20+E21+E22+E23+E24+E25</f>
        <v>2265367</v>
      </c>
      <c r="F26" s="61">
        <f t="shared" si="4"/>
        <v>2368065</v>
      </c>
      <c r="G26" s="53">
        <f>+F26-D26</f>
        <v>-28691</v>
      </c>
      <c r="H26" s="53">
        <f t="shared" si="1"/>
        <v>102698</v>
      </c>
      <c r="I26" s="54">
        <f>+F26/C26*100</f>
        <v>49.190273056684418</v>
      </c>
      <c r="J26" s="54">
        <f>+F26/D26*100</f>
        <v>98.802923618424231</v>
      </c>
      <c r="K26" s="54">
        <f t="shared" si="2"/>
        <v>104.53339348547057</v>
      </c>
    </row>
    <row r="27" spans="1:16" ht="15" customHeight="1" x14ac:dyDescent="0.2">
      <c r="A27" s="56" t="s">
        <v>21</v>
      </c>
      <c r="B27" s="59"/>
      <c r="C27" s="59"/>
      <c r="D27" s="59"/>
      <c r="E27" s="59"/>
      <c r="F27" s="59"/>
      <c r="G27" s="44"/>
      <c r="H27" s="44"/>
      <c r="I27" s="59"/>
      <c r="J27" s="59"/>
      <c r="K27" s="59"/>
    </row>
    <row r="28" spans="1:16" ht="15" customHeight="1" x14ac:dyDescent="0.2">
      <c r="A28" s="56" t="s">
        <v>22</v>
      </c>
      <c r="B28" s="59">
        <v>724390</v>
      </c>
      <c r="C28" s="59">
        <v>724390</v>
      </c>
      <c r="D28" s="58">
        <v>361209</v>
      </c>
      <c r="E28" s="59">
        <v>341351</v>
      </c>
      <c r="F28" s="58">
        <v>361313</v>
      </c>
      <c r="G28" s="44">
        <f t="shared" si="3"/>
        <v>104</v>
      </c>
      <c r="H28" s="44">
        <f t="shared" si="1"/>
        <v>19962</v>
      </c>
      <c r="I28" s="45">
        <f>+F28/C28*100</f>
        <v>49.878242383246594</v>
      </c>
      <c r="J28" s="45">
        <f>+F28/D28*100</f>
        <v>100.02879219510035</v>
      </c>
      <c r="K28" s="45">
        <f t="shared" ref="K28:K33" si="5">+F28/E28*100</f>
        <v>105.84793951094329</v>
      </c>
    </row>
    <row r="29" spans="1:16" ht="15" customHeight="1" x14ac:dyDescent="0.2">
      <c r="A29" s="56" t="s">
        <v>17</v>
      </c>
      <c r="B29" s="59">
        <v>110873</v>
      </c>
      <c r="C29" s="59">
        <v>110873</v>
      </c>
      <c r="D29" s="58">
        <v>55286</v>
      </c>
      <c r="E29" s="59">
        <v>51912</v>
      </c>
      <c r="F29" s="58">
        <v>53412</v>
      </c>
      <c r="G29" s="44">
        <f t="shared" si="3"/>
        <v>-1874</v>
      </c>
      <c r="H29" s="44">
        <f t="shared" si="1"/>
        <v>1500</v>
      </c>
      <c r="I29" s="45">
        <f>+F29/C29*100</f>
        <v>48.174036961207868</v>
      </c>
      <c r="J29" s="45">
        <f>+F29/D29*100</f>
        <v>96.610353434865971</v>
      </c>
      <c r="K29" s="45">
        <f t="shared" si="5"/>
        <v>102.88950531668979</v>
      </c>
    </row>
    <row r="30" spans="1:16" ht="15" customHeight="1" x14ac:dyDescent="0.2">
      <c r="A30" s="56" t="s">
        <v>23</v>
      </c>
      <c r="B30" s="59">
        <v>11492</v>
      </c>
      <c r="C30" s="59">
        <v>11492</v>
      </c>
      <c r="D30" s="58">
        <v>5731</v>
      </c>
      <c r="E30" s="59">
        <v>5090</v>
      </c>
      <c r="F30" s="58">
        <v>5721</v>
      </c>
      <c r="G30" s="44">
        <f t="shared" si="3"/>
        <v>-10</v>
      </c>
      <c r="H30" s="44">
        <f t="shared" si="1"/>
        <v>631</v>
      </c>
      <c r="I30" s="45">
        <f>+F30/C30*100</f>
        <v>49.782457361642884</v>
      </c>
      <c r="J30" s="45">
        <f>+F30/D30*100</f>
        <v>99.825510382132265</v>
      </c>
      <c r="K30" s="45">
        <f t="shared" si="5"/>
        <v>112.39685658153242</v>
      </c>
    </row>
    <row r="31" spans="1:16" ht="15" customHeight="1" x14ac:dyDescent="0.2">
      <c r="A31" s="56" t="s">
        <v>19</v>
      </c>
      <c r="B31" s="59">
        <v>43813</v>
      </c>
      <c r="C31" s="59">
        <v>43813</v>
      </c>
      <c r="D31" s="58">
        <v>21847</v>
      </c>
      <c r="E31" s="59">
        <v>20277</v>
      </c>
      <c r="F31" s="58">
        <v>20533</v>
      </c>
      <c r="G31" s="44">
        <f t="shared" si="3"/>
        <v>-1314</v>
      </c>
      <c r="H31" s="44">
        <f t="shared" si="1"/>
        <v>256</v>
      </c>
      <c r="I31" s="45">
        <f>+F31/C31*100</f>
        <v>46.865085705156005</v>
      </c>
      <c r="J31" s="45">
        <f>+F31/D31*100</f>
        <v>93.98544422575182</v>
      </c>
      <c r="K31" s="45">
        <f t="shared" si="5"/>
        <v>101.26251417862603</v>
      </c>
    </row>
    <row r="32" spans="1:16" ht="15" customHeight="1" x14ac:dyDescent="0.2">
      <c r="A32" s="56" t="s">
        <v>20</v>
      </c>
      <c r="B32" s="59">
        <v>0</v>
      </c>
      <c r="C32" s="59">
        <v>0</v>
      </c>
      <c r="D32" s="58"/>
      <c r="E32" s="59">
        <v>79</v>
      </c>
      <c r="F32" s="58">
        <v>108</v>
      </c>
      <c r="G32" s="44">
        <f t="shared" si="3"/>
        <v>108</v>
      </c>
      <c r="H32" s="44">
        <f t="shared" si="1"/>
        <v>29</v>
      </c>
      <c r="I32" s="45">
        <v>0</v>
      </c>
      <c r="J32" s="45">
        <v>0</v>
      </c>
      <c r="K32" s="45">
        <f t="shared" si="5"/>
        <v>136.70886075949366</v>
      </c>
    </row>
    <row r="33" spans="1:11" ht="15" customHeight="1" x14ac:dyDescent="0.2">
      <c r="A33" s="60" t="s">
        <v>4</v>
      </c>
      <c r="B33" s="61">
        <f>B28+B29+B30+B31+B32</f>
        <v>890568</v>
      </c>
      <c r="C33" s="61">
        <f>C28+C29+C30+C31+C32</f>
        <v>890568</v>
      </c>
      <c r="D33" s="61">
        <f t="shared" ref="D33:F33" si="6">D28+D29+D30+D31+D32</f>
        <v>444073</v>
      </c>
      <c r="E33" s="61">
        <f>E28+E29+E30+E31+E32</f>
        <v>418709</v>
      </c>
      <c r="F33" s="61">
        <f t="shared" si="6"/>
        <v>441087</v>
      </c>
      <c r="G33" s="53">
        <f t="shared" si="3"/>
        <v>-2986</v>
      </c>
      <c r="H33" s="53">
        <f t="shared" si="1"/>
        <v>22378</v>
      </c>
      <c r="I33" s="54">
        <f>+F33/C33*100</f>
        <v>49.528727733311776</v>
      </c>
      <c r="J33" s="54">
        <f>+F33/D33*100</f>
        <v>99.327588031697488</v>
      </c>
      <c r="K33" s="54">
        <f t="shared" si="5"/>
        <v>105.34452328466787</v>
      </c>
    </row>
    <row r="34" spans="1:11" ht="15" customHeight="1" x14ac:dyDescent="0.2">
      <c r="A34" s="56" t="s">
        <v>24</v>
      </c>
      <c r="B34" s="59"/>
      <c r="C34" s="59"/>
      <c r="D34" s="59"/>
      <c r="E34" s="56"/>
      <c r="F34" s="56"/>
      <c r="G34" s="56"/>
      <c r="H34" s="44"/>
      <c r="I34" s="59"/>
      <c r="J34" s="59"/>
      <c r="K34" s="59"/>
    </row>
    <row r="35" spans="1:11" ht="15" customHeight="1" x14ac:dyDescent="0.2">
      <c r="A35" s="56" t="s">
        <v>15</v>
      </c>
      <c r="B35" s="57">
        <f t="shared" ref="B35:F36" si="7">+B20</f>
        <v>4129448</v>
      </c>
      <c r="C35" s="57">
        <f t="shared" si="7"/>
        <v>4129448</v>
      </c>
      <c r="D35" s="57">
        <f t="shared" si="7"/>
        <v>2055899</v>
      </c>
      <c r="E35" s="57">
        <f t="shared" si="7"/>
        <v>1948374</v>
      </c>
      <c r="F35" s="57">
        <f t="shared" si="7"/>
        <v>2066280</v>
      </c>
      <c r="G35" s="44">
        <f>+F35-D35</f>
        <v>10381</v>
      </c>
      <c r="H35" s="44">
        <f t="shared" si="1"/>
        <v>117906</v>
      </c>
      <c r="I35" s="45">
        <f t="shared" ref="I35:I40" si="8">+F35/C35*100</f>
        <v>50.03768058103649</v>
      </c>
      <c r="J35" s="45">
        <f t="shared" ref="J35:J40" si="9">+F35/D35*100</f>
        <v>100.50493725615898</v>
      </c>
      <c r="K35" s="45">
        <f t="shared" ref="K35:K41" si="10">+F35/E35*100</f>
        <v>106.05150756476939</v>
      </c>
    </row>
    <row r="36" spans="1:11" ht="15" customHeight="1" x14ac:dyDescent="0.2">
      <c r="A36" s="56" t="s">
        <v>16</v>
      </c>
      <c r="B36" s="57">
        <f t="shared" si="7"/>
        <v>212060</v>
      </c>
      <c r="C36" s="57">
        <f t="shared" si="7"/>
        <v>212060</v>
      </c>
      <c r="D36" s="57">
        <f t="shared" si="7"/>
        <v>105576</v>
      </c>
      <c r="E36" s="57">
        <f t="shared" si="7"/>
        <v>94144</v>
      </c>
      <c r="F36" s="57">
        <f t="shared" si="7"/>
        <v>68609</v>
      </c>
      <c r="G36" s="44">
        <f t="shared" ref="G36:G41" si="11">+F36-D36</f>
        <v>-36967</v>
      </c>
      <c r="H36" s="44">
        <f t="shared" si="1"/>
        <v>-25535</v>
      </c>
      <c r="I36" s="45">
        <f t="shared" si="8"/>
        <v>32.353579175704986</v>
      </c>
      <c r="J36" s="45">
        <f t="shared" si="9"/>
        <v>64.985413351519284</v>
      </c>
      <c r="K36" s="45">
        <f t="shared" si="10"/>
        <v>72.876657036029911</v>
      </c>
    </row>
    <row r="37" spans="1:11" ht="15" customHeight="1" x14ac:dyDescent="0.2">
      <c r="A37" s="56" t="s">
        <v>22</v>
      </c>
      <c r="B37" s="57">
        <f>+B28</f>
        <v>724390</v>
      </c>
      <c r="C37" s="57">
        <f>+C28</f>
        <v>724390</v>
      </c>
      <c r="D37" s="57">
        <f>+D28</f>
        <v>361209</v>
      </c>
      <c r="E37" s="57">
        <f>+E28</f>
        <v>341351</v>
      </c>
      <c r="F37" s="57">
        <f>+F28</f>
        <v>361313</v>
      </c>
      <c r="G37" s="44">
        <f t="shared" si="11"/>
        <v>104</v>
      </c>
      <c r="H37" s="44">
        <f t="shared" si="1"/>
        <v>19962</v>
      </c>
      <c r="I37" s="45">
        <f t="shared" si="8"/>
        <v>49.878242383246594</v>
      </c>
      <c r="J37" s="45">
        <f t="shared" si="9"/>
        <v>100.02879219510035</v>
      </c>
      <c r="K37" s="45">
        <f t="shared" si="10"/>
        <v>105.84793951094329</v>
      </c>
    </row>
    <row r="38" spans="1:11" ht="15" customHeight="1" x14ac:dyDescent="0.2">
      <c r="A38" s="56" t="s">
        <v>17</v>
      </c>
      <c r="B38" s="57">
        <f t="shared" ref="B38:F41" si="12">+B22+B29</f>
        <v>544123</v>
      </c>
      <c r="C38" s="57">
        <f t="shared" si="12"/>
        <v>544123</v>
      </c>
      <c r="D38" s="57">
        <f t="shared" si="12"/>
        <v>270984</v>
      </c>
      <c r="E38" s="57">
        <f t="shared" si="12"/>
        <v>256956</v>
      </c>
      <c r="F38" s="57">
        <f t="shared" si="12"/>
        <v>267478</v>
      </c>
      <c r="G38" s="44">
        <f t="shared" si="11"/>
        <v>-3506</v>
      </c>
      <c r="H38" s="44">
        <f t="shared" si="1"/>
        <v>10522</v>
      </c>
      <c r="I38" s="45">
        <f t="shared" si="8"/>
        <v>49.157635314074206</v>
      </c>
      <c r="J38" s="45">
        <f t="shared" si="9"/>
        <v>98.706196675818504</v>
      </c>
      <c r="K38" s="45">
        <f t="shared" si="10"/>
        <v>104.0948644904186</v>
      </c>
    </row>
    <row r="39" spans="1:11" ht="15" customHeight="1" x14ac:dyDescent="0.2">
      <c r="A39" s="56" t="s">
        <v>18</v>
      </c>
      <c r="B39" s="57">
        <f t="shared" si="12"/>
        <v>46649</v>
      </c>
      <c r="C39" s="57">
        <f t="shared" si="12"/>
        <v>46649</v>
      </c>
      <c r="D39" s="57">
        <f t="shared" si="12"/>
        <v>23234</v>
      </c>
      <c r="E39" s="57">
        <f t="shared" si="12"/>
        <v>20768</v>
      </c>
      <c r="F39" s="57">
        <f t="shared" si="12"/>
        <v>22890</v>
      </c>
      <c r="G39" s="44">
        <f t="shared" si="11"/>
        <v>-344</v>
      </c>
      <c r="H39" s="44">
        <f t="shared" si="1"/>
        <v>2122</v>
      </c>
      <c r="I39" s="45">
        <f t="shared" si="8"/>
        <v>49.068575960899487</v>
      </c>
      <c r="J39" s="45">
        <f t="shared" si="9"/>
        <v>98.519411207712835</v>
      </c>
      <c r="K39" s="45">
        <f t="shared" si="10"/>
        <v>110.21764252696455</v>
      </c>
    </row>
    <row r="40" spans="1:11" ht="15" customHeight="1" x14ac:dyDescent="0.2">
      <c r="A40" s="56" t="s">
        <v>19</v>
      </c>
      <c r="B40" s="57">
        <f t="shared" si="12"/>
        <v>47990</v>
      </c>
      <c r="C40" s="57">
        <f t="shared" si="12"/>
        <v>47990</v>
      </c>
      <c r="D40" s="57">
        <f t="shared" si="12"/>
        <v>23927</v>
      </c>
      <c r="E40" s="57">
        <f t="shared" si="12"/>
        <v>22343</v>
      </c>
      <c r="F40" s="57">
        <f t="shared" si="12"/>
        <v>22406</v>
      </c>
      <c r="G40" s="44">
        <f t="shared" si="11"/>
        <v>-1521</v>
      </c>
      <c r="H40" s="44">
        <f t="shared" si="1"/>
        <v>63</v>
      </c>
      <c r="I40" s="45">
        <f t="shared" si="8"/>
        <v>46.68889351948323</v>
      </c>
      <c r="J40" s="45">
        <f t="shared" si="9"/>
        <v>93.643164625736617</v>
      </c>
      <c r="K40" s="45">
        <f t="shared" si="10"/>
        <v>100.2819675066016</v>
      </c>
    </row>
    <row r="41" spans="1:11" ht="15" customHeight="1" x14ac:dyDescent="0.2">
      <c r="A41" s="56" t="s">
        <v>20</v>
      </c>
      <c r="B41" s="57">
        <f t="shared" si="12"/>
        <v>0</v>
      </c>
      <c r="C41" s="57">
        <f t="shared" si="12"/>
        <v>0</v>
      </c>
      <c r="D41" s="57">
        <f t="shared" si="12"/>
        <v>0</v>
      </c>
      <c r="E41" s="57">
        <f t="shared" si="12"/>
        <v>140</v>
      </c>
      <c r="F41" s="57">
        <f t="shared" si="12"/>
        <v>176</v>
      </c>
      <c r="G41" s="44">
        <f t="shared" si="11"/>
        <v>176</v>
      </c>
      <c r="H41" s="44">
        <f t="shared" si="1"/>
        <v>36</v>
      </c>
      <c r="I41" s="45">
        <v>0</v>
      </c>
      <c r="J41" s="45">
        <v>0</v>
      </c>
      <c r="K41" s="45">
        <f t="shared" si="10"/>
        <v>125.71428571428571</v>
      </c>
    </row>
    <row r="42" spans="1:11" ht="15" customHeight="1" x14ac:dyDescent="0.2">
      <c r="A42" s="60" t="s">
        <v>25</v>
      </c>
      <c r="B42" s="61">
        <f>SUM(B35:B41)</f>
        <v>5704660</v>
      </c>
      <c r="C42" s="61">
        <f>SUM(C35:C41)</f>
        <v>5704660</v>
      </c>
      <c r="D42" s="61">
        <f>SUM(D35:D41)</f>
        <v>2840829</v>
      </c>
      <c r="E42" s="61">
        <f>SUM(E35:E41)</f>
        <v>2684076</v>
      </c>
      <c r="F42" s="61">
        <f>SUM(F35:F41)</f>
        <v>2809152</v>
      </c>
      <c r="G42" s="53">
        <f>+F42-D42</f>
        <v>-31677</v>
      </c>
      <c r="H42" s="53">
        <f t="shared" si="1"/>
        <v>125076</v>
      </c>
      <c r="I42" s="54">
        <f>+F42/C42*100</f>
        <v>49.243110018826712</v>
      </c>
      <c r="J42" s="54">
        <f>+F42/D42*100</f>
        <v>98.884938164176731</v>
      </c>
      <c r="K42" s="54">
        <f>+F42/E42*100</f>
        <v>104.65992766225696</v>
      </c>
    </row>
    <row r="43" spans="1:11" ht="15" customHeight="1" x14ac:dyDescent="0.2">
      <c r="A43" s="56" t="s">
        <v>26</v>
      </c>
      <c r="B43" s="56"/>
      <c r="C43" s="56"/>
      <c r="D43" s="56"/>
      <c r="E43" s="56"/>
      <c r="F43" s="56"/>
      <c r="G43" s="59"/>
      <c r="H43" s="44"/>
      <c r="I43" s="56"/>
      <c r="J43" s="56"/>
      <c r="K43" s="56"/>
    </row>
    <row r="44" spans="1:11" ht="15" customHeight="1" x14ac:dyDescent="0.2">
      <c r="A44" s="59" t="s">
        <v>27</v>
      </c>
      <c r="B44" s="59">
        <v>3291</v>
      </c>
      <c r="C44" s="59">
        <v>3291</v>
      </c>
      <c r="D44" s="59">
        <v>1676</v>
      </c>
      <c r="E44" s="57">
        <v>1585</v>
      </c>
      <c r="F44" s="57">
        <v>1746</v>
      </c>
      <c r="G44" s="44">
        <f>+F44-D44</f>
        <v>70</v>
      </c>
      <c r="H44" s="44">
        <f t="shared" si="1"/>
        <v>161</v>
      </c>
      <c r="I44" s="45">
        <f>+F44/C44*100</f>
        <v>53.053783044667277</v>
      </c>
      <c r="J44" s="45">
        <f>+F44/D44*100</f>
        <v>104.17661097852029</v>
      </c>
      <c r="K44" s="45">
        <f>+F44/E44*100</f>
        <v>110.15772870662461</v>
      </c>
    </row>
    <row r="45" spans="1:11" ht="15" customHeight="1" x14ac:dyDescent="0.2">
      <c r="A45" s="59" t="s">
        <v>28</v>
      </c>
      <c r="B45" s="59">
        <v>23863</v>
      </c>
      <c r="C45" s="59">
        <v>23863</v>
      </c>
      <c r="D45" s="59">
        <v>11838</v>
      </c>
      <c r="E45" s="57">
        <v>10913</v>
      </c>
      <c r="F45" s="57">
        <v>11079</v>
      </c>
      <c r="G45" s="44">
        <f t="shared" ref="G45:G57" si="13">+F45-D45</f>
        <v>-759</v>
      </c>
      <c r="H45" s="44">
        <f t="shared" si="1"/>
        <v>166</v>
      </c>
      <c r="I45" s="45">
        <f>+F45/C45*100</f>
        <v>46.427523781586558</v>
      </c>
      <c r="J45" s="45">
        <f>+F45/D45*100</f>
        <v>93.588443993917892</v>
      </c>
      <c r="K45" s="45">
        <f>+F45/E45*100</f>
        <v>101.52112159809401</v>
      </c>
    </row>
    <row r="46" spans="1:11" ht="15" customHeight="1" x14ac:dyDescent="0.2">
      <c r="A46" s="59" t="s">
        <v>29</v>
      </c>
      <c r="B46" s="59">
        <v>432</v>
      </c>
      <c r="C46" s="59">
        <v>432</v>
      </c>
      <c r="D46" s="59">
        <v>265</v>
      </c>
      <c r="E46" s="57">
        <v>165</v>
      </c>
      <c r="F46" s="57">
        <v>146</v>
      </c>
      <c r="G46" s="44">
        <f t="shared" si="13"/>
        <v>-119</v>
      </c>
      <c r="H46" s="44">
        <f t="shared" si="1"/>
        <v>-19</v>
      </c>
      <c r="I46" s="45">
        <f>+F46/C46*100</f>
        <v>33.796296296296298</v>
      </c>
      <c r="J46" s="45">
        <f>+F46/D46*100</f>
        <v>55.094339622641506</v>
      </c>
      <c r="K46" s="45">
        <f>+F46/E46*100</f>
        <v>88.484848484848484</v>
      </c>
    </row>
    <row r="47" spans="1:11" ht="15" customHeight="1" x14ac:dyDescent="0.2">
      <c r="A47" s="62" t="s">
        <v>30</v>
      </c>
      <c r="B47" s="62">
        <v>363</v>
      </c>
      <c r="C47" s="62">
        <v>363</v>
      </c>
      <c r="D47" s="59">
        <v>184</v>
      </c>
      <c r="E47" s="57">
        <v>162</v>
      </c>
      <c r="F47" s="57">
        <v>169</v>
      </c>
      <c r="G47" s="44">
        <f t="shared" si="13"/>
        <v>-15</v>
      </c>
      <c r="H47" s="44">
        <f t="shared" si="1"/>
        <v>7</v>
      </c>
      <c r="I47" s="45">
        <f>+F47/C47*100</f>
        <v>46.556473829201103</v>
      </c>
      <c r="J47" s="45">
        <f>+F47/D47*100</f>
        <v>91.847826086956516</v>
      </c>
      <c r="K47" s="45">
        <f>+F47/E47*100</f>
        <v>104.32098765432099</v>
      </c>
    </row>
    <row r="48" spans="1:11" ht="15" customHeight="1" x14ac:dyDescent="0.2">
      <c r="A48" s="62" t="s">
        <v>31</v>
      </c>
      <c r="B48" s="62">
        <v>595</v>
      </c>
      <c r="C48" s="62">
        <v>595</v>
      </c>
      <c r="D48" s="59">
        <v>324</v>
      </c>
      <c r="E48" s="57">
        <v>225</v>
      </c>
      <c r="F48" s="57">
        <v>382</v>
      </c>
      <c r="G48" s="44">
        <f t="shared" si="13"/>
        <v>58</v>
      </c>
      <c r="H48" s="44">
        <f t="shared" si="1"/>
        <v>157</v>
      </c>
      <c r="I48" s="45">
        <f>+F48/C48*100</f>
        <v>64.201680672268907</v>
      </c>
      <c r="J48" s="45">
        <f>+F48/D48*100</f>
        <v>117.90123456790123</v>
      </c>
      <c r="K48" s="45">
        <f>+F48/E48*100</f>
        <v>169.77777777777777</v>
      </c>
    </row>
    <row r="49" spans="1:11" ht="15" customHeight="1" x14ac:dyDescent="0.2">
      <c r="A49" s="62" t="s">
        <v>32</v>
      </c>
      <c r="B49" s="62">
        <v>0</v>
      </c>
      <c r="C49" s="62">
        <v>0</v>
      </c>
      <c r="D49" s="62">
        <v>0</v>
      </c>
      <c r="E49" s="57">
        <v>0</v>
      </c>
      <c r="F49" s="57">
        <v>0</v>
      </c>
      <c r="G49" s="44">
        <f t="shared" si="13"/>
        <v>0</v>
      </c>
      <c r="H49" s="44">
        <f t="shared" si="1"/>
        <v>0</v>
      </c>
      <c r="I49" s="44">
        <f t="shared" si="1"/>
        <v>0</v>
      </c>
      <c r="J49" s="44">
        <f t="shared" si="1"/>
        <v>0</v>
      </c>
      <c r="K49" s="44">
        <f t="shared" si="1"/>
        <v>0</v>
      </c>
    </row>
    <row r="50" spans="1:11" ht="15" customHeight="1" x14ac:dyDescent="0.2">
      <c r="A50" s="56" t="s">
        <v>33</v>
      </c>
      <c r="B50" s="59">
        <v>0</v>
      </c>
      <c r="C50" s="59">
        <v>0</v>
      </c>
      <c r="D50" s="59">
        <v>0</v>
      </c>
      <c r="E50" s="57">
        <v>0</v>
      </c>
      <c r="F50" s="57">
        <v>0</v>
      </c>
      <c r="G50" s="44">
        <f t="shared" si="13"/>
        <v>0</v>
      </c>
      <c r="H50" s="44">
        <f t="shared" si="1"/>
        <v>0</v>
      </c>
      <c r="I50" s="44">
        <f t="shared" si="1"/>
        <v>0</v>
      </c>
      <c r="J50" s="44">
        <f t="shared" si="1"/>
        <v>0</v>
      </c>
      <c r="K50" s="44">
        <f t="shared" si="1"/>
        <v>0</v>
      </c>
    </row>
    <row r="51" spans="1:11" s="65" customFormat="1" ht="31.5" customHeight="1" x14ac:dyDescent="0.2">
      <c r="A51" s="63" t="s">
        <v>34</v>
      </c>
      <c r="B51" s="63">
        <v>15010</v>
      </c>
      <c r="C51" s="63">
        <v>15010</v>
      </c>
      <c r="D51" s="63">
        <v>7916</v>
      </c>
      <c r="E51" s="64">
        <v>7204</v>
      </c>
      <c r="F51" s="64">
        <v>7196</v>
      </c>
      <c r="G51" s="49">
        <f t="shared" si="13"/>
        <v>-720</v>
      </c>
      <c r="H51" s="44">
        <f t="shared" si="1"/>
        <v>-8</v>
      </c>
      <c r="I51" s="49">
        <f>+F51/C51*100</f>
        <v>47.941372418387743</v>
      </c>
      <c r="J51" s="49">
        <f>+F51/D51*100</f>
        <v>90.904497220818598</v>
      </c>
      <c r="K51" s="49">
        <f t="shared" ref="K51:K57" si="14">+F51/E51*100</f>
        <v>99.888950583009432</v>
      </c>
    </row>
    <row r="52" spans="1:11" ht="15" customHeight="1" x14ac:dyDescent="0.2">
      <c r="A52" s="56" t="s">
        <v>35</v>
      </c>
      <c r="B52" s="59">
        <v>118</v>
      </c>
      <c r="C52" s="59">
        <v>118</v>
      </c>
      <c r="D52" s="59">
        <v>75</v>
      </c>
      <c r="E52" s="57">
        <v>48</v>
      </c>
      <c r="F52" s="57">
        <v>50</v>
      </c>
      <c r="G52" s="44">
        <f t="shared" si="13"/>
        <v>-25</v>
      </c>
      <c r="H52" s="44">
        <f t="shared" si="1"/>
        <v>2</v>
      </c>
      <c r="I52" s="45">
        <f>+F52/C52*100</f>
        <v>42.372881355932201</v>
      </c>
      <c r="J52" s="45">
        <f>+F52/D52*100</f>
        <v>66.666666666666657</v>
      </c>
      <c r="K52" s="45">
        <f t="shared" si="14"/>
        <v>104.16666666666667</v>
      </c>
    </row>
    <row r="53" spans="1:11" ht="15" customHeight="1" x14ac:dyDescent="0.2">
      <c r="A53" s="56" t="s">
        <v>36</v>
      </c>
      <c r="B53" s="59">
        <v>100</v>
      </c>
      <c r="C53" s="59">
        <v>100</v>
      </c>
      <c r="D53" s="59">
        <v>68</v>
      </c>
      <c r="E53" s="57">
        <v>31</v>
      </c>
      <c r="F53" s="57">
        <v>36</v>
      </c>
      <c r="G53" s="44">
        <f t="shared" si="13"/>
        <v>-32</v>
      </c>
      <c r="H53" s="44">
        <f t="shared" si="1"/>
        <v>5</v>
      </c>
      <c r="I53" s="45">
        <f>+F53/C53*100</f>
        <v>36</v>
      </c>
      <c r="J53" s="45">
        <f>+F53/D53*100</f>
        <v>52.941176470588239</v>
      </c>
      <c r="K53" s="45">
        <f t="shared" si="14"/>
        <v>116.12903225806453</v>
      </c>
    </row>
    <row r="54" spans="1:11" ht="15" customHeight="1" x14ac:dyDescent="0.2">
      <c r="A54" s="56" t="s">
        <v>37</v>
      </c>
      <c r="B54" s="59">
        <v>1579</v>
      </c>
      <c r="C54" s="59">
        <v>1579</v>
      </c>
      <c r="D54" s="59">
        <v>811</v>
      </c>
      <c r="E54" s="57">
        <v>844</v>
      </c>
      <c r="F54" s="57">
        <v>192</v>
      </c>
      <c r="G54" s="44">
        <f t="shared" si="13"/>
        <v>-619</v>
      </c>
      <c r="H54" s="44">
        <f t="shared" si="1"/>
        <v>-652</v>
      </c>
      <c r="I54" s="45">
        <f>+F54/C54*100</f>
        <v>12.159594680177326</v>
      </c>
      <c r="J54" s="45">
        <f>+F54/D54*100</f>
        <v>23.674475955610358</v>
      </c>
      <c r="K54" s="45">
        <f t="shared" si="14"/>
        <v>22.748815165876778</v>
      </c>
    </row>
    <row r="55" spans="1:11" ht="15" customHeight="1" x14ac:dyDescent="0.2">
      <c r="A55" s="56" t="s">
        <v>38</v>
      </c>
      <c r="B55" s="59">
        <v>0</v>
      </c>
      <c r="C55" s="59">
        <v>0</v>
      </c>
      <c r="D55" s="59">
        <v>0</v>
      </c>
      <c r="E55" s="66">
        <v>-45</v>
      </c>
      <c r="F55" s="66">
        <v>-72</v>
      </c>
      <c r="G55" s="44">
        <f t="shared" si="13"/>
        <v>-72</v>
      </c>
      <c r="H55" s="44">
        <f t="shared" si="1"/>
        <v>-27</v>
      </c>
      <c r="I55" s="45">
        <v>0</v>
      </c>
      <c r="J55" s="45">
        <v>0</v>
      </c>
      <c r="K55" s="45">
        <f t="shared" si="14"/>
        <v>160</v>
      </c>
    </row>
    <row r="56" spans="1:11" ht="15" customHeight="1" x14ac:dyDescent="0.2">
      <c r="A56" s="67" t="s">
        <v>39</v>
      </c>
      <c r="B56" s="59">
        <v>2325</v>
      </c>
      <c r="C56" s="59">
        <v>2325</v>
      </c>
      <c r="D56" s="59">
        <v>1145</v>
      </c>
      <c r="E56" s="68">
        <v>1095</v>
      </c>
      <c r="F56" s="68">
        <v>1106</v>
      </c>
      <c r="G56" s="44">
        <f t="shared" si="13"/>
        <v>-39</v>
      </c>
      <c r="H56" s="44">
        <f t="shared" si="1"/>
        <v>11</v>
      </c>
      <c r="I56" s="45">
        <f>+F56/C56*100</f>
        <v>47.56989247311828</v>
      </c>
      <c r="J56" s="45">
        <f>+F56/D56*100</f>
        <v>96.593886462882097</v>
      </c>
      <c r="K56" s="45">
        <f t="shared" si="14"/>
        <v>101.00456621004565</v>
      </c>
    </row>
    <row r="57" spans="1:11" ht="15" customHeight="1" x14ac:dyDescent="0.2">
      <c r="A57" s="67" t="s">
        <v>25</v>
      </c>
      <c r="B57" s="61">
        <f>+B44+B45+B46+B47+B48+B49+B50+B51+B52+B53+B54+B55+B56</f>
        <v>47676</v>
      </c>
      <c r="C57" s="61">
        <f>+C44+C45+C46+C47+C48+C49+C50+C51+C52+C53+C54+C55+C56</f>
        <v>47676</v>
      </c>
      <c r="D57" s="61">
        <f t="shared" ref="D57:F57" si="15">+D44+D45+D46+D47+D48+D49+D50+D51+D52+D53+D54+D55+D56</f>
        <v>24302</v>
      </c>
      <c r="E57" s="61">
        <f t="shared" si="15"/>
        <v>22227</v>
      </c>
      <c r="F57" s="61">
        <f t="shared" si="15"/>
        <v>22030</v>
      </c>
      <c r="G57" s="53">
        <f t="shared" si="13"/>
        <v>-2272</v>
      </c>
      <c r="H57" s="53">
        <f t="shared" si="1"/>
        <v>-197</v>
      </c>
      <c r="I57" s="54">
        <f>+F57/C57*100</f>
        <v>46.207735548284248</v>
      </c>
      <c r="J57" s="54">
        <f>+F57/D57*100</f>
        <v>90.650975228376268</v>
      </c>
      <c r="K57" s="54">
        <f t="shared" si="14"/>
        <v>99.113690556530344</v>
      </c>
    </row>
    <row r="58" spans="1:11" ht="15" customHeight="1" x14ac:dyDescent="0.2">
      <c r="A58" s="69" t="s">
        <v>40</v>
      </c>
      <c r="B58" s="59"/>
      <c r="C58" s="59"/>
      <c r="D58" s="59"/>
      <c r="E58" s="59"/>
      <c r="F58" s="59"/>
      <c r="G58" s="59"/>
      <c r="H58" s="44"/>
      <c r="I58" s="70"/>
      <c r="J58" s="70"/>
      <c r="K58" s="71"/>
    </row>
    <row r="59" spans="1:11" ht="15" customHeight="1" x14ac:dyDescent="0.2">
      <c r="A59" s="72" t="s">
        <v>41</v>
      </c>
      <c r="B59" s="73">
        <v>2349</v>
      </c>
      <c r="C59" s="73">
        <v>2349</v>
      </c>
      <c r="D59" s="73">
        <v>1232</v>
      </c>
      <c r="E59" s="73">
        <v>2062</v>
      </c>
      <c r="F59" s="73">
        <v>3688</v>
      </c>
      <c r="G59" s="44">
        <f>+F59-D59</f>
        <v>2456</v>
      </c>
      <c r="H59" s="44">
        <f t="shared" si="1"/>
        <v>1626</v>
      </c>
      <c r="I59" s="45">
        <f>+F59/C59*100</f>
        <v>157.00297999148574</v>
      </c>
      <c r="J59" s="45">
        <f>+F59/D59*100</f>
        <v>299.35064935064935</v>
      </c>
      <c r="K59" s="45">
        <f>+F59/E59*100</f>
        <v>178.85548011639185</v>
      </c>
    </row>
    <row r="60" spans="1:11" ht="15" customHeight="1" x14ac:dyDescent="0.2">
      <c r="A60" s="74" t="s">
        <v>42</v>
      </c>
      <c r="B60" s="75">
        <v>38724</v>
      </c>
      <c r="C60" s="75">
        <v>38724</v>
      </c>
      <c r="D60" s="75">
        <v>18935</v>
      </c>
      <c r="E60" s="75">
        <v>14225</v>
      </c>
      <c r="F60" s="75">
        <v>13999</v>
      </c>
      <c r="G60" s="44">
        <f>+F60-D60</f>
        <v>-4936</v>
      </c>
      <c r="H60" s="44">
        <f t="shared" si="1"/>
        <v>-226</v>
      </c>
      <c r="I60" s="45">
        <f>+F60/C60*100</f>
        <v>36.150707571531868</v>
      </c>
      <c r="J60" s="45">
        <f>+F60/D60*100</f>
        <v>73.931872194349097</v>
      </c>
      <c r="K60" s="45">
        <f>+F60/E60*100</f>
        <v>98.411247803163448</v>
      </c>
    </row>
    <row r="61" spans="1:11" ht="15" customHeight="1" x14ac:dyDescent="0.2">
      <c r="A61" s="76" t="s">
        <v>43</v>
      </c>
      <c r="B61" s="77">
        <f>+B59+B60</f>
        <v>41073</v>
      </c>
      <c r="C61" s="77">
        <f>+C59+C60</f>
        <v>41073</v>
      </c>
      <c r="D61" s="77">
        <f>+D59+D60</f>
        <v>20167</v>
      </c>
      <c r="E61" s="77">
        <f>+E59+E60</f>
        <v>16287</v>
      </c>
      <c r="F61" s="77">
        <f>+F59+F60</f>
        <v>17687</v>
      </c>
      <c r="G61" s="53">
        <f>+F61-D61</f>
        <v>-2480</v>
      </c>
      <c r="H61" s="53">
        <f t="shared" si="1"/>
        <v>1400</v>
      </c>
      <c r="I61" s="54">
        <f>+F61/C61*100</f>
        <v>43.062352396951766</v>
      </c>
      <c r="J61" s="54">
        <f>+F61/D61*100</f>
        <v>87.702682600287602</v>
      </c>
      <c r="K61" s="54">
        <f>+F61/E61*100</f>
        <v>108.59581261128508</v>
      </c>
    </row>
    <row r="62" spans="1:11" ht="18" customHeight="1" x14ac:dyDescent="0.2">
      <c r="A62" s="56" t="s">
        <v>44</v>
      </c>
      <c r="B62" s="56"/>
      <c r="C62" s="56"/>
      <c r="D62" s="56"/>
      <c r="E62" s="56"/>
      <c r="F62" s="56"/>
      <c r="G62" s="56"/>
      <c r="H62" s="44"/>
      <c r="I62" s="70"/>
      <c r="J62" s="70"/>
      <c r="K62" s="71"/>
    </row>
    <row r="63" spans="1:11" ht="14.25" customHeight="1" x14ac:dyDescent="0.2">
      <c r="A63" s="78" t="s">
        <v>45</v>
      </c>
      <c r="B63" s="59">
        <v>170171</v>
      </c>
      <c r="C63" s="59">
        <v>169905</v>
      </c>
      <c r="D63" s="59">
        <v>86651</v>
      </c>
      <c r="E63" s="59">
        <v>80393</v>
      </c>
      <c r="F63" s="59">
        <v>88006</v>
      </c>
      <c r="G63" s="44">
        <f>+F63-D63</f>
        <v>1355</v>
      </c>
      <c r="H63" s="44">
        <f t="shared" si="1"/>
        <v>7613</v>
      </c>
      <c r="I63" s="45">
        <f>+F63/C63*100</f>
        <v>51.797180777493303</v>
      </c>
      <c r="J63" s="45">
        <f>+F63/D63*100</f>
        <v>101.56374421530046</v>
      </c>
      <c r="K63" s="45">
        <f>+F63/E63*100</f>
        <v>109.46972995161271</v>
      </c>
    </row>
    <row r="64" spans="1:11" ht="15" customHeight="1" x14ac:dyDescent="0.2">
      <c r="A64" s="78" t="s">
        <v>46</v>
      </c>
      <c r="B64" s="59">
        <v>0</v>
      </c>
      <c r="C64" s="59">
        <v>0</v>
      </c>
      <c r="D64" s="59">
        <v>0</v>
      </c>
      <c r="E64" s="59">
        <v>-92</v>
      </c>
      <c r="F64" s="59">
        <v>-104</v>
      </c>
      <c r="G64" s="44">
        <f>+F64-D64</f>
        <v>-104</v>
      </c>
      <c r="H64" s="44">
        <f t="shared" si="1"/>
        <v>-12</v>
      </c>
      <c r="I64" s="45">
        <v>0</v>
      </c>
      <c r="J64" s="45">
        <v>0</v>
      </c>
      <c r="K64" s="45">
        <f>+F64/E64*100</f>
        <v>113.04347826086956</v>
      </c>
    </row>
    <row r="65" spans="1:11" ht="15" customHeight="1" x14ac:dyDescent="0.2">
      <c r="A65" s="78" t="s">
        <v>47</v>
      </c>
      <c r="B65" s="59">
        <v>0</v>
      </c>
      <c r="C65" s="59">
        <v>0</v>
      </c>
      <c r="D65" s="59">
        <v>0</v>
      </c>
      <c r="E65" s="59">
        <v>6</v>
      </c>
      <c r="F65" s="59">
        <v>8</v>
      </c>
      <c r="G65" s="44">
        <f>+F65-D65</f>
        <v>8</v>
      </c>
      <c r="H65" s="44">
        <f t="shared" si="1"/>
        <v>2</v>
      </c>
      <c r="I65" s="45">
        <v>0</v>
      </c>
      <c r="J65" s="45">
        <v>0</v>
      </c>
      <c r="K65" s="45">
        <f>+F65/E65*100</f>
        <v>133.33333333333331</v>
      </c>
    </row>
    <row r="66" spans="1:11" ht="17.25" customHeight="1" x14ac:dyDescent="0.2">
      <c r="A66" s="79" t="s">
        <v>25</v>
      </c>
      <c r="B66" s="61">
        <f>SUM(B63:B65)</f>
        <v>170171</v>
      </c>
      <c r="C66" s="61">
        <f>SUM(C63:C65)</f>
        <v>169905</v>
      </c>
      <c r="D66" s="61">
        <f>SUM(D63:D65)</f>
        <v>86651</v>
      </c>
      <c r="E66" s="61">
        <f>SUM(E63:E65)</f>
        <v>80307</v>
      </c>
      <c r="F66" s="61">
        <f>SUM(F63:F65)</f>
        <v>87910</v>
      </c>
      <c r="G66" s="53">
        <f>+F66-D66</f>
        <v>1259</v>
      </c>
      <c r="H66" s="53">
        <f t="shared" si="1"/>
        <v>7603</v>
      </c>
      <c r="I66" s="54">
        <f>+F66/C66*100</f>
        <v>51.740678614519872</v>
      </c>
      <c r="J66" s="54">
        <f>+F66/D66*100</f>
        <v>101.45295495724227</v>
      </c>
      <c r="K66" s="54">
        <f>+F66/E66*100</f>
        <v>109.46741878043009</v>
      </c>
    </row>
    <row r="68" spans="1:11" ht="15" customHeight="1" x14ac:dyDescent="0.2">
      <c r="F68" s="80"/>
    </row>
    <row r="69" spans="1:11" ht="15" customHeight="1" x14ac:dyDescent="0.2">
      <c r="A69" s="12"/>
    </row>
    <row r="70" spans="1:11" ht="15" customHeight="1" x14ac:dyDescent="0.2">
      <c r="A70" s="12"/>
    </row>
  </sheetData>
  <pageMargins left="0.15748031496062992" right="0.23622047244094491" top="0.98425196850393704" bottom="0.98425196850393704" header="0.51181102362204722" footer="0.51181102362204722"/>
  <pageSetup paperSize="9" scale="55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L27"/>
  <sheetViews>
    <sheetView workbookViewId="0">
      <selection activeCell="A6" sqref="A6:H20"/>
    </sheetView>
  </sheetViews>
  <sheetFormatPr defaultColWidth="7.85546875" defaultRowHeight="15" x14ac:dyDescent="0.2"/>
  <cols>
    <col min="1" max="1" width="44.5703125" style="17" customWidth="1"/>
    <col min="2" max="7" width="11.140625" style="17" customWidth="1"/>
    <col min="8" max="8" width="15.85546875" style="17" customWidth="1"/>
    <col min="9" max="9" width="13.42578125" style="17" customWidth="1"/>
    <col min="10" max="10" width="11.28515625" style="17" customWidth="1"/>
    <col min="11" max="16384" width="7.85546875" style="17"/>
  </cols>
  <sheetData>
    <row r="6" spans="1:10" ht="19.5" customHeight="1" x14ac:dyDescent="0.2">
      <c r="A6" s="17" t="s">
        <v>91</v>
      </c>
    </row>
    <row r="7" spans="1:10" x14ac:dyDescent="0.2">
      <c r="H7" s="18" t="s">
        <v>3</v>
      </c>
    </row>
    <row r="8" spans="1:10" ht="35.25" customHeight="1" x14ac:dyDescent="0.2">
      <c r="A8" s="19" t="s">
        <v>1</v>
      </c>
      <c r="B8" s="20" t="s">
        <v>94</v>
      </c>
      <c r="C8" s="20" t="s">
        <v>95</v>
      </c>
      <c r="D8" s="20" t="s">
        <v>96</v>
      </c>
      <c r="E8" s="20" t="s">
        <v>97</v>
      </c>
      <c r="F8" s="20" t="s">
        <v>98</v>
      </c>
      <c r="G8" s="20" t="s">
        <v>156</v>
      </c>
      <c r="H8" s="20" t="s">
        <v>161</v>
      </c>
    </row>
    <row r="9" spans="1:10" ht="22.5" customHeight="1" x14ac:dyDescent="0.2">
      <c r="A9" s="21" t="s">
        <v>48</v>
      </c>
      <c r="B9" s="22">
        <f t="shared" ref="B9:G9" si="0">+B11+B12+B13+B14+B15+B16+B17+B18</f>
        <v>501198</v>
      </c>
      <c r="C9" s="22">
        <f t="shared" si="0"/>
        <v>541583</v>
      </c>
      <c r="D9" s="22">
        <f t="shared" si="0"/>
        <v>573953</v>
      </c>
      <c r="E9" s="22">
        <f t="shared" si="0"/>
        <v>529942</v>
      </c>
      <c r="F9" s="22">
        <f t="shared" si="0"/>
        <v>510948</v>
      </c>
      <c r="G9" s="22">
        <f t="shared" si="0"/>
        <v>557531</v>
      </c>
      <c r="H9" s="22">
        <f>SUM(B9:G9)</f>
        <v>3215155</v>
      </c>
    </row>
    <row r="10" spans="1:10" ht="22.5" customHeight="1" x14ac:dyDescent="0.2">
      <c r="A10" s="21" t="s">
        <v>2</v>
      </c>
      <c r="B10" s="22"/>
      <c r="C10" s="22"/>
      <c r="D10" s="22"/>
      <c r="E10" s="22"/>
      <c r="F10" s="22"/>
      <c r="G10" s="22"/>
      <c r="H10" s="22"/>
    </row>
    <row r="11" spans="1:10" ht="22.5" customHeight="1" x14ac:dyDescent="0.2">
      <c r="A11" s="21" t="s">
        <v>49</v>
      </c>
      <c r="B11" s="22">
        <v>36253</v>
      </c>
      <c r="C11" s="22">
        <v>39972</v>
      </c>
      <c r="D11" s="22">
        <v>40288</v>
      </c>
      <c r="E11" s="22">
        <v>39837</v>
      </c>
      <c r="F11" s="22">
        <v>35139</v>
      </c>
      <c r="G11" s="22">
        <v>34492</v>
      </c>
      <c r="H11" s="22">
        <f t="shared" ref="H11:H20" si="1">SUM(B11:G11)</f>
        <v>225981</v>
      </c>
      <c r="I11" s="23"/>
      <c r="J11" s="24"/>
    </row>
    <row r="12" spans="1:10" ht="22.5" customHeight="1" x14ac:dyDescent="0.2">
      <c r="A12" s="21" t="s">
        <v>50</v>
      </c>
      <c r="B12" s="22">
        <v>367612</v>
      </c>
      <c r="C12" s="22">
        <v>398512</v>
      </c>
      <c r="D12" s="22">
        <v>420524</v>
      </c>
      <c r="E12" s="22">
        <v>386273</v>
      </c>
      <c r="F12" s="22">
        <v>378037</v>
      </c>
      <c r="G12" s="22">
        <v>417107</v>
      </c>
      <c r="H12" s="22">
        <f t="shared" si="1"/>
        <v>2368065</v>
      </c>
      <c r="I12" s="23"/>
      <c r="J12" s="24"/>
    </row>
    <row r="13" spans="1:10" ht="22.5" customHeight="1" x14ac:dyDescent="0.2">
      <c r="A13" s="21" t="s">
        <v>51</v>
      </c>
      <c r="B13" s="22">
        <v>68335</v>
      </c>
      <c r="C13" s="22">
        <v>74552</v>
      </c>
      <c r="D13" s="22">
        <v>78769</v>
      </c>
      <c r="E13" s="22">
        <v>72035</v>
      </c>
      <c r="F13" s="22">
        <v>70158</v>
      </c>
      <c r="G13" s="22">
        <v>77238</v>
      </c>
      <c r="H13" s="22">
        <f t="shared" si="1"/>
        <v>441087</v>
      </c>
      <c r="I13" s="25"/>
      <c r="J13" s="24"/>
    </row>
    <row r="14" spans="1:10" ht="22.5" customHeight="1" x14ac:dyDescent="0.2">
      <c r="A14" s="21" t="s">
        <v>52</v>
      </c>
      <c r="B14" s="22">
        <v>3607</v>
      </c>
      <c r="C14" s="22">
        <v>3488</v>
      </c>
      <c r="D14" s="22">
        <v>3711</v>
      </c>
      <c r="E14" s="22">
        <v>3713</v>
      </c>
      <c r="F14" s="22">
        <v>3832</v>
      </c>
      <c r="G14" s="22">
        <v>3679</v>
      </c>
      <c r="H14" s="22">
        <f t="shared" si="1"/>
        <v>22030</v>
      </c>
      <c r="I14" s="25"/>
      <c r="J14" s="24"/>
    </row>
    <row r="15" spans="1:10" ht="22.5" customHeight="1" x14ac:dyDescent="0.2">
      <c r="A15" s="21" t="s">
        <v>53</v>
      </c>
      <c r="B15" s="22">
        <v>2423</v>
      </c>
      <c r="C15" s="22">
        <v>1007</v>
      </c>
      <c r="D15" s="22">
        <v>7610</v>
      </c>
      <c r="E15" s="22">
        <v>3174</v>
      </c>
      <c r="F15" s="22">
        <v>1481</v>
      </c>
      <c r="G15" s="22">
        <v>1992</v>
      </c>
      <c r="H15" s="22">
        <f t="shared" si="1"/>
        <v>17687</v>
      </c>
      <c r="I15" s="25"/>
      <c r="J15" s="24"/>
    </row>
    <row r="16" spans="1:10" ht="22.5" customHeight="1" x14ac:dyDescent="0.2">
      <c r="A16" s="21" t="s">
        <v>54</v>
      </c>
      <c r="B16" s="22">
        <v>14361</v>
      </c>
      <c r="C16" s="22">
        <v>15389</v>
      </c>
      <c r="D16" s="22">
        <v>14709</v>
      </c>
      <c r="E16" s="22">
        <v>14921</v>
      </c>
      <c r="F16" s="22">
        <v>13942</v>
      </c>
      <c r="G16" s="22">
        <v>14588</v>
      </c>
      <c r="H16" s="22">
        <f t="shared" si="1"/>
        <v>87910</v>
      </c>
      <c r="J16" s="24"/>
    </row>
    <row r="17" spans="1:12" ht="22.5" customHeight="1" x14ac:dyDescent="0.2">
      <c r="A17" s="21" t="s">
        <v>83</v>
      </c>
      <c r="B17" s="22">
        <v>0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  <c r="H17" s="22">
        <f t="shared" si="1"/>
        <v>0</v>
      </c>
      <c r="J17" s="24"/>
    </row>
    <row r="18" spans="1:12" ht="22.5" customHeight="1" x14ac:dyDescent="0.2">
      <c r="A18" s="21" t="s">
        <v>55</v>
      </c>
      <c r="B18" s="22">
        <v>8607</v>
      </c>
      <c r="C18" s="22">
        <f>+C19+C20</f>
        <v>8663</v>
      </c>
      <c r="D18" s="22">
        <v>8342</v>
      </c>
      <c r="E18" s="22">
        <v>9989</v>
      </c>
      <c r="F18" s="22">
        <v>8359</v>
      </c>
      <c r="G18" s="22">
        <v>8435</v>
      </c>
      <c r="H18" s="22">
        <f t="shared" si="1"/>
        <v>52395</v>
      </c>
      <c r="I18" s="25"/>
      <c r="J18" s="24"/>
      <c r="K18" s="23"/>
    </row>
    <row r="19" spans="1:12" ht="22.5" customHeight="1" x14ac:dyDescent="0.2">
      <c r="A19" s="21" t="s">
        <v>56</v>
      </c>
      <c r="B19" s="22">
        <v>40</v>
      </c>
      <c r="C19" s="22">
        <v>146</v>
      </c>
      <c r="D19" s="22">
        <v>5</v>
      </c>
      <c r="E19" s="22">
        <v>183</v>
      </c>
      <c r="F19" s="22">
        <v>61</v>
      </c>
      <c r="G19" s="22">
        <v>59</v>
      </c>
      <c r="H19" s="22">
        <f t="shared" si="1"/>
        <v>494</v>
      </c>
      <c r="I19" s="25"/>
      <c r="J19" s="24"/>
      <c r="K19" s="23"/>
      <c r="L19" s="23"/>
    </row>
    <row r="20" spans="1:12" ht="22.5" customHeight="1" x14ac:dyDescent="0.2">
      <c r="A20" s="21" t="s">
        <v>57</v>
      </c>
      <c r="B20" s="22">
        <v>8567</v>
      </c>
      <c r="C20" s="22">
        <v>8517</v>
      </c>
      <c r="D20" s="22">
        <v>8337</v>
      </c>
      <c r="E20" s="22">
        <v>9806</v>
      </c>
      <c r="F20" s="22">
        <v>8298</v>
      </c>
      <c r="G20" s="22">
        <v>8376</v>
      </c>
      <c r="H20" s="22">
        <f t="shared" si="1"/>
        <v>51901</v>
      </c>
      <c r="I20" s="25"/>
      <c r="J20" s="24"/>
      <c r="K20" s="23"/>
    </row>
    <row r="21" spans="1:12" ht="15.75" customHeight="1" x14ac:dyDescent="0.2">
      <c r="D21" s="23"/>
      <c r="E21" s="23"/>
      <c r="F21" s="23"/>
      <c r="G21" s="23"/>
      <c r="H21" s="23"/>
      <c r="I21" s="23"/>
    </row>
    <row r="22" spans="1:12" ht="15.75" customHeight="1" x14ac:dyDescent="0.2">
      <c r="H22" s="23"/>
    </row>
    <row r="23" spans="1:12" ht="15.75" customHeight="1" x14ac:dyDescent="0.2">
      <c r="A23" s="26"/>
    </row>
    <row r="24" spans="1:12" ht="15.75" customHeight="1" x14ac:dyDescent="0.2">
      <c r="A24" s="26"/>
    </row>
    <row r="25" spans="1:12" ht="15.75" customHeight="1" x14ac:dyDescent="0.2">
      <c r="A25" s="27"/>
    </row>
    <row r="26" spans="1:12" ht="15.75" customHeight="1" x14ac:dyDescent="0.2"/>
    <row r="27" spans="1:12" ht="15.75" customHeight="1" x14ac:dyDescent="0.2"/>
  </sheetData>
  <phoneticPr fontId="13" type="noConversion"/>
  <printOptions horizontalCentered="1"/>
  <pageMargins left="0.4" right="0.27559055118110237" top="0.98425196850393704" bottom="0.98425196850393704" header="0.51181102362204722" footer="0.51181102362204722"/>
  <pageSetup paperSize="9" scale="70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2"/>
  <sheetViews>
    <sheetView workbookViewId="0">
      <selection activeCell="A43" sqref="A1:G43"/>
    </sheetView>
  </sheetViews>
  <sheetFormatPr defaultRowHeight="12.75" x14ac:dyDescent="0.2"/>
  <cols>
    <col min="1" max="1" width="68.42578125" customWidth="1"/>
    <col min="2" max="3" width="14.140625" style="28" customWidth="1"/>
    <col min="4" max="4" width="13.7109375" style="154" customWidth="1"/>
    <col min="5" max="6" width="8.85546875" customWidth="1"/>
    <col min="257" max="257" width="68.42578125" customWidth="1"/>
    <col min="258" max="259" width="14.140625" customWidth="1"/>
    <col min="260" max="260" width="13.7109375" customWidth="1"/>
    <col min="261" max="262" width="8.85546875" customWidth="1"/>
    <col min="513" max="513" width="68.42578125" customWidth="1"/>
    <col min="514" max="515" width="14.140625" customWidth="1"/>
    <col min="516" max="516" width="13.7109375" customWidth="1"/>
    <col min="517" max="518" width="8.85546875" customWidth="1"/>
    <col min="769" max="769" width="68.42578125" customWidth="1"/>
    <col min="770" max="771" width="14.140625" customWidth="1"/>
    <col min="772" max="772" width="13.7109375" customWidth="1"/>
    <col min="773" max="774" width="8.85546875" customWidth="1"/>
    <col min="1025" max="1025" width="68.42578125" customWidth="1"/>
    <col min="1026" max="1027" width="14.140625" customWidth="1"/>
    <col min="1028" max="1028" width="13.7109375" customWidth="1"/>
    <col min="1029" max="1030" width="8.85546875" customWidth="1"/>
    <col min="1281" max="1281" width="68.42578125" customWidth="1"/>
    <col min="1282" max="1283" width="14.140625" customWidth="1"/>
    <col min="1284" max="1284" width="13.7109375" customWidth="1"/>
    <col min="1285" max="1286" width="8.85546875" customWidth="1"/>
    <col min="1537" max="1537" width="68.42578125" customWidth="1"/>
    <col min="1538" max="1539" width="14.140625" customWidth="1"/>
    <col min="1540" max="1540" width="13.7109375" customWidth="1"/>
    <col min="1541" max="1542" width="8.85546875" customWidth="1"/>
    <col min="1793" max="1793" width="68.42578125" customWidth="1"/>
    <col min="1794" max="1795" width="14.140625" customWidth="1"/>
    <col min="1796" max="1796" width="13.7109375" customWidth="1"/>
    <col min="1797" max="1798" width="8.85546875" customWidth="1"/>
    <col min="2049" max="2049" width="68.42578125" customWidth="1"/>
    <col min="2050" max="2051" width="14.140625" customWidth="1"/>
    <col min="2052" max="2052" width="13.7109375" customWidth="1"/>
    <col min="2053" max="2054" width="8.85546875" customWidth="1"/>
    <col min="2305" max="2305" width="68.42578125" customWidth="1"/>
    <col min="2306" max="2307" width="14.140625" customWidth="1"/>
    <col min="2308" max="2308" width="13.7109375" customWidth="1"/>
    <col min="2309" max="2310" width="8.85546875" customWidth="1"/>
    <col min="2561" max="2561" width="68.42578125" customWidth="1"/>
    <col min="2562" max="2563" width="14.140625" customWidth="1"/>
    <col min="2564" max="2564" width="13.7109375" customWidth="1"/>
    <col min="2565" max="2566" width="8.85546875" customWidth="1"/>
    <col min="2817" max="2817" width="68.42578125" customWidth="1"/>
    <col min="2818" max="2819" width="14.140625" customWidth="1"/>
    <col min="2820" max="2820" width="13.7109375" customWidth="1"/>
    <col min="2821" max="2822" width="8.85546875" customWidth="1"/>
    <col min="3073" max="3073" width="68.42578125" customWidth="1"/>
    <col min="3074" max="3075" width="14.140625" customWidth="1"/>
    <col min="3076" max="3076" width="13.7109375" customWidth="1"/>
    <col min="3077" max="3078" width="8.85546875" customWidth="1"/>
    <col min="3329" max="3329" width="68.42578125" customWidth="1"/>
    <col min="3330" max="3331" width="14.140625" customWidth="1"/>
    <col min="3332" max="3332" width="13.7109375" customWidth="1"/>
    <col min="3333" max="3334" width="8.85546875" customWidth="1"/>
    <col min="3585" max="3585" width="68.42578125" customWidth="1"/>
    <col min="3586" max="3587" width="14.140625" customWidth="1"/>
    <col min="3588" max="3588" width="13.7109375" customWidth="1"/>
    <col min="3589" max="3590" width="8.85546875" customWidth="1"/>
    <col min="3841" max="3841" width="68.42578125" customWidth="1"/>
    <col min="3842" max="3843" width="14.140625" customWidth="1"/>
    <col min="3844" max="3844" width="13.7109375" customWidth="1"/>
    <col min="3845" max="3846" width="8.85546875" customWidth="1"/>
    <col min="4097" max="4097" width="68.42578125" customWidth="1"/>
    <col min="4098" max="4099" width="14.140625" customWidth="1"/>
    <col min="4100" max="4100" width="13.7109375" customWidth="1"/>
    <col min="4101" max="4102" width="8.85546875" customWidth="1"/>
    <col min="4353" max="4353" width="68.42578125" customWidth="1"/>
    <col min="4354" max="4355" width="14.140625" customWidth="1"/>
    <col min="4356" max="4356" width="13.7109375" customWidth="1"/>
    <col min="4357" max="4358" width="8.85546875" customWidth="1"/>
    <col min="4609" max="4609" width="68.42578125" customWidth="1"/>
    <col min="4610" max="4611" width="14.140625" customWidth="1"/>
    <col min="4612" max="4612" width="13.7109375" customWidth="1"/>
    <col min="4613" max="4614" width="8.85546875" customWidth="1"/>
    <col min="4865" max="4865" width="68.42578125" customWidth="1"/>
    <col min="4866" max="4867" width="14.140625" customWidth="1"/>
    <col min="4868" max="4868" width="13.7109375" customWidth="1"/>
    <col min="4869" max="4870" width="8.85546875" customWidth="1"/>
    <col min="5121" max="5121" width="68.42578125" customWidth="1"/>
    <col min="5122" max="5123" width="14.140625" customWidth="1"/>
    <col min="5124" max="5124" width="13.7109375" customWidth="1"/>
    <col min="5125" max="5126" width="8.85546875" customWidth="1"/>
    <col min="5377" max="5377" width="68.42578125" customWidth="1"/>
    <col min="5378" max="5379" width="14.140625" customWidth="1"/>
    <col min="5380" max="5380" width="13.7109375" customWidth="1"/>
    <col min="5381" max="5382" width="8.85546875" customWidth="1"/>
    <col min="5633" max="5633" width="68.42578125" customWidth="1"/>
    <col min="5634" max="5635" width="14.140625" customWidth="1"/>
    <col min="5636" max="5636" width="13.7109375" customWidth="1"/>
    <col min="5637" max="5638" width="8.85546875" customWidth="1"/>
    <col min="5889" max="5889" width="68.42578125" customWidth="1"/>
    <col min="5890" max="5891" width="14.140625" customWidth="1"/>
    <col min="5892" max="5892" width="13.7109375" customWidth="1"/>
    <col min="5893" max="5894" width="8.85546875" customWidth="1"/>
    <col min="6145" max="6145" width="68.42578125" customWidth="1"/>
    <col min="6146" max="6147" width="14.140625" customWidth="1"/>
    <col min="6148" max="6148" width="13.7109375" customWidth="1"/>
    <col min="6149" max="6150" width="8.85546875" customWidth="1"/>
    <col min="6401" max="6401" width="68.42578125" customWidth="1"/>
    <col min="6402" max="6403" width="14.140625" customWidth="1"/>
    <col min="6404" max="6404" width="13.7109375" customWidth="1"/>
    <col min="6405" max="6406" width="8.85546875" customWidth="1"/>
    <col min="6657" max="6657" width="68.42578125" customWidth="1"/>
    <col min="6658" max="6659" width="14.140625" customWidth="1"/>
    <col min="6660" max="6660" width="13.7109375" customWidth="1"/>
    <col min="6661" max="6662" width="8.85546875" customWidth="1"/>
    <col min="6913" max="6913" width="68.42578125" customWidth="1"/>
    <col min="6914" max="6915" width="14.140625" customWidth="1"/>
    <col min="6916" max="6916" width="13.7109375" customWidth="1"/>
    <col min="6917" max="6918" width="8.85546875" customWidth="1"/>
    <col min="7169" max="7169" width="68.42578125" customWidth="1"/>
    <col min="7170" max="7171" width="14.140625" customWidth="1"/>
    <col min="7172" max="7172" width="13.7109375" customWidth="1"/>
    <col min="7173" max="7174" width="8.85546875" customWidth="1"/>
    <col min="7425" max="7425" width="68.42578125" customWidth="1"/>
    <col min="7426" max="7427" width="14.140625" customWidth="1"/>
    <col min="7428" max="7428" width="13.7109375" customWidth="1"/>
    <col min="7429" max="7430" width="8.85546875" customWidth="1"/>
    <col min="7681" max="7681" width="68.42578125" customWidth="1"/>
    <col min="7682" max="7683" width="14.140625" customWidth="1"/>
    <col min="7684" max="7684" width="13.7109375" customWidth="1"/>
    <col min="7685" max="7686" width="8.85546875" customWidth="1"/>
    <col min="7937" max="7937" width="68.42578125" customWidth="1"/>
    <col min="7938" max="7939" width="14.140625" customWidth="1"/>
    <col min="7940" max="7940" width="13.7109375" customWidth="1"/>
    <col min="7941" max="7942" width="8.85546875" customWidth="1"/>
    <col min="8193" max="8193" width="68.42578125" customWidth="1"/>
    <col min="8194" max="8195" width="14.140625" customWidth="1"/>
    <col min="8196" max="8196" width="13.7109375" customWidth="1"/>
    <col min="8197" max="8198" width="8.85546875" customWidth="1"/>
    <col min="8449" max="8449" width="68.42578125" customWidth="1"/>
    <col min="8450" max="8451" width="14.140625" customWidth="1"/>
    <col min="8452" max="8452" width="13.7109375" customWidth="1"/>
    <col min="8453" max="8454" width="8.85546875" customWidth="1"/>
    <col min="8705" max="8705" width="68.42578125" customWidth="1"/>
    <col min="8706" max="8707" width="14.140625" customWidth="1"/>
    <col min="8708" max="8708" width="13.7109375" customWidth="1"/>
    <col min="8709" max="8710" width="8.85546875" customWidth="1"/>
    <col min="8961" max="8961" width="68.42578125" customWidth="1"/>
    <col min="8962" max="8963" width="14.140625" customWidth="1"/>
    <col min="8964" max="8964" width="13.7109375" customWidth="1"/>
    <col min="8965" max="8966" width="8.85546875" customWidth="1"/>
    <col min="9217" max="9217" width="68.42578125" customWidth="1"/>
    <col min="9218" max="9219" width="14.140625" customWidth="1"/>
    <col min="9220" max="9220" width="13.7109375" customWidth="1"/>
    <col min="9221" max="9222" width="8.85546875" customWidth="1"/>
    <col min="9473" max="9473" width="68.42578125" customWidth="1"/>
    <col min="9474" max="9475" width="14.140625" customWidth="1"/>
    <col min="9476" max="9476" width="13.7109375" customWidth="1"/>
    <col min="9477" max="9478" width="8.85546875" customWidth="1"/>
    <col min="9729" max="9729" width="68.42578125" customWidth="1"/>
    <col min="9730" max="9731" width="14.140625" customWidth="1"/>
    <col min="9732" max="9732" width="13.7109375" customWidth="1"/>
    <col min="9733" max="9734" width="8.85546875" customWidth="1"/>
    <col min="9985" max="9985" width="68.42578125" customWidth="1"/>
    <col min="9986" max="9987" width="14.140625" customWidth="1"/>
    <col min="9988" max="9988" width="13.7109375" customWidth="1"/>
    <col min="9989" max="9990" width="8.85546875" customWidth="1"/>
    <col min="10241" max="10241" width="68.42578125" customWidth="1"/>
    <col min="10242" max="10243" width="14.140625" customWidth="1"/>
    <col min="10244" max="10244" width="13.7109375" customWidth="1"/>
    <col min="10245" max="10246" width="8.85546875" customWidth="1"/>
    <col min="10497" max="10497" width="68.42578125" customWidth="1"/>
    <col min="10498" max="10499" width="14.140625" customWidth="1"/>
    <col min="10500" max="10500" width="13.7109375" customWidth="1"/>
    <col min="10501" max="10502" width="8.85546875" customWidth="1"/>
    <col min="10753" max="10753" width="68.42578125" customWidth="1"/>
    <col min="10754" max="10755" width="14.140625" customWidth="1"/>
    <col min="10756" max="10756" width="13.7109375" customWidth="1"/>
    <col min="10757" max="10758" width="8.85546875" customWidth="1"/>
    <col min="11009" max="11009" width="68.42578125" customWidth="1"/>
    <col min="11010" max="11011" width="14.140625" customWidth="1"/>
    <col min="11012" max="11012" width="13.7109375" customWidth="1"/>
    <col min="11013" max="11014" width="8.85546875" customWidth="1"/>
    <col min="11265" max="11265" width="68.42578125" customWidth="1"/>
    <col min="11266" max="11267" width="14.140625" customWidth="1"/>
    <col min="11268" max="11268" width="13.7109375" customWidth="1"/>
    <col min="11269" max="11270" width="8.85546875" customWidth="1"/>
    <col min="11521" max="11521" width="68.42578125" customWidth="1"/>
    <col min="11522" max="11523" width="14.140625" customWidth="1"/>
    <col min="11524" max="11524" width="13.7109375" customWidth="1"/>
    <col min="11525" max="11526" width="8.85546875" customWidth="1"/>
    <col min="11777" max="11777" width="68.42578125" customWidth="1"/>
    <col min="11778" max="11779" width="14.140625" customWidth="1"/>
    <col min="11780" max="11780" width="13.7109375" customWidth="1"/>
    <col min="11781" max="11782" width="8.85546875" customWidth="1"/>
    <col min="12033" max="12033" width="68.42578125" customWidth="1"/>
    <col min="12034" max="12035" width="14.140625" customWidth="1"/>
    <col min="12036" max="12036" width="13.7109375" customWidth="1"/>
    <col min="12037" max="12038" width="8.85546875" customWidth="1"/>
    <col min="12289" max="12289" width="68.42578125" customWidth="1"/>
    <col min="12290" max="12291" width="14.140625" customWidth="1"/>
    <col min="12292" max="12292" width="13.7109375" customWidth="1"/>
    <col min="12293" max="12294" width="8.85546875" customWidth="1"/>
    <col min="12545" max="12545" width="68.42578125" customWidth="1"/>
    <col min="12546" max="12547" width="14.140625" customWidth="1"/>
    <col min="12548" max="12548" width="13.7109375" customWidth="1"/>
    <col min="12549" max="12550" width="8.85546875" customWidth="1"/>
    <col min="12801" max="12801" width="68.42578125" customWidth="1"/>
    <col min="12802" max="12803" width="14.140625" customWidth="1"/>
    <col min="12804" max="12804" width="13.7109375" customWidth="1"/>
    <col min="12805" max="12806" width="8.85546875" customWidth="1"/>
    <col min="13057" max="13057" width="68.42578125" customWidth="1"/>
    <col min="13058" max="13059" width="14.140625" customWidth="1"/>
    <col min="13060" max="13060" width="13.7109375" customWidth="1"/>
    <col min="13061" max="13062" width="8.85546875" customWidth="1"/>
    <col min="13313" max="13313" width="68.42578125" customWidth="1"/>
    <col min="13314" max="13315" width="14.140625" customWidth="1"/>
    <col min="13316" max="13316" width="13.7109375" customWidth="1"/>
    <col min="13317" max="13318" width="8.85546875" customWidth="1"/>
    <col min="13569" max="13569" width="68.42578125" customWidth="1"/>
    <col min="13570" max="13571" width="14.140625" customWidth="1"/>
    <col min="13572" max="13572" width="13.7109375" customWidth="1"/>
    <col min="13573" max="13574" width="8.85546875" customWidth="1"/>
    <col min="13825" max="13825" width="68.42578125" customWidth="1"/>
    <col min="13826" max="13827" width="14.140625" customWidth="1"/>
    <col min="13828" max="13828" width="13.7109375" customWidth="1"/>
    <col min="13829" max="13830" width="8.85546875" customWidth="1"/>
    <col min="14081" max="14081" width="68.42578125" customWidth="1"/>
    <col min="14082" max="14083" width="14.140625" customWidth="1"/>
    <col min="14084" max="14084" width="13.7109375" customWidth="1"/>
    <col min="14085" max="14086" width="8.85546875" customWidth="1"/>
    <col min="14337" max="14337" width="68.42578125" customWidth="1"/>
    <col min="14338" max="14339" width="14.140625" customWidth="1"/>
    <col min="14340" max="14340" width="13.7109375" customWidth="1"/>
    <col min="14341" max="14342" width="8.85546875" customWidth="1"/>
    <col min="14593" max="14593" width="68.42578125" customWidth="1"/>
    <col min="14594" max="14595" width="14.140625" customWidth="1"/>
    <col min="14596" max="14596" width="13.7109375" customWidth="1"/>
    <col min="14597" max="14598" width="8.85546875" customWidth="1"/>
    <col min="14849" max="14849" width="68.42578125" customWidth="1"/>
    <col min="14850" max="14851" width="14.140625" customWidth="1"/>
    <col min="14852" max="14852" width="13.7109375" customWidth="1"/>
    <col min="14853" max="14854" width="8.85546875" customWidth="1"/>
    <col min="15105" max="15105" width="68.42578125" customWidth="1"/>
    <col min="15106" max="15107" width="14.140625" customWidth="1"/>
    <col min="15108" max="15108" width="13.7109375" customWidth="1"/>
    <col min="15109" max="15110" width="8.85546875" customWidth="1"/>
    <col min="15361" max="15361" width="68.42578125" customWidth="1"/>
    <col min="15362" max="15363" width="14.140625" customWidth="1"/>
    <col min="15364" max="15364" width="13.7109375" customWidth="1"/>
    <col min="15365" max="15366" width="8.85546875" customWidth="1"/>
    <col min="15617" max="15617" width="68.42578125" customWidth="1"/>
    <col min="15618" max="15619" width="14.140625" customWidth="1"/>
    <col min="15620" max="15620" width="13.7109375" customWidth="1"/>
    <col min="15621" max="15622" width="8.85546875" customWidth="1"/>
    <col min="15873" max="15873" width="68.42578125" customWidth="1"/>
    <col min="15874" max="15875" width="14.140625" customWidth="1"/>
    <col min="15876" max="15876" width="13.7109375" customWidth="1"/>
    <col min="15877" max="15878" width="8.85546875" customWidth="1"/>
    <col min="16129" max="16129" width="68.42578125" customWidth="1"/>
    <col min="16130" max="16131" width="14.140625" customWidth="1"/>
    <col min="16132" max="16132" width="13.7109375" customWidth="1"/>
    <col min="16133" max="16134" width="8.85546875" customWidth="1"/>
  </cols>
  <sheetData>
    <row r="1" spans="1:7" x14ac:dyDescent="0.2">
      <c r="F1" s="201"/>
    </row>
    <row r="4" spans="1:7" x14ac:dyDescent="0.2">
      <c r="A4" s="202" t="s">
        <v>200</v>
      </c>
    </row>
    <row r="5" spans="1:7" x14ac:dyDescent="0.2">
      <c r="A5" s="202"/>
    </row>
    <row r="6" spans="1:7" x14ac:dyDescent="0.2">
      <c r="A6" s="202"/>
    </row>
    <row r="7" spans="1:7" x14ac:dyDescent="0.2">
      <c r="A7" t="s">
        <v>201</v>
      </c>
      <c r="C7" s="200"/>
      <c r="F7" s="201" t="s">
        <v>3</v>
      </c>
    </row>
    <row r="8" spans="1:7" s="154" customFormat="1" ht="51" x14ac:dyDescent="0.2">
      <c r="A8" s="203" t="s">
        <v>1</v>
      </c>
      <c r="B8" s="204" t="s">
        <v>89</v>
      </c>
      <c r="C8" s="204" t="s">
        <v>202</v>
      </c>
      <c r="D8" s="205" t="s">
        <v>203</v>
      </c>
      <c r="E8" s="204" t="s">
        <v>204</v>
      </c>
      <c r="F8" s="204" t="s">
        <v>205</v>
      </c>
    </row>
    <row r="9" spans="1:7" s="209" customFormat="1" x14ac:dyDescent="0.2">
      <c r="A9" s="203" t="s">
        <v>0</v>
      </c>
      <c r="B9" s="204" t="s">
        <v>206</v>
      </c>
      <c r="C9" s="204" t="s">
        <v>207</v>
      </c>
      <c r="D9" s="206">
        <v>3</v>
      </c>
      <c r="E9" s="207">
        <v>4</v>
      </c>
      <c r="F9" s="208">
        <v>5</v>
      </c>
    </row>
    <row r="10" spans="1:7" x14ac:dyDescent="0.2">
      <c r="A10" s="210" t="s">
        <v>208</v>
      </c>
      <c r="B10" s="211">
        <v>44847</v>
      </c>
      <c r="C10" s="211">
        <v>22423.68</v>
      </c>
      <c r="D10" s="212">
        <v>23169</v>
      </c>
      <c r="E10" s="213">
        <v>51.662318549735765</v>
      </c>
      <c r="F10" s="213">
        <v>103.32380768901447</v>
      </c>
      <c r="G10" s="214"/>
    </row>
    <row r="11" spans="1:7" x14ac:dyDescent="0.2">
      <c r="A11" s="214"/>
      <c r="B11" s="215"/>
      <c r="C11" s="215"/>
      <c r="D11" s="216"/>
      <c r="E11" s="217"/>
      <c r="F11" s="217"/>
      <c r="G11" s="214"/>
    </row>
    <row r="12" spans="1:7" x14ac:dyDescent="0.2">
      <c r="A12" s="214" t="s">
        <v>209</v>
      </c>
      <c r="B12" s="218">
        <v>44847</v>
      </c>
      <c r="C12" s="218">
        <v>22423.68</v>
      </c>
      <c r="D12" s="218">
        <v>24178</v>
      </c>
      <c r="E12" s="217">
        <v>53.912190336031394</v>
      </c>
      <c r="F12" s="217">
        <v>107.82351514113651</v>
      </c>
      <c r="G12" s="214"/>
    </row>
    <row r="13" spans="1:7" x14ac:dyDescent="0.2">
      <c r="A13" s="214" t="s">
        <v>2</v>
      </c>
      <c r="B13" s="215"/>
      <c r="C13" s="215" t="s">
        <v>210</v>
      </c>
      <c r="D13" s="216"/>
      <c r="E13" s="217"/>
      <c r="F13" s="217"/>
      <c r="G13" s="214"/>
    </row>
    <row r="14" spans="1:7" x14ac:dyDescent="0.2">
      <c r="A14" s="214" t="s">
        <v>211</v>
      </c>
      <c r="B14" s="215">
        <v>294</v>
      </c>
      <c r="C14" s="215">
        <v>146.94</v>
      </c>
      <c r="D14" s="216">
        <v>147</v>
      </c>
      <c r="E14" s="217">
        <v>50</v>
      </c>
      <c r="F14" s="217">
        <v>100.04083299305839</v>
      </c>
      <c r="G14" s="214"/>
    </row>
    <row r="15" spans="1:7" x14ac:dyDescent="0.2">
      <c r="A15" s="214" t="s">
        <v>212</v>
      </c>
      <c r="B15" s="215">
        <v>5565</v>
      </c>
      <c r="C15" s="215">
        <v>2782.5</v>
      </c>
      <c r="D15" s="216">
        <v>3102</v>
      </c>
      <c r="E15" s="217">
        <v>55.741239892183295</v>
      </c>
      <c r="F15" s="217">
        <v>111.48247978436659</v>
      </c>
      <c r="G15" s="214"/>
    </row>
    <row r="16" spans="1:7" x14ac:dyDescent="0.2">
      <c r="A16" s="214" t="s">
        <v>213</v>
      </c>
      <c r="B16" s="215">
        <v>194</v>
      </c>
      <c r="C16" s="215">
        <v>97.08</v>
      </c>
      <c r="D16" s="216">
        <v>80</v>
      </c>
      <c r="E16" s="217">
        <v>41.237113402061851</v>
      </c>
      <c r="F16" s="217">
        <v>82.40626287597857</v>
      </c>
      <c r="G16" s="214"/>
    </row>
    <row r="17" spans="1:7" x14ac:dyDescent="0.2">
      <c r="A17" s="214" t="s">
        <v>214</v>
      </c>
      <c r="B17" s="215">
        <v>5066</v>
      </c>
      <c r="C17" s="215">
        <v>2533.02</v>
      </c>
      <c r="D17" s="216">
        <v>2837</v>
      </c>
      <c r="E17" s="217">
        <v>56.000789577575993</v>
      </c>
      <c r="F17" s="217">
        <v>112.00069482278072</v>
      </c>
      <c r="G17" s="214"/>
    </row>
    <row r="18" spans="1:7" x14ac:dyDescent="0.2">
      <c r="A18" s="219" t="s">
        <v>215</v>
      </c>
      <c r="B18" s="215">
        <v>7897</v>
      </c>
      <c r="C18" s="215">
        <v>3948.66</v>
      </c>
      <c r="D18" s="216">
        <v>4354</v>
      </c>
      <c r="E18" s="217">
        <v>55.134861339749278</v>
      </c>
      <c r="F18" s="217">
        <v>110.26525454204719</v>
      </c>
      <c r="G18" s="214"/>
    </row>
    <row r="19" spans="1:7" x14ac:dyDescent="0.2">
      <c r="A19" s="214" t="s">
        <v>216</v>
      </c>
      <c r="B19" s="215">
        <v>0</v>
      </c>
      <c r="C19" s="215">
        <v>0</v>
      </c>
      <c r="D19" s="216">
        <v>0</v>
      </c>
      <c r="E19" s="217">
        <v>0</v>
      </c>
      <c r="F19" s="217">
        <v>0</v>
      </c>
      <c r="G19" s="214"/>
    </row>
    <row r="20" spans="1:7" ht="25.5" x14ac:dyDescent="0.2">
      <c r="A20" s="220" t="s">
        <v>217</v>
      </c>
      <c r="B20" s="215">
        <v>362.22565753566346</v>
      </c>
      <c r="C20" s="215">
        <v>181.09471748495491</v>
      </c>
      <c r="D20" s="216">
        <v>175</v>
      </c>
      <c r="E20" s="217">
        <v>48.312425240823842</v>
      </c>
      <c r="F20" s="217">
        <v>96.634513933041006</v>
      </c>
      <c r="G20" s="221"/>
    </row>
    <row r="21" spans="1:7" ht="38.25" x14ac:dyDescent="0.2">
      <c r="A21" s="220" t="s">
        <v>218</v>
      </c>
      <c r="B21" s="215">
        <v>36.737302092616375</v>
      </c>
      <c r="C21" s="215">
        <v>18.366814181203559</v>
      </c>
      <c r="D21" s="216">
        <v>19</v>
      </c>
      <c r="E21" s="217">
        <v>51.718550132233865</v>
      </c>
      <c r="F21" s="217">
        <v>103.44744500896861</v>
      </c>
      <c r="G21" s="214"/>
    </row>
    <row r="22" spans="1:7" ht="25.5" x14ac:dyDescent="0.2">
      <c r="A22" s="220" t="s">
        <v>219</v>
      </c>
      <c r="B22" s="215">
        <v>1.0370403717202465</v>
      </c>
      <c r="C22" s="215">
        <v>0.51846833384153745</v>
      </c>
      <c r="D22" s="216">
        <v>0</v>
      </c>
      <c r="E22" s="217">
        <v>0</v>
      </c>
      <c r="F22" s="217">
        <v>0</v>
      </c>
      <c r="G22" s="214"/>
    </row>
    <row r="23" spans="1:7" x14ac:dyDescent="0.2">
      <c r="A23" s="214" t="s">
        <v>220</v>
      </c>
      <c r="B23" s="215">
        <v>300</v>
      </c>
      <c r="C23" s="215">
        <v>150</v>
      </c>
      <c r="D23" s="216">
        <v>176</v>
      </c>
      <c r="E23" s="217">
        <v>58.666666666666664</v>
      </c>
      <c r="F23" s="217">
        <v>117.33333333333333</v>
      </c>
      <c r="G23" s="214"/>
    </row>
    <row r="24" spans="1:7" x14ac:dyDescent="0.2">
      <c r="A24" s="214" t="s">
        <v>221</v>
      </c>
      <c r="B24" s="215">
        <v>0</v>
      </c>
      <c r="C24" s="215">
        <v>0</v>
      </c>
      <c r="D24" s="216">
        <v>4</v>
      </c>
      <c r="E24" s="222" t="s">
        <v>222</v>
      </c>
      <c r="F24" s="222" t="s">
        <v>222</v>
      </c>
      <c r="G24" s="214"/>
    </row>
    <row r="25" spans="1:7" x14ac:dyDescent="0.2">
      <c r="A25" s="223" t="s">
        <v>223</v>
      </c>
      <c r="B25" s="215">
        <v>0</v>
      </c>
      <c r="C25" s="215">
        <v>0</v>
      </c>
      <c r="D25" s="216">
        <v>1024</v>
      </c>
      <c r="E25" s="222" t="s">
        <v>222</v>
      </c>
      <c r="F25" s="222" t="s">
        <v>222</v>
      </c>
      <c r="G25" s="214"/>
    </row>
    <row r="26" spans="1:7" ht="25.5" x14ac:dyDescent="0.2">
      <c r="A26" s="223" t="s">
        <v>224</v>
      </c>
      <c r="B26" s="215">
        <v>3070</v>
      </c>
      <c r="C26" s="215">
        <v>1535.22</v>
      </c>
      <c r="D26" s="216">
        <v>1534</v>
      </c>
      <c r="E26" s="217">
        <v>49.967426710097719</v>
      </c>
      <c r="F26" s="217">
        <v>99.920532562108349</v>
      </c>
      <c r="G26" s="214"/>
    </row>
    <row r="27" spans="1:7" ht="25.5" x14ac:dyDescent="0.2">
      <c r="A27" s="224" t="s">
        <v>225</v>
      </c>
      <c r="B27" s="215">
        <v>0</v>
      </c>
      <c r="C27" s="215">
        <v>0</v>
      </c>
      <c r="D27" s="216">
        <v>2</v>
      </c>
      <c r="E27" s="222" t="s">
        <v>222</v>
      </c>
      <c r="F27" s="222" t="s">
        <v>222</v>
      </c>
      <c r="G27" s="214"/>
    </row>
    <row r="28" spans="1:7" ht="13.5" thickBot="1" x14ac:dyDescent="0.25">
      <c r="A28" s="225" t="s">
        <v>226</v>
      </c>
      <c r="B28" s="226">
        <v>22061</v>
      </c>
      <c r="C28" s="226">
        <v>11030.28</v>
      </c>
      <c r="D28" s="227">
        <v>10724</v>
      </c>
      <c r="E28" s="228">
        <v>48.610670413852503</v>
      </c>
      <c r="F28" s="229">
        <v>97.223279916738278</v>
      </c>
    </row>
    <row r="29" spans="1:7" x14ac:dyDescent="0.2">
      <c r="A29" s="230" t="s">
        <v>227</v>
      </c>
      <c r="B29" s="231" t="s">
        <v>222</v>
      </c>
      <c r="C29" s="231" t="s">
        <v>222</v>
      </c>
      <c r="D29" s="232">
        <v>-1009</v>
      </c>
      <c r="E29" s="233" t="s">
        <v>222</v>
      </c>
      <c r="F29" s="233" t="s">
        <v>222</v>
      </c>
    </row>
    <row r="30" spans="1:7" x14ac:dyDescent="0.2">
      <c r="A30" s="234"/>
      <c r="B30" s="235"/>
      <c r="C30" s="235"/>
      <c r="D30" s="166"/>
      <c r="E30" s="236"/>
      <c r="F30" s="236"/>
    </row>
    <row r="31" spans="1:7" x14ac:dyDescent="0.2">
      <c r="A31" s="237" t="s">
        <v>228</v>
      </c>
    </row>
    <row r="32" spans="1:7" x14ac:dyDescent="0.2">
      <c r="A32" s="238" t="s">
        <v>229</v>
      </c>
    </row>
    <row r="33" spans="1:4" x14ac:dyDescent="0.2">
      <c r="A33" s="238" t="s">
        <v>230</v>
      </c>
    </row>
    <row r="34" spans="1:4" x14ac:dyDescent="0.2">
      <c r="A34" s="238"/>
    </row>
    <row r="35" spans="1:4" x14ac:dyDescent="0.2">
      <c r="A35" s="238"/>
    </row>
    <row r="37" spans="1:4" x14ac:dyDescent="0.2">
      <c r="A37" t="s">
        <v>231</v>
      </c>
      <c r="B37" s="201" t="s">
        <v>3</v>
      </c>
    </row>
    <row r="38" spans="1:4" s="154" customFormat="1" ht="38.25" x14ac:dyDescent="0.2">
      <c r="A38" s="203" t="s">
        <v>1</v>
      </c>
      <c r="B38" s="205" t="s">
        <v>203</v>
      </c>
    </row>
    <row r="39" spans="1:4" s="209" customFormat="1" x14ac:dyDescent="0.2">
      <c r="A39" s="239" t="s">
        <v>0</v>
      </c>
      <c r="B39" s="208">
        <v>1</v>
      </c>
    </row>
    <row r="40" spans="1:4" ht="38.25" x14ac:dyDescent="0.2">
      <c r="A40" s="240" t="s">
        <v>232</v>
      </c>
      <c r="B40" s="241">
        <v>935</v>
      </c>
      <c r="C40"/>
      <c r="D40"/>
    </row>
    <row r="41" spans="1:4" x14ac:dyDescent="0.2">
      <c r="A41" s="240" t="s">
        <v>233</v>
      </c>
      <c r="B41" s="242">
        <v>631</v>
      </c>
      <c r="C41"/>
      <c r="D41"/>
    </row>
    <row r="42" spans="1:4" x14ac:dyDescent="0.2">
      <c r="A42" s="240" t="s">
        <v>234</v>
      </c>
      <c r="B42" s="243">
        <v>-304</v>
      </c>
      <c r="C42"/>
      <c r="D42"/>
    </row>
  </sheetData>
  <phoneticPr fontId="13" type="noConversion"/>
  <printOptions horizontalCentered="1"/>
  <pageMargins left="0.39370078740157483" right="0.39370078740157483" top="0.98425196850393704" bottom="0.98425196850393704" header="0.51181102362204722" footer="0.51181102362204722"/>
  <pageSetup paperSize="9" scale="70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H58"/>
  <sheetViews>
    <sheetView showGridLines="0" topLeftCell="B25" workbookViewId="0">
      <selection activeCell="A55" sqref="A1:H55"/>
    </sheetView>
  </sheetViews>
  <sheetFormatPr defaultRowHeight="12.75" x14ac:dyDescent="0.2"/>
  <cols>
    <col min="1" max="1" width="61" style="154" customWidth="1"/>
    <col min="2" max="2" width="18.42578125" style="154" customWidth="1"/>
    <col min="3" max="6" width="19.140625" style="154" customWidth="1"/>
    <col min="7" max="8" width="15.28515625" style="154" customWidth="1"/>
    <col min="9" max="9" width="11.28515625" style="154" customWidth="1"/>
    <col min="10" max="10" width="11.140625" style="154" customWidth="1"/>
    <col min="11" max="11" width="12.85546875" style="154" customWidth="1"/>
    <col min="12" max="12" width="9.140625" style="154"/>
    <col min="13" max="13" width="11.7109375" style="154" customWidth="1"/>
    <col min="14" max="15" width="10.85546875" style="154" customWidth="1"/>
    <col min="16" max="16" width="13" style="154" customWidth="1"/>
    <col min="17" max="16384" width="9.140625" style="154"/>
  </cols>
  <sheetData>
    <row r="3" spans="1:8" ht="14.25" x14ac:dyDescent="0.2">
      <c r="A3" s="82" t="s">
        <v>162</v>
      </c>
    </row>
    <row r="4" spans="1:8" ht="15" thickBot="1" x14ac:dyDescent="0.25">
      <c r="B4" s="83"/>
      <c r="C4" s="83"/>
      <c r="D4" s="83"/>
      <c r="E4" s="82"/>
      <c r="F4" s="82"/>
      <c r="G4" s="82"/>
      <c r="H4" s="84"/>
    </row>
    <row r="5" spans="1:8" ht="15" thickBot="1" x14ac:dyDescent="0.25">
      <c r="A5" s="155" t="s">
        <v>99</v>
      </c>
      <c r="B5" s="85" t="s">
        <v>100</v>
      </c>
      <c r="C5" s="156" t="s">
        <v>101</v>
      </c>
      <c r="D5" s="157"/>
      <c r="E5" s="157"/>
      <c r="F5" s="158"/>
      <c r="G5" s="815"/>
      <c r="H5" s="815"/>
    </row>
    <row r="6" spans="1:8" ht="29.25" thickBot="1" x14ac:dyDescent="0.25">
      <c r="A6" s="86"/>
      <c r="B6" s="87" t="s">
        <v>102</v>
      </c>
      <c r="C6" s="88" t="s">
        <v>103</v>
      </c>
      <c r="D6" s="89" t="s">
        <v>104</v>
      </c>
      <c r="E6" s="90" t="s">
        <v>105</v>
      </c>
      <c r="F6" s="91" t="s">
        <v>4</v>
      </c>
      <c r="G6" s="92"/>
      <c r="H6" s="92"/>
    </row>
    <row r="7" spans="1:8" ht="15" thickBot="1" x14ac:dyDescent="0.25">
      <c r="A7" s="93" t="s">
        <v>0</v>
      </c>
      <c r="B7" s="94">
        <v>1</v>
      </c>
      <c r="C7" s="94"/>
      <c r="D7" s="94">
        <v>3</v>
      </c>
      <c r="E7" s="94">
        <v>4</v>
      </c>
      <c r="F7" s="95">
        <v>5</v>
      </c>
      <c r="G7" s="92"/>
      <c r="H7" s="92"/>
    </row>
    <row r="8" spans="1:8" ht="14.25" x14ac:dyDescent="0.2">
      <c r="A8" s="96"/>
      <c r="B8" s="97"/>
      <c r="C8" s="96"/>
      <c r="D8" s="96"/>
      <c r="E8" s="96"/>
      <c r="F8" s="98"/>
      <c r="G8" s="99"/>
      <c r="H8" s="99"/>
    </row>
    <row r="9" spans="1:8" ht="14.25" x14ac:dyDescent="0.2">
      <c r="A9" s="100" t="s">
        <v>106</v>
      </c>
      <c r="B9" s="101" t="s">
        <v>107</v>
      </c>
      <c r="C9" s="102">
        <v>8443</v>
      </c>
      <c r="D9" s="102">
        <v>8443</v>
      </c>
      <c r="E9" s="102">
        <v>10000</v>
      </c>
      <c r="F9" s="103">
        <v>18443</v>
      </c>
      <c r="G9" s="104"/>
      <c r="H9" s="104"/>
    </row>
    <row r="10" spans="1:8" ht="14.25" x14ac:dyDescent="0.2">
      <c r="A10" s="100" t="s">
        <v>108</v>
      </c>
      <c r="B10" s="101" t="s">
        <v>109</v>
      </c>
      <c r="C10" s="102">
        <v>71172</v>
      </c>
      <c r="D10" s="102">
        <v>71172</v>
      </c>
      <c r="E10" s="102">
        <v>90000</v>
      </c>
      <c r="F10" s="103">
        <v>161172</v>
      </c>
      <c r="G10" s="104"/>
      <c r="H10" s="104"/>
    </row>
    <row r="11" spans="1:8" ht="14.25" x14ac:dyDescent="0.2">
      <c r="A11" s="100" t="s">
        <v>110</v>
      </c>
      <c r="B11" s="101" t="s">
        <v>111</v>
      </c>
      <c r="C11" s="102">
        <v>9641</v>
      </c>
      <c r="D11" s="102">
        <v>9641</v>
      </c>
      <c r="E11" s="102">
        <v>44000</v>
      </c>
      <c r="F11" s="103">
        <v>53641</v>
      </c>
      <c r="G11" s="104"/>
      <c r="H11" s="104"/>
    </row>
    <row r="12" spans="1:8" ht="14.25" x14ac:dyDescent="0.2">
      <c r="A12" s="100" t="s">
        <v>112</v>
      </c>
      <c r="B12" s="101" t="s">
        <v>113</v>
      </c>
      <c r="C12" s="102">
        <v>1413</v>
      </c>
      <c r="D12" s="102">
        <v>1413</v>
      </c>
      <c r="E12" s="102">
        <v>80000</v>
      </c>
      <c r="F12" s="103">
        <v>81413</v>
      </c>
      <c r="G12" s="104"/>
      <c r="H12" s="104"/>
    </row>
    <row r="13" spans="1:8" ht="14.25" x14ac:dyDescent="0.2">
      <c r="A13" s="100" t="s">
        <v>114</v>
      </c>
      <c r="B13" s="101" t="s">
        <v>115</v>
      </c>
      <c r="C13" s="102">
        <v>6868</v>
      </c>
      <c r="D13" s="102">
        <v>6868</v>
      </c>
      <c r="E13" s="102">
        <v>52000</v>
      </c>
      <c r="F13" s="103">
        <v>58868</v>
      </c>
      <c r="G13" s="104"/>
      <c r="H13" s="104"/>
    </row>
    <row r="14" spans="1:8" ht="14.25" x14ac:dyDescent="0.2">
      <c r="A14" s="100"/>
      <c r="B14" s="101"/>
      <c r="C14" s="102"/>
      <c r="D14" s="102"/>
      <c r="E14" s="102" t="s">
        <v>116</v>
      </c>
      <c r="F14" s="103"/>
      <c r="G14" s="104"/>
      <c r="H14" s="104"/>
    </row>
    <row r="15" spans="1:8" ht="14.25" x14ac:dyDescent="0.2">
      <c r="A15" s="100" t="s">
        <v>117</v>
      </c>
      <c r="B15" s="101"/>
      <c r="C15" s="102">
        <v>97537</v>
      </c>
      <c r="D15" s="102">
        <v>97537</v>
      </c>
      <c r="E15" s="102">
        <v>276000</v>
      </c>
      <c r="F15" s="103">
        <v>373537</v>
      </c>
      <c r="G15" s="104"/>
      <c r="H15" s="104"/>
    </row>
    <row r="16" spans="1:8" ht="14.25" x14ac:dyDescent="0.2">
      <c r="A16" s="100"/>
      <c r="B16" s="101"/>
      <c r="C16" s="102"/>
      <c r="D16" s="102"/>
      <c r="E16" s="102"/>
      <c r="F16" s="103"/>
      <c r="G16" s="104"/>
      <c r="H16" s="104"/>
    </row>
    <row r="17" spans="1:8" ht="14.25" x14ac:dyDescent="0.2">
      <c r="A17" s="100" t="s">
        <v>118</v>
      </c>
      <c r="B17" s="101" t="s">
        <v>119</v>
      </c>
      <c r="C17" s="102">
        <v>4483</v>
      </c>
      <c r="D17" s="102">
        <v>4483</v>
      </c>
      <c r="E17" s="102">
        <v>113000</v>
      </c>
      <c r="F17" s="103">
        <v>117483</v>
      </c>
      <c r="G17" s="104"/>
      <c r="H17" s="104"/>
    </row>
    <row r="18" spans="1:8" ht="14.25" x14ac:dyDescent="0.2">
      <c r="A18" s="100"/>
      <c r="B18" s="101"/>
      <c r="C18" s="102"/>
      <c r="D18" s="102"/>
      <c r="E18" s="102"/>
      <c r="F18" s="103"/>
      <c r="G18" s="104"/>
      <c r="H18" s="104"/>
    </row>
    <row r="19" spans="1:8" ht="14.25" x14ac:dyDescent="0.2">
      <c r="A19" s="106" t="s">
        <v>120</v>
      </c>
      <c r="B19" s="105"/>
      <c r="C19" s="159">
        <v>102020</v>
      </c>
      <c r="D19" s="159">
        <v>102020</v>
      </c>
      <c r="E19" s="159">
        <v>389000</v>
      </c>
      <c r="F19" s="160">
        <v>491020</v>
      </c>
      <c r="G19" s="107"/>
      <c r="H19" s="107"/>
    </row>
    <row r="20" spans="1:8" ht="14.25" x14ac:dyDescent="0.2">
      <c r="A20" s="106"/>
      <c r="B20" s="105"/>
      <c r="C20" s="159"/>
      <c r="D20" s="159"/>
      <c r="E20" s="159"/>
      <c r="F20" s="160"/>
      <c r="G20" s="107"/>
      <c r="H20" s="107"/>
    </row>
    <row r="21" spans="1:8" ht="14.25" x14ac:dyDescent="0.2">
      <c r="A21" s="106" t="s">
        <v>121</v>
      </c>
      <c r="B21" s="105"/>
      <c r="C21" s="159">
        <v>62606</v>
      </c>
      <c r="D21" s="159">
        <v>10064</v>
      </c>
      <c r="E21" s="159">
        <v>0</v>
      </c>
      <c r="F21" s="159">
        <v>108606</v>
      </c>
      <c r="G21" s="107"/>
      <c r="H21" s="107"/>
    </row>
    <row r="22" spans="1:8" ht="14.25" x14ac:dyDescent="0.2">
      <c r="A22" s="106" t="s">
        <v>2</v>
      </c>
      <c r="B22" s="105"/>
      <c r="C22" s="159"/>
      <c r="D22" s="159"/>
      <c r="E22" s="159"/>
      <c r="F22" s="160"/>
      <c r="G22" s="107"/>
      <c r="H22" s="107"/>
    </row>
    <row r="23" spans="1:8" ht="14.25" x14ac:dyDescent="0.2">
      <c r="A23" s="100" t="s">
        <v>122</v>
      </c>
      <c r="B23" s="108"/>
      <c r="C23" s="102">
        <v>48342</v>
      </c>
      <c r="D23" s="102">
        <v>48342</v>
      </c>
      <c r="E23" s="102">
        <v>0</v>
      </c>
      <c r="F23" s="103">
        <v>48342</v>
      </c>
      <c r="G23" s="104"/>
      <c r="H23" s="104"/>
    </row>
    <row r="24" spans="1:8" ht="14.25" x14ac:dyDescent="0.2">
      <c r="A24" s="100" t="s">
        <v>123</v>
      </c>
      <c r="B24" s="101" t="s">
        <v>124</v>
      </c>
      <c r="C24" s="102">
        <v>64</v>
      </c>
      <c r="D24" s="102">
        <v>0</v>
      </c>
      <c r="E24" s="102">
        <v>0</v>
      </c>
      <c r="F24" s="103">
        <v>64</v>
      </c>
      <c r="G24" s="104"/>
      <c r="H24" s="104"/>
    </row>
    <row r="25" spans="1:8" ht="14.25" x14ac:dyDescent="0.2">
      <c r="A25" s="100" t="s">
        <v>125</v>
      </c>
      <c r="B25" s="108" t="s">
        <v>126</v>
      </c>
      <c r="C25" s="102">
        <v>0</v>
      </c>
      <c r="D25" s="102">
        <v>0</v>
      </c>
      <c r="E25" s="102">
        <v>0</v>
      </c>
      <c r="F25" s="103">
        <v>0</v>
      </c>
      <c r="G25" s="104"/>
      <c r="H25" s="104"/>
    </row>
    <row r="26" spans="1:8" ht="14.25" x14ac:dyDescent="0.2">
      <c r="A26" s="100" t="s">
        <v>127</v>
      </c>
      <c r="B26" s="101" t="s">
        <v>128</v>
      </c>
      <c r="C26" s="102">
        <v>10064</v>
      </c>
      <c r="D26" s="102">
        <v>10064</v>
      </c>
      <c r="E26" s="102">
        <v>46000</v>
      </c>
      <c r="F26" s="103">
        <v>56064</v>
      </c>
      <c r="G26" s="104"/>
      <c r="H26" s="104"/>
    </row>
    <row r="27" spans="1:8" ht="14.25" x14ac:dyDescent="0.2">
      <c r="A27" s="100" t="s">
        <v>129</v>
      </c>
      <c r="B27" s="108"/>
      <c r="C27" s="109">
        <v>2741</v>
      </c>
      <c r="D27" s="109">
        <v>0</v>
      </c>
      <c r="E27" s="109">
        <v>0</v>
      </c>
      <c r="F27" s="103">
        <v>2741</v>
      </c>
      <c r="G27" s="104"/>
      <c r="H27" s="104"/>
    </row>
    <row r="28" spans="1:8" ht="14.25" x14ac:dyDescent="0.2">
      <c r="A28" s="100" t="s">
        <v>130</v>
      </c>
      <c r="B28" s="108" t="s">
        <v>131</v>
      </c>
      <c r="C28" s="109">
        <v>59</v>
      </c>
      <c r="D28" s="109">
        <v>0</v>
      </c>
      <c r="E28" s="109">
        <v>0</v>
      </c>
      <c r="F28" s="103">
        <v>59</v>
      </c>
      <c r="G28" s="104"/>
      <c r="H28" s="104"/>
    </row>
    <row r="29" spans="1:8" ht="14.25" x14ac:dyDescent="0.2">
      <c r="A29" s="100" t="s">
        <v>132</v>
      </c>
      <c r="B29" s="108" t="s">
        <v>133</v>
      </c>
      <c r="C29" s="109">
        <v>85</v>
      </c>
      <c r="D29" s="109">
        <v>0</v>
      </c>
      <c r="E29" s="109">
        <v>0</v>
      </c>
      <c r="F29" s="103">
        <v>85</v>
      </c>
      <c r="G29" s="104"/>
      <c r="H29" s="104"/>
    </row>
    <row r="30" spans="1:8" ht="14.25" x14ac:dyDescent="0.2">
      <c r="A30" s="100" t="s">
        <v>134</v>
      </c>
      <c r="B30" s="108"/>
      <c r="C30" s="109">
        <v>0</v>
      </c>
      <c r="D30" s="109">
        <v>0</v>
      </c>
      <c r="E30" s="109">
        <v>0</v>
      </c>
      <c r="F30" s="103">
        <v>0</v>
      </c>
      <c r="G30" s="104"/>
      <c r="H30" s="104"/>
    </row>
    <row r="31" spans="1:8" ht="14.25" x14ac:dyDescent="0.2">
      <c r="A31" s="100" t="s">
        <v>135</v>
      </c>
      <c r="B31" s="108" t="s">
        <v>136</v>
      </c>
      <c r="C31" s="109">
        <v>1251</v>
      </c>
      <c r="D31" s="109">
        <v>0</v>
      </c>
      <c r="E31" s="109">
        <v>0</v>
      </c>
      <c r="F31" s="103">
        <v>1251</v>
      </c>
      <c r="G31" s="104"/>
      <c r="H31" s="104"/>
    </row>
    <row r="32" spans="1:8" ht="15" thickBot="1" x14ac:dyDescent="0.25">
      <c r="A32" s="100" t="s">
        <v>137</v>
      </c>
      <c r="B32" s="108" t="s">
        <v>138</v>
      </c>
      <c r="C32" s="110">
        <v>0</v>
      </c>
      <c r="D32" s="110">
        <v>0</v>
      </c>
      <c r="E32" s="110">
        <v>0</v>
      </c>
      <c r="F32" s="103">
        <v>0</v>
      </c>
      <c r="G32" s="104"/>
      <c r="H32" s="104"/>
    </row>
    <row r="33" spans="1:8" ht="15" thickBot="1" x14ac:dyDescent="0.25">
      <c r="A33" s="161" t="s">
        <v>139</v>
      </c>
      <c r="B33" s="161"/>
      <c r="C33" s="162">
        <v>164626</v>
      </c>
      <c r="D33" s="162">
        <v>89254</v>
      </c>
      <c r="E33" s="162">
        <v>435000</v>
      </c>
      <c r="F33" s="162">
        <v>599626</v>
      </c>
      <c r="G33" s="104"/>
      <c r="H33" s="104"/>
    </row>
    <row r="34" spans="1:8" ht="14.25" x14ac:dyDescent="0.2">
      <c r="A34" s="99"/>
      <c r="B34" s="99"/>
      <c r="C34" s="111"/>
      <c r="D34" s="111"/>
      <c r="E34" s="111"/>
      <c r="F34" s="111"/>
      <c r="G34" s="111"/>
      <c r="H34" s="111"/>
    </row>
    <row r="35" spans="1:8" ht="14.25" x14ac:dyDescent="0.2">
      <c r="A35" s="99"/>
      <c r="B35" s="99"/>
      <c r="C35" s="111"/>
      <c r="D35" s="111"/>
      <c r="E35" s="111"/>
      <c r="F35" s="111"/>
      <c r="G35" s="111"/>
      <c r="H35" s="111"/>
    </row>
    <row r="36" spans="1:8" ht="14.25" x14ac:dyDescent="0.2">
      <c r="A36" s="99" t="s">
        <v>163</v>
      </c>
      <c r="B36" s="99"/>
      <c r="C36" s="111"/>
      <c r="D36" s="111"/>
      <c r="E36" s="111"/>
      <c r="F36" s="111"/>
      <c r="G36" s="111"/>
      <c r="H36" s="111"/>
    </row>
    <row r="37" spans="1:8" ht="15" thickBot="1" x14ac:dyDescent="0.25">
      <c r="A37" s="112" t="s">
        <v>140</v>
      </c>
      <c r="B37" s="113"/>
      <c r="C37" s="113"/>
      <c r="D37" s="114"/>
      <c r="E37" s="113"/>
      <c r="F37" s="115"/>
      <c r="G37" s="113"/>
      <c r="H37" s="116" t="s">
        <v>141</v>
      </c>
    </row>
    <row r="38" spans="1:8" ht="15" thickBot="1" x14ac:dyDescent="0.25">
      <c r="A38" s="117" t="s">
        <v>142</v>
      </c>
      <c r="B38" s="118" t="s">
        <v>143</v>
      </c>
      <c r="C38" s="119" t="s">
        <v>144</v>
      </c>
      <c r="D38" s="120" t="s">
        <v>145</v>
      </c>
      <c r="E38" s="121" t="s">
        <v>146</v>
      </c>
      <c r="F38" s="120" t="s">
        <v>147</v>
      </c>
      <c r="G38" s="122" t="s">
        <v>148</v>
      </c>
      <c r="H38" s="118" t="s">
        <v>149</v>
      </c>
    </row>
    <row r="39" spans="1:8" ht="14.25" x14ac:dyDescent="0.2">
      <c r="A39" s="123" t="s">
        <v>150</v>
      </c>
      <c r="B39" s="124"/>
      <c r="C39" s="125"/>
      <c r="D39" s="126"/>
      <c r="E39" s="127"/>
      <c r="F39" s="126"/>
      <c r="G39" s="128"/>
      <c r="H39" s="129">
        <v>0</v>
      </c>
    </row>
    <row r="40" spans="1:8" ht="14.25" x14ac:dyDescent="0.2">
      <c r="A40" s="123" t="s">
        <v>151</v>
      </c>
      <c r="B40" s="124">
        <v>260000</v>
      </c>
      <c r="C40" s="125"/>
      <c r="D40" s="127"/>
      <c r="E40" s="127"/>
      <c r="F40" s="127"/>
      <c r="G40" s="128">
        <v>60000</v>
      </c>
      <c r="H40" s="129">
        <v>320000</v>
      </c>
    </row>
    <row r="41" spans="1:8" ht="14.25" x14ac:dyDescent="0.2">
      <c r="A41" s="123" t="s">
        <v>152</v>
      </c>
      <c r="B41" s="124"/>
      <c r="C41" s="125"/>
      <c r="D41" s="127"/>
      <c r="E41" s="127"/>
      <c r="F41" s="127"/>
      <c r="G41" s="128"/>
      <c r="H41" s="129">
        <v>0</v>
      </c>
    </row>
    <row r="42" spans="1:8" ht="14.25" x14ac:dyDescent="0.2">
      <c r="A42" s="123" t="s">
        <v>153</v>
      </c>
      <c r="B42" s="124"/>
      <c r="C42" s="125"/>
      <c r="D42" s="127"/>
      <c r="E42" s="127"/>
      <c r="F42" s="127"/>
      <c r="G42" s="128"/>
      <c r="H42" s="129">
        <v>0</v>
      </c>
    </row>
    <row r="43" spans="1:8" ht="15" thickBot="1" x14ac:dyDescent="0.25">
      <c r="A43" s="123"/>
      <c r="B43" s="130"/>
      <c r="C43" s="125"/>
      <c r="D43" s="127"/>
      <c r="E43" s="131"/>
      <c r="F43" s="127"/>
      <c r="G43" s="128"/>
      <c r="H43" s="129"/>
    </row>
    <row r="44" spans="1:8" ht="15" thickBot="1" x14ac:dyDescent="0.25">
      <c r="A44" s="117" t="s">
        <v>154</v>
      </c>
      <c r="B44" s="132">
        <v>260000</v>
      </c>
      <c r="C44" s="132">
        <v>0</v>
      </c>
      <c r="D44" s="132">
        <v>0</v>
      </c>
      <c r="E44" s="132">
        <v>0</v>
      </c>
      <c r="F44" s="132">
        <v>0</v>
      </c>
      <c r="G44" s="132">
        <v>60000</v>
      </c>
      <c r="H44" s="132">
        <v>320000</v>
      </c>
    </row>
    <row r="45" spans="1:8" ht="14.25" x14ac:dyDescent="0.2">
      <c r="A45" s="113"/>
      <c r="B45" s="133"/>
      <c r="C45" s="133"/>
      <c r="D45" s="133"/>
      <c r="E45" s="133"/>
      <c r="F45" s="133"/>
      <c r="G45" s="133"/>
      <c r="H45" s="133"/>
    </row>
    <row r="46" spans="1:8" ht="14.25" x14ac:dyDescent="0.2">
      <c r="A46" s="134" t="s">
        <v>155</v>
      </c>
      <c r="B46" s="133"/>
      <c r="C46" s="133"/>
      <c r="D46" s="133"/>
      <c r="E46" s="133"/>
      <c r="F46" s="133"/>
      <c r="G46" s="133"/>
      <c r="H46" s="133"/>
    </row>
    <row r="47" spans="1:8" ht="15" thickBot="1" x14ac:dyDescent="0.25">
      <c r="A47" s="135" t="s">
        <v>2</v>
      </c>
      <c r="B47" s="133"/>
      <c r="C47" s="133"/>
      <c r="D47" s="133"/>
      <c r="E47" s="133"/>
      <c r="F47" s="136" t="s">
        <v>141</v>
      </c>
    </row>
    <row r="48" spans="1:8" ht="14.25" x14ac:dyDescent="0.2">
      <c r="A48" s="137" t="s">
        <v>142</v>
      </c>
      <c r="B48" s="138" t="s">
        <v>150</v>
      </c>
      <c r="C48" s="163" t="s">
        <v>151</v>
      </c>
      <c r="D48" s="163" t="s">
        <v>152</v>
      </c>
      <c r="E48" s="163" t="s">
        <v>153</v>
      </c>
      <c r="F48" s="139" t="s">
        <v>4</v>
      </c>
      <c r="H48" s="164"/>
    </row>
    <row r="49" spans="1:8" ht="15" thickBot="1" x14ac:dyDescent="0.25">
      <c r="A49" s="140"/>
      <c r="B49" s="141" t="s">
        <v>149</v>
      </c>
      <c r="C49" s="142" t="s">
        <v>149</v>
      </c>
      <c r="D49" s="142" t="s">
        <v>149</v>
      </c>
      <c r="E49" s="142" t="s">
        <v>149</v>
      </c>
      <c r="F49" s="143"/>
      <c r="H49" s="164"/>
    </row>
    <row r="50" spans="1:8" ht="14.25" x14ac:dyDescent="0.2">
      <c r="A50" s="144" t="s">
        <v>150</v>
      </c>
      <c r="B50" s="126">
        <v>445000</v>
      </c>
      <c r="C50" s="126"/>
      <c r="D50" s="145"/>
      <c r="E50" s="126"/>
      <c r="F50" s="128">
        <v>445000</v>
      </c>
      <c r="H50" s="165"/>
    </row>
    <row r="51" spans="1:8" ht="14.25" x14ac:dyDescent="0.2">
      <c r="A51" s="144" t="s">
        <v>151</v>
      </c>
      <c r="B51" s="146"/>
      <c r="C51" s="126">
        <v>445000</v>
      </c>
      <c r="D51" s="147"/>
      <c r="E51" s="126"/>
      <c r="F51" s="128">
        <v>445000</v>
      </c>
      <c r="H51" s="165"/>
    </row>
    <row r="52" spans="1:8" ht="14.25" x14ac:dyDescent="0.2">
      <c r="A52" s="144" t="s">
        <v>152</v>
      </c>
      <c r="B52" s="126"/>
      <c r="C52" s="126"/>
      <c r="D52" s="145"/>
      <c r="E52" s="126"/>
      <c r="F52" s="128">
        <v>0</v>
      </c>
      <c r="H52" s="165"/>
    </row>
    <row r="53" spans="1:8" ht="14.25" x14ac:dyDescent="0.2">
      <c r="A53" s="144" t="s">
        <v>153</v>
      </c>
      <c r="B53" s="146"/>
      <c r="C53" s="146"/>
      <c r="D53" s="145"/>
      <c r="E53" s="126"/>
      <c r="F53" s="128">
        <v>0</v>
      </c>
      <c r="H53" s="166"/>
    </row>
    <row r="54" spans="1:8" ht="15" thickBot="1" x14ac:dyDescent="0.25">
      <c r="A54" s="144"/>
      <c r="B54" s="146"/>
      <c r="C54" s="146"/>
      <c r="D54" s="148"/>
      <c r="E54" s="146"/>
      <c r="F54" s="128"/>
      <c r="H54" s="165"/>
    </row>
    <row r="55" spans="1:8" ht="15" thickBot="1" x14ac:dyDescent="0.25">
      <c r="A55" s="149" t="s">
        <v>154</v>
      </c>
      <c r="B55" s="150">
        <v>445000</v>
      </c>
      <c r="C55" s="150">
        <v>445000</v>
      </c>
      <c r="D55" s="150">
        <v>0</v>
      </c>
      <c r="E55" s="150">
        <v>0</v>
      </c>
      <c r="F55" s="151">
        <v>890000</v>
      </c>
      <c r="H55" s="152"/>
    </row>
    <row r="56" spans="1:8" ht="14.25" x14ac:dyDescent="0.2">
      <c r="A56" s="153"/>
      <c r="B56" s="152"/>
      <c r="C56" s="152"/>
      <c r="D56" s="152"/>
      <c r="E56" s="152"/>
      <c r="F56" s="152"/>
      <c r="G56" s="152"/>
      <c r="H56" s="136"/>
    </row>
    <row r="57" spans="1:8" ht="14.25" x14ac:dyDescent="0.2">
      <c r="A57" s="82"/>
      <c r="B57" s="113"/>
      <c r="C57" s="113"/>
      <c r="D57" s="113"/>
      <c r="E57" s="113"/>
      <c r="F57" s="113"/>
      <c r="G57" s="113"/>
      <c r="H57" s="113"/>
    </row>
    <row r="58" spans="1:8" ht="14.25" x14ac:dyDescent="0.2">
      <c r="A58" s="82"/>
    </row>
  </sheetData>
  <mergeCells count="1">
    <mergeCell ref="G5:H5"/>
  </mergeCells>
  <pageMargins left="0.46" right="0.18" top="0.39" bottom="0.56000000000000005" header="0.4921259845" footer="0.4921259845"/>
  <pageSetup paperSize="9" scale="67" orientation="landscape" horizontalDpi="300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T23"/>
  <sheetViews>
    <sheetView zoomScale="75" workbookViewId="0">
      <selection activeCell="N1" sqref="A1:N21"/>
    </sheetView>
  </sheetViews>
  <sheetFormatPr defaultRowHeight="12.75" x14ac:dyDescent="0.2"/>
  <cols>
    <col min="1" max="1" width="24" style="248" customWidth="1"/>
    <col min="2" max="2" width="17.7109375" style="248" customWidth="1"/>
    <col min="3" max="4" width="16" style="248" customWidth="1"/>
    <col min="5" max="5" width="15.85546875" style="248" customWidth="1"/>
    <col min="6" max="6" width="16" style="248" customWidth="1"/>
    <col min="7" max="7" width="15.7109375" style="248" customWidth="1"/>
    <col min="8" max="8" width="15.42578125" style="248" customWidth="1"/>
    <col min="9" max="9" width="16.140625" style="248" customWidth="1"/>
    <col min="10" max="10" width="14.7109375" style="248" customWidth="1"/>
    <col min="11" max="11" width="17.7109375" style="248" customWidth="1"/>
    <col min="12" max="12" width="14.85546875" style="248" customWidth="1"/>
    <col min="13" max="13" width="16" style="248" customWidth="1"/>
    <col min="14" max="14" width="16.85546875" style="248" customWidth="1"/>
    <col min="15" max="15" width="16.140625" style="248" bestFit="1" customWidth="1"/>
    <col min="16" max="16" width="16.7109375" style="248" bestFit="1" customWidth="1"/>
    <col min="17" max="17" width="14.85546875" style="248" bestFit="1" customWidth="1"/>
    <col min="18" max="18" width="16.140625" style="248" bestFit="1" customWidth="1"/>
    <col min="19" max="19" width="14.85546875" style="248" bestFit="1" customWidth="1"/>
    <col min="20" max="20" width="15" style="248" hidden="1" customWidth="1"/>
    <col min="21" max="256" width="9.140625" style="248"/>
    <col min="257" max="257" width="24" style="248" customWidth="1"/>
    <col min="258" max="258" width="17.7109375" style="248" customWidth="1"/>
    <col min="259" max="260" width="16" style="248" customWidth="1"/>
    <col min="261" max="261" width="15.85546875" style="248" customWidth="1"/>
    <col min="262" max="262" width="16" style="248" customWidth="1"/>
    <col min="263" max="263" width="15.7109375" style="248" customWidth="1"/>
    <col min="264" max="264" width="15.42578125" style="248" customWidth="1"/>
    <col min="265" max="265" width="16.140625" style="248" customWidth="1"/>
    <col min="266" max="266" width="14.7109375" style="248" customWidth="1"/>
    <col min="267" max="267" width="17.7109375" style="248" customWidth="1"/>
    <col min="268" max="268" width="14.85546875" style="248" customWidth="1"/>
    <col min="269" max="269" width="16" style="248" customWidth="1"/>
    <col min="270" max="270" width="16.85546875" style="248" customWidth="1"/>
    <col min="271" max="271" width="16.140625" style="248" bestFit="1" customWidth="1"/>
    <col min="272" max="272" width="16.7109375" style="248" bestFit="1" customWidth="1"/>
    <col min="273" max="273" width="14.85546875" style="248" bestFit="1" customWidth="1"/>
    <col min="274" max="274" width="16.140625" style="248" bestFit="1" customWidth="1"/>
    <col min="275" max="275" width="14.85546875" style="248" bestFit="1" customWidth="1"/>
    <col min="276" max="276" width="0" style="248" hidden="1" customWidth="1"/>
    <col min="277" max="512" width="9.140625" style="248"/>
    <col min="513" max="513" width="24" style="248" customWidth="1"/>
    <col min="514" max="514" width="17.7109375" style="248" customWidth="1"/>
    <col min="515" max="516" width="16" style="248" customWidth="1"/>
    <col min="517" max="517" width="15.85546875" style="248" customWidth="1"/>
    <col min="518" max="518" width="16" style="248" customWidth="1"/>
    <col min="519" max="519" width="15.7109375" style="248" customWidth="1"/>
    <col min="520" max="520" width="15.42578125" style="248" customWidth="1"/>
    <col min="521" max="521" width="16.140625" style="248" customWidth="1"/>
    <col min="522" max="522" width="14.7109375" style="248" customWidth="1"/>
    <col min="523" max="523" width="17.7109375" style="248" customWidth="1"/>
    <col min="524" max="524" width="14.85546875" style="248" customWidth="1"/>
    <col min="525" max="525" width="16" style="248" customWidth="1"/>
    <col min="526" max="526" width="16.85546875" style="248" customWidth="1"/>
    <col min="527" max="527" width="16.140625" style="248" bestFit="1" customWidth="1"/>
    <col min="528" max="528" width="16.7109375" style="248" bestFit="1" customWidth="1"/>
    <col min="529" max="529" width="14.85546875" style="248" bestFit="1" customWidth="1"/>
    <col min="530" max="530" width="16.140625" style="248" bestFit="1" customWidth="1"/>
    <col min="531" max="531" width="14.85546875" style="248" bestFit="1" customWidth="1"/>
    <col min="532" max="532" width="0" style="248" hidden="1" customWidth="1"/>
    <col min="533" max="768" width="9.140625" style="248"/>
    <col min="769" max="769" width="24" style="248" customWidth="1"/>
    <col min="770" max="770" width="17.7109375" style="248" customWidth="1"/>
    <col min="771" max="772" width="16" style="248" customWidth="1"/>
    <col min="773" max="773" width="15.85546875" style="248" customWidth="1"/>
    <col min="774" max="774" width="16" style="248" customWidth="1"/>
    <col min="775" max="775" width="15.7109375" style="248" customWidth="1"/>
    <col min="776" max="776" width="15.42578125" style="248" customWidth="1"/>
    <col min="777" max="777" width="16.140625" style="248" customWidth="1"/>
    <col min="778" max="778" width="14.7109375" style="248" customWidth="1"/>
    <col min="779" max="779" width="17.7109375" style="248" customWidth="1"/>
    <col min="780" max="780" width="14.85546875" style="248" customWidth="1"/>
    <col min="781" max="781" width="16" style="248" customWidth="1"/>
    <col min="782" max="782" width="16.85546875" style="248" customWidth="1"/>
    <col min="783" max="783" width="16.140625" style="248" bestFit="1" customWidth="1"/>
    <col min="784" max="784" width="16.7109375" style="248" bestFit="1" customWidth="1"/>
    <col min="785" max="785" width="14.85546875" style="248" bestFit="1" customWidth="1"/>
    <col min="786" max="786" width="16.140625" style="248" bestFit="1" customWidth="1"/>
    <col min="787" max="787" width="14.85546875" style="248" bestFit="1" customWidth="1"/>
    <col min="788" max="788" width="0" style="248" hidden="1" customWidth="1"/>
    <col min="789" max="1024" width="9.140625" style="248"/>
    <col min="1025" max="1025" width="24" style="248" customWidth="1"/>
    <col min="1026" max="1026" width="17.7109375" style="248" customWidth="1"/>
    <col min="1027" max="1028" width="16" style="248" customWidth="1"/>
    <col min="1029" max="1029" width="15.85546875" style="248" customWidth="1"/>
    <col min="1030" max="1030" width="16" style="248" customWidth="1"/>
    <col min="1031" max="1031" width="15.7109375" style="248" customWidth="1"/>
    <col min="1032" max="1032" width="15.42578125" style="248" customWidth="1"/>
    <col min="1033" max="1033" width="16.140625" style="248" customWidth="1"/>
    <col min="1034" max="1034" width="14.7109375" style="248" customWidth="1"/>
    <col min="1035" max="1035" width="17.7109375" style="248" customWidth="1"/>
    <col min="1036" max="1036" width="14.85546875" style="248" customWidth="1"/>
    <col min="1037" max="1037" width="16" style="248" customWidth="1"/>
    <col min="1038" max="1038" width="16.85546875" style="248" customWidth="1"/>
    <col min="1039" max="1039" width="16.140625" style="248" bestFit="1" customWidth="1"/>
    <col min="1040" max="1040" width="16.7109375" style="248" bestFit="1" customWidth="1"/>
    <col min="1041" max="1041" width="14.85546875" style="248" bestFit="1" customWidth="1"/>
    <col min="1042" max="1042" width="16.140625" style="248" bestFit="1" customWidth="1"/>
    <col min="1043" max="1043" width="14.85546875" style="248" bestFit="1" customWidth="1"/>
    <col min="1044" max="1044" width="0" style="248" hidden="1" customWidth="1"/>
    <col min="1045" max="1280" width="9.140625" style="248"/>
    <col min="1281" max="1281" width="24" style="248" customWidth="1"/>
    <col min="1282" max="1282" width="17.7109375" style="248" customWidth="1"/>
    <col min="1283" max="1284" width="16" style="248" customWidth="1"/>
    <col min="1285" max="1285" width="15.85546875" style="248" customWidth="1"/>
    <col min="1286" max="1286" width="16" style="248" customWidth="1"/>
    <col min="1287" max="1287" width="15.7109375" style="248" customWidth="1"/>
    <col min="1288" max="1288" width="15.42578125" style="248" customWidth="1"/>
    <col min="1289" max="1289" width="16.140625" style="248" customWidth="1"/>
    <col min="1290" max="1290" width="14.7109375" style="248" customWidth="1"/>
    <col min="1291" max="1291" width="17.7109375" style="248" customWidth="1"/>
    <col min="1292" max="1292" width="14.85546875" style="248" customWidth="1"/>
    <col min="1293" max="1293" width="16" style="248" customWidth="1"/>
    <col min="1294" max="1294" width="16.85546875" style="248" customWidth="1"/>
    <col min="1295" max="1295" width="16.140625" style="248" bestFit="1" customWidth="1"/>
    <col min="1296" max="1296" width="16.7109375" style="248" bestFit="1" customWidth="1"/>
    <col min="1297" max="1297" width="14.85546875" style="248" bestFit="1" customWidth="1"/>
    <col min="1298" max="1298" width="16.140625" style="248" bestFit="1" customWidth="1"/>
    <col min="1299" max="1299" width="14.85546875" style="248" bestFit="1" customWidth="1"/>
    <col min="1300" max="1300" width="0" style="248" hidden="1" customWidth="1"/>
    <col min="1301" max="1536" width="9.140625" style="248"/>
    <col min="1537" max="1537" width="24" style="248" customWidth="1"/>
    <col min="1538" max="1538" width="17.7109375" style="248" customWidth="1"/>
    <col min="1539" max="1540" width="16" style="248" customWidth="1"/>
    <col min="1541" max="1541" width="15.85546875" style="248" customWidth="1"/>
    <col min="1542" max="1542" width="16" style="248" customWidth="1"/>
    <col min="1543" max="1543" width="15.7109375" style="248" customWidth="1"/>
    <col min="1544" max="1544" width="15.42578125" style="248" customWidth="1"/>
    <col min="1545" max="1545" width="16.140625" style="248" customWidth="1"/>
    <col min="1546" max="1546" width="14.7109375" style="248" customWidth="1"/>
    <col min="1547" max="1547" width="17.7109375" style="248" customWidth="1"/>
    <col min="1548" max="1548" width="14.85546875" style="248" customWidth="1"/>
    <col min="1549" max="1549" width="16" style="248" customWidth="1"/>
    <col min="1550" max="1550" width="16.85546875" style="248" customWidth="1"/>
    <col min="1551" max="1551" width="16.140625" style="248" bestFit="1" customWidth="1"/>
    <col min="1552" max="1552" width="16.7109375" style="248" bestFit="1" customWidth="1"/>
    <col min="1553" max="1553" width="14.85546875" style="248" bestFit="1" customWidth="1"/>
    <col min="1554" max="1554" width="16.140625" style="248" bestFit="1" customWidth="1"/>
    <col min="1555" max="1555" width="14.85546875" style="248" bestFit="1" customWidth="1"/>
    <col min="1556" max="1556" width="0" style="248" hidden="1" customWidth="1"/>
    <col min="1557" max="1792" width="9.140625" style="248"/>
    <col min="1793" max="1793" width="24" style="248" customWidth="1"/>
    <col min="1794" max="1794" width="17.7109375" style="248" customWidth="1"/>
    <col min="1795" max="1796" width="16" style="248" customWidth="1"/>
    <col min="1797" max="1797" width="15.85546875" style="248" customWidth="1"/>
    <col min="1798" max="1798" width="16" style="248" customWidth="1"/>
    <col min="1799" max="1799" width="15.7109375" style="248" customWidth="1"/>
    <col min="1800" max="1800" width="15.42578125" style="248" customWidth="1"/>
    <col min="1801" max="1801" width="16.140625" style="248" customWidth="1"/>
    <col min="1802" max="1802" width="14.7109375" style="248" customWidth="1"/>
    <col min="1803" max="1803" width="17.7109375" style="248" customWidth="1"/>
    <col min="1804" max="1804" width="14.85546875" style="248" customWidth="1"/>
    <col min="1805" max="1805" width="16" style="248" customWidth="1"/>
    <col min="1806" max="1806" width="16.85546875" style="248" customWidth="1"/>
    <col min="1807" max="1807" width="16.140625" style="248" bestFit="1" customWidth="1"/>
    <col min="1808" max="1808" width="16.7109375" style="248" bestFit="1" customWidth="1"/>
    <col min="1809" max="1809" width="14.85546875" style="248" bestFit="1" customWidth="1"/>
    <col min="1810" max="1810" width="16.140625" style="248" bestFit="1" customWidth="1"/>
    <col min="1811" max="1811" width="14.85546875" style="248" bestFit="1" customWidth="1"/>
    <col min="1812" max="1812" width="0" style="248" hidden="1" customWidth="1"/>
    <col min="1813" max="2048" width="9.140625" style="248"/>
    <col min="2049" max="2049" width="24" style="248" customWidth="1"/>
    <col min="2050" max="2050" width="17.7109375" style="248" customWidth="1"/>
    <col min="2051" max="2052" width="16" style="248" customWidth="1"/>
    <col min="2053" max="2053" width="15.85546875" style="248" customWidth="1"/>
    <col min="2054" max="2054" width="16" style="248" customWidth="1"/>
    <col min="2055" max="2055" width="15.7109375" style="248" customWidth="1"/>
    <col min="2056" max="2056" width="15.42578125" style="248" customWidth="1"/>
    <col min="2057" max="2057" width="16.140625" style="248" customWidth="1"/>
    <col min="2058" max="2058" width="14.7109375" style="248" customWidth="1"/>
    <col min="2059" max="2059" width="17.7109375" style="248" customWidth="1"/>
    <col min="2060" max="2060" width="14.85546875" style="248" customWidth="1"/>
    <col min="2061" max="2061" width="16" style="248" customWidth="1"/>
    <col min="2062" max="2062" width="16.85546875" style="248" customWidth="1"/>
    <col min="2063" max="2063" width="16.140625" style="248" bestFit="1" customWidth="1"/>
    <col min="2064" max="2064" width="16.7109375" style="248" bestFit="1" customWidth="1"/>
    <col min="2065" max="2065" width="14.85546875" style="248" bestFit="1" customWidth="1"/>
    <col min="2066" max="2066" width="16.140625" style="248" bestFit="1" customWidth="1"/>
    <col min="2067" max="2067" width="14.85546875" style="248" bestFit="1" customWidth="1"/>
    <col min="2068" max="2068" width="0" style="248" hidden="1" customWidth="1"/>
    <col min="2069" max="2304" width="9.140625" style="248"/>
    <col min="2305" max="2305" width="24" style="248" customWidth="1"/>
    <col min="2306" max="2306" width="17.7109375" style="248" customWidth="1"/>
    <col min="2307" max="2308" width="16" style="248" customWidth="1"/>
    <col min="2309" max="2309" width="15.85546875" style="248" customWidth="1"/>
    <col min="2310" max="2310" width="16" style="248" customWidth="1"/>
    <col min="2311" max="2311" width="15.7109375" style="248" customWidth="1"/>
    <col min="2312" max="2312" width="15.42578125" style="248" customWidth="1"/>
    <col min="2313" max="2313" width="16.140625" style="248" customWidth="1"/>
    <col min="2314" max="2314" width="14.7109375" style="248" customWidth="1"/>
    <col min="2315" max="2315" width="17.7109375" style="248" customWidth="1"/>
    <col min="2316" max="2316" width="14.85546875" style="248" customWidth="1"/>
    <col min="2317" max="2317" width="16" style="248" customWidth="1"/>
    <col min="2318" max="2318" width="16.85546875" style="248" customWidth="1"/>
    <col min="2319" max="2319" width="16.140625" style="248" bestFit="1" customWidth="1"/>
    <col min="2320" max="2320" width="16.7109375" style="248" bestFit="1" customWidth="1"/>
    <col min="2321" max="2321" width="14.85546875" style="248" bestFit="1" customWidth="1"/>
    <col min="2322" max="2322" width="16.140625" style="248" bestFit="1" customWidth="1"/>
    <col min="2323" max="2323" width="14.85546875" style="248" bestFit="1" customWidth="1"/>
    <col min="2324" max="2324" width="0" style="248" hidden="1" customWidth="1"/>
    <col min="2325" max="2560" width="9.140625" style="248"/>
    <col min="2561" max="2561" width="24" style="248" customWidth="1"/>
    <col min="2562" max="2562" width="17.7109375" style="248" customWidth="1"/>
    <col min="2563" max="2564" width="16" style="248" customWidth="1"/>
    <col min="2565" max="2565" width="15.85546875" style="248" customWidth="1"/>
    <col min="2566" max="2566" width="16" style="248" customWidth="1"/>
    <col min="2567" max="2567" width="15.7109375" style="248" customWidth="1"/>
    <col min="2568" max="2568" width="15.42578125" style="248" customWidth="1"/>
    <col min="2569" max="2569" width="16.140625" style="248" customWidth="1"/>
    <col min="2570" max="2570" width="14.7109375" style="248" customWidth="1"/>
    <col min="2571" max="2571" width="17.7109375" style="248" customWidth="1"/>
    <col min="2572" max="2572" width="14.85546875" style="248" customWidth="1"/>
    <col min="2573" max="2573" width="16" style="248" customWidth="1"/>
    <col min="2574" max="2574" width="16.85546875" style="248" customWidth="1"/>
    <col min="2575" max="2575" width="16.140625" style="248" bestFit="1" customWidth="1"/>
    <col min="2576" max="2576" width="16.7109375" style="248" bestFit="1" customWidth="1"/>
    <col min="2577" max="2577" width="14.85546875" style="248" bestFit="1" customWidth="1"/>
    <col min="2578" max="2578" width="16.140625" style="248" bestFit="1" customWidth="1"/>
    <col min="2579" max="2579" width="14.85546875" style="248" bestFit="1" customWidth="1"/>
    <col min="2580" max="2580" width="0" style="248" hidden="1" customWidth="1"/>
    <col min="2581" max="2816" width="9.140625" style="248"/>
    <col min="2817" max="2817" width="24" style="248" customWidth="1"/>
    <col min="2818" max="2818" width="17.7109375" style="248" customWidth="1"/>
    <col min="2819" max="2820" width="16" style="248" customWidth="1"/>
    <col min="2821" max="2821" width="15.85546875" style="248" customWidth="1"/>
    <col min="2822" max="2822" width="16" style="248" customWidth="1"/>
    <col min="2823" max="2823" width="15.7109375" style="248" customWidth="1"/>
    <col min="2824" max="2824" width="15.42578125" style="248" customWidth="1"/>
    <col min="2825" max="2825" width="16.140625" style="248" customWidth="1"/>
    <col min="2826" max="2826" width="14.7109375" style="248" customWidth="1"/>
    <col min="2827" max="2827" width="17.7109375" style="248" customWidth="1"/>
    <col min="2828" max="2828" width="14.85546875" style="248" customWidth="1"/>
    <col min="2829" max="2829" width="16" style="248" customWidth="1"/>
    <col min="2830" max="2830" width="16.85546875" style="248" customWidth="1"/>
    <col min="2831" max="2831" width="16.140625" style="248" bestFit="1" customWidth="1"/>
    <col min="2832" max="2832" width="16.7109375" style="248" bestFit="1" customWidth="1"/>
    <col min="2833" max="2833" width="14.85546875" style="248" bestFit="1" customWidth="1"/>
    <col min="2834" max="2834" width="16.140625" style="248" bestFit="1" customWidth="1"/>
    <col min="2835" max="2835" width="14.85546875" style="248" bestFit="1" customWidth="1"/>
    <col min="2836" max="2836" width="0" style="248" hidden="1" customWidth="1"/>
    <col min="2837" max="3072" width="9.140625" style="248"/>
    <col min="3073" max="3073" width="24" style="248" customWidth="1"/>
    <col min="3074" max="3074" width="17.7109375" style="248" customWidth="1"/>
    <col min="3075" max="3076" width="16" style="248" customWidth="1"/>
    <col min="3077" max="3077" width="15.85546875" style="248" customWidth="1"/>
    <col min="3078" max="3078" width="16" style="248" customWidth="1"/>
    <col min="3079" max="3079" width="15.7109375" style="248" customWidth="1"/>
    <col min="3080" max="3080" width="15.42578125" style="248" customWidth="1"/>
    <col min="3081" max="3081" width="16.140625" style="248" customWidth="1"/>
    <col min="3082" max="3082" width="14.7109375" style="248" customWidth="1"/>
    <col min="3083" max="3083" width="17.7109375" style="248" customWidth="1"/>
    <col min="3084" max="3084" width="14.85546875" style="248" customWidth="1"/>
    <col min="3085" max="3085" width="16" style="248" customWidth="1"/>
    <col min="3086" max="3086" width="16.85546875" style="248" customWidth="1"/>
    <col min="3087" max="3087" width="16.140625" style="248" bestFit="1" customWidth="1"/>
    <col min="3088" max="3088" width="16.7109375" style="248" bestFit="1" customWidth="1"/>
    <col min="3089" max="3089" width="14.85546875" style="248" bestFit="1" customWidth="1"/>
    <col min="3090" max="3090" width="16.140625" style="248" bestFit="1" customWidth="1"/>
    <col min="3091" max="3091" width="14.85546875" style="248" bestFit="1" customWidth="1"/>
    <col min="3092" max="3092" width="0" style="248" hidden="1" customWidth="1"/>
    <col min="3093" max="3328" width="9.140625" style="248"/>
    <col min="3329" max="3329" width="24" style="248" customWidth="1"/>
    <col min="3330" max="3330" width="17.7109375" style="248" customWidth="1"/>
    <col min="3331" max="3332" width="16" style="248" customWidth="1"/>
    <col min="3333" max="3333" width="15.85546875" style="248" customWidth="1"/>
    <col min="3334" max="3334" width="16" style="248" customWidth="1"/>
    <col min="3335" max="3335" width="15.7109375" style="248" customWidth="1"/>
    <col min="3336" max="3336" width="15.42578125" style="248" customWidth="1"/>
    <col min="3337" max="3337" width="16.140625" style="248" customWidth="1"/>
    <col min="3338" max="3338" width="14.7109375" style="248" customWidth="1"/>
    <col min="3339" max="3339" width="17.7109375" style="248" customWidth="1"/>
    <col min="3340" max="3340" width="14.85546875" style="248" customWidth="1"/>
    <col min="3341" max="3341" width="16" style="248" customWidth="1"/>
    <col min="3342" max="3342" width="16.85546875" style="248" customWidth="1"/>
    <col min="3343" max="3343" width="16.140625" style="248" bestFit="1" customWidth="1"/>
    <col min="3344" max="3344" width="16.7109375" style="248" bestFit="1" customWidth="1"/>
    <col min="3345" max="3345" width="14.85546875" style="248" bestFit="1" customWidth="1"/>
    <col min="3346" max="3346" width="16.140625" style="248" bestFit="1" customWidth="1"/>
    <col min="3347" max="3347" width="14.85546875" style="248" bestFit="1" customWidth="1"/>
    <col min="3348" max="3348" width="0" style="248" hidden="1" customWidth="1"/>
    <col min="3349" max="3584" width="9.140625" style="248"/>
    <col min="3585" max="3585" width="24" style="248" customWidth="1"/>
    <col min="3586" max="3586" width="17.7109375" style="248" customWidth="1"/>
    <col min="3587" max="3588" width="16" style="248" customWidth="1"/>
    <col min="3589" max="3589" width="15.85546875" style="248" customWidth="1"/>
    <col min="3590" max="3590" width="16" style="248" customWidth="1"/>
    <col min="3591" max="3591" width="15.7109375" style="248" customWidth="1"/>
    <col min="3592" max="3592" width="15.42578125" style="248" customWidth="1"/>
    <col min="3593" max="3593" width="16.140625" style="248" customWidth="1"/>
    <col min="3594" max="3594" width="14.7109375" style="248" customWidth="1"/>
    <col min="3595" max="3595" width="17.7109375" style="248" customWidth="1"/>
    <col min="3596" max="3596" width="14.85546875" style="248" customWidth="1"/>
    <col min="3597" max="3597" width="16" style="248" customWidth="1"/>
    <col min="3598" max="3598" width="16.85546875" style="248" customWidth="1"/>
    <col min="3599" max="3599" width="16.140625" style="248" bestFit="1" customWidth="1"/>
    <col min="3600" max="3600" width="16.7109375" style="248" bestFit="1" customWidth="1"/>
    <col min="3601" max="3601" width="14.85546875" style="248" bestFit="1" customWidth="1"/>
    <col min="3602" max="3602" width="16.140625" style="248" bestFit="1" customWidth="1"/>
    <col min="3603" max="3603" width="14.85546875" style="248" bestFit="1" customWidth="1"/>
    <col min="3604" max="3604" width="0" style="248" hidden="1" customWidth="1"/>
    <col min="3605" max="3840" width="9.140625" style="248"/>
    <col min="3841" max="3841" width="24" style="248" customWidth="1"/>
    <col min="3842" max="3842" width="17.7109375" style="248" customWidth="1"/>
    <col min="3843" max="3844" width="16" style="248" customWidth="1"/>
    <col min="3845" max="3845" width="15.85546875" style="248" customWidth="1"/>
    <col min="3846" max="3846" width="16" style="248" customWidth="1"/>
    <col min="3847" max="3847" width="15.7109375" style="248" customWidth="1"/>
    <col min="3848" max="3848" width="15.42578125" style="248" customWidth="1"/>
    <col min="3849" max="3849" width="16.140625" style="248" customWidth="1"/>
    <col min="3850" max="3850" width="14.7109375" style="248" customWidth="1"/>
    <col min="3851" max="3851" width="17.7109375" style="248" customWidth="1"/>
    <col min="3852" max="3852" width="14.85546875" style="248" customWidth="1"/>
    <col min="3853" max="3853" width="16" style="248" customWidth="1"/>
    <col min="3854" max="3854" width="16.85546875" style="248" customWidth="1"/>
    <col min="3855" max="3855" width="16.140625" style="248" bestFit="1" customWidth="1"/>
    <col min="3856" max="3856" width="16.7109375" style="248" bestFit="1" customWidth="1"/>
    <col min="3857" max="3857" width="14.85546875" style="248" bestFit="1" customWidth="1"/>
    <col min="3858" max="3858" width="16.140625" style="248" bestFit="1" customWidth="1"/>
    <col min="3859" max="3859" width="14.85546875" style="248" bestFit="1" customWidth="1"/>
    <col min="3860" max="3860" width="0" style="248" hidden="1" customWidth="1"/>
    <col min="3861" max="4096" width="9.140625" style="248"/>
    <col min="4097" max="4097" width="24" style="248" customWidth="1"/>
    <col min="4098" max="4098" width="17.7109375" style="248" customWidth="1"/>
    <col min="4099" max="4100" width="16" style="248" customWidth="1"/>
    <col min="4101" max="4101" width="15.85546875" style="248" customWidth="1"/>
    <col min="4102" max="4102" width="16" style="248" customWidth="1"/>
    <col min="4103" max="4103" width="15.7109375" style="248" customWidth="1"/>
    <col min="4104" max="4104" width="15.42578125" style="248" customWidth="1"/>
    <col min="4105" max="4105" width="16.140625" style="248" customWidth="1"/>
    <col min="4106" max="4106" width="14.7109375" style="248" customWidth="1"/>
    <col min="4107" max="4107" width="17.7109375" style="248" customWidth="1"/>
    <col min="4108" max="4108" width="14.85546875" style="248" customWidth="1"/>
    <col min="4109" max="4109" width="16" style="248" customWidth="1"/>
    <col min="4110" max="4110" width="16.85546875" style="248" customWidth="1"/>
    <col min="4111" max="4111" width="16.140625" style="248" bestFit="1" customWidth="1"/>
    <col min="4112" max="4112" width="16.7109375" style="248" bestFit="1" customWidth="1"/>
    <col min="4113" max="4113" width="14.85546875" style="248" bestFit="1" customWidth="1"/>
    <col min="4114" max="4114" width="16.140625" style="248" bestFit="1" customWidth="1"/>
    <col min="4115" max="4115" width="14.85546875" style="248" bestFit="1" customWidth="1"/>
    <col min="4116" max="4116" width="0" style="248" hidden="1" customWidth="1"/>
    <col min="4117" max="4352" width="9.140625" style="248"/>
    <col min="4353" max="4353" width="24" style="248" customWidth="1"/>
    <col min="4354" max="4354" width="17.7109375" style="248" customWidth="1"/>
    <col min="4355" max="4356" width="16" style="248" customWidth="1"/>
    <col min="4357" max="4357" width="15.85546875" style="248" customWidth="1"/>
    <col min="4358" max="4358" width="16" style="248" customWidth="1"/>
    <col min="4359" max="4359" width="15.7109375" style="248" customWidth="1"/>
    <col min="4360" max="4360" width="15.42578125" style="248" customWidth="1"/>
    <col min="4361" max="4361" width="16.140625" style="248" customWidth="1"/>
    <col min="4362" max="4362" width="14.7109375" style="248" customWidth="1"/>
    <col min="4363" max="4363" width="17.7109375" style="248" customWidth="1"/>
    <col min="4364" max="4364" width="14.85546875" style="248" customWidth="1"/>
    <col min="4365" max="4365" width="16" style="248" customWidth="1"/>
    <col min="4366" max="4366" width="16.85546875" style="248" customWidth="1"/>
    <col min="4367" max="4367" width="16.140625" style="248" bestFit="1" customWidth="1"/>
    <col min="4368" max="4368" width="16.7109375" style="248" bestFit="1" customWidth="1"/>
    <col min="4369" max="4369" width="14.85546875" style="248" bestFit="1" customWidth="1"/>
    <col min="4370" max="4370" width="16.140625" style="248" bestFit="1" customWidth="1"/>
    <col min="4371" max="4371" width="14.85546875" style="248" bestFit="1" customWidth="1"/>
    <col min="4372" max="4372" width="0" style="248" hidden="1" customWidth="1"/>
    <col min="4373" max="4608" width="9.140625" style="248"/>
    <col min="4609" max="4609" width="24" style="248" customWidth="1"/>
    <col min="4610" max="4610" width="17.7109375" style="248" customWidth="1"/>
    <col min="4611" max="4612" width="16" style="248" customWidth="1"/>
    <col min="4613" max="4613" width="15.85546875" style="248" customWidth="1"/>
    <col min="4614" max="4614" width="16" style="248" customWidth="1"/>
    <col min="4615" max="4615" width="15.7109375" style="248" customWidth="1"/>
    <col min="4616" max="4616" width="15.42578125" style="248" customWidth="1"/>
    <col min="4617" max="4617" width="16.140625" style="248" customWidth="1"/>
    <col min="4618" max="4618" width="14.7109375" style="248" customWidth="1"/>
    <col min="4619" max="4619" width="17.7109375" style="248" customWidth="1"/>
    <col min="4620" max="4620" width="14.85546875" style="248" customWidth="1"/>
    <col min="4621" max="4621" width="16" style="248" customWidth="1"/>
    <col min="4622" max="4622" width="16.85546875" style="248" customWidth="1"/>
    <col min="4623" max="4623" width="16.140625" style="248" bestFit="1" customWidth="1"/>
    <col min="4624" max="4624" width="16.7109375" style="248" bestFit="1" customWidth="1"/>
    <col min="4625" max="4625" width="14.85546875" style="248" bestFit="1" customWidth="1"/>
    <col min="4626" max="4626" width="16.140625" style="248" bestFit="1" customWidth="1"/>
    <col min="4627" max="4627" width="14.85546875" style="248" bestFit="1" customWidth="1"/>
    <col min="4628" max="4628" width="0" style="248" hidden="1" customWidth="1"/>
    <col min="4629" max="4864" width="9.140625" style="248"/>
    <col min="4865" max="4865" width="24" style="248" customWidth="1"/>
    <col min="4866" max="4866" width="17.7109375" style="248" customWidth="1"/>
    <col min="4867" max="4868" width="16" style="248" customWidth="1"/>
    <col min="4869" max="4869" width="15.85546875" style="248" customWidth="1"/>
    <col min="4870" max="4870" width="16" style="248" customWidth="1"/>
    <col min="4871" max="4871" width="15.7109375" style="248" customWidth="1"/>
    <col min="4872" max="4872" width="15.42578125" style="248" customWidth="1"/>
    <col min="4873" max="4873" width="16.140625" style="248" customWidth="1"/>
    <col min="4874" max="4874" width="14.7109375" style="248" customWidth="1"/>
    <col min="4875" max="4875" width="17.7109375" style="248" customWidth="1"/>
    <col min="4876" max="4876" width="14.85546875" style="248" customWidth="1"/>
    <col min="4877" max="4877" width="16" style="248" customWidth="1"/>
    <col min="4878" max="4878" width="16.85546875" style="248" customWidth="1"/>
    <col min="4879" max="4879" width="16.140625" style="248" bestFit="1" customWidth="1"/>
    <col min="4880" max="4880" width="16.7109375" style="248" bestFit="1" customWidth="1"/>
    <col min="4881" max="4881" width="14.85546875" style="248" bestFit="1" customWidth="1"/>
    <col min="4882" max="4882" width="16.140625" style="248" bestFit="1" customWidth="1"/>
    <col min="4883" max="4883" width="14.85546875" style="248" bestFit="1" customWidth="1"/>
    <col min="4884" max="4884" width="0" style="248" hidden="1" customWidth="1"/>
    <col min="4885" max="5120" width="9.140625" style="248"/>
    <col min="5121" max="5121" width="24" style="248" customWidth="1"/>
    <col min="5122" max="5122" width="17.7109375" style="248" customWidth="1"/>
    <col min="5123" max="5124" width="16" style="248" customWidth="1"/>
    <col min="5125" max="5125" width="15.85546875" style="248" customWidth="1"/>
    <col min="5126" max="5126" width="16" style="248" customWidth="1"/>
    <col min="5127" max="5127" width="15.7109375" style="248" customWidth="1"/>
    <col min="5128" max="5128" width="15.42578125" style="248" customWidth="1"/>
    <col min="5129" max="5129" width="16.140625" style="248" customWidth="1"/>
    <col min="5130" max="5130" width="14.7109375" style="248" customWidth="1"/>
    <col min="5131" max="5131" width="17.7109375" style="248" customWidth="1"/>
    <col min="5132" max="5132" width="14.85546875" style="248" customWidth="1"/>
    <col min="5133" max="5133" width="16" style="248" customWidth="1"/>
    <col min="5134" max="5134" width="16.85546875" style="248" customWidth="1"/>
    <col min="5135" max="5135" width="16.140625" style="248" bestFit="1" customWidth="1"/>
    <col min="5136" max="5136" width="16.7109375" style="248" bestFit="1" customWidth="1"/>
    <col min="5137" max="5137" width="14.85546875" style="248" bestFit="1" customWidth="1"/>
    <col min="5138" max="5138" width="16.140625" style="248" bestFit="1" customWidth="1"/>
    <col min="5139" max="5139" width="14.85546875" style="248" bestFit="1" customWidth="1"/>
    <col min="5140" max="5140" width="0" style="248" hidden="1" customWidth="1"/>
    <col min="5141" max="5376" width="9.140625" style="248"/>
    <col min="5377" max="5377" width="24" style="248" customWidth="1"/>
    <col min="5378" max="5378" width="17.7109375" style="248" customWidth="1"/>
    <col min="5379" max="5380" width="16" style="248" customWidth="1"/>
    <col min="5381" max="5381" width="15.85546875" style="248" customWidth="1"/>
    <col min="5382" max="5382" width="16" style="248" customWidth="1"/>
    <col min="5383" max="5383" width="15.7109375" style="248" customWidth="1"/>
    <col min="5384" max="5384" width="15.42578125" style="248" customWidth="1"/>
    <col min="5385" max="5385" width="16.140625" style="248" customWidth="1"/>
    <col min="5386" max="5386" width="14.7109375" style="248" customWidth="1"/>
    <col min="5387" max="5387" width="17.7109375" style="248" customWidth="1"/>
    <col min="5388" max="5388" width="14.85546875" style="248" customWidth="1"/>
    <col min="5389" max="5389" width="16" style="248" customWidth="1"/>
    <col min="5390" max="5390" width="16.85546875" style="248" customWidth="1"/>
    <col min="5391" max="5391" width="16.140625" style="248" bestFit="1" customWidth="1"/>
    <col min="5392" max="5392" width="16.7109375" style="248" bestFit="1" customWidth="1"/>
    <col min="5393" max="5393" width="14.85546875" style="248" bestFit="1" customWidth="1"/>
    <col min="5394" max="5394" width="16.140625" style="248" bestFit="1" customWidth="1"/>
    <col min="5395" max="5395" width="14.85546875" style="248" bestFit="1" customWidth="1"/>
    <col min="5396" max="5396" width="0" style="248" hidden="1" customWidth="1"/>
    <col min="5397" max="5632" width="9.140625" style="248"/>
    <col min="5633" max="5633" width="24" style="248" customWidth="1"/>
    <col min="5634" max="5634" width="17.7109375" style="248" customWidth="1"/>
    <col min="5635" max="5636" width="16" style="248" customWidth="1"/>
    <col min="5637" max="5637" width="15.85546875" style="248" customWidth="1"/>
    <col min="5638" max="5638" width="16" style="248" customWidth="1"/>
    <col min="5639" max="5639" width="15.7109375" style="248" customWidth="1"/>
    <col min="5640" max="5640" width="15.42578125" style="248" customWidth="1"/>
    <col min="5641" max="5641" width="16.140625" style="248" customWidth="1"/>
    <col min="5642" max="5642" width="14.7109375" style="248" customWidth="1"/>
    <col min="5643" max="5643" width="17.7109375" style="248" customWidth="1"/>
    <col min="5644" max="5644" width="14.85546875" style="248" customWidth="1"/>
    <col min="5645" max="5645" width="16" style="248" customWidth="1"/>
    <col min="5646" max="5646" width="16.85546875" style="248" customWidth="1"/>
    <col min="5647" max="5647" width="16.140625" style="248" bestFit="1" customWidth="1"/>
    <col min="5648" max="5648" width="16.7109375" style="248" bestFit="1" customWidth="1"/>
    <col min="5649" max="5649" width="14.85546875" style="248" bestFit="1" customWidth="1"/>
    <col min="5650" max="5650" width="16.140625" style="248" bestFit="1" customWidth="1"/>
    <col min="5651" max="5651" width="14.85546875" style="248" bestFit="1" customWidth="1"/>
    <col min="5652" max="5652" width="0" style="248" hidden="1" customWidth="1"/>
    <col min="5653" max="5888" width="9.140625" style="248"/>
    <col min="5889" max="5889" width="24" style="248" customWidth="1"/>
    <col min="5890" max="5890" width="17.7109375" style="248" customWidth="1"/>
    <col min="5891" max="5892" width="16" style="248" customWidth="1"/>
    <col min="5893" max="5893" width="15.85546875" style="248" customWidth="1"/>
    <col min="5894" max="5894" width="16" style="248" customWidth="1"/>
    <col min="5895" max="5895" width="15.7109375" style="248" customWidth="1"/>
    <col min="5896" max="5896" width="15.42578125" style="248" customWidth="1"/>
    <col min="5897" max="5897" width="16.140625" style="248" customWidth="1"/>
    <col min="5898" max="5898" width="14.7109375" style="248" customWidth="1"/>
    <col min="5899" max="5899" width="17.7109375" style="248" customWidth="1"/>
    <col min="5900" max="5900" width="14.85546875" style="248" customWidth="1"/>
    <col min="5901" max="5901" width="16" style="248" customWidth="1"/>
    <col min="5902" max="5902" width="16.85546875" style="248" customWidth="1"/>
    <col min="5903" max="5903" width="16.140625" style="248" bestFit="1" customWidth="1"/>
    <col min="5904" max="5904" width="16.7109375" style="248" bestFit="1" customWidth="1"/>
    <col min="5905" max="5905" width="14.85546875" style="248" bestFit="1" customWidth="1"/>
    <col min="5906" max="5906" width="16.140625" style="248" bestFit="1" customWidth="1"/>
    <col min="5907" max="5907" width="14.85546875" style="248" bestFit="1" customWidth="1"/>
    <col min="5908" max="5908" width="0" style="248" hidden="1" customWidth="1"/>
    <col min="5909" max="6144" width="9.140625" style="248"/>
    <col min="6145" max="6145" width="24" style="248" customWidth="1"/>
    <col min="6146" max="6146" width="17.7109375" style="248" customWidth="1"/>
    <col min="6147" max="6148" width="16" style="248" customWidth="1"/>
    <col min="6149" max="6149" width="15.85546875" style="248" customWidth="1"/>
    <col min="6150" max="6150" width="16" style="248" customWidth="1"/>
    <col min="6151" max="6151" width="15.7109375" style="248" customWidth="1"/>
    <col min="6152" max="6152" width="15.42578125" style="248" customWidth="1"/>
    <col min="6153" max="6153" width="16.140625" style="248" customWidth="1"/>
    <col min="6154" max="6154" width="14.7109375" style="248" customWidth="1"/>
    <col min="6155" max="6155" width="17.7109375" style="248" customWidth="1"/>
    <col min="6156" max="6156" width="14.85546875" style="248" customWidth="1"/>
    <col min="6157" max="6157" width="16" style="248" customWidth="1"/>
    <col min="6158" max="6158" width="16.85546875" style="248" customWidth="1"/>
    <col min="6159" max="6159" width="16.140625" style="248" bestFit="1" customWidth="1"/>
    <col min="6160" max="6160" width="16.7109375" style="248" bestFit="1" customWidth="1"/>
    <col min="6161" max="6161" width="14.85546875" style="248" bestFit="1" customWidth="1"/>
    <col min="6162" max="6162" width="16.140625" style="248" bestFit="1" customWidth="1"/>
    <col min="6163" max="6163" width="14.85546875" style="248" bestFit="1" customWidth="1"/>
    <col min="6164" max="6164" width="0" style="248" hidden="1" customWidth="1"/>
    <col min="6165" max="6400" width="9.140625" style="248"/>
    <col min="6401" max="6401" width="24" style="248" customWidth="1"/>
    <col min="6402" max="6402" width="17.7109375" style="248" customWidth="1"/>
    <col min="6403" max="6404" width="16" style="248" customWidth="1"/>
    <col min="6405" max="6405" width="15.85546875" style="248" customWidth="1"/>
    <col min="6406" max="6406" width="16" style="248" customWidth="1"/>
    <col min="6407" max="6407" width="15.7109375" style="248" customWidth="1"/>
    <col min="6408" max="6408" width="15.42578125" style="248" customWidth="1"/>
    <col min="6409" max="6409" width="16.140625" style="248" customWidth="1"/>
    <col min="6410" max="6410" width="14.7109375" style="248" customWidth="1"/>
    <col min="6411" max="6411" width="17.7109375" style="248" customWidth="1"/>
    <col min="6412" max="6412" width="14.85546875" style="248" customWidth="1"/>
    <col min="6413" max="6413" width="16" style="248" customWidth="1"/>
    <col min="6414" max="6414" width="16.85546875" style="248" customWidth="1"/>
    <col min="6415" max="6415" width="16.140625" style="248" bestFit="1" customWidth="1"/>
    <col min="6416" max="6416" width="16.7109375" style="248" bestFit="1" customWidth="1"/>
    <col min="6417" max="6417" width="14.85546875" style="248" bestFit="1" customWidth="1"/>
    <col min="6418" max="6418" width="16.140625" style="248" bestFit="1" customWidth="1"/>
    <col min="6419" max="6419" width="14.85546875" style="248" bestFit="1" customWidth="1"/>
    <col min="6420" max="6420" width="0" style="248" hidden="1" customWidth="1"/>
    <col min="6421" max="6656" width="9.140625" style="248"/>
    <col min="6657" max="6657" width="24" style="248" customWidth="1"/>
    <col min="6658" max="6658" width="17.7109375" style="248" customWidth="1"/>
    <col min="6659" max="6660" width="16" style="248" customWidth="1"/>
    <col min="6661" max="6661" width="15.85546875" style="248" customWidth="1"/>
    <col min="6662" max="6662" width="16" style="248" customWidth="1"/>
    <col min="6663" max="6663" width="15.7109375" style="248" customWidth="1"/>
    <col min="6664" max="6664" width="15.42578125" style="248" customWidth="1"/>
    <col min="6665" max="6665" width="16.140625" style="248" customWidth="1"/>
    <col min="6666" max="6666" width="14.7109375" style="248" customWidth="1"/>
    <col min="6667" max="6667" width="17.7109375" style="248" customWidth="1"/>
    <col min="6668" max="6668" width="14.85546875" style="248" customWidth="1"/>
    <col min="6669" max="6669" width="16" style="248" customWidth="1"/>
    <col min="6670" max="6670" width="16.85546875" style="248" customWidth="1"/>
    <col min="6671" max="6671" width="16.140625" style="248" bestFit="1" customWidth="1"/>
    <col min="6672" max="6672" width="16.7109375" style="248" bestFit="1" customWidth="1"/>
    <col min="6673" max="6673" width="14.85546875" style="248" bestFit="1" customWidth="1"/>
    <col min="6674" max="6674" width="16.140625" style="248" bestFit="1" customWidth="1"/>
    <col min="6675" max="6675" width="14.85546875" style="248" bestFit="1" customWidth="1"/>
    <col min="6676" max="6676" width="0" style="248" hidden="1" customWidth="1"/>
    <col min="6677" max="6912" width="9.140625" style="248"/>
    <col min="6913" max="6913" width="24" style="248" customWidth="1"/>
    <col min="6914" max="6914" width="17.7109375" style="248" customWidth="1"/>
    <col min="6915" max="6916" width="16" style="248" customWidth="1"/>
    <col min="6917" max="6917" width="15.85546875" style="248" customWidth="1"/>
    <col min="6918" max="6918" width="16" style="248" customWidth="1"/>
    <col min="6919" max="6919" width="15.7109375" style="248" customWidth="1"/>
    <col min="6920" max="6920" width="15.42578125" style="248" customWidth="1"/>
    <col min="6921" max="6921" width="16.140625" style="248" customWidth="1"/>
    <col min="6922" max="6922" width="14.7109375" style="248" customWidth="1"/>
    <col min="6923" max="6923" width="17.7109375" style="248" customWidth="1"/>
    <col min="6924" max="6924" width="14.85546875" style="248" customWidth="1"/>
    <col min="6925" max="6925" width="16" style="248" customWidth="1"/>
    <col min="6926" max="6926" width="16.85546875" style="248" customWidth="1"/>
    <col min="6927" max="6927" width="16.140625" style="248" bestFit="1" customWidth="1"/>
    <col min="6928" max="6928" width="16.7109375" style="248" bestFit="1" customWidth="1"/>
    <col min="6929" max="6929" width="14.85546875" style="248" bestFit="1" customWidth="1"/>
    <col min="6930" max="6930" width="16.140625" style="248" bestFit="1" customWidth="1"/>
    <col min="6931" max="6931" width="14.85546875" style="248" bestFit="1" customWidth="1"/>
    <col min="6932" max="6932" width="0" style="248" hidden="1" customWidth="1"/>
    <col min="6933" max="7168" width="9.140625" style="248"/>
    <col min="7169" max="7169" width="24" style="248" customWidth="1"/>
    <col min="7170" max="7170" width="17.7109375" style="248" customWidth="1"/>
    <col min="7171" max="7172" width="16" style="248" customWidth="1"/>
    <col min="7173" max="7173" width="15.85546875" style="248" customWidth="1"/>
    <col min="7174" max="7174" width="16" style="248" customWidth="1"/>
    <col min="7175" max="7175" width="15.7109375" style="248" customWidth="1"/>
    <col min="7176" max="7176" width="15.42578125" style="248" customWidth="1"/>
    <col min="7177" max="7177" width="16.140625" style="248" customWidth="1"/>
    <col min="7178" max="7178" width="14.7109375" style="248" customWidth="1"/>
    <col min="7179" max="7179" width="17.7109375" style="248" customWidth="1"/>
    <col min="7180" max="7180" width="14.85546875" style="248" customWidth="1"/>
    <col min="7181" max="7181" width="16" style="248" customWidth="1"/>
    <col min="7182" max="7182" width="16.85546875" style="248" customWidth="1"/>
    <col min="7183" max="7183" width="16.140625" style="248" bestFit="1" customWidth="1"/>
    <col min="7184" max="7184" width="16.7109375" style="248" bestFit="1" customWidth="1"/>
    <col min="7185" max="7185" width="14.85546875" style="248" bestFit="1" customWidth="1"/>
    <col min="7186" max="7186" width="16.140625" style="248" bestFit="1" customWidth="1"/>
    <col min="7187" max="7187" width="14.85546875" style="248" bestFit="1" customWidth="1"/>
    <col min="7188" max="7188" width="0" style="248" hidden="1" customWidth="1"/>
    <col min="7189" max="7424" width="9.140625" style="248"/>
    <col min="7425" max="7425" width="24" style="248" customWidth="1"/>
    <col min="7426" max="7426" width="17.7109375" style="248" customWidth="1"/>
    <col min="7427" max="7428" width="16" style="248" customWidth="1"/>
    <col min="7429" max="7429" width="15.85546875" style="248" customWidth="1"/>
    <col min="7430" max="7430" width="16" style="248" customWidth="1"/>
    <col min="7431" max="7431" width="15.7109375" style="248" customWidth="1"/>
    <col min="7432" max="7432" width="15.42578125" style="248" customWidth="1"/>
    <col min="7433" max="7433" width="16.140625" style="248" customWidth="1"/>
    <col min="7434" max="7434" width="14.7109375" style="248" customWidth="1"/>
    <col min="7435" max="7435" width="17.7109375" style="248" customWidth="1"/>
    <col min="7436" max="7436" width="14.85546875" style="248" customWidth="1"/>
    <col min="7437" max="7437" width="16" style="248" customWidth="1"/>
    <col min="7438" max="7438" width="16.85546875" style="248" customWidth="1"/>
    <col min="7439" max="7439" width="16.140625" style="248" bestFit="1" customWidth="1"/>
    <col min="7440" max="7440" width="16.7109375" style="248" bestFit="1" customWidth="1"/>
    <col min="7441" max="7441" width="14.85546875" style="248" bestFit="1" customWidth="1"/>
    <col min="7442" max="7442" width="16.140625" style="248" bestFit="1" customWidth="1"/>
    <col min="7443" max="7443" width="14.85546875" style="248" bestFit="1" customWidth="1"/>
    <col min="7444" max="7444" width="0" style="248" hidden="1" customWidth="1"/>
    <col min="7445" max="7680" width="9.140625" style="248"/>
    <col min="7681" max="7681" width="24" style="248" customWidth="1"/>
    <col min="7682" max="7682" width="17.7109375" style="248" customWidth="1"/>
    <col min="7683" max="7684" width="16" style="248" customWidth="1"/>
    <col min="7685" max="7685" width="15.85546875" style="248" customWidth="1"/>
    <col min="7686" max="7686" width="16" style="248" customWidth="1"/>
    <col min="7687" max="7687" width="15.7109375" style="248" customWidth="1"/>
    <col min="7688" max="7688" width="15.42578125" style="248" customWidth="1"/>
    <col min="7689" max="7689" width="16.140625" style="248" customWidth="1"/>
    <col min="7690" max="7690" width="14.7109375" style="248" customWidth="1"/>
    <col min="7691" max="7691" width="17.7109375" style="248" customWidth="1"/>
    <col min="7692" max="7692" width="14.85546875" style="248" customWidth="1"/>
    <col min="7693" max="7693" width="16" style="248" customWidth="1"/>
    <col min="7694" max="7694" width="16.85546875" style="248" customWidth="1"/>
    <col min="7695" max="7695" width="16.140625" style="248" bestFit="1" customWidth="1"/>
    <col min="7696" max="7696" width="16.7109375" style="248" bestFit="1" customWidth="1"/>
    <col min="7697" max="7697" width="14.85546875" style="248" bestFit="1" customWidth="1"/>
    <col min="7698" max="7698" width="16.140625" style="248" bestFit="1" customWidth="1"/>
    <col min="7699" max="7699" width="14.85546875" style="248" bestFit="1" customWidth="1"/>
    <col min="7700" max="7700" width="0" style="248" hidden="1" customWidth="1"/>
    <col min="7701" max="7936" width="9.140625" style="248"/>
    <col min="7937" max="7937" width="24" style="248" customWidth="1"/>
    <col min="7938" max="7938" width="17.7109375" style="248" customWidth="1"/>
    <col min="7939" max="7940" width="16" style="248" customWidth="1"/>
    <col min="7941" max="7941" width="15.85546875" style="248" customWidth="1"/>
    <col min="7942" max="7942" width="16" style="248" customWidth="1"/>
    <col min="7943" max="7943" width="15.7109375" style="248" customWidth="1"/>
    <col min="7944" max="7944" width="15.42578125" style="248" customWidth="1"/>
    <col min="7945" max="7945" width="16.140625" style="248" customWidth="1"/>
    <col min="7946" max="7946" width="14.7109375" style="248" customWidth="1"/>
    <col min="7947" max="7947" width="17.7109375" style="248" customWidth="1"/>
    <col min="7948" max="7948" width="14.85546875" style="248" customWidth="1"/>
    <col min="7949" max="7949" width="16" style="248" customWidth="1"/>
    <col min="7950" max="7950" width="16.85546875" style="248" customWidth="1"/>
    <col min="7951" max="7951" width="16.140625" style="248" bestFit="1" customWidth="1"/>
    <col min="7952" max="7952" width="16.7109375" style="248" bestFit="1" customWidth="1"/>
    <col min="7953" max="7953" width="14.85546875" style="248" bestFit="1" customWidth="1"/>
    <col min="7954" max="7954" width="16.140625" style="248" bestFit="1" customWidth="1"/>
    <col min="7955" max="7955" width="14.85546875" style="248" bestFit="1" customWidth="1"/>
    <col min="7956" max="7956" width="0" style="248" hidden="1" customWidth="1"/>
    <col min="7957" max="8192" width="9.140625" style="248"/>
    <col min="8193" max="8193" width="24" style="248" customWidth="1"/>
    <col min="8194" max="8194" width="17.7109375" style="248" customWidth="1"/>
    <col min="8195" max="8196" width="16" style="248" customWidth="1"/>
    <col min="8197" max="8197" width="15.85546875" style="248" customWidth="1"/>
    <col min="8198" max="8198" width="16" style="248" customWidth="1"/>
    <col min="8199" max="8199" width="15.7109375" style="248" customWidth="1"/>
    <col min="8200" max="8200" width="15.42578125" style="248" customWidth="1"/>
    <col min="8201" max="8201" width="16.140625" style="248" customWidth="1"/>
    <col min="8202" max="8202" width="14.7109375" style="248" customWidth="1"/>
    <col min="8203" max="8203" width="17.7109375" style="248" customWidth="1"/>
    <col min="8204" max="8204" width="14.85546875" style="248" customWidth="1"/>
    <col min="8205" max="8205" width="16" style="248" customWidth="1"/>
    <col min="8206" max="8206" width="16.85546875" style="248" customWidth="1"/>
    <col min="8207" max="8207" width="16.140625" style="248" bestFit="1" customWidth="1"/>
    <col min="8208" max="8208" width="16.7109375" style="248" bestFit="1" customWidth="1"/>
    <col min="8209" max="8209" width="14.85546875" style="248" bestFit="1" customWidth="1"/>
    <col min="8210" max="8210" width="16.140625" style="248" bestFit="1" customWidth="1"/>
    <col min="8211" max="8211" width="14.85546875" style="248" bestFit="1" customWidth="1"/>
    <col min="8212" max="8212" width="0" style="248" hidden="1" customWidth="1"/>
    <col min="8213" max="8448" width="9.140625" style="248"/>
    <col min="8449" max="8449" width="24" style="248" customWidth="1"/>
    <col min="8450" max="8450" width="17.7109375" style="248" customWidth="1"/>
    <col min="8451" max="8452" width="16" style="248" customWidth="1"/>
    <col min="8453" max="8453" width="15.85546875" style="248" customWidth="1"/>
    <col min="8454" max="8454" width="16" style="248" customWidth="1"/>
    <col min="8455" max="8455" width="15.7109375" style="248" customWidth="1"/>
    <col min="8456" max="8456" width="15.42578125" style="248" customWidth="1"/>
    <col min="8457" max="8457" width="16.140625" style="248" customWidth="1"/>
    <col min="8458" max="8458" width="14.7109375" style="248" customWidth="1"/>
    <col min="8459" max="8459" width="17.7109375" style="248" customWidth="1"/>
    <col min="8460" max="8460" width="14.85546875" style="248" customWidth="1"/>
    <col min="8461" max="8461" width="16" style="248" customWidth="1"/>
    <col min="8462" max="8462" width="16.85546875" style="248" customWidth="1"/>
    <col min="8463" max="8463" width="16.140625" style="248" bestFit="1" customWidth="1"/>
    <col min="8464" max="8464" width="16.7109375" style="248" bestFit="1" customWidth="1"/>
    <col min="8465" max="8465" width="14.85546875" style="248" bestFit="1" customWidth="1"/>
    <col min="8466" max="8466" width="16.140625" style="248" bestFit="1" customWidth="1"/>
    <col min="8467" max="8467" width="14.85546875" style="248" bestFit="1" customWidth="1"/>
    <col min="8468" max="8468" width="0" style="248" hidden="1" customWidth="1"/>
    <col min="8469" max="8704" width="9.140625" style="248"/>
    <col min="8705" max="8705" width="24" style="248" customWidth="1"/>
    <col min="8706" max="8706" width="17.7109375" style="248" customWidth="1"/>
    <col min="8707" max="8708" width="16" style="248" customWidth="1"/>
    <col min="8709" max="8709" width="15.85546875" style="248" customWidth="1"/>
    <col min="8710" max="8710" width="16" style="248" customWidth="1"/>
    <col min="8711" max="8711" width="15.7109375" style="248" customWidth="1"/>
    <col min="8712" max="8712" width="15.42578125" style="248" customWidth="1"/>
    <col min="8713" max="8713" width="16.140625" style="248" customWidth="1"/>
    <col min="8714" max="8714" width="14.7109375" style="248" customWidth="1"/>
    <col min="8715" max="8715" width="17.7109375" style="248" customWidth="1"/>
    <col min="8716" max="8716" width="14.85546875" style="248" customWidth="1"/>
    <col min="8717" max="8717" width="16" style="248" customWidth="1"/>
    <col min="8718" max="8718" width="16.85546875" style="248" customWidth="1"/>
    <col min="8719" max="8719" width="16.140625" style="248" bestFit="1" customWidth="1"/>
    <col min="8720" max="8720" width="16.7109375" style="248" bestFit="1" customWidth="1"/>
    <col min="8721" max="8721" width="14.85546875" style="248" bestFit="1" customWidth="1"/>
    <col min="8722" max="8722" width="16.140625" style="248" bestFit="1" customWidth="1"/>
    <col min="8723" max="8723" width="14.85546875" style="248" bestFit="1" customWidth="1"/>
    <col min="8724" max="8724" width="0" style="248" hidden="1" customWidth="1"/>
    <col min="8725" max="8960" width="9.140625" style="248"/>
    <col min="8961" max="8961" width="24" style="248" customWidth="1"/>
    <col min="8962" max="8962" width="17.7109375" style="248" customWidth="1"/>
    <col min="8963" max="8964" width="16" style="248" customWidth="1"/>
    <col min="8965" max="8965" width="15.85546875" style="248" customWidth="1"/>
    <col min="8966" max="8966" width="16" style="248" customWidth="1"/>
    <col min="8967" max="8967" width="15.7109375" style="248" customWidth="1"/>
    <col min="8968" max="8968" width="15.42578125" style="248" customWidth="1"/>
    <col min="8969" max="8969" width="16.140625" style="248" customWidth="1"/>
    <col min="8970" max="8970" width="14.7109375" style="248" customWidth="1"/>
    <col min="8971" max="8971" width="17.7109375" style="248" customWidth="1"/>
    <col min="8972" max="8972" width="14.85546875" style="248" customWidth="1"/>
    <col min="8973" max="8973" width="16" style="248" customWidth="1"/>
    <col min="8974" max="8974" width="16.85546875" style="248" customWidth="1"/>
    <col min="8975" max="8975" width="16.140625" style="248" bestFit="1" customWidth="1"/>
    <col min="8976" max="8976" width="16.7109375" style="248" bestFit="1" customWidth="1"/>
    <col min="8977" max="8977" width="14.85546875" style="248" bestFit="1" customWidth="1"/>
    <col min="8978" max="8978" width="16.140625" style="248" bestFit="1" customWidth="1"/>
    <col min="8979" max="8979" width="14.85546875" style="248" bestFit="1" customWidth="1"/>
    <col min="8980" max="8980" width="0" style="248" hidden="1" customWidth="1"/>
    <col min="8981" max="9216" width="9.140625" style="248"/>
    <col min="9217" max="9217" width="24" style="248" customWidth="1"/>
    <col min="9218" max="9218" width="17.7109375" style="248" customWidth="1"/>
    <col min="9219" max="9220" width="16" style="248" customWidth="1"/>
    <col min="9221" max="9221" width="15.85546875" style="248" customWidth="1"/>
    <col min="9222" max="9222" width="16" style="248" customWidth="1"/>
    <col min="9223" max="9223" width="15.7109375" style="248" customWidth="1"/>
    <col min="9224" max="9224" width="15.42578125" style="248" customWidth="1"/>
    <col min="9225" max="9225" width="16.140625" style="248" customWidth="1"/>
    <col min="9226" max="9226" width="14.7109375" style="248" customWidth="1"/>
    <col min="9227" max="9227" width="17.7109375" style="248" customWidth="1"/>
    <col min="9228" max="9228" width="14.85546875" style="248" customWidth="1"/>
    <col min="9229" max="9229" width="16" style="248" customWidth="1"/>
    <col min="9230" max="9230" width="16.85546875" style="248" customWidth="1"/>
    <col min="9231" max="9231" width="16.140625" style="248" bestFit="1" customWidth="1"/>
    <col min="9232" max="9232" width="16.7109375" style="248" bestFit="1" customWidth="1"/>
    <col min="9233" max="9233" width="14.85546875" style="248" bestFit="1" customWidth="1"/>
    <col min="9234" max="9234" width="16.140625" style="248" bestFit="1" customWidth="1"/>
    <col min="9235" max="9235" width="14.85546875" style="248" bestFit="1" customWidth="1"/>
    <col min="9236" max="9236" width="0" style="248" hidden="1" customWidth="1"/>
    <col min="9237" max="9472" width="9.140625" style="248"/>
    <col min="9473" max="9473" width="24" style="248" customWidth="1"/>
    <col min="9474" max="9474" width="17.7109375" style="248" customWidth="1"/>
    <col min="9475" max="9476" width="16" style="248" customWidth="1"/>
    <col min="9477" max="9477" width="15.85546875" style="248" customWidth="1"/>
    <col min="9478" max="9478" width="16" style="248" customWidth="1"/>
    <col min="9479" max="9479" width="15.7109375" style="248" customWidth="1"/>
    <col min="9480" max="9480" width="15.42578125" style="248" customWidth="1"/>
    <col min="9481" max="9481" width="16.140625" style="248" customWidth="1"/>
    <col min="9482" max="9482" width="14.7109375" style="248" customWidth="1"/>
    <col min="9483" max="9483" width="17.7109375" style="248" customWidth="1"/>
    <col min="9484" max="9484" width="14.85546875" style="248" customWidth="1"/>
    <col min="9485" max="9485" width="16" style="248" customWidth="1"/>
    <col min="9486" max="9486" width="16.85546875" style="248" customWidth="1"/>
    <col min="9487" max="9487" width="16.140625" style="248" bestFit="1" customWidth="1"/>
    <col min="9488" max="9488" width="16.7109375" style="248" bestFit="1" customWidth="1"/>
    <col min="9489" max="9489" width="14.85546875" style="248" bestFit="1" customWidth="1"/>
    <col min="9490" max="9490" width="16.140625" style="248" bestFit="1" customWidth="1"/>
    <col min="9491" max="9491" width="14.85546875" style="248" bestFit="1" customWidth="1"/>
    <col min="9492" max="9492" width="0" style="248" hidden="1" customWidth="1"/>
    <col min="9493" max="9728" width="9.140625" style="248"/>
    <col min="9729" max="9729" width="24" style="248" customWidth="1"/>
    <col min="9730" max="9730" width="17.7109375" style="248" customWidth="1"/>
    <col min="9731" max="9732" width="16" style="248" customWidth="1"/>
    <col min="9733" max="9733" width="15.85546875" style="248" customWidth="1"/>
    <col min="9734" max="9734" width="16" style="248" customWidth="1"/>
    <col min="9735" max="9735" width="15.7109375" style="248" customWidth="1"/>
    <col min="9736" max="9736" width="15.42578125" style="248" customWidth="1"/>
    <col min="9737" max="9737" width="16.140625" style="248" customWidth="1"/>
    <col min="9738" max="9738" width="14.7109375" style="248" customWidth="1"/>
    <col min="9739" max="9739" width="17.7109375" style="248" customWidth="1"/>
    <col min="9740" max="9740" width="14.85546875" style="248" customWidth="1"/>
    <col min="9741" max="9741" width="16" style="248" customWidth="1"/>
    <col min="9742" max="9742" width="16.85546875" style="248" customWidth="1"/>
    <col min="9743" max="9743" width="16.140625" style="248" bestFit="1" customWidth="1"/>
    <col min="9744" max="9744" width="16.7109375" style="248" bestFit="1" customWidth="1"/>
    <col min="9745" max="9745" width="14.85546875" style="248" bestFit="1" customWidth="1"/>
    <col min="9746" max="9746" width="16.140625" style="248" bestFit="1" customWidth="1"/>
    <col min="9747" max="9747" width="14.85546875" style="248" bestFit="1" customWidth="1"/>
    <col min="9748" max="9748" width="0" style="248" hidden="1" customWidth="1"/>
    <col min="9749" max="9984" width="9.140625" style="248"/>
    <col min="9985" max="9985" width="24" style="248" customWidth="1"/>
    <col min="9986" max="9986" width="17.7109375" style="248" customWidth="1"/>
    <col min="9987" max="9988" width="16" style="248" customWidth="1"/>
    <col min="9989" max="9989" width="15.85546875" style="248" customWidth="1"/>
    <col min="9990" max="9990" width="16" style="248" customWidth="1"/>
    <col min="9991" max="9991" width="15.7109375" style="248" customWidth="1"/>
    <col min="9992" max="9992" width="15.42578125" style="248" customWidth="1"/>
    <col min="9993" max="9993" width="16.140625" style="248" customWidth="1"/>
    <col min="9994" max="9994" width="14.7109375" style="248" customWidth="1"/>
    <col min="9995" max="9995" width="17.7109375" style="248" customWidth="1"/>
    <col min="9996" max="9996" width="14.85546875" style="248" customWidth="1"/>
    <col min="9997" max="9997" width="16" style="248" customWidth="1"/>
    <col min="9998" max="9998" width="16.85546875" style="248" customWidth="1"/>
    <col min="9999" max="9999" width="16.140625" style="248" bestFit="1" customWidth="1"/>
    <col min="10000" max="10000" width="16.7109375" style="248" bestFit="1" customWidth="1"/>
    <col min="10001" max="10001" width="14.85546875" style="248" bestFit="1" customWidth="1"/>
    <col min="10002" max="10002" width="16.140625" style="248" bestFit="1" customWidth="1"/>
    <col min="10003" max="10003" width="14.85546875" style="248" bestFit="1" customWidth="1"/>
    <col min="10004" max="10004" width="0" style="248" hidden="1" customWidth="1"/>
    <col min="10005" max="10240" width="9.140625" style="248"/>
    <col min="10241" max="10241" width="24" style="248" customWidth="1"/>
    <col min="10242" max="10242" width="17.7109375" style="248" customWidth="1"/>
    <col min="10243" max="10244" width="16" style="248" customWidth="1"/>
    <col min="10245" max="10245" width="15.85546875" style="248" customWidth="1"/>
    <col min="10246" max="10246" width="16" style="248" customWidth="1"/>
    <col min="10247" max="10247" width="15.7109375" style="248" customWidth="1"/>
    <col min="10248" max="10248" width="15.42578125" style="248" customWidth="1"/>
    <col min="10249" max="10249" width="16.140625" style="248" customWidth="1"/>
    <col min="10250" max="10250" width="14.7109375" style="248" customWidth="1"/>
    <col min="10251" max="10251" width="17.7109375" style="248" customWidth="1"/>
    <col min="10252" max="10252" width="14.85546875" style="248" customWidth="1"/>
    <col min="10253" max="10253" width="16" style="248" customWidth="1"/>
    <col min="10254" max="10254" width="16.85546875" style="248" customWidth="1"/>
    <col min="10255" max="10255" width="16.140625" style="248" bestFit="1" customWidth="1"/>
    <col min="10256" max="10256" width="16.7109375" style="248" bestFit="1" customWidth="1"/>
    <col min="10257" max="10257" width="14.85546875" style="248" bestFit="1" customWidth="1"/>
    <col min="10258" max="10258" width="16.140625" style="248" bestFit="1" customWidth="1"/>
    <col min="10259" max="10259" width="14.85546875" style="248" bestFit="1" customWidth="1"/>
    <col min="10260" max="10260" width="0" style="248" hidden="1" customWidth="1"/>
    <col min="10261" max="10496" width="9.140625" style="248"/>
    <col min="10497" max="10497" width="24" style="248" customWidth="1"/>
    <col min="10498" max="10498" width="17.7109375" style="248" customWidth="1"/>
    <col min="10499" max="10500" width="16" style="248" customWidth="1"/>
    <col min="10501" max="10501" width="15.85546875" style="248" customWidth="1"/>
    <col min="10502" max="10502" width="16" style="248" customWidth="1"/>
    <col min="10503" max="10503" width="15.7109375" style="248" customWidth="1"/>
    <col min="10504" max="10504" width="15.42578125" style="248" customWidth="1"/>
    <col min="10505" max="10505" width="16.140625" style="248" customWidth="1"/>
    <col min="10506" max="10506" width="14.7109375" style="248" customWidth="1"/>
    <col min="10507" max="10507" width="17.7109375" style="248" customWidth="1"/>
    <col min="10508" max="10508" width="14.85546875" style="248" customWidth="1"/>
    <col min="10509" max="10509" width="16" style="248" customWidth="1"/>
    <col min="10510" max="10510" width="16.85546875" style="248" customWidth="1"/>
    <col min="10511" max="10511" width="16.140625" style="248" bestFit="1" customWidth="1"/>
    <col min="10512" max="10512" width="16.7109375" style="248" bestFit="1" customWidth="1"/>
    <col min="10513" max="10513" width="14.85546875" style="248" bestFit="1" customWidth="1"/>
    <col min="10514" max="10514" width="16.140625" style="248" bestFit="1" customWidth="1"/>
    <col min="10515" max="10515" width="14.85546875" style="248" bestFit="1" customWidth="1"/>
    <col min="10516" max="10516" width="0" style="248" hidden="1" customWidth="1"/>
    <col min="10517" max="10752" width="9.140625" style="248"/>
    <col min="10753" max="10753" width="24" style="248" customWidth="1"/>
    <col min="10754" max="10754" width="17.7109375" style="248" customWidth="1"/>
    <col min="10755" max="10756" width="16" style="248" customWidth="1"/>
    <col min="10757" max="10757" width="15.85546875" style="248" customWidth="1"/>
    <col min="10758" max="10758" width="16" style="248" customWidth="1"/>
    <col min="10759" max="10759" width="15.7109375" style="248" customWidth="1"/>
    <col min="10760" max="10760" width="15.42578125" style="248" customWidth="1"/>
    <col min="10761" max="10761" width="16.140625" style="248" customWidth="1"/>
    <col min="10762" max="10762" width="14.7109375" style="248" customWidth="1"/>
    <col min="10763" max="10763" width="17.7109375" style="248" customWidth="1"/>
    <col min="10764" max="10764" width="14.85546875" style="248" customWidth="1"/>
    <col min="10765" max="10765" width="16" style="248" customWidth="1"/>
    <col min="10766" max="10766" width="16.85546875" style="248" customWidth="1"/>
    <col min="10767" max="10767" width="16.140625" style="248" bestFit="1" customWidth="1"/>
    <col min="10768" max="10768" width="16.7109375" style="248" bestFit="1" customWidth="1"/>
    <col min="10769" max="10769" width="14.85546875" style="248" bestFit="1" customWidth="1"/>
    <col min="10770" max="10770" width="16.140625" style="248" bestFit="1" customWidth="1"/>
    <col min="10771" max="10771" width="14.85546875" style="248" bestFit="1" customWidth="1"/>
    <col min="10772" max="10772" width="0" style="248" hidden="1" customWidth="1"/>
    <col min="10773" max="11008" width="9.140625" style="248"/>
    <col min="11009" max="11009" width="24" style="248" customWidth="1"/>
    <col min="11010" max="11010" width="17.7109375" style="248" customWidth="1"/>
    <col min="11011" max="11012" width="16" style="248" customWidth="1"/>
    <col min="11013" max="11013" width="15.85546875" style="248" customWidth="1"/>
    <col min="11014" max="11014" width="16" style="248" customWidth="1"/>
    <col min="11015" max="11015" width="15.7109375" style="248" customWidth="1"/>
    <col min="11016" max="11016" width="15.42578125" style="248" customWidth="1"/>
    <col min="11017" max="11017" width="16.140625" style="248" customWidth="1"/>
    <col min="11018" max="11018" width="14.7109375" style="248" customWidth="1"/>
    <col min="11019" max="11019" width="17.7109375" style="248" customWidth="1"/>
    <col min="11020" max="11020" width="14.85546875" style="248" customWidth="1"/>
    <col min="11021" max="11021" width="16" style="248" customWidth="1"/>
    <col min="11022" max="11022" width="16.85546875" style="248" customWidth="1"/>
    <col min="11023" max="11023" width="16.140625" style="248" bestFit="1" customWidth="1"/>
    <col min="11024" max="11024" width="16.7109375" style="248" bestFit="1" customWidth="1"/>
    <col min="11025" max="11025" width="14.85546875" style="248" bestFit="1" customWidth="1"/>
    <col min="11026" max="11026" width="16.140625" style="248" bestFit="1" customWidth="1"/>
    <col min="11027" max="11027" width="14.85546875" style="248" bestFit="1" customWidth="1"/>
    <col min="11028" max="11028" width="0" style="248" hidden="1" customWidth="1"/>
    <col min="11029" max="11264" width="9.140625" style="248"/>
    <col min="11265" max="11265" width="24" style="248" customWidth="1"/>
    <col min="11266" max="11266" width="17.7109375" style="248" customWidth="1"/>
    <col min="11267" max="11268" width="16" style="248" customWidth="1"/>
    <col min="11269" max="11269" width="15.85546875" style="248" customWidth="1"/>
    <col min="11270" max="11270" width="16" style="248" customWidth="1"/>
    <col min="11271" max="11271" width="15.7109375" style="248" customWidth="1"/>
    <col min="11272" max="11272" width="15.42578125" style="248" customWidth="1"/>
    <col min="11273" max="11273" width="16.140625" style="248" customWidth="1"/>
    <col min="11274" max="11274" width="14.7109375" style="248" customWidth="1"/>
    <col min="11275" max="11275" width="17.7109375" style="248" customWidth="1"/>
    <col min="11276" max="11276" width="14.85546875" style="248" customWidth="1"/>
    <col min="11277" max="11277" width="16" style="248" customWidth="1"/>
    <col min="11278" max="11278" width="16.85546875" style="248" customWidth="1"/>
    <col min="11279" max="11279" width="16.140625" style="248" bestFit="1" customWidth="1"/>
    <col min="11280" max="11280" width="16.7109375" style="248" bestFit="1" customWidth="1"/>
    <col min="11281" max="11281" width="14.85546875" style="248" bestFit="1" customWidth="1"/>
    <col min="11282" max="11282" width="16.140625" style="248" bestFit="1" customWidth="1"/>
    <col min="11283" max="11283" width="14.85546875" style="248" bestFit="1" customWidth="1"/>
    <col min="11284" max="11284" width="0" style="248" hidden="1" customWidth="1"/>
    <col min="11285" max="11520" width="9.140625" style="248"/>
    <col min="11521" max="11521" width="24" style="248" customWidth="1"/>
    <col min="11522" max="11522" width="17.7109375" style="248" customWidth="1"/>
    <col min="11523" max="11524" width="16" style="248" customWidth="1"/>
    <col min="11525" max="11525" width="15.85546875" style="248" customWidth="1"/>
    <col min="11526" max="11526" width="16" style="248" customWidth="1"/>
    <col min="11527" max="11527" width="15.7109375" style="248" customWidth="1"/>
    <col min="11528" max="11528" width="15.42578125" style="248" customWidth="1"/>
    <col min="11529" max="11529" width="16.140625" style="248" customWidth="1"/>
    <col min="11530" max="11530" width="14.7109375" style="248" customWidth="1"/>
    <col min="11531" max="11531" width="17.7109375" style="248" customWidth="1"/>
    <col min="11532" max="11532" width="14.85546875" style="248" customWidth="1"/>
    <col min="11533" max="11533" width="16" style="248" customWidth="1"/>
    <col min="11534" max="11534" width="16.85546875" style="248" customWidth="1"/>
    <col min="11535" max="11535" width="16.140625" style="248" bestFit="1" customWidth="1"/>
    <col min="11536" max="11536" width="16.7109375" style="248" bestFit="1" customWidth="1"/>
    <col min="11537" max="11537" width="14.85546875" style="248" bestFit="1" customWidth="1"/>
    <col min="11538" max="11538" width="16.140625" style="248" bestFit="1" customWidth="1"/>
    <col min="11539" max="11539" width="14.85546875" style="248" bestFit="1" customWidth="1"/>
    <col min="11540" max="11540" width="0" style="248" hidden="1" customWidth="1"/>
    <col min="11541" max="11776" width="9.140625" style="248"/>
    <col min="11777" max="11777" width="24" style="248" customWidth="1"/>
    <col min="11778" max="11778" width="17.7109375" style="248" customWidth="1"/>
    <col min="11779" max="11780" width="16" style="248" customWidth="1"/>
    <col min="11781" max="11781" width="15.85546875" style="248" customWidth="1"/>
    <col min="11782" max="11782" width="16" style="248" customWidth="1"/>
    <col min="11783" max="11783" width="15.7109375" style="248" customWidth="1"/>
    <col min="11784" max="11784" width="15.42578125" style="248" customWidth="1"/>
    <col min="11785" max="11785" width="16.140625" style="248" customWidth="1"/>
    <col min="11786" max="11786" width="14.7109375" style="248" customWidth="1"/>
    <col min="11787" max="11787" width="17.7109375" style="248" customWidth="1"/>
    <col min="11788" max="11788" width="14.85546875" style="248" customWidth="1"/>
    <col min="11789" max="11789" width="16" style="248" customWidth="1"/>
    <col min="11790" max="11790" width="16.85546875" style="248" customWidth="1"/>
    <col min="11791" max="11791" width="16.140625" style="248" bestFit="1" customWidth="1"/>
    <col min="11792" max="11792" width="16.7109375" style="248" bestFit="1" customWidth="1"/>
    <col min="11793" max="11793" width="14.85546875" style="248" bestFit="1" customWidth="1"/>
    <col min="11794" max="11794" width="16.140625" style="248" bestFit="1" customWidth="1"/>
    <col min="11795" max="11795" width="14.85546875" style="248" bestFit="1" customWidth="1"/>
    <col min="11796" max="11796" width="0" style="248" hidden="1" customWidth="1"/>
    <col min="11797" max="12032" width="9.140625" style="248"/>
    <col min="12033" max="12033" width="24" style="248" customWidth="1"/>
    <col min="12034" max="12034" width="17.7109375" style="248" customWidth="1"/>
    <col min="12035" max="12036" width="16" style="248" customWidth="1"/>
    <col min="12037" max="12037" width="15.85546875" style="248" customWidth="1"/>
    <col min="12038" max="12038" width="16" style="248" customWidth="1"/>
    <col min="12039" max="12039" width="15.7109375" style="248" customWidth="1"/>
    <col min="12040" max="12040" width="15.42578125" style="248" customWidth="1"/>
    <col min="12041" max="12041" width="16.140625" style="248" customWidth="1"/>
    <col min="12042" max="12042" width="14.7109375" style="248" customWidth="1"/>
    <col min="12043" max="12043" width="17.7109375" style="248" customWidth="1"/>
    <col min="12044" max="12044" width="14.85546875" style="248" customWidth="1"/>
    <col min="12045" max="12045" width="16" style="248" customWidth="1"/>
    <col min="12046" max="12046" width="16.85546875" style="248" customWidth="1"/>
    <col min="12047" max="12047" width="16.140625" style="248" bestFit="1" customWidth="1"/>
    <col min="12048" max="12048" width="16.7109375" style="248" bestFit="1" customWidth="1"/>
    <col min="12049" max="12049" width="14.85546875" style="248" bestFit="1" customWidth="1"/>
    <col min="12050" max="12050" width="16.140625" style="248" bestFit="1" customWidth="1"/>
    <col min="12051" max="12051" width="14.85546875" style="248" bestFit="1" customWidth="1"/>
    <col min="12052" max="12052" width="0" style="248" hidden="1" customWidth="1"/>
    <col min="12053" max="12288" width="9.140625" style="248"/>
    <col min="12289" max="12289" width="24" style="248" customWidth="1"/>
    <col min="12290" max="12290" width="17.7109375" style="248" customWidth="1"/>
    <col min="12291" max="12292" width="16" style="248" customWidth="1"/>
    <col min="12293" max="12293" width="15.85546875" style="248" customWidth="1"/>
    <col min="12294" max="12294" width="16" style="248" customWidth="1"/>
    <col min="12295" max="12295" width="15.7109375" style="248" customWidth="1"/>
    <col min="12296" max="12296" width="15.42578125" style="248" customWidth="1"/>
    <col min="12297" max="12297" width="16.140625" style="248" customWidth="1"/>
    <col min="12298" max="12298" width="14.7109375" style="248" customWidth="1"/>
    <col min="12299" max="12299" width="17.7109375" style="248" customWidth="1"/>
    <col min="12300" max="12300" width="14.85546875" style="248" customWidth="1"/>
    <col min="12301" max="12301" width="16" style="248" customWidth="1"/>
    <col min="12302" max="12302" width="16.85546875" style="248" customWidth="1"/>
    <col min="12303" max="12303" width="16.140625" style="248" bestFit="1" customWidth="1"/>
    <col min="12304" max="12304" width="16.7109375" style="248" bestFit="1" customWidth="1"/>
    <col min="12305" max="12305" width="14.85546875" style="248" bestFit="1" customWidth="1"/>
    <col min="12306" max="12306" width="16.140625" style="248" bestFit="1" customWidth="1"/>
    <col min="12307" max="12307" width="14.85546875" style="248" bestFit="1" customWidth="1"/>
    <col min="12308" max="12308" width="0" style="248" hidden="1" customWidth="1"/>
    <col min="12309" max="12544" width="9.140625" style="248"/>
    <col min="12545" max="12545" width="24" style="248" customWidth="1"/>
    <col min="12546" max="12546" width="17.7109375" style="248" customWidth="1"/>
    <col min="12547" max="12548" width="16" style="248" customWidth="1"/>
    <col min="12549" max="12549" width="15.85546875" style="248" customWidth="1"/>
    <col min="12550" max="12550" width="16" style="248" customWidth="1"/>
    <col min="12551" max="12551" width="15.7109375" style="248" customWidth="1"/>
    <col min="12552" max="12552" width="15.42578125" style="248" customWidth="1"/>
    <col min="12553" max="12553" width="16.140625" style="248" customWidth="1"/>
    <col min="12554" max="12554" width="14.7109375" style="248" customWidth="1"/>
    <col min="12555" max="12555" width="17.7109375" style="248" customWidth="1"/>
    <col min="12556" max="12556" width="14.85546875" style="248" customWidth="1"/>
    <col min="12557" max="12557" width="16" style="248" customWidth="1"/>
    <col min="12558" max="12558" width="16.85546875" style="248" customWidth="1"/>
    <col min="12559" max="12559" width="16.140625" style="248" bestFit="1" customWidth="1"/>
    <col min="12560" max="12560" width="16.7109375" style="248" bestFit="1" customWidth="1"/>
    <col min="12561" max="12561" width="14.85546875" style="248" bestFit="1" customWidth="1"/>
    <col min="12562" max="12562" width="16.140625" style="248" bestFit="1" customWidth="1"/>
    <col min="12563" max="12563" width="14.85546875" style="248" bestFit="1" customWidth="1"/>
    <col min="12564" max="12564" width="0" style="248" hidden="1" customWidth="1"/>
    <col min="12565" max="12800" width="9.140625" style="248"/>
    <col min="12801" max="12801" width="24" style="248" customWidth="1"/>
    <col min="12802" max="12802" width="17.7109375" style="248" customWidth="1"/>
    <col min="12803" max="12804" width="16" style="248" customWidth="1"/>
    <col min="12805" max="12805" width="15.85546875" style="248" customWidth="1"/>
    <col min="12806" max="12806" width="16" style="248" customWidth="1"/>
    <col min="12807" max="12807" width="15.7109375" style="248" customWidth="1"/>
    <col min="12808" max="12808" width="15.42578125" style="248" customWidth="1"/>
    <col min="12809" max="12809" width="16.140625" style="248" customWidth="1"/>
    <col min="12810" max="12810" width="14.7109375" style="248" customWidth="1"/>
    <col min="12811" max="12811" width="17.7109375" style="248" customWidth="1"/>
    <col min="12812" max="12812" width="14.85546875" style="248" customWidth="1"/>
    <col min="12813" max="12813" width="16" style="248" customWidth="1"/>
    <col min="12814" max="12814" width="16.85546875" style="248" customWidth="1"/>
    <col min="12815" max="12815" width="16.140625" style="248" bestFit="1" customWidth="1"/>
    <col min="12816" max="12816" width="16.7109375" style="248" bestFit="1" customWidth="1"/>
    <col min="12817" max="12817" width="14.85546875" style="248" bestFit="1" customWidth="1"/>
    <col min="12818" max="12818" width="16.140625" style="248" bestFit="1" customWidth="1"/>
    <col min="12819" max="12819" width="14.85546875" style="248" bestFit="1" customWidth="1"/>
    <col min="12820" max="12820" width="0" style="248" hidden="1" customWidth="1"/>
    <col min="12821" max="13056" width="9.140625" style="248"/>
    <col min="13057" max="13057" width="24" style="248" customWidth="1"/>
    <col min="13058" max="13058" width="17.7109375" style="248" customWidth="1"/>
    <col min="13059" max="13060" width="16" style="248" customWidth="1"/>
    <col min="13061" max="13061" width="15.85546875" style="248" customWidth="1"/>
    <col min="13062" max="13062" width="16" style="248" customWidth="1"/>
    <col min="13063" max="13063" width="15.7109375" style="248" customWidth="1"/>
    <col min="13064" max="13064" width="15.42578125" style="248" customWidth="1"/>
    <col min="13065" max="13065" width="16.140625" style="248" customWidth="1"/>
    <col min="13066" max="13066" width="14.7109375" style="248" customWidth="1"/>
    <col min="13067" max="13067" width="17.7109375" style="248" customWidth="1"/>
    <col min="13068" max="13068" width="14.85546875" style="248" customWidth="1"/>
    <col min="13069" max="13069" width="16" style="248" customWidth="1"/>
    <col min="13070" max="13070" width="16.85546875" style="248" customWidth="1"/>
    <col min="13071" max="13071" width="16.140625" style="248" bestFit="1" customWidth="1"/>
    <col min="13072" max="13072" width="16.7109375" style="248" bestFit="1" customWidth="1"/>
    <col min="13073" max="13073" width="14.85546875" style="248" bestFit="1" customWidth="1"/>
    <col min="13074" max="13074" width="16.140625" style="248" bestFit="1" customWidth="1"/>
    <col min="13075" max="13075" width="14.85546875" style="248" bestFit="1" customWidth="1"/>
    <col min="13076" max="13076" width="0" style="248" hidden="1" customWidth="1"/>
    <col min="13077" max="13312" width="9.140625" style="248"/>
    <col min="13313" max="13313" width="24" style="248" customWidth="1"/>
    <col min="13314" max="13314" width="17.7109375" style="248" customWidth="1"/>
    <col min="13315" max="13316" width="16" style="248" customWidth="1"/>
    <col min="13317" max="13317" width="15.85546875" style="248" customWidth="1"/>
    <col min="13318" max="13318" width="16" style="248" customWidth="1"/>
    <col min="13319" max="13319" width="15.7109375" style="248" customWidth="1"/>
    <col min="13320" max="13320" width="15.42578125" style="248" customWidth="1"/>
    <col min="13321" max="13321" width="16.140625" style="248" customWidth="1"/>
    <col min="13322" max="13322" width="14.7109375" style="248" customWidth="1"/>
    <col min="13323" max="13323" width="17.7109375" style="248" customWidth="1"/>
    <col min="13324" max="13324" width="14.85546875" style="248" customWidth="1"/>
    <col min="13325" max="13325" width="16" style="248" customWidth="1"/>
    <col min="13326" max="13326" width="16.85546875" style="248" customWidth="1"/>
    <col min="13327" max="13327" width="16.140625" style="248" bestFit="1" customWidth="1"/>
    <col min="13328" max="13328" width="16.7109375" style="248" bestFit="1" customWidth="1"/>
    <col min="13329" max="13329" width="14.85546875" style="248" bestFit="1" customWidth="1"/>
    <col min="13330" max="13330" width="16.140625" style="248" bestFit="1" customWidth="1"/>
    <col min="13331" max="13331" width="14.85546875" style="248" bestFit="1" customWidth="1"/>
    <col min="13332" max="13332" width="0" style="248" hidden="1" customWidth="1"/>
    <col min="13333" max="13568" width="9.140625" style="248"/>
    <col min="13569" max="13569" width="24" style="248" customWidth="1"/>
    <col min="13570" max="13570" width="17.7109375" style="248" customWidth="1"/>
    <col min="13571" max="13572" width="16" style="248" customWidth="1"/>
    <col min="13573" max="13573" width="15.85546875" style="248" customWidth="1"/>
    <col min="13574" max="13574" width="16" style="248" customWidth="1"/>
    <col min="13575" max="13575" width="15.7109375" style="248" customWidth="1"/>
    <col min="13576" max="13576" width="15.42578125" style="248" customWidth="1"/>
    <col min="13577" max="13577" width="16.140625" style="248" customWidth="1"/>
    <col min="13578" max="13578" width="14.7109375" style="248" customWidth="1"/>
    <col min="13579" max="13579" width="17.7109375" style="248" customWidth="1"/>
    <col min="13580" max="13580" width="14.85546875" style="248" customWidth="1"/>
    <col min="13581" max="13581" width="16" style="248" customWidth="1"/>
    <col min="13582" max="13582" width="16.85546875" style="248" customWidth="1"/>
    <col min="13583" max="13583" width="16.140625" style="248" bestFit="1" customWidth="1"/>
    <col min="13584" max="13584" width="16.7109375" style="248" bestFit="1" customWidth="1"/>
    <col min="13585" max="13585" width="14.85546875" style="248" bestFit="1" customWidth="1"/>
    <col min="13586" max="13586" width="16.140625" style="248" bestFit="1" customWidth="1"/>
    <col min="13587" max="13587" width="14.85546875" style="248" bestFit="1" customWidth="1"/>
    <col min="13588" max="13588" width="0" style="248" hidden="1" customWidth="1"/>
    <col min="13589" max="13824" width="9.140625" style="248"/>
    <col min="13825" max="13825" width="24" style="248" customWidth="1"/>
    <col min="13826" max="13826" width="17.7109375" style="248" customWidth="1"/>
    <col min="13827" max="13828" width="16" style="248" customWidth="1"/>
    <col min="13829" max="13829" width="15.85546875" style="248" customWidth="1"/>
    <col min="13830" max="13830" width="16" style="248" customWidth="1"/>
    <col min="13831" max="13831" width="15.7109375" style="248" customWidth="1"/>
    <col min="13832" max="13832" width="15.42578125" style="248" customWidth="1"/>
    <col min="13833" max="13833" width="16.140625" style="248" customWidth="1"/>
    <col min="13834" max="13834" width="14.7109375" style="248" customWidth="1"/>
    <col min="13835" max="13835" width="17.7109375" style="248" customWidth="1"/>
    <col min="13836" max="13836" width="14.85546875" style="248" customWidth="1"/>
    <col min="13837" max="13837" width="16" style="248" customWidth="1"/>
    <col min="13838" max="13838" width="16.85546875" style="248" customWidth="1"/>
    <col min="13839" max="13839" width="16.140625" style="248" bestFit="1" customWidth="1"/>
    <col min="13840" max="13840" width="16.7109375" style="248" bestFit="1" customWidth="1"/>
    <col min="13841" max="13841" width="14.85546875" style="248" bestFit="1" customWidth="1"/>
    <col min="13842" max="13842" width="16.140625" style="248" bestFit="1" customWidth="1"/>
    <col min="13843" max="13843" width="14.85546875" style="248" bestFit="1" customWidth="1"/>
    <col min="13844" max="13844" width="0" style="248" hidden="1" customWidth="1"/>
    <col min="13845" max="14080" width="9.140625" style="248"/>
    <col min="14081" max="14081" width="24" style="248" customWidth="1"/>
    <col min="14082" max="14082" width="17.7109375" style="248" customWidth="1"/>
    <col min="14083" max="14084" width="16" style="248" customWidth="1"/>
    <col min="14085" max="14085" width="15.85546875" style="248" customWidth="1"/>
    <col min="14086" max="14086" width="16" style="248" customWidth="1"/>
    <col min="14087" max="14087" width="15.7109375" style="248" customWidth="1"/>
    <col min="14088" max="14088" width="15.42578125" style="248" customWidth="1"/>
    <col min="14089" max="14089" width="16.140625" style="248" customWidth="1"/>
    <col min="14090" max="14090" width="14.7109375" style="248" customWidth="1"/>
    <col min="14091" max="14091" width="17.7109375" style="248" customWidth="1"/>
    <col min="14092" max="14092" width="14.85546875" style="248" customWidth="1"/>
    <col min="14093" max="14093" width="16" style="248" customWidth="1"/>
    <col min="14094" max="14094" width="16.85546875" style="248" customWidth="1"/>
    <col min="14095" max="14095" width="16.140625" style="248" bestFit="1" customWidth="1"/>
    <col min="14096" max="14096" width="16.7109375" style="248" bestFit="1" customWidth="1"/>
    <col min="14097" max="14097" width="14.85546875" style="248" bestFit="1" customWidth="1"/>
    <col min="14098" max="14098" width="16.140625" style="248" bestFit="1" customWidth="1"/>
    <col min="14099" max="14099" width="14.85546875" style="248" bestFit="1" customWidth="1"/>
    <col min="14100" max="14100" width="0" style="248" hidden="1" customWidth="1"/>
    <col min="14101" max="14336" width="9.140625" style="248"/>
    <col min="14337" max="14337" width="24" style="248" customWidth="1"/>
    <col min="14338" max="14338" width="17.7109375" style="248" customWidth="1"/>
    <col min="14339" max="14340" width="16" style="248" customWidth="1"/>
    <col min="14341" max="14341" width="15.85546875" style="248" customWidth="1"/>
    <col min="14342" max="14342" width="16" style="248" customWidth="1"/>
    <col min="14343" max="14343" width="15.7109375" style="248" customWidth="1"/>
    <col min="14344" max="14344" width="15.42578125" style="248" customWidth="1"/>
    <col min="14345" max="14345" width="16.140625" style="248" customWidth="1"/>
    <col min="14346" max="14346" width="14.7109375" style="248" customWidth="1"/>
    <col min="14347" max="14347" width="17.7109375" style="248" customWidth="1"/>
    <col min="14348" max="14348" width="14.85546875" style="248" customWidth="1"/>
    <col min="14349" max="14349" width="16" style="248" customWidth="1"/>
    <col min="14350" max="14350" width="16.85546875" style="248" customWidth="1"/>
    <col min="14351" max="14351" width="16.140625" style="248" bestFit="1" customWidth="1"/>
    <col min="14352" max="14352" width="16.7109375" style="248" bestFit="1" customWidth="1"/>
    <col min="14353" max="14353" width="14.85546875" style="248" bestFit="1" customWidth="1"/>
    <col min="14354" max="14354" width="16.140625" style="248" bestFit="1" customWidth="1"/>
    <col min="14355" max="14355" width="14.85546875" style="248" bestFit="1" customWidth="1"/>
    <col min="14356" max="14356" width="0" style="248" hidden="1" customWidth="1"/>
    <col min="14357" max="14592" width="9.140625" style="248"/>
    <col min="14593" max="14593" width="24" style="248" customWidth="1"/>
    <col min="14594" max="14594" width="17.7109375" style="248" customWidth="1"/>
    <col min="14595" max="14596" width="16" style="248" customWidth="1"/>
    <col min="14597" max="14597" width="15.85546875" style="248" customWidth="1"/>
    <col min="14598" max="14598" width="16" style="248" customWidth="1"/>
    <col min="14599" max="14599" width="15.7109375" style="248" customWidth="1"/>
    <col min="14600" max="14600" width="15.42578125" style="248" customWidth="1"/>
    <col min="14601" max="14601" width="16.140625" style="248" customWidth="1"/>
    <col min="14602" max="14602" width="14.7109375" style="248" customWidth="1"/>
    <col min="14603" max="14603" width="17.7109375" style="248" customWidth="1"/>
    <col min="14604" max="14604" width="14.85546875" style="248" customWidth="1"/>
    <col min="14605" max="14605" width="16" style="248" customWidth="1"/>
    <col min="14606" max="14606" width="16.85546875" style="248" customWidth="1"/>
    <col min="14607" max="14607" width="16.140625" style="248" bestFit="1" customWidth="1"/>
    <col min="14608" max="14608" width="16.7109375" style="248" bestFit="1" customWidth="1"/>
    <col min="14609" max="14609" width="14.85546875" style="248" bestFit="1" customWidth="1"/>
    <col min="14610" max="14610" width="16.140625" style="248" bestFit="1" customWidth="1"/>
    <col min="14611" max="14611" width="14.85546875" style="248" bestFit="1" customWidth="1"/>
    <col min="14612" max="14612" width="0" style="248" hidden="1" customWidth="1"/>
    <col min="14613" max="14848" width="9.140625" style="248"/>
    <col min="14849" max="14849" width="24" style="248" customWidth="1"/>
    <col min="14850" max="14850" width="17.7109375" style="248" customWidth="1"/>
    <col min="14851" max="14852" width="16" style="248" customWidth="1"/>
    <col min="14853" max="14853" width="15.85546875" style="248" customWidth="1"/>
    <col min="14854" max="14854" width="16" style="248" customWidth="1"/>
    <col min="14855" max="14855" width="15.7109375" style="248" customWidth="1"/>
    <col min="14856" max="14856" width="15.42578125" style="248" customWidth="1"/>
    <col min="14857" max="14857" width="16.140625" style="248" customWidth="1"/>
    <col min="14858" max="14858" width="14.7109375" style="248" customWidth="1"/>
    <col min="14859" max="14859" width="17.7109375" style="248" customWidth="1"/>
    <col min="14860" max="14860" width="14.85546875" style="248" customWidth="1"/>
    <col min="14861" max="14861" width="16" style="248" customWidth="1"/>
    <col min="14862" max="14862" width="16.85546875" style="248" customWidth="1"/>
    <col min="14863" max="14863" width="16.140625" style="248" bestFit="1" customWidth="1"/>
    <col min="14864" max="14864" width="16.7109375" style="248" bestFit="1" customWidth="1"/>
    <col min="14865" max="14865" width="14.85546875" style="248" bestFit="1" customWidth="1"/>
    <col min="14866" max="14866" width="16.140625" style="248" bestFit="1" customWidth="1"/>
    <col min="14867" max="14867" width="14.85546875" style="248" bestFit="1" customWidth="1"/>
    <col min="14868" max="14868" width="0" style="248" hidden="1" customWidth="1"/>
    <col min="14869" max="15104" width="9.140625" style="248"/>
    <col min="15105" max="15105" width="24" style="248" customWidth="1"/>
    <col min="15106" max="15106" width="17.7109375" style="248" customWidth="1"/>
    <col min="15107" max="15108" width="16" style="248" customWidth="1"/>
    <col min="15109" max="15109" width="15.85546875" style="248" customWidth="1"/>
    <col min="15110" max="15110" width="16" style="248" customWidth="1"/>
    <col min="15111" max="15111" width="15.7109375" style="248" customWidth="1"/>
    <col min="15112" max="15112" width="15.42578125" style="248" customWidth="1"/>
    <col min="15113" max="15113" width="16.140625" style="248" customWidth="1"/>
    <col min="15114" max="15114" width="14.7109375" style="248" customWidth="1"/>
    <col min="15115" max="15115" width="17.7109375" style="248" customWidth="1"/>
    <col min="15116" max="15116" width="14.85546875" style="248" customWidth="1"/>
    <col min="15117" max="15117" width="16" style="248" customWidth="1"/>
    <col min="15118" max="15118" width="16.85546875" style="248" customWidth="1"/>
    <col min="15119" max="15119" width="16.140625" style="248" bestFit="1" customWidth="1"/>
    <col min="15120" max="15120" width="16.7109375" style="248" bestFit="1" customWidth="1"/>
    <col min="15121" max="15121" width="14.85546875" style="248" bestFit="1" customWidth="1"/>
    <col min="15122" max="15122" width="16.140625" style="248" bestFit="1" customWidth="1"/>
    <col min="15123" max="15123" width="14.85546875" style="248" bestFit="1" customWidth="1"/>
    <col min="15124" max="15124" width="0" style="248" hidden="1" customWidth="1"/>
    <col min="15125" max="15360" width="9.140625" style="248"/>
    <col min="15361" max="15361" width="24" style="248" customWidth="1"/>
    <col min="15362" max="15362" width="17.7109375" style="248" customWidth="1"/>
    <col min="15363" max="15364" width="16" style="248" customWidth="1"/>
    <col min="15365" max="15365" width="15.85546875" style="248" customWidth="1"/>
    <col min="15366" max="15366" width="16" style="248" customWidth="1"/>
    <col min="15367" max="15367" width="15.7109375" style="248" customWidth="1"/>
    <col min="15368" max="15368" width="15.42578125" style="248" customWidth="1"/>
    <col min="15369" max="15369" width="16.140625" style="248" customWidth="1"/>
    <col min="15370" max="15370" width="14.7109375" style="248" customWidth="1"/>
    <col min="15371" max="15371" width="17.7109375" style="248" customWidth="1"/>
    <col min="15372" max="15372" width="14.85546875" style="248" customWidth="1"/>
    <col min="15373" max="15373" width="16" style="248" customWidth="1"/>
    <col min="15374" max="15374" width="16.85546875" style="248" customWidth="1"/>
    <col min="15375" max="15375" width="16.140625" style="248" bestFit="1" customWidth="1"/>
    <col min="15376" max="15376" width="16.7109375" style="248" bestFit="1" customWidth="1"/>
    <col min="15377" max="15377" width="14.85546875" style="248" bestFit="1" customWidth="1"/>
    <col min="15378" max="15378" width="16.140625" style="248" bestFit="1" customWidth="1"/>
    <col min="15379" max="15379" width="14.85546875" style="248" bestFit="1" customWidth="1"/>
    <col min="15380" max="15380" width="0" style="248" hidden="1" customWidth="1"/>
    <col min="15381" max="15616" width="9.140625" style="248"/>
    <col min="15617" max="15617" width="24" style="248" customWidth="1"/>
    <col min="15618" max="15618" width="17.7109375" style="248" customWidth="1"/>
    <col min="15619" max="15620" width="16" style="248" customWidth="1"/>
    <col min="15621" max="15621" width="15.85546875" style="248" customWidth="1"/>
    <col min="15622" max="15622" width="16" style="248" customWidth="1"/>
    <col min="15623" max="15623" width="15.7109375" style="248" customWidth="1"/>
    <col min="15624" max="15624" width="15.42578125" style="248" customWidth="1"/>
    <col min="15625" max="15625" width="16.140625" style="248" customWidth="1"/>
    <col min="15626" max="15626" width="14.7109375" style="248" customWidth="1"/>
    <col min="15627" max="15627" width="17.7109375" style="248" customWidth="1"/>
    <col min="15628" max="15628" width="14.85546875" style="248" customWidth="1"/>
    <col min="15629" max="15629" width="16" style="248" customWidth="1"/>
    <col min="15630" max="15630" width="16.85546875" style="248" customWidth="1"/>
    <col min="15631" max="15631" width="16.140625" style="248" bestFit="1" customWidth="1"/>
    <col min="15632" max="15632" width="16.7109375" style="248" bestFit="1" customWidth="1"/>
    <col min="15633" max="15633" width="14.85546875" style="248" bestFit="1" customWidth="1"/>
    <col min="15634" max="15634" width="16.140625" style="248" bestFit="1" customWidth="1"/>
    <col min="15635" max="15635" width="14.85546875" style="248" bestFit="1" customWidth="1"/>
    <col min="15636" max="15636" width="0" style="248" hidden="1" customWidth="1"/>
    <col min="15637" max="15872" width="9.140625" style="248"/>
    <col min="15873" max="15873" width="24" style="248" customWidth="1"/>
    <col min="15874" max="15874" width="17.7109375" style="248" customWidth="1"/>
    <col min="15875" max="15876" width="16" style="248" customWidth="1"/>
    <col min="15877" max="15877" width="15.85546875" style="248" customWidth="1"/>
    <col min="15878" max="15878" width="16" style="248" customWidth="1"/>
    <col min="15879" max="15879" width="15.7109375" style="248" customWidth="1"/>
    <col min="15880" max="15880" width="15.42578125" style="248" customWidth="1"/>
    <col min="15881" max="15881" width="16.140625" style="248" customWidth="1"/>
    <col min="15882" max="15882" width="14.7109375" style="248" customWidth="1"/>
    <col min="15883" max="15883" width="17.7109375" style="248" customWidth="1"/>
    <col min="15884" max="15884" width="14.85546875" style="248" customWidth="1"/>
    <col min="15885" max="15885" width="16" style="248" customWidth="1"/>
    <col min="15886" max="15886" width="16.85546875" style="248" customWidth="1"/>
    <col min="15887" max="15887" width="16.140625" style="248" bestFit="1" customWidth="1"/>
    <col min="15888" max="15888" width="16.7109375" style="248" bestFit="1" customWidth="1"/>
    <col min="15889" max="15889" width="14.85546875" style="248" bestFit="1" customWidth="1"/>
    <col min="15890" max="15890" width="16.140625" style="248" bestFit="1" customWidth="1"/>
    <col min="15891" max="15891" width="14.85546875" style="248" bestFit="1" customWidth="1"/>
    <col min="15892" max="15892" width="0" style="248" hidden="1" customWidth="1"/>
    <col min="15893" max="16128" width="9.140625" style="248"/>
    <col min="16129" max="16129" width="24" style="248" customWidth="1"/>
    <col min="16130" max="16130" width="17.7109375" style="248" customWidth="1"/>
    <col min="16131" max="16132" width="16" style="248" customWidth="1"/>
    <col min="16133" max="16133" width="15.85546875" style="248" customWidth="1"/>
    <col min="16134" max="16134" width="16" style="248" customWidth="1"/>
    <col min="16135" max="16135" width="15.7109375" style="248" customWidth="1"/>
    <col min="16136" max="16136" width="15.42578125" style="248" customWidth="1"/>
    <col min="16137" max="16137" width="16.140625" style="248" customWidth="1"/>
    <col min="16138" max="16138" width="14.7109375" style="248" customWidth="1"/>
    <col min="16139" max="16139" width="17.7109375" style="248" customWidth="1"/>
    <col min="16140" max="16140" width="14.85546875" style="248" customWidth="1"/>
    <col min="16141" max="16141" width="16" style="248" customWidth="1"/>
    <col min="16142" max="16142" width="16.85546875" style="248" customWidth="1"/>
    <col min="16143" max="16143" width="16.140625" style="248" bestFit="1" customWidth="1"/>
    <col min="16144" max="16144" width="16.7109375" style="248" bestFit="1" customWidth="1"/>
    <col min="16145" max="16145" width="14.85546875" style="248" bestFit="1" customWidth="1"/>
    <col min="16146" max="16146" width="16.140625" style="248" bestFit="1" customWidth="1"/>
    <col min="16147" max="16147" width="14.85546875" style="248" bestFit="1" customWidth="1"/>
    <col min="16148" max="16148" width="0" style="248" hidden="1" customWidth="1"/>
    <col min="16149" max="16384" width="9.140625" style="248"/>
  </cols>
  <sheetData>
    <row r="2" spans="1:20" ht="20.25" x14ac:dyDescent="0.3">
      <c r="A2" s="245" t="s">
        <v>235</v>
      </c>
      <c r="B2" s="246"/>
      <c r="C2" s="246"/>
      <c r="D2" s="246"/>
      <c r="E2" s="246"/>
      <c r="F2" s="246"/>
      <c r="G2" s="246"/>
      <c r="H2" s="246"/>
      <c r="I2" s="246"/>
      <c r="J2" s="246"/>
      <c r="K2" s="246"/>
      <c r="L2" s="246"/>
      <c r="M2" s="246"/>
      <c r="N2" s="247"/>
      <c r="O2" s="247"/>
      <c r="P2" s="246"/>
      <c r="Q2" s="246"/>
      <c r="R2" s="246"/>
      <c r="S2" s="246"/>
    </row>
    <row r="4" spans="1:20" ht="15.75" thickBot="1" x14ac:dyDescent="0.25">
      <c r="J4" s="249"/>
      <c r="K4" s="249"/>
      <c r="L4" s="249"/>
      <c r="M4" s="249"/>
      <c r="N4" s="250" t="s">
        <v>236</v>
      </c>
      <c r="S4" s="251"/>
      <c r="T4" s="249" t="s">
        <v>237</v>
      </c>
    </row>
    <row r="5" spans="1:20" ht="33.75" customHeight="1" x14ac:dyDescent="0.25">
      <c r="A5" s="252" t="s">
        <v>238</v>
      </c>
      <c r="B5" s="253" t="s">
        <v>239</v>
      </c>
      <c r="C5" s="254"/>
      <c r="D5" s="254"/>
      <c r="E5" s="255"/>
      <c r="F5" s="254"/>
      <c r="G5" s="254"/>
      <c r="H5" s="254"/>
      <c r="I5" s="254"/>
      <c r="J5" s="256"/>
      <c r="K5" s="256"/>
      <c r="L5" s="256"/>
      <c r="M5" s="256"/>
      <c r="N5" s="256"/>
      <c r="T5" s="256"/>
    </row>
    <row r="6" spans="1:20" ht="30" customHeight="1" x14ac:dyDescent="0.25">
      <c r="A6" s="257"/>
      <c r="B6" s="258" t="s">
        <v>240</v>
      </c>
      <c r="C6" s="259" t="s">
        <v>241</v>
      </c>
      <c r="D6" s="260"/>
      <c r="E6" s="260"/>
      <c r="F6" s="260"/>
      <c r="G6" s="260"/>
      <c r="H6" s="260"/>
      <c r="I6" s="260"/>
      <c r="J6" s="261"/>
      <c r="K6" s="261"/>
      <c r="L6" s="261"/>
      <c r="M6" s="261"/>
      <c r="N6" s="261"/>
      <c r="T6" s="261"/>
    </row>
    <row r="7" spans="1:20" ht="29.25" customHeight="1" thickBot="1" x14ac:dyDescent="0.25">
      <c r="A7" s="257"/>
      <c r="B7" s="257"/>
      <c r="C7" s="262" t="s">
        <v>242</v>
      </c>
      <c r="D7" s="263" t="s">
        <v>95</v>
      </c>
      <c r="E7" s="263" t="s">
        <v>96</v>
      </c>
      <c r="F7" s="263" t="s">
        <v>97</v>
      </c>
      <c r="G7" s="263" t="s">
        <v>98</v>
      </c>
      <c r="H7" s="263" t="s">
        <v>156</v>
      </c>
      <c r="I7" s="263" t="s">
        <v>243</v>
      </c>
      <c r="J7" s="263" t="s">
        <v>244</v>
      </c>
      <c r="K7" s="263" t="s">
        <v>245</v>
      </c>
      <c r="L7" s="263" t="s">
        <v>246</v>
      </c>
      <c r="M7" s="263" t="s">
        <v>247</v>
      </c>
      <c r="N7" s="264" t="s">
        <v>248</v>
      </c>
      <c r="T7" s="265" t="s">
        <v>245</v>
      </c>
    </row>
    <row r="8" spans="1:20" ht="13.5" thickBot="1" x14ac:dyDescent="0.25">
      <c r="A8" s="266" t="s">
        <v>0</v>
      </c>
      <c r="B8" s="266">
        <v>1</v>
      </c>
      <c r="C8" s="267">
        <v>2</v>
      </c>
      <c r="D8" s="268">
        <v>3</v>
      </c>
      <c r="E8" s="268">
        <v>4</v>
      </c>
      <c r="F8" s="268">
        <v>5</v>
      </c>
      <c r="G8" s="268">
        <v>6</v>
      </c>
      <c r="H8" s="268">
        <v>7</v>
      </c>
      <c r="I8" s="268">
        <v>8</v>
      </c>
      <c r="J8" s="268">
        <v>9</v>
      </c>
      <c r="K8" s="268">
        <v>10</v>
      </c>
      <c r="L8" s="268">
        <v>11</v>
      </c>
      <c r="M8" s="268">
        <v>12</v>
      </c>
      <c r="N8" s="269">
        <v>13</v>
      </c>
      <c r="T8" s="269">
        <v>20</v>
      </c>
    </row>
    <row r="9" spans="1:20" ht="36.75" customHeight="1" x14ac:dyDescent="0.25">
      <c r="A9" s="270" t="s">
        <v>249</v>
      </c>
      <c r="B9" s="271">
        <v>119302726</v>
      </c>
      <c r="C9" s="272">
        <v>7433560</v>
      </c>
      <c r="D9" s="273">
        <v>9694272</v>
      </c>
      <c r="E9" s="273">
        <v>9094152</v>
      </c>
      <c r="F9" s="273">
        <v>10057790</v>
      </c>
      <c r="G9" s="273">
        <v>10297171</v>
      </c>
      <c r="H9" s="273">
        <v>8105979</v>
      </c>
      <c r="I9" s="273">
        <v>9896131</v>
      </c>
      <c r="J9" s="273">
        <v>8129413</v>
      </c>
      <c r="K9" s="273">
        <v>7621937</v>
      </c>
      <c r="L9" s="273">
        <v>8194299</v>
      </c>
      <c r="M9" s="273">
        <v>10997308</v>
      </c>
      <c r="N9" s="274">
        <v>16716252</v>
      </c>
      <c r="P9" s="275"/>
      <c r="T9" s="274">
        <v>4184888</v>
      </c>
    </row>
    <row r="10" spans="1:20" ht="23.25" customHeight="1" thickBot="1" x14ac:dyDescent="0.25">
      <c r="A10" s="276"/>
      <c r="B10" s="277"/>
      <c r="C10" s="278"/>
      <c r="D10" s="279"/>
      <c r="E10" s="279"/>
      <c r="F10" s="279"/>
      <c r="G10" s="279"/>
      <c r="H10" s="279"/>
      <c r="I10" s="279"/>
      <c r="J10" s="279"/>
      <c r="K10" s="279"/>
      <c r="L10" s="279"/>
      <c r="M10" s="279"/>
      <c r="N10" s="280"/>
      <c r="T10" s="280" t="s">
        <v>250</v>
      </c>
    </row>
    <row r="14" spans="1:20" ht="15.75" thickBot="1" x14ac:dyDescent="0.25">
      <c r="J14" s="249"/>
      <c r="K14" s="249"/>
      <c r="L14" s="249"/>
      <c r="M14" s="249"/>
      <c r="N14" s="250" t="s">
        <v>236</v>
      </c>
    </row>
    <row r="15" spans="1:20" ht="34.5" customHeight="1" x14ac:dyDescent="0.25">
      <c r="A15" s="252" t="s">
        <v>238</v>
      </c>
      <c r="B15" s="253" t="s">
        <v>251</v>
      </c>
      <c r="C15" s="254"/>
      <c r="D15" s="254"/>
      <c r="E15" s="255"/>
      <c r="F15" s="254"/>
      <c r="G15" s="254"/>
      <c r="H15" s="254"/>
      <c r="I15" s="254"/>
      <c r="J15" s="256"/>
      <c r="K15" s="256"/>
      <c r="L15" s="256"/>
      <c r="M15" s="256"/>
      <c r="N15" s="256"/>
    </row>
    <row r="16" spans="1:20" ht="30" customHeight="1" x14ac:dyDescent="0.25">
      <c r="A16" s="257"/>
      <c r="B16" s="258" t="s">
        <v>240</v>
      </c>
      <c r="C16" s="259" t="s">
        <v>241</v>
      </c>
      <c r="D16" s="260"/>
      <c r="E16" s="260"/>
      <c r="F16" s="260"/>
      <c r="G16" s="260"/>
      <c r="H16" s="260"/>
      <c r="I16" s="260"/>
      <c r="J16" s="261"/>
      <c r="K16" s="261"/>
      <c r="L16" s="261"/>
      <c r="M16" s="261"/>
      <c r="N16" s="261"/>
    </row>
    <row r="17" spans="1:16" ht="30" customHeight="1" thickBot="1" x14ac:dyDescent="0.3">
      <c r="A17" s="257"/>
      <c r="B17" s="258"/>
      <c r="C17" s="281" t="s">
        <v>242</v>
      </c>
      <c r="D17" s="282" t="s">
        <v>95</v>
      </c>
      <c r="E17" s="282" t="s">
        <v>96</v>
      </c>
      <c r="F17" s="282" t="s">
        <v>97</v>
      </c>
      <c r="G17" s="282" t="s">
        <v>98</v>
      </c>
      <c r="H17" s="282" t="s">
        <v>156</v>
      </c>
      <c r="I17" s="282" t="s">
        <v>243</v>
      </c>
      <c r="J17" s="282" t="s">
        <v>244</v>
      </c>
      <c r="K17" s="282" t="s">
        <v>245</v>
      </c>
      <c r="L17" s="282" t="s">
        <v>246</v>
      </c>
      <c r="M17" s="263" t="s">
        <v>247</v>
      </c>
      <c r="N17" s="264" t="s">
        <v>248</v>
      </c>
    </row>
    <row r="18" spans="1:16" ht="13.5" thickBot="1" x14ac:dyDescent="0.25">
      <c r="A18" s="266" t="s">
        <v>0</v>
      </c>
      <c r="B18" s="266">
        <v>1</v>
      </c>
      <c r="C18" s="267">
        <v>2</v>
      </c>
      <c r="D18" s="268">
        <v>3</v>
      </c>
      <c r="E18" s="268">
        <v>4</v>
      </c>
      <c r="F18" s="268">
        <v>5</v>
      </c>
      <c r="G18" s="268">
        <v>6</v>
      </c>
      <c r="H18" s="268">
        <v>7</v>
      </c>
      <c r="I18" s="268">
        <v>8</v>
      </c>
      <c r="J18" s="268">
        <v>9</v>
      </c>
      <c r="K18" s="268">
        <v>10</v>
      </c>
      <c r="L18" s="268">
        <v>11</v>
      </c>
      <c r="M18" s="268">
        <v>12</v>
      </c>
      <c r="N18" s="269">
        <v>13</v>
      </c>
    </row>
    <row r="19" spans="1:16" ht="37.5" customHeight="1" x14ac:dyDescent="0.25">
      <c r="A19" s="270" t="s">
        <v>249</v>
      </c>
      <c r="B19" s="271">
        <v>113711000</v>
      </c>
      <c r="C19" s="272">
        <v>8606667</v>
      </c>
      <c r="D19" s="273">
        <v>8662870</v>
      </c>
      <c r="E19" s="273">
        <v>8342284</v>
      </c>
      <c r="F19" s="273">
        <v>9988998</v>
      </c>
      <c r="G19" s="273">
        <v>8359113</v>
      </c>
      <c r="H19" s="273">
        <v>8434884</v>
      </c>
      <c r="I19" s="273"/>
      <c r="J19" s="273"/>
      <c r="K19" s="273"/>
      <c r="L19" s="273"/>
      <c r="M19" s="273"/>
      <c r="N19" s="274"/>
      <c r="P19" s="275"/>
    </row>
    <row r="20" spans="1:16" ht="23.25" customHeight="1" thickBot="1" x14ac:dyDescent="0.25">
      <c r="A20" s="276"/>
      <c r="B20" s="277"/>
      <c r="C20" s="278"/>
      <c r="D20" s="279"/>
      <c r="E20" s="279"/>
      <c r="F20" s="279"/>
      <c r="G20" s="279"/>
      <c r="H20" s="279"/>
      <c r="I20" s="279"/>
      <c r="J20" s="279"/>
      <c r="K20" s="279"/>
      <c r="L20" s="279"/>
      <c r="M20" s="279"/>
      <c r="N20" s="280"/>
    </row>
    <row r="21" spans="1:16" x14ac:dyDescent="0.2">
      <c r="P21" s="275"/>
    </row>
    <row r="23" spans="1:16" x14ac:dyDescent="0.2">
      <c r="A23" s="283"/>
    </row>
  </sheetData>
  <printOptions horizontalCentered="1"/>
  <pageMargins left="0" right="0" top="1.5748031496062993" bottom="0" header="0" footer="0"/>
  <pageSetup paperSize="9" scale="47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H16"/>
  <sheetViews>
    <sheetView zoomScale="75" workbookViewId="0">
      <selection activeCell="H1" sqref="A1:H13"/>
    </sheetView>
  </sheetViews>
  <sheetFormatPr defaultRowHeight="12.75" x14ac:dyDescent="0.2"/>
  <cols>
    <col min="1" max="1" width="24" style="248" customWidth="1"/>
    <col min="2" max="2" width="19.28515625" style="248" customWidth="1"/>
    <col min="3" max="3" width="21.7109375" style="248" customWidth="1"/>
    <col min="4" max="4" width="17.28515625" style="248" customWidth="1"/>
    <col min="5" max="5" width="20.7109375" style="248" customWidth="1"/>
    <col min="6" max="6" width="19.5703125" style="248" customWidth="1"/>
    <col min="7" max="7" width="22.28515625" style="248" customWidth="1"/>
    <col min="8" max="8" width="21.28515625" style="248" customWidth="1"/>
    <col min="9" max="256" width="9.140625" style="248"/>
    <col min="257" max="257" width="24" style="248" customWidth="1"/>
    <col min="258" max="258" width="19.28515625" style="248" customWidth="1"/>
    <col min="259" max="259" width="21.7109375" style="248" customWidth="1"/>
    <col min="260" max="260" width="17.28515625" style="248" customWidth="1"/>
    <col min="261" max="261" width="20.7109375" style="248" customWidth="1"/>
    <col min="262" max="262" width="19.5703125" style="248" customWidth="1"/>
    <col min="263" max="263" width="22.28515625" style="248" customWidth="1"/>
    <col min="264" max="264" width="21.28515625" style="248" customWidth="1"/>
    <col min="265" max="512" width="9.140625" style="248"/>
    <col min="513" max="513" width="24" style="248" customWidth="1"/>
    <col min="514" max="514" width="19.28515625" style="248" customWidth="1"/>
    <col min="515" max="515" width="21.7109375" style="248" customWidth="1"/>
    <col min="516" max="516" width="17.28515625" style="248" customWidth="1"/>
    <col min="517" max="517" width="20.7109375" style="248" customWidth="1"/>
    <col min="518" max="518" width="19.5703125" style="248" customWidth="1"/>
    <col min="519" max="519" width="22.28515625" style="248" customWidth="1"/>
    <col min="520" max="520" width="21.28515625" style="248" customWidth="1"/>
    <col min="521" max="768" width="9.140625" style="248"/>
    <col min="769" max="769" width="24" style="248" customWidth="1"/>
    <col min="770" max="770" width="19.28515625" style="248" customWidth="1"/>
    <col min="771" max="771" width="21.7109375" style="248" customWidth="1"/>
    <col min="772" max="772" width="17.28515625" style="248" customWidth="1"/>
    <col min="773" max="773" width="20.7109375" style="248" customWidth="1"/>
    <col min="774" max="774" width="19.5703125" style="248" customWidth="1"/>
    <col min="775" max="775" width="22.28515625" style="248" customWidth="1"/>
    <col min="776" max="776" width="21.28515625" style="248" customWidth="1"/>
    <col min="777" max="1024" width="9.140625" style="248"/>
    <col min="1025" max="1025" width="24" style="248" customWidth="1"/>
    <col min="1026" max="1026" width="19.28515625" style="248" customWidth="1"/>
    <col min="1027" max="1027" width="21.7109375" style="248" customWidth="1"/>
    <col min="1028" max="1028" width="17.28515625" style="248" customWidth="1"/>
    <col min="1029" max="1029" width="20.7109375" style="248" customWidth="1"/>
    <col min="1030" max="1030" width="19.5703125" style="248" customWidth="1"/>
    <col min="1031" max="1031" width="22.28515625" style="248" customWidth="1"/>
    <col min="1032" max="1032" width="21.28515625" style="248" customWidth="1"/>
    <col min="1033" max="1280" width="9.140625" style="248"/>
    <col min="1281" max="1281" width="24" style="248" customWidth="1"/>
    <col min="1282" max="1282" width="19.28515625" style="248" customWidth="1"/>
    <col min="1283" max="1283" width="21.7109375" style="248" customWidth="1"/>
    <col min="1284" max="1284" width="17.28515625" style="248" customWidth="1"/>
    <col min="1285" max="1285" width="20.7109375" style="248" customWidth="1"/>
    <col min="1286" max="1286" width="19.5703125" style="248" customWidth="1"/>
    <col min="1287" max="1287" width="22.28515625" style="248" customWidth="1"/>
    <col min="1288" max="1288" width="21.28515625" style="248" customWidth="1"/>
    <col min="1289" max="1536" width="9.140625" style="248"/>
    <col min="1537" max="1537" width="24" style="248" customWidth="1"/>
    <col min="1538" max="1538" width="19.28515625" style="248" customWidth="1"/>
    <col min="1539" max="1539" width="21.7109375" style="248" customWidth="1"/>
    <col min="1540" max="1540" width="17.28515625" style="248" customWidth="1"/>
    <col min="1541" max="1541" width="20.7109375" style="248" customWidth="1"/>
    <col min="1542" max="1542" width="19.5703125" style="248" customWidth="1"/>
    <col min="1543" max="1543" width="22.28515625" style="248" customWidth="1"/>
    <col min="1544" max="1544" width="21.28515625" style="248" customWidth="1"/>
    <col min="1545" max="1792" width="9.140625" style="248"/>
    <col min="1793" max="1793" width="24" style="248" customWidth="1"/>
    <col min="1794" max="1794" width="19.28515625" style="248" customWidth="1"/>
    <col min="1795" max="1795" width="21.7109375" style="248" customWidth="1"/>
    <col min="1796" max="1796" width="17.28515625" style="248" customWidth="1"/>
    <col min="1797" max="1797" width="20.7109375" style="248" customWidth="1"/>
    <col min="1798" max="1798" width="19.5703125" style="248" customWidth="1"/>
    <col min="1799" max="1799" width="22.28515625" style="248" customWidth="1"/>
    <col min="1800" max="1800" width="21.28515625" style="248" customWidth="1"/>
    <col min="1801" max="2048" width="9.140625" style="248"/>
    <col min="2049" max="2049" width="24" style="248" customWidth="1"/>
    <col min="2050" max="2050" width="19.28515625" style="248" customWidth="1"/>
    <col min="2051" max="2051" width="21.7109375" style="248" customWidth="1"/>
    <col min="2052" max="2052" width="17.28515625" style="248" customWidth="1"/>
    <col min="2053" max="2053" width="20.7109375" style="248" customWidth="1"/>
    <col min="2054" max="2054" width="19.5703125" style="248" customWidth="1"/>
    <col min="2055" max="2055" width="22.28515625" style="248" customWidth="1"/>
    <col min="2056" max="2056" width="21.28515625" style="248" customWidth="1"/>
    <col min="2057" max="2304" width="9.140625" style="248"/>
    <col min="2305" max="2305" width="24" style="248" customWidth="1"/>
    <col min="2306" max="2306" width="19.28515625" style="248" customWidth="1"/>
    <col min="2307" max="2307" width="21.7109375" style="248" customWidth="1"/>
    <col min="2308" max="2308" width="17.28515625" style="248" customWidth="1"/>
    <col min="2309" max="2309" width="20.7109375" style="248" customWidth="1"/>
    <col min="2310" max="2310" width="19.5703125" style="248" customWidth="1"/>
    <col min="2311" max="2311" width="22.28515625" style="248" customWidth="1"/>
    <col min="2312" max="2312" width="21.28515625" style="248" customWidth="1"/>
    <col min="2313" max="2560" width="9.140625" style="248"/>
    <col min="2561" max="2561" width="24" style="248" customWidth="1"/>
    <col min="2562" max="2562" width="19.28515625" style="248" customWidth="1"/>
    <col min="2563" max="2563" width="21.7109375" style="248" customWidth="1"/>
    <col min="2564" max="2564" width="17.28515625" style="248" customWidth="1"/>
    <col min="2565" max="2565" width="20.7109375" style="248" customWidth="1"/>
    <col min="2566" max="2566" width="19.5703125" style="248" customWidth="1"/>
    <col min="2567" max="2567" width="22.28515625" style="248" customWidth="1"/>
    <col min="2568" max="2568" width="21.28515625" style="248" customWidth="1"/>
    <col min="2569" max="2816" width="9.140625" style="248"/>
    <col min="2817" max="2817" width="24" style="248" customWidth="1"/>
    <col min="2818" max="2818" width="19.28515625" style="248" customWidth="1"/>
    <col min="2819" max="2819" width="21.7109375" style="248" customWidth="1"/>
    <col min="2820" max="2820" width="17.28515625" style="248" customWidth="1"/>
    <col min="2821" max="2821" width="20.7109375" style="248" customWidth="1"/>
    <col min="2822" max="2822" width="19.5703125" style="248" customWidth="1"/>
    <col min="2823" max="2823" width="22.28515625" style="248" customWidth="1"/>
    <col min="2824" max="2824" width="21.28515625" style="248" customWidth="1"/>
    <col min="2825" max="3072" width="9.140625" style="248"/>
    <col min="3073" max="3073" width="24" style="248" customWidth="1"/>
    <col min="3074" max="3074" width="19.28515625" style="248" customWidth="1"/>
    <col min="3075" max="3075" width="21.7109375" style="248" customWidth="1"/>
    <col min="3076" max="3076" width="17.28515625" style="248" customWidth="1"/>
    <col min="3077" max="3077" width="20.7109375" style="248" customWidth="1"/>
    <col min="3078" max="3078" width="19.5703125" style="248" customWidth="1"/>
    <col min="3079" max="3079" width="22.28515625" style="248" customWidth="1"/>
    <col min="3080" max="3080" width="21.28515625" style="248" customWidth="1"/>
    <col min="3081" max="3328" width="9.140625" style="248"/>
    <col min="3329" max="3329" width="24" style="248" customWidth="1"/>
    <col min="3330" max="3330" width="19.28515625" style="248" customWidth="1"/>
    <col min="3331" max="3331" width="21.7109375" style="248" customWidth="1"/>
    <col min="3332" max="3332" width="17.28515625" style="248" customWidth="1"/>
    <col min="3333" max="3333" width="20.7109375" style="248" customWidth="1"/>
    <col min="3334" max="3334" width="19.5703125" style="248" customWidth="1"/>
    <col min="3335" max="3335" width="22.28515625" style="248" customWidth="1"/>
    <col min="3336" max="3336" width="21.28515625" style="248" customWidth="1"/>
    <col min="3337" max="3584" width="9.140625" style="248"/>
    <col min="3585" max="3585" width="24" style="248" customWidth="1"/>
    <col min="3586" max="3586" width="19.28515625" style="248" customWidth="1"/>
    <col min="3587" max="3587" width="21.7109375" style="248" customWidth="1"/>
    <col min="3588" max="3588" width="17.28515625" style="248" customWidth="1"/>
    <col min="3589" max="3589" width="20.7109375" style="248" customWidth="1"/>
    <col min="3590" max="3590" width="19.5703125" style="248" customWidth="1"/>
    <col min="3591" max="3591" width="22.28515625" style="248" customWidth="1"/>
    <col min="3592" max="3592" width="21.28515625" style="248" customWidth="1"/>
    <col min="3593" max="3840" width="9.140625" style="248"/>
    <col min="3841" max="3841" width="24" style="248" customWidth="1"/>
    <col min="3842" max="3842" width="19.28515625" style="248" customWidth="1"/>
    <col min="3843" max="3843" width="21.7109375" style="248" customWidth="1"/>
    <col min="3844" max="3844" width="17.28515625" style="248" customWidth="1"/>
    <col min="3845" max="3845" width="20.7109375" style="248" customWidth="1"/>
    <col min="3846" max="3846" width="19.5703125" style="248" customWidth="1"/>
    <col min="3847" max="3847" width="22.28515625" style="248" customWidth="1"/>
    <col min="3848" max="3848" width="21.28515625" style="248" customWidth="1"/>
    <col min="3849" max="4096" width="9.140625" style="248"/>
    <col min="4097" max="4097" width="24" style="248" customWidth="1"/>
    <col min="4098" max="4098" width="19.28515625" style="248" customWidth="1"/>
    <col min="4099" max="4099" width="21.7109375" style="248" customWidth="1"/>
    <col min="4100" max="4100" width="17.28515625" style="248" customWidth="1"/>
    <col min="4101" max="4101" width="20.7109375" style="248" customWidth="1"/>
    <col min="4102" max="4102" width="19.5703125" style="248" customWidth="1"/>
    <col min="4103" max="4103" width="22.28515625" style="248" customWidth="1"/>
    <col min="4104" max="4104" width="21.28515625" style="248" customWidth="1"/>
    <col min="4105" max="4352" width="9.140625" style="248"/>
    <col min="4353" max="4353" width="24" style="248" customWidth="1"/>
    <col min="4354" max="4354" width="19.28515625" style="248" customWidth="1"/>
    <col min="4355" max="4355" width="21.7109375" style="248" customWidth="1"/>
    <col min="4356" max="4356" width="17.28515625" style="248" customWidth="1"/>
    <col min="4357" max="4357" width="20.7109375" style="248" customWidth="1"/>
    <col min="4358" max="4358" width="19.5703125" style="248" customWidth="1"/>
    <col min="4359" max="4359" width="22.28515625" style="248" customWidth="1"/>
    <col min="4360" max="4360" width="21.28515625" style="248" customWidth="1"/>
    <col min="4361" max="4608" width="9.140625" style="248"/>
    <col min="4609" max="4609" width="24" style="248" customWidth="1"/>
    <col min="4610" max="4610" width="19.28515625" style="248" customWidth="1"/>
    <col min="4611" max="4611" width="21.7109375" style="248" customWidth="1"/>
    <col min="4612" max="4612" width="17.28515625" style="248" customWidth="1"/>
    <col min="4613" max="4613" width="20.7109375" style="248" customWidth="1"/>
    <col min="4614" max="4614" width="19.5703125" style="248" customWidth="1"/>
    <col min="4615" max="4615" width="22.28515625" style="248" customWidth="1"/>
    <col min="4616" max="4616" width="21.28515625" style="248" customWidth="1"/>
    <col min="4617" max="4864" width="9.140625" style="248"/>
    <col min="4865" max="4865" width="24" style="248" customWidth="1"/>
    <col min="4866" max="4866" width="19.28515625" style="248" customWidth="1"/>
    <col min="4867" max="4867" width="21.7109375" style="248" customWidth="1"/>
    <col min="4868" max="4868" width="17.28515625" style="248" customWidth="1"/>
    <col min="4869" max="4869" width="20.7109375" style="248" customWidth="1"/>
    <col min="4870" max="4870" width="19.5703125" style="248" customWidth="1"/>
    <col min="4871" max="4871" width="22.28515625" style="248" customWidth="1"/>
    <col min="4872" max="4872" width="21.28515625" style="248" customWidth="1"/>
    <col min="4873" max="5120" width="9.140625" style="248"/>
    <col min="5121" max="5121" width="24" style="248" customWidth="1"/>
    <col min="5122" max="5122" width="19.28515625" style="248" customWidth="1"/>
    <col min="5123" max="5123" width="21.7109375" style="248" customWidth="1"/>
    <col min="5124" max="5124" width="17.28515625" style="248" customWidth="1"/>
    <col min="5125" max="5125" width="20.7109375" style="248" customWidth="1"/>
    <col min="5126" max="5126" width="19.5703125" style="248" customWidth="1"/>
    <col min="5127" max="5127" width="22.28515625" style="248" customWidth="1"/>
    <col min="5128" max="5128" width="21.28515625" style="248" customWidth="1"/>
    <col min="5129" max="5376" width="9.140625" style="248"/>
    <col min="5377" max="5377" width="24" style="248" customWidth="1"/>
    <col min="5378" max="5378" width="19.28515625" style="248" customWidth="1"/>
    <col min="5379" max="5379" width="21.7109375" style="248" customWidth="1"/>
    <col min="5380" max="5380" width="17.28515625" style="248" customWidth="1"/>
    <col min="5381" max="5381" width="20.7109375" style="248" customWidth="1"/>
    <col min="5382" max="5382" width="19.5703125" style="248" customWidth="1"/>
    <col min="5383" max="5383" width="22.28515625" style="248" customWidth="1"/>
    <col min="5384" max="5384" width="21.28515625" style="248" customWidth="1"/>
    <col min="5385" max="5632" width="9.140625" style="248"/>
    <col min="5633" max="5633" width="24" style="248" customWidth="1"/>
    <col min="5634" max="5634" width="19.28515625" style="248" customWidth="1"/>
    <col min="5635" max="5635" width="21.7109375" style="248" customWidth="1"/>
    <col min="5636" max="5636" width="17.28515625" style="248" customWidth="1"/>
    <col min="5637" max="5637" width="20.7109375" style="248" customWidth="1"/>
    <col min="5638" max="5638" width="19.5703125" style="248" customWidth="1"/>
    <col min="5639" max="5639" width="22.28515625" style="248" customWidth="1"/>
    <col min="5640" max="5640" width="21.28515625" style="248" customWidth="1"/>
    <col min="5641" max="5888" width="9.140625" style="248"/>
    <col min="5889" max="5889" width="24" style="248" customWidth="1"/>
    <col min="5890" max="5890" width="19.28515625" style="248" customWidth="1"/>
    <col min="5891" max="5891" width="21.7109375" style="248" customWidth="1"/>
    <col min="5892" max="5892" width="17.28515625" style="248" customWidth="1"/>
    <col min="5893" max="5893" width="20.7109375" style="248" customWidth="1"/>
    <col min="5894" max="5894" width="19.5703125" style="248" customWidth="1"/>
    <col min="5895" max="5895" width="22.28515625" style="248" customWidth="1"/>
    <col min="5896" max="5896" width="21.28515625" style="248" customWidth="1"/>
    <col min="5897" max="6144" width="9.140625" style="248"/>
    <col min="6145" max="6145" width="24" style="248" customWidth="1"/>
    <col min="6146" max="6146" width="19.28515625" style="248" customWidth="1"/>
    <col min="6147" max="6147" width="21.7109375" style="248" customWidth="1"/>
    <col min="6148" max="6148" width="17.28515625" style="248" customWidth="1"/>
    <col min="6149" max="6149" width="20.7109375" style="248" customWidth="1"/>
    <col min="6150" max="6150" width="19.5703125" style="248" customWidth="1"/>
    <col min="6151" max="6151" width="22.28515625" style="248" customWidth="1"/>
    <col min="6152" max="6152" width="21.28515625" style="248" customWidth="1"/>
    <col min="6153" max="6400" width="9.140625" style="248"/>
    <col min="6401" max="6401" width="24" style="248" customWidth="1"/>
    <col min="6402" max="6402" width="19.28515625" style="248" customWidth="1"/>
    <col min="6403" max="6403" width="21.7109375" style="248" customWidth="1"/>
    <col min="6404" max="6404" width="17.28515625" style="248" customWidth="1"/>
    <col min="6405" max="6405" width="20.7109375" style="248" customWidth="1"/>
    <col min="6406" max="6406" width="19.5703125" style="248" customWidth="1"/>
    <col min="6407" max="6407" width="22.28515625" style="248" customWidth="1"/>
    <col min="6408" max="6408" width="21.28515625" style="248" customWidth="1"/>
    <col min="6409" max="6656" width="9.140625" style="248"/>
    <col min="6657" max="6657" width="24" style="248" customWidth="1"/>
    <col min="6658" max="6658" width="19.28515625" style="248" customWidth="1"/>
    <col min="6659" max="6659" width="21.7109375" style="248" customWidth="1"/>
    <col min="6660" max="6660" width="17.28515625" style="248" customWidth="1"/>
    <col min="6661" max="6661" width="20.7109375" style="248" customWidth="1"/>
    <col min="6662" max="6662" width="19.5703125" style="248" customWidth="1"/>
    <col min="6663" max="6663" width="22.28515625" style="248" customWidth="1"/>
    <col min="6664" max="6664" width="21.28515625" style="248" customWidth="1"/>
    <col min="6665" max="6912" width="9.140625" style="248"/>
    <col min="6913" max="6913" width="24" style="248" customWidth="1"/>
    <col min="6914" max="6914" width="19.28515625" style="248" customWidth="1"/>
    <col min="6915" max="6915" width="21.7109375" style="248" customWidth="1"/>
    <col min="6916" max="6916" width="17.28515625" style="248" customWidth="1"/>
    <col min="6917" max="6917" width="20.7109375" style="248" customWidth="1"/>
    <col min="6918" max="6918" width="19.5703125" style="248" customWidth="1"/>
    <col min="6919" max="6919" width="22.28515625" style="248" customWidth="1"/>
    <col min="6920" max="6920" width="21.28515625" style="248" customWidth="1"/>
    <col min="6921" max="7168" width="9.140625" style="248"/>
    <col min="7169" max="7169" width="24" style="248" customWidth="1"/>
    <col min="7170" max="7170" width="19.28515625" style="248" customWidth="1"/>
    <col min="7171" max="7171" width="21.7109375" style="248" customWidth="1"/>
    <col min="7172" max="7172" width="17.28515625" style="248" customWidth="1"/>
    <col min="7173" max="7173" width="20.7109375" style="248" customWidth="1"/>
    <col min="7174" max="7174" width="19.5703125" style="248" customWidth="1"/>
    <col min="7175" max="7175" width="22.28515625" style="248" customWidth="1"/>
    <col min="7176" max="7176" width="21.28515625" style="248" customWidth="1"/>
    <col min="7177" max="7424" width="9.140625" style="248"/>
    <col min="7425" max="7425" width="24" style="248" customWidth="1"/>
    <col min="7426" max="7426" width="19.28515625" style="248" customWidth="1"/>
    <col min="7427" max="7427" width="21.7109375" style="248" customWidth="1"/>
    <col min="7428" max="7428" width="17.28515625" style="248" customWidth="1"/>
    <col min="7429" max="7429" width="20.7109375" style="248" customWidth="1"/>
    <col min="7430" max="7430" width="19.5703125" style="248" customWidth="1"/>
    <col min="7431" max="7431" width="22.28515625" style="248" customWidth="1"/>
    <col min="7432" max="7432" width="21.28515625" style="248" customWidth="1"/>
    <col min="7433" max="7680" width="9.140625" style="248"/>
    <col min="7681" max="7681" width="24" style="248" customWidth="1"/>
    <col min="7682" max="7682" width="19.28515625" style="248" customWidth="1"/>
    <col min="7683" max="7683" width="21.7109375" style="248" customWidth="1"/>
    <col min="7684" max="7684" width="17.28515625" style="248" customWidth="1"/>
    <col min="7685" max="7685" width="20.7109375" style="248" customWidth="1"/>
    <col min="7686" max="7686" width="19.5703125" style="248" customWidth="1"/>
    <col min="7687" max="7687" width="22.28515625" style="248" customWidth="1"/>
    <col min="7688" max="7688" width="21.28515625" style="248" customWidth="1"/>
    <col min="7689" max="7936" width="9.140625" style="248"/>
    <col min="7937" max="7937" width="24" style="248" customWidth="1"/>
    <col min="7938" max="7938" width="19.28515625" style="248" customWidth="1"/>
    <col min="7939" max="7939" width="21.7109375" style="248" customWidth="1"/>
    <col min="7940" max="7940" width="17.28515625" style="248" customWidth="1"/>
    <col min="7941" max="7941" width="20.7109375" style="248" customWidth="1"/>
    <col min="7942" max="7942" width="19.5703125" style="248" customWidth="1"/>
    <col min="7943" max="7943" width="22.28515625" style="248" customWidth="1"/>
    <col min="7944" max="7944" width="21.28515625" style="248" customWidth="1"/>
    <col min="7945" max="8192" width="9.140625" style="248"/>
    <col min="8193" max="8193" width="24" style="248" customWidth="1"/>
    <col min="8194" max="8194" width="19.28515625" style="248" customWidth="1"/>
    <col min="8195" max="8195" width="21.7109375" style="248" customWidth="1"/>
    <col min="8196" max="8196" width="17.28515625" style="248" customWidth="1"/>
    <col min="8197" max="8197" width="20.7109375" style="248" customWidth="1"/>
    <col min="8198" max="8198" width="19.5703125" style="248" customWidth="1"/>
    <col min="8199" max="8199" width="22.28515625" style="248" customWidth="1"/>
    <col min="8200" max="8200" width="21.28515625" style="248" customWidth="1"/>
    <col min="8201" max="8448" width="9.140625" style="248"/>
    <col min="8449" max="8449" width="24" style="248" customWidth="1"/>
    <col min="8450" max="8450" width="19.28515625" style="248" customWidth="1"/>
    <col min="8451" max="8451" width="21.7109375" style="248" customWidth="1"/>
    <col min="8452" max="8452" width="17.28515625" style="248" customWidth="1"/>
    <col min="8453" max="8453" width="20.7109375" style="248" customWidth="1"/>
    <col min="8454" max="8454" width="19.5703125" style="248" customWidth="1"/>
    <col min="8455" max="8455" width="22.28515625" style="248" customWidth="1"/>
    <col min="8456" max="8456" width="21.28515625" style="248" customWidth="1"/>
    <col min="8457" max="8704" width="9.140625" style="248"/>
    <col min="8705" max="8705" width="24" style="248" customWidth="1"/>
    <col min="8706" max="8706" width="19.28515625" style="248" customWidth="1"/>
    <col min="8707" max="8707" width="21.7109375" style="248" customWidth="1"/>
    <col min="8708" max="8708" width="17.28515625" style="248" customWidth="1"/>
    <col min="8709" max="8709" width="20.7109375" style="248" customWidth="1"/>
    <col min="8710" max="8710" width="19.5703125" style="248" customWidth="1"/>
    <col min="8711" max="8711" width="22.28515625" style="248" customWidth="1"/>
    <col min="8712" max="8712" width="21.28515625" style="248" customWidth="1"/>
    <col min="8713" max="8960" width="9.140625" style="248"/>
    <col min="8961" max="8961" width="24" style="248" customWidth="1"/>
    <col min="8962" max="8962" width="19.28515625" style="248" customWidth="1"/>
    <col min="8963" max="8963" width="21.7109375" style="248" customWidth="1"/>
    <col min="8964" max="8964" width="17.28515625" style="248" customWidth="1"/>
    <col min="8965" max="8965" width="20.7109375" style="248" customWidth="1"/>
    <col min="8966" max="8966" width="19.5703125" style="248" customWidth="1"/>
    <col min="8967" max="8967" width="22.28515625" style="248" customWidth="1"/>
    <col min="8968" max="8968" width="21.28515625" style="248" customWidth="1"/>
    <col min="8969" max="9216" width="9.140625" style="248"/>
    <col min="9217" max="9217" width="24" style="248" customWidth="1"/>
    <col min="9218" max="9218" width="19.28515625" style="248" customWidth="1"/>
    <col min="9219" max="9219" width="21.7109375" style="248" customWidth="1"/>
    <col min="9220" max="9220" width="17.28515625" style="248" customWidth="1"/>
    <col min="9221" max="9221" width="20.7109375" style="248" customWidth="1"/>
    <col min="9222" max="9222" width="19.5703125" style="248" customWidth="1"/>
    <col min="9223" max="9223" width="22.28515625" style="248" customWidth="1"/>
    <col min="9224" max="9224" width="21.28515625" style="248" customWidth="1"/>
    <col min="9225" max="9472" width="9.140625" style="248"/>
    <col min="9473" max="9473" width="24" style="248" customWidth="1"/>
    <col min="9474" max="9474" width="19.28515625" style="248" customWidth="1"/>
    <col min="9475" max="9475" width="21.7109375" style="248" customWidth="1"/>
    <col min="9476" max="9476" width="17.28515625" style="248" customWidth="1"/>
    <col min="9477" max="9477" width="20.7109375" style="248" customWidth="1"/>
    <col min="9478" max="9478" width="19.5703125" style="248" customWidth="1"/>
    <col min="9479" max="9479" width="22.28515625" style="248" customWidth="1"/>
    <col min="9480" max="9480" width="21.28515625" style="248" customWidth="1"/>
    <col min="9481" max="9728" width="9.140625" style="248"/>
    <col min="9729" max="9729" width="24" style="248" customWidth="1"/>
    <col min="9730" max="9730" width="19.28515625" style="248" customWidth="1"/>
    <col min="9731" max="9731" width="21.7109375" style="248" customWidth="1"/>
    <col min="9732" max="9732" width="17.28515625" style="248" customWidth="1"/>
    <col min="9733" max="9733" width="20.7109375" style="248" customWidth="1"/>
    <col min="9734" max="9734" width="19.5703125" style="248" customWidth="1"/>
    <col min="9735" max="9735" width="22.28515625" style="248" customWidth="1"/>
    <col min="9736" max="9736" width="21.28515625" style="248" customWidth="1"/>
    <col min="9737" max="9984" width="9.140625" style="248"/>
    <col min="9985" max="9985" width="24" style="248" customWidth="1"/>
    <col min="9986" max="9986" width="19.28515625" style="248" customWidth="1"/>
    <col min="9987" max="9987" width="21.7109375" style="248" customWidth="1"/>
    <col min="9988" max="9988" width="17.28515625" style="248" customWidth="1"/>
    <col min="9989" max="9989" width="20.7109375" style="248" customWidth="1"/>
    <col min="9990" max="9990" width="19.5703125" style="248" customWidth="1"/>
    <col min="9991" max="9991" width="22.28515625" style="248" customWidth="1"/>
    <col min="9992" max="9992" width="21.28515625" style="248" customWidth="1"/>
    <col min="9993" max="10240" width="9.140625" style="248"/>
    <col min="10241" max="10241" width="24" style="248" customWidth="1"/>
    <col min="10242" max="10242" width="19.28515625" style="248" customWidth="1"/>
    <col min="10243" max="10243" width="21.7109375" style="248" customWidth="1"/>
    <col min="10244" max="10244" width="17.28515625" style="248" customWidth="1"/>
    <col min="10245" max="10245" width="20.7109375" style="248" customWidth="1"/>
    <col min="10246" max="10246" width="19.5703125" style="248" customWidth="1"/>
    <col min="10247" max="10247" width="22.28515625" style="248" customWidth="1"/>
    <col min="10248" max="10248" width="21.28515625" style="248" customWidth="1"/>
    <col min="10249" max="10496" width="9.140625" style="248"/>
    <col min="10497" max="10497" width="24" style="248" customWidth="1"/>
    <col min="10498" max="10498" width="19.28515625" style="248" customWidth="1"/>
    <col min="10499" max="10499" width="21.7109375" style="248" customWidth="1"/>
    <col min="10500" max="10500" width="17.28515625" style="248" customWidth="1"/>
    <col min="10501" max="10501" width="20.7109375" style="248" customWidth="1"/>
    <col min="10502" max="10502" width="19.5703125" style="248" customWidth="1"/>
    <col min="10503" max="10503" width="22.28515625" style="248" customWidth="1"/>
    <col min="10504" max="10504" width="21.28515625" style="248" customWidth="1"/>
    <col min="10505" max="10752" width="9.140625" style="248"/>
    <col min="10753" max="10753" width="24" style="248" customWidth="1"/>
    <col min="10754" max="10754" width="19.28515625" style="248" customWidth="1"/>
    <col min="10755" max="10755" width="21.7109375" style="248" customWidth="1"/>
    <col min="10756" max="10756" width="17.28515625" style="248" customWidth="1"/>
    <col min="10757" max="10757" width="20.7109375" style="248" customWidth="1"/>
    <col min="10758" max="10758" width="19.5703125" style="248" customWidth="1"/>
    <col min="10759" max="10759" width="22.28515625" style="248" customWidth="1"/>
    <col min="10760" max="10760" width="21.28515625" style="248" customWidth="1"/>
    <col min="10761" max="11008" width="9.140625" style="248"/>
    <col min="11009" max="11009" width="24" style="248" customWidth="1"/>
    <col min="11010" max="11010" width="19.28515625" style="248" customWidth="1"/>
    <col min="11011" max="11011" width="21.7109375" style="248" customWidth="1"/>
    <col min="11012" max="11012" width="17.28515625" style="248" customWidth="1"/>
    <col min="11013" max="11013" width="20.7109375" style="248" customWidth="1"/>
    <col min="11014" max="11014" width="19.5703125" style="248" customWidth="1"/>
    <col min="11015" max="11015" width="22.28515625" style="248" customWidth="1"/>
    <col min="11016" max="11016" width="21.28515625" style="248" customWidth="1"/>
    <col min="11017" max="11264" width="9.140625" style="248"/>
    <col min="11265" max="11265" width="24" style="248" customWidth="1"/>
    <col min="11266" max="11266" width="19.28515625" style="248" customWidth="1"/>
    <col min="11267" max="11267" width="21.7109375" style="248" customWidth="1"/>
    <col min="11268" max="11268" width="17.28515625" style="248" customWidth="1"/>
    <col min="11269" max="11269" width="20.7109375" style="248" customWidth="1"/>
    <col min="11270" max="11270" width="19.5703125" style="248" customWidth="1"/>
    <col min="11271" max="11271" width="22.28515625" style="248" customWidth="1"/>
    <col min="11272" max="11272" width="21.28515625" style="248" customWidth="1"/>
    <col min="11273" max="11520" width="9.140625" style="248"/>
    <col min="11521" max="11521" width="24" style="248" customWidth="1"/>
    <col min="11522" max="11522" width="19.28515625" style="248" customWidth="1"/>
    <col min="11523" max="11523" width="21.7109375" style="248" customWidth="1"/>
    <col min="11524" max="11524" width="17.28515625" style="248" customWidth="1"/>
    <col min="11525" max="11525" width="20.7109375" style="248" customWidth="1"/>
    <col min="11526" max="11526" width="19.5703125" style="248" customWidth="1"/>
    <col min="11527" max="11527" width="22.28515625" style="248" customWidth="1"/>
    <col min="11528" max="11528" width="21.28515625" style="248" customWidth="1"/>
    <col min="11529" max="11776" width="9.140625" style="248"/>
    <col min="11777" max="11777" width="24" style="248" customWidth="1"/>
    <col min="11778" max="11778" width="19.28515625" style="248" customWidth="1"/>
    <col min="11779" max="11779" width="21.7109375" style="248" customWidth="1"/>
    <col min="11780" max="11780" width="17.28515625" style="248" customWidth="1"/>
    <col min="11781" max="11781" width="20.7109375" style="248" customWidth="1"/>
    <col min="11782" max="11782" width="19.5703125" style="248" customWidth="1"/>
    <col min="11783" max="11783" width="22.28515625" style="248" customWidth="1"/>
    <col min="11784" max="11784" width="21.28515625" style="248" customWidth="1"/>
    <col min="11785" max="12032" width="9.140625" style="248"/>
    <col min="12033" max="12033" width="24" style="248" customWidth="1"/>
    <col min="12034" max="12034" width="19.28515625" style="248" customWidth="1"/>
    <col min="12035" max="12035" width="21.7109375" style="248" customWidth="1"/>
    <col min="12036" max="12036" width="17.28515625" style="248" customWidth="1"/>
    <col min="12037" max="12037" width="20.7109375" style="248" customWidth="1"/>
    <col min="12038" max="12038" width="19.5703125" style="248" customWidth="1"/>
    <col min="12039" max="12039" width="22.28515625" style="248" customWidth="1"/>
    <col min="12040" max="12040" width="21.28515625" style="248" customWidth="1"/>
    <col min="12041" max="12288" width="9.140625" style="248"/>
    <col min="12289" max="12289" width="24" style="248" customWidth="1"/>
    <col min="12290" max="12290" width="19.28515625" style="248" customWidth="1"/>
    <col min="12291" max="12291" width="21.7109375" style="248" customWidth="1"/>
    <col min="12292" max="12292" width="17.28515625" style="248" customWidth="1"/>
    <col min="12293" max="12293" width="20.7109375" style="248" customWidth="1"/>
    <col min="12294" max="12294" width="19.5703125" style="248" customWidth="1"/>
    <col min="12295" max="12295" width="22.28515625" style="248" customWidth="1"/>
    <col min="12296" max="12296" width="21.28515625" style="248" customWidth="1"/>
    <col min="12297" max="12544" width="9.140625" style="248"/>
    <col min="12545" max="12545" width="24" style="248" customWidth="1"/>
    <col min="12546" max="12546" width="19.28515625" style="248" customWidth="1"/>
    <col min="12547" max="12547" width="21.7109375" style="248" customWidth="1"/>
    <col min="12548" max="12548" width="17.28515625" style="248" customWidth="1"/>
    <col min="12549" max="12549" width="20.7109375" style="248" customWidth="1"/>
    <col min="12550" max="12550" width="19.5703125" style="248" customWidth="1"/>
    <col min="12551" max="12551" width="22.28515625" style="248" customWidth="1"/>
    <col min="12552" max="12552" width="21.28515625" style="248" customWidth="1"/>
    <col min="12553" max="12800" width="9.140625" style="248"/>
    <col min="12801" max="12801" width="24" style="248" customWidth="1"/>
    <col min="12802" max="12802" width="19.28515625" style="248" customWidth="1"/>
    <col min="12803" max="12803" width="21.7109375" style="248" customWidth="1"/>
    <col min="12804" max="12804" width="17.28515625" style="248" customWidth="1"/>
    <col min="12805" max="12805" width="20.7109375" style="248" customWidth="1"/>
    <col min="12806" max="12806" width="19.5703125" style="248" customWidth="1"/>
    <col min="12807" max="12807" width="22.28515625" style="248" customWidth="1"/>
    <col min="12808" max="12808" width="21.28515625" style="248" customWidth="1"/>
    <col min="12809" max="13056" width="9.140625" style="248"/>
    <col min="13057" max="13057" width="24" style="248" customWidth="1"/>
    <col min="13058" max="13058" width="19.28515625" style="248" customWidth="1"/>
    <col min="13059" max="13059" width="21.7109375" style="248" customWidth="1"/>
    <col min="13060" max="13060" width="17.28515625" style="248" customWidth="1"/>
    <col min="13061" max="13061" width="20.7109375" style="248" customWidth="1"/>
    <col min="13062" max="13062" width="19.5703125" style="248" customWidth="1"/>
    <col min="13063" max="13063" width="22.28515625" style="248" customWidth="1"/>
    <col min="13064" max="13064" width="21.28515625" style="248" customWidth="1"/>
    <col min="13065" max="13312" width="9.140625" style="248"/>
    <col min="13313" max="13313" width="24" style="248" customWidth="1"/>
    <col min="13314" max="13314" width="19.28515625" style="248" customWidth="1"/>
    <col min="13315" max="13315" width="21.7109375" style="248" customWidth="1"/>
    <col min="13316" max="13316" width="17.28515625" style="248" customWidth="1"/>
    <col min="13317" max="13317" width="20.7109375" style="248" customWidth="1"/>
    <col min="13318" max="13318" width="19.5703125" style="248" customWidth="1"/>
    <col min="13319" max="13319" width="22.28515625" style="248" customWidth="1"/>
    <col min="13320" max="13320" width="21.28515625" style="248" customWidth="1"/>
    <col min="13321" max="13568" width="9.140625" style="248"/>
    <col min="13569" max="13569" width="24" style="248" customWidth="1"/>
    <col min="13570" max="13570" width="19.28515625" style="248" customWidth="1"/>
    <col min="13571" max="13571" width="21.7109375" style="248" customWidth="1"/>
    <col min="13572" max="13572" width="17.28515625" style="248" customWidth="1"/>
    <col min="13573" max="13573" width="20.7109375" style="248" customWidth="1"/>
    <col min="13574" max="13574" width="19.5703125" style="248" customWidth="1"/>
    <col min="13575" max="13575" width="22.28515625" style="248" customWidth="1"/>
    <col min="13576" max="13576" width="21.28515625" style="248" customWidth="1"/>
    <col min="13577" max="13824" width="9.140625" style="248"/>
    <col min="13825" max="13825" width="24" style="248" customWidth="1"/>
    <col min="13826" max="13826" width="19.28515625" style="248" customWidth="1"/>
    <col min="13827" max="13827" width="21.7109375" style="248" customWidth="1"/>
    <col min="13828" max="13828" width="17.28515625" style="248" customWidth="1"/>
    <col min="13829" max="13829" width="20.7109375" style="248" customWidth="1"/>
    <col min="13830" max="13830" width="19.5703125" style="248" customWidth="1"/>
    <col min="13831" max="13831" width="22.28515625" style="248" customWidth="1"/>
    <col min="13832" max="13832" width="21.28515625" style="248" customWidth="1"/>
    <col min="13833" max="14080" width="9.140625" style="248"/>
    <col min="14081" max="14081" width="24" style="248" customWidth="1"/>
    <col min="14082" max="14082" width="19.28515625" style="248" customWidth="1"/>
    <col min="14083" max="14083" width="21.7109375" style="248" customWidth="1"/>
    <col min="14084" max="14084" width="17.28515625" style="248" customWidth="1"/>
    <col min="14085" max="14085" width="20.7109375" style="248" customWidth="1"/>
    <col min="14086" max="14086" width="19.5703125" style="248" customWidth="1"/>
    <col min="14087" max="14087" width="22.28515625" style="248" customWidth="1"/>
    <col min="14088" max="14088" width="21.28515625" style="248" customWidth="1"/>
    <col min="14089" max="14336" width="9.140625" style="248"/>
    <col min="14337" max="14337" width="24" style="248" customWidth="1"/>
    <col min="14338" max="14338" width="19.28515625" style="248" customWidth="1"/>
    <col min="14339" max="14339" width="21.7109375" style="248" customWidth="1"/>
    <col min="14340" max="14340" width="17.28515625" style="248" customWidth="1"/>
    <col min="14341" max="14341" width="20.7109375" style="248" customWidth="1"/>
    <col min="14342" max="14342" width="19.5703125" style="248" customWidth="1"/>
    <col min="14343" max="14343" width="22.28515625" style="248" customWidth="1"/>
    <col min="14344" max="14344" width="21.28515625" style="248" customWidth="1"/>
    <col min="14345" max="14592" width="9.140625" style="248"/>
    <col min="14593" max="14593" width="24" style="248" customWidth="1"/>
    <col min="14594" max="14594" width="19.28515625" style="248" customWidth="1"/>
    <col min="14595" max="14595" width="21.7109375" style="248" customWidth="1"/>
    <col min="14596" max="14596" width="17.28515625" style="248" customWidth="1"/>
    <col min="14597" max="14597" width="20.7109375" style="248" customWidth="1"/>
    <col min="14598" max="14598" width="19.5703125" style="248" customWidth="1"/>
    <col min="14599" max="14599" width="22.28515625" style="248" customWidth="1"/>
    <col min="14600" max="14600" width="21.28515625" style="248" customWidth="1"/>
    <col min="14601" max="14848" width="9.140625" style="248"/>
    <col min="14849" max="14849" width="24" style="248" customWidth="1"/>
    <col min="14850" max="14850" width="19.28515625" style="248" customWidth="1"/>
    <col min="14851" max="14851" width="21.7109375" style="248" customWidth="1"/>
    <col min="14852" max="14852" width="17.28515625" style="248" customWidth="1"/>
    <col min="14853" max="14853" width="20.7109375" style="248" customWidth="1"/>
    <col min="14854" max="14854" width="19.5703125" style="248" customWidth="1"/>
    <col min="14855" max="14855" width="22.28515625" style="248" customWidth="1"/>
    <col min="14856" max="14856" width="21.28515625" style="248" customWidth="1"/>
    <col min="14857" max="15104" width="9.140625" style="248"/>
    <col min="15105" max="15105" width="24" style="248" customWidth="1"/>
    <col min="15106" max="15106" width="19.28515625" style="248" customWidth="1"/>
    <col min="15107" max="15107" width="21.7109375" style="248" customWidth="1"/>
    <col min="15108" max="15108" width="17.28515625" style="248" customWidth="1"/>
    <col min="15109" max="15109" width="20.7109375" style="248" customWidth="1"/>
    <col min="15110" max="15110" width="19.5703125" style="248" customWidth="1"/>
    <col min="15111" max="15111" width="22.28515625" style="248" customWidth="1"/>
    <col min="15112" max="15112" width="21.28515625" style="248" customWidth="1"/>
    <col min="15113" max="15360" width="9.140625" style="248"/>
    <col min="15361" max="15361" width="24" style="248" customWidth="1"/>
    <col min="15362" max="15362" width="19.28515625" style="248" customWidth="1"/>
    <col min="15363" max="15363" width="21.7109375" style="248" customWidth="1"/>
    <col min="15364" max="15364" width="17.28515625" style="248" customWidth="1"/>
    <col min="15365" max="15365" width="20.7109375" style="248" customWidth="1"/>
    <col min="15366" max="15366" width="19.5703125" style="248" customWidth="1"/>
    <col min="15367" max="15367" width="22.28515625" style="248" customWidth="1"/>
    <col min="15368" max="15368" width="21.28515625" style="248" customWidth="1"/>
    <col min="15369" max="15616" width="9.140625" style="248"/>
    <col min="15617" max="15617" width="24" style="248" customWidth="1"/>
    <col min="15618" max="15618" width="19.28515625" style="248" customWidth="1"/>
    <col min="15619" max="15619" width="21.7109375" style="248" customWidth="1"/>
    <col min="15620" max="15620" width="17.28515625" style="248" customWidth="1"/>
    <col min="15621" max="15621" width="20.7109375" style="248" customWidth="1"/>
    <col min="15622" max="15622" width="19.5703125" style="248" customWidth="1"/>
    <col min="15623" max="15623" width="22.28515625" style="248" customWidth="1"/>
    <col min="15624" max="15624" width="21.28515625" style="248" customWidth="1"/>
    <col min="15625" max="15872" width="9.140625" style="248"/>
    <col min="15873" max="15873" width="24" style="248" customWidth="1"/>
    <col min="15874" max="15874" width="19.28515625" style="248" customWidth="1"/>
    <col min="15875" max="15875" width="21.7109375" style="248" customWidth="1"/>
    <col min="15876" max="15876" width="17.28515625" style="248" customWidth="1"/>
    <col min="15877" max="15877" width="20.7109375" style="248" customWidth="1"/>
    <col min="15878" max="15878" width="19.5703125" style="248" customWidth="1"/>
    <col min="15879" max="15879" width="22.28515625" style="248" customWidth="1"/>
    <col min="15880" max="15880" width="21.28515625" style="248" customWidth="1"/>
    <col min="15881" max="16128" width="9.140625" style="248"/>
    <col min="16129" max="16129" width="24" style="248" customWidth="1"/>
    <col min="16130" max="16130" width="19.28515625" style="248" customWidth="1"/>
    <col min="16131" max="16131" width="21.7109375" style="248" customWidth="1"/>
    <col min="16132" max="16132" width="17.28515625" style="248" customWidth="1"/>
    <col min="16133" max="16133" width="20.7109375" style="248" customWidth="1"/>
    <col min="16134" max="16134" width="19.5703125" style="248" customWidth="1"/>
    <col min="16135" max="16135" width="22.28515625" style="248" customWidth="1"/>
    <col min="16136" max="16136" width="21.28515625" style="248" customWidth="1"/>
    <col min="16137" max="16384" width="9.140625" style="248"/>
  </cols>
  <sheetData>
    <row r="4" spans="1:8" ht="20.25" x14ac:dyDescent="0.3">
      <c r="A4" s="245" t="s">
        <v>252</v>
      </c>
      <c r="B4" s="246"/>
      <c r="C4" s="246"/>
      <c r="D4" s="246"/>
      <c r="E4" s="246"/>
      <c r="F4" s="246"/>
      <c r="G4" s="246"/>
      <c r="H4" s="246"/>
    </row>
    <row r="7" spans="1:8" ht="15.75" thickBot="1" x14ac:dyDescent="0.25">
      <c r="C7" s="283"/>
      <c r="D7" s="284"/>
      <c r="E7" s="283"/>
      <c r="F7" s="283"/>
      <c r="G7" s="283"/>
      <c r="H7" s="250" t="s">
        <v>253</v>
      </c>
    </row>
    <row r="8" spans="1:8" ht="37.5" customHeight="1" x14ac:dyDescent="0.25">
      <c r="A8" s="252" t="s">
        <v>254</v>
      </c>
      <c r="B8" s="252" t="s">
        <v>255</v>
      </c>
      <c r="C8" s="285" t="s">
        <v>256</v>
      </c>
      <c r="D8" s="285" t="s">
        <v>257</v>
      </c>
      <c r="E8" s="252" t="s">
        <v>193</v>
      </c>
      <c r="F8" s="285" t="s">
        <v>258</v>
      </c>
      <c r="G8" s="252" t="s">
        <v>258</v>
      </c>
      <c r="H8" s="252" t="s">
        <v>259</v>
      </c>
    </row>
    <row r="9" spans="1:8" ht="36.75" customHeight="1" x14ac:dyDescent="0.25">
      <c r="A9" s="257"/>
      <c r="B9" s="286" t="s">
        <v>260</v>
      </c>
      <c r="C9" s="286" t="s">
        <v>261</v>
      </c>
      <c r="D9" s="286" t="s">
        <v>262</v>
      </c>
      <c r="E9" s="286" t="s">
        <v>263</v>
      </c>
      <c r="F9" s="286" t="s">
        <v>264</v>
      </c>
      <c r="G9" s="286" t="s">
        <v>265</v>
      </c>
      <c r="H9" s="287" t="s">
        <v>266</v>
      </c>
    </row>
    <row r="10" spans="1:8" ht="36.75" customHeight="1" thickBot="1" x14ac:dyDescent="0.3">
      <c r="A10" s="257"/>
      <c r="B10" s="286" t="s">
        <v>267</v>
      </c>
      <c r="C10" s="286" t="s">
        <v>268</v>
      </c>
      <c r="D10" s="287"/>
      <c r="E10" s="287"/>
      <c r="F10" s="287"/>
      <c r="G10" s="286" t="s">
        <v>269</v>
      </c>
      <c r="H10" s="287"/>
    </row>
    <row r="11" spans="1:8" ht="13.5" thickBot="1" x14ac:dyDescent="0.25">
      <c r="A11" s="266" t="s">
        <v>0</v>
      </c>
      <c r="B11" s="266">
        <v>1</v>
      </c>
      <c r="C11" s="266">
        <v>2</v>
      </c>
      <c r="D11" s="266">
        <v>3</v>
      </c>
      <c r="E11" s="266">
        <v>4</v>
      </c>
      <c r="F11" s="266">
        <v>5</v>
      </c>
      <c r="G11" s="266">
        <v>6</v>
      </c>
      <c r="H11" s="266">
        <v>7</v>
      </c>
    </row>
    <row r="12" spans="1:8" ht="51.75" customHeight="1" x14ac:dyDescent="0.25">
      <c r="A12" s="288" t="s">
        <v>249</v>
      </c>
      <c r="B12" s="271">
        <v>113711000</v>
      </c>
      <c r="C12" s="289">
        <v>2290549</v>
      </c>
      <c r="D12" s="289">
        <v>6377772</v>
      </c>
      <c r="E12" s="289">
        <v>46213930</v>
      </c>
      <c r="F12" s="289">
        <v>52591701</v>
      </c>
      <c r="G12" s="290">
        <v>54882250</v>
      </c>
      <c r="H12" s="289">
        <f>SUM(B12-G12)</f>
        <v>58828750</v>
      </c>
    </row>
    <row r="13" spans="1:8" ht="36" customHeight="1" thickBot="1" x14ac:dyDescent="0.25">
      <c r="A13" s="276"/>
      <c r="B13" s="277"/>
      <c r="C13" s="277"/>
      <c r="D13" s="277"/>
      <c r="E13" s="277"/>
      <c r="F13" s="277"/>
      <c r="G13" s="291"/>
      <c r="H13" s="277"/>
    </row>
    <row r="15" spans="1:8" x14ac:dyDescent="0.2">
      <c r="F15" s="275"/>
      <c r="G15" s="275"/>
      <c r="H15" s="275"/>
    </row>
    <row r="16" spans="1:8" x14ac:dyDescent="0.2">
      <c r="G16" s="275"/>
      <c r="H16" s="275"/>
    </row>
  </sheetData>
  <printOptions horizontalCentered="1"/>
  <pageMargins left="0" right="0" top="1.5748031496062993" bottom="0" header="0" footer="0"/>
  <pageSetup paperSize="9" scale="88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5"/>
  <sheetViews>
    <sheetView topLeftCell="A16" workbookViewId="0">
      <selection activeCell="J2" sqref="B2:J54"/>
    </sheetView>
  </sheetViews>
  <sheetFormatPr defaultRowHeight="12.75" x14ac:dyDescent="0.2"/>
  <cols>
    <col min="1" max="1" width="2.42578125" style="294" customWidth="1"/>
    <col min="2" max="2" width="28.7109375" style="294" customWidth="1"/>
    <col min="3" max="7" width="16.7109375" style="294" customWidth="1"/>
    <col min="8" max="10" width="17.7109375" style="294" customWidth="1"/>
    <col min="11" max="256" width="9.140625" style="294"/>
    <col min="257" max="257" width="2.42578125" style="294" customWidth="1"/>
    <col min="258" max="258" width="28.7109375" style="294" customWidth="1"/>
    <col min="259" max="263" width="16.7109375" style="294" customWidth="1"/>
    <col min="264" max="266" width="17.7109375" style="294" customWidth="1"/>
    <col min="267" max="512" width="9.140625" style="294"/>
    <col min="513" max="513" width="2.42578125" style="294" customWidth="1"/>
    <col min="514" max="514" width="28.7109375" style="294" customWidth="1"/>
    <col min="515" max="519" width="16.7109375" style="294" customWidth="1"/>
    <col min="520" max="522" width="17.7109375" style="294" customWidth="1"/>
    <col min="523" max="768" width="9.140625" style="294"/>
    <col min="769" max="769" width="2.42578125" style="294" customWidth="1"/>
    <col min="770" max="770" width="28.7109375" style="294" customWidth="1"/>
    <col min="771" max="775" width="16.7109375" style="294" customWidth="1"/>
    <col min="776" max="778" width="17.7109375" style="294" customWidth="1"/>
    <col min="779" max="1024" width="9.140625" style="294"/>
    <col min="1025" max="1025" width="2.42578125" style="294" customWidth="1"/>
    <col min="1026" max="1026" width="28.7109375" style="294" customWidth="1"/>
    <col min="1027" max="1031" width="16.7109375" style="294" customWidth="1"/>
    <col min="1032" max="1034" width="17.7109375" style="294" customWidth="1"/>
    <col min="1035" max="1280" width="9.140625" style="294"/>
    <col min="1281" max="1281" width="2.42578125" style="294" customWidth="1"/>
    <col min="1282" max="1282" width="28.7109375" style="294" customWidth="1"/>
    <col min="1283" max="1287" width="16.7109375" style="294" customWidth="1"/>
    <col min="1288" max="1290" width="17.7109375" style="294" customWidth="1"/>
    <col min="1291" max="1536" width="9.140625" style="294"/>
    <col min="1537" max="1537" width="2.42578125" style="294" customWidth="1"/>
    <col min="1538" max="1538" width="28.7109375" style="294" customWidth="1"/>
    <col min="1539" max="1543" width="16.7109375" style="294" customWidth="1"/>
    <col min="1544" max="1546" width="17.7109375" style="294" customWidth="1"/>
    <col min="1547" max="1792" width="9.140625" style="294"/>
    <col min="1793" max="1793" width="2.42578125" style="294" customWidth="1"/>
    <col min="1794" max="1794" width="28.7109375" style="294" customWidth="1"/>
    <col min="1795" max="1799" width="16.7109375" style="294" customWidth="1"/>
    <col min="1800" max="1802" width="17.7109375" style="294" customWidth="1"/>
    <col min="1803" max="2048" width="9.140625" style="294"/>
    <col min="2049" max="2049" width="2.42578125" style="294" customWidth="1"/>
    <col min="2050" max="2050" width="28.7109375" style="294" customWidth="1"/>
    <col min="2051" max="2055" width="16.7109375" style="294" customWidth="1"/>
    <col min="2056" max="2058" width="17.7109375" style="294" customWidth="1"/>
    <col min="2059" max="2304" width="9.140625" style="294"/>
    <col min="2305" max="2305" width="2.42578125" style="294" customWidth="1"/>
    <col min="2306" max="2306" width="28.7109375" style="294" customWidth="1"/>
    <col min="2307" max="2311" width="16.7109375" style="294" customWidth="1"/>
    <col min="2312" max="2314" width="17.7109375" style="294" customWidth="1"/>
    <col min="2315" max="2560" width="9.140625" style="294"/>
    <col min="2561" max="2561" width="2.42578125" style="294" customWidth="1"/>
    <col min="2562" max="2562" width="28.7109375" style="294" customWidth="1"/>
    <col min="2563" max="2567" width="16.7109375" style="294" customWidth="1"/>
    <col min="2568" max="2570" width="17.7109375" style="294" customWidth="1"/>
    <col min="2571" max="2816" width="9.140625" style="294"/>
    <col min="2817" max="2817" width="2.42578125" style="294" customWidth="1"/>
    <col min="2818" max="2818" width="28.7109375" style="294" customWidth="1"/>
    <col min="2819" max="2823" width="16.7109375" style="294" customWidth="1"/>
    <col min="2824" max="2826" width="17.7109375" style="294" customWidth="1"/>
    <col min="2827" max="3072" width="9.140625" style="294"/>
    <col min="3073" max="3073" width="2.42578125" style="294" customWidth="1"/>
    <col min="3074" max="3074" width="28.7109375" style="294" customWidth="1"/>
    <col min="3075" max="3079" width="16.7109375" style="294" customWidth="1"/>
    <col min="3080" max="3082" width="17.7109375" style="294" customWidth="1"/>
    <col min="3083" max="3328" width="9.140625" style="294"/>
    <col min="3329" max="3329" width="2.42578125" style="294" customWidth="1"/>
    <col min="3330" max="3330" width="28.7109375" style="294" customWidth="1"/>
    <col min="3331" max="3335" width="16.7109375" style="294" customWidth="1"/>
    <col min="3336" max="3338" width="17.7109375" style="294" customWidth="1"/>
    <col min="3339" max="3584" width="9.140625" style="294"/>
    <col min="3585" max="3585" width="2.42578125" style="294" customWidth="1"/>
    <col min="3586" max="3586" width="28.7109375" style="294" customWidth="1"/>
    <col min="3587" max="3591" width="16.7109375" style="294" customWidth="1"/>
    <col min="3592" max="3594" width="17.7109375" style="294" customWidth="1"/>
    <col min="3595" max="3840" width="9.140625" style="294"/>
    <col min="3841" max="3841" width="2.42578125" style="294" customWidth="1"/>
    <col min="3842" max="3842" width="28.7109375" style="294" customWidth="1"/>
    <col min="3843" max="3847" width="16.7109375" style="294" customWidth="1"/>
    <col min="3848" max="3850" width="17.7109375" style="294" customWidth="1"/>
    <col min="3851" max="4096" width="9.140625" style="294"/>
    <col min="4097" max="4097" width="2.42578125" style="294" customWidth="1"/>
    <col min="4098" max="4098" width="28.7109375" style="294" customWidth="1"/>
    <col min="4099" max="4103" width="16.7109375" style="294" customWidth="1"/>
    <col min="4104" max="4106" width="17.7109375" style="294" customWidth="1"/>
    <col min="4107" max="4352" width="9.140625" style="294"/>
    <col min="4353" max="4353" width="2.42578125" style="294" customWidth="1"/>
    <col min="4354" max="4354" width="28.7109375" style="294" customWidth="1"/>
    <col min="4355" max="4359" width="16.7109375" style="294" customWidth="1"/>
    <col min="4360" max="4362" width="17.7109375" style="294" customWidth="1"/>
    <col min="4363" max="4608" width="9.140625" style="294"/>
    <col min="4609" max="4609" width="2.42578125" style="294" customWidth="1"/>
    <col min="4610" max="4610" width="28.7109375" style="294" customWidth="1"/>
    <col min="4611" max="4615" width="16.7109375" style="294" customWidth="1"/>
    <col min="4616" max="4618" width="17.7109375" style="294" customWidth="1"/>
    <col min="4619" max="4864" width="9.140625" style="294"/>
    <col min="4865" max="4865" width="2.42578125" style="294" customWidth="1"/>
    <col min="4866" max="4866" width="28.7109375" style="294" customWidth="1"/>
    <col min="4867" max="4871" width="16.7109375" style="294" customWidth="1"/>
    <col min="4872" max="4874" width="17.7109375" style="294" customWidth="1"/>
    <col min="4875" max="5120" width="9.140625" style="294"/>
    <col min="5121" max="5121" width="2.42578125" style="294" customWidth="1"/>
    <col min="5122" max="5122" width="28.7109375" style="294" customWidth="1"/>
    <col min="5123" max="5127" width="16.7109375" style="294" customWidth="1"/>
    <col min="5128" max="5130" width="17.7109375" style="294" customWidth="1"/>
    <col min="5131" max="5376" width="9.140625" style="294"/>
    <col min="5377" max="5377" width="2.42578125" style="294" customWidth="1"/>
    <col min="5378" max="5378" width="28.7109375" style="294" customWidth="1"/>
    <col min="5379" max="5383" width="16.7109375" style="294" customWidth="1"/>
    <col min="5384" max="5386" width="17.7109375" style="294" customWidth="1"/>
    <col min="5387" max="5632" width="9.140625" style="294"/>
    <col min="5633" max="5633" width="2.42578125" style="294" customWidth="1"/>
    <col min="5634" max="5634" width="28.7109375" style="294" customWidth="1"/>
    <col min="5635" max="5639" width="16.7109375" style="294" customWidth="1"/>
    <col min="5640" max="5642" width="17.7109375" style="294" customWidth="1"/>
    <col min="5643" max="5888" width="9.140625" style="294"/>
    <col min="5889" max="5889" width="2.42578125" style="294" customWidth="1"/>
    <col min="5890" max="5890" width="28.7109375" style="294" customWidth="1"/>
    <col min="5891" max="5895" width="16.7109375" style="294" customWidth="1"/>
    <col min="5896" max="5898" width="17.7109375" style="294" customWidth="1"/>
    <col min="5899" max="6144" width="9.140625" style="294"/>
    <col min="6145" max="6145" width="2.42578125" style="294" customWidth="1"/>
    <col min="6146" max="6146" width="28.7109375" style="294" customWidth="1"/>
    <col min="6147" max="6151" width="16.7109375" style="294" customWidth="1"/>
    <col min="6152" max="6154" width="17.7109375" style="294" customWidth="1"/>
    <col min="6155" max="6400" width="9.140625" style="294"/>
    <col min="6401" max="6401" width="2.42578125" style="294" customWidth="1"/>
    <col min="6402" max="6402" width="28.7109375" style="294" customWidth="1"/>
    <col min="6403" max="6407" width="16.7109375" style="294" customWidth="1"/>
    <col min="6408" max="6410" width="17.7109375" style="294" customWidth="1"/>
    <col min="6411" max="6656" width="9.140625" style="294"/>
    <col min="6657" max="6657" width="2.42578125" style="294" customWidth="1"/>
    <col min="6658" max="6658" width="28.7109375" style="294" customWidth="1"/>
    <col min="6659" max="6663" width="16.7109375" style="294" customWidth="1"/>
    <col min="6664" max="6666" width="17.7109375" style="294" customWidth="1"/>
    <col min="6667" max="6912" width="9.140625" style="294"/>
    <col min="6913" max="6913" width="2.42578125" style="294" customWidth="1"/>
    <col min="6914" max="6914" width="28.7109375" style="294" customWidth="1"/>
    <col min="6915" max="6919" width="16.7109375" style="294" customWidth="1"/>
    <col min="6920" max="6922" width="17.7109375" style="294" customWidth="1"/>
    <col min="6923" max="7168" width="9.140625" style="294"/>
    <col min="7169" max="7169" width="2.42578125" style="294" customWidth="1"/>
    <col min="7170" max="7170" width="28.7109375" style="294" customWidth="1"/>
    <col min="7171" max="7175" width="16.7109375" style="294" customWidth="1"/>
    <col min="7176" max="7178" width="17.7109375" style="294" customWidth="1"/>
    <col min="7179" max="7424" width="9.140625" style="294"/>
    <col min="7425" max="7425" width="2.42578125" style="294" customWidth="1"/>
    <col min="7426" max="7426" width="28.7109375" style="294" customWidth="1"/>
    <col min="7427" max="7431" width="16.7109375" style="294" customWidth="1"/>
    <col min="7432" max="7434" width="17.7109375" style="294" customWidth="1"/>
    <col min="7435" max="7680" width="9.140625" style="294"/>
    <col min="7681" max="7681" width="2.42578125" style="294" customWidth="1"/>
    <col min="7682" max="7682" width="28.7109375" style="294" customWidth="1"/>
    <col min="7683" max="7687" width="16.7109375" style="294" customWidth="1"/>
    <col min="7688" max="7690" width="17.7109375" style="294" customWidth="1"/>
    <col min="7691" max="7936" width="9.140625" style="294"/>
    <col min="7937" max="7937" width="2.42578125" style="294" customWidth="1"/>
    <col min="7938" max="7938" width="28.7109375" style="294" customWidth="1"/>
    <col min="7939" max="7943" width="16.7109375" style="294" customWidth="1"/>
    <col min="7944" max="7946" width="17.7109375" style="294" customWidth="1"/>
    <col min="7947" max="8192" width="9.140625" style="294"/>
    <col min="8193" max="8193" width="2.42578125" style="294" customWidth="1"/>
    <col min="8194" max="8194" width="28.7109375" style="294" customWidth="1"/>
    <col min="8195" max="8199" width="16.7109375" style="294" customWidth="1"/>
    <col min="8200" max="8202" width="17.7109375" style="294" customWidth="1"/>
    <col min="8203" max="8448" width="9.140625" style="294"/>
    <col min="8449" max="8449" width="2.42578125" style="294" customWidth="1"/>
    <col min="8450" max="8450" width="28.7109375" style="294" customWidth="1"/>
    <col min="8451" max="8455" width="16.7109375" style="294" customWidth="1"/>
    <col min="8456" max="8458" width="17.7109375" style="294" customWidth="1"/>
    <col min="8459" max="8704" width="9.140625" style="294"/>
    <col min="8705" max="8705" width="2.42578125" style="294" customWidth="1"/>
    <col min="8706" max="8706" width="28.7109375" style="294" customWidth="1"/>
    <col min="8707" max="8711" width="16.7109375" style="294" customWidth="1"/>
    <col min="8712" max="8714" width="17.7109375" style="294" customWidth="1"/>
    <col min="8715" max="8960" width="9.140625" style="294"/>
    <col min="8961" max="8961" width="2.42578125" style="294" customWidth="1"/>
    <col min="8962" max="8962" width="28.7109375" style="294" customWidth="1"/>
    <col min="8963" max="8967" width="16.7109375" style="294" customWidth="1"/>
    <col min="8968" max="8970" width="17.7109375" style="294" customWidth="1"/>
    <col min="8971" max="9216" width="9.140625" style="294"/>
    <col min="9217" max="9217" width="2.42578125" style="294" customWidth="1"/>
    <col min="9218" max="9218" width="28.7109375" style="294" customWidth="1"/>
    <col min="9219" max="9223" width="16.7109375" style="294" customWidth="1"/>
    <col min="9224" max="9226" width="17.7109375" style="294" customWidth="1"/>
    <col min="9227" max="9472" width="9.140625" style="294"/>
    <col min="9473" max="9473" width="2.42578125" style="294" customWidth="1"/>
    <col min="9474" max="9474" width="28.7109375" style="294" customWidth="1"/>
    <col min="9475" max="9479" width="16.7109375" style="294" customWidth="1"/>
    <col min="9480" max="9482" width="17.7109375" style="294" customWidth="1"/>
    <col min="9483" max="9728" width="9.140625" style="294"/>
    <col min="9729" max="9729" width="2.42578125" style="294" customWidth="1"/>
    <col min="9730" max="9730" width="28.7109375" style="294" customWidth="1"/>
    <col min="9731" max="9735" width="16.7109375" style="294" customWidth="1"/>
    <col min="9736" max="9738" width="17.7109375" style="294" customWidth="1"/>
    <col min="9739" max="9984" width="9.140625" style="294"/>
    <col min="9985" max="9985" width="2.42578125" style="294" customWidth="1"/>
    <col min="9986" max="9986" width="28.7109375" style="294" customWidth="1"/>
    <col min="9987" max="9991" width="16.7109375" style="294" customWidth="1"/>
    <col min="9992" max="9994" width="17.7109375" style="294" customWidth="1"/>
    <col min="9995" max="10240" width="9.140625" style="294"/>
    <col min="10241" max="10241" width="2.42578125" style="294" customWidth="1"/>
    <col min="10242" max="10242" width="28.7109375" style="294" customWidth="1"/>
    <col min="10243" max="10247" width="16.7109375" style="294" customWidth="1"/>
    <col min="10248" max="10250" width="17.7109375" style="294" customWidth="1"/>
    <col min="10251" max="10496" width="9.140625" style="294"/>
    <col min="10497" max="10497" width="2.42578125" style="294" customWidth="1"/>
    <col min="10498" max="10498" width="28.7109375" style="294" customWidth="1"/>
    <col min="10499" max="10503" width="16.7109375" style="294" customWidth="1"/>
    <col min="10504" max="10506" width="17.7109375" style="294" customWidth="1"/>
    <col min="10507" max="10752" width="9.140625" style="294"/>
    <col min="10753" max="10753" width="2.42578125" style="294" customWidth="1"/>
    <col min="10754" max="10754" width="28.7109375" style="294" customWidth="1"/>
    <col min="10755" max="10759" width="16.7109375" style="294" customWidth="1"/>
    <col min="10760" max="10762" width="17.7109375" style="294" customWidth="1"/>
    <col min="10763" max="11008" width="9.140625" style="294"/>
    <col min="11009" max="11009" width="2.42578125" style="294" customWidth="1"/>
    <col min="11010" max="11010" width="28.7109375" style="294" customWidth="1"/>
    <col min="11011" max="11015" width="16.7109375" style="294" customWidth="1"/>
    <col min="11016" max="11018" width="17.7109375" style="294" customWidth="1"/>
    <col min="11019" max="11264" width="9.140625" style="294"/>
    <col min="11265" max="11265" width="2.42578125" style="294" customWidth="1"/>
    <col min="11266" max="11266" width="28.7109375" style="294" customWidth="1"/>
    <col min="11267" max="11271" width="16.7109375" style="294" customWidth="1"/>
    <col min="11272" max="11274" width="17.7109375" style="294" customWidth="1"/>
    <col min="11275" max="11520" width="9.140625" style="294"/>
    <col min="11521" max="11521" width="2.42578125" style="294" customWidth="1"/>
    <col min="11522" max="11522" width="28.7109375" style="294" customWidth="1"/>
    <col min="11523" max="11527" width="16.7109375" style="294" customWidth="1"/>
    <col min="11528" max="11530" width="17.7109375" style="294" customWidth="1"/>
    <col min="11531" max="11776" width="9.140625" style="294"/>
    <col min="11777" max="11777" width="2.42578125" style="294" customWidth="1"/>
    <col min="11778" max="11778" width="28.7109375" style="294" customWidth="1"/>
    <col min="11779" max="11783" width="16.7109375" style="294" customWidth="1"/>
    <col min="11784" max="11786" width="17.7109375" style="294" customWidth="1"/>
    <col min="11787" max="12032" width="9.140625" style="294"/>
    <col min="12033" max="12033" width="2.42578125" style="294" customWidth="1"/>
    <col min="12034" max="12034" width="28.7109375" style="294" customWidth="1"/>
    <col min="12035" max="12039" width="16.7109375" style="294" customWidth="1"/>
    <col min="12040" max="12042" width="17.7109375" style="294" customWidth="1"/>
    <col min="12043" max="12288" width="9.140625" style="294"/>
    <col min="12289" max="12289" width="2.42578125" style="294" customWidth="1"/>
    <col min="12290" max="12290" width="28.7109375" style="294" customWidth="1"/>
    <col min="12291" max="12295" width="16.7109375" style="294" customWidth="1"/>
    <col min="12296" max="12298" width="17.7109375" style="294" customWidth="1"/>
    <col min="12299" max="12544" width="9.140625" style="294"/>
    <col min="12545" max="12545" width="2.42578125" style="294" customWidth="1"/>
    <col min="12546" max="12546" width="28.7109375" style="294" customWidth="1"/>
    <col min="12547" max="12551" width="16.7109375" style="294" customWidth="1"/>
    <col min="12552" max="12554" width="17.7109375" style="294" customWidth="1"/>
    <col min="12555" max="12800" width="9.140625" style="294"/>
    <col min="12801" max="12801" width="2.42578125" style="294" customWidth="1"/>
    <col min="12802" max="12802" width="28.7109375" style="294" customWidth="1"/>
    <col min="12803" max="12807" width="16.7109375" style="294" customWidth="1"/>
    <col min="12808" max="12810" width="17.7109375" style="294" customWidth="1"/>
    <col min="12811" max="13056" width="9.140625" style="294"/>
    <col min="13057" max="13057" width="2.42578125" style="294" customWidth="1"/>
    <col min="13058" max="13058" width="28.7109375" style="294" customWidth="1"/>
    <col min="13059" max="13063" width="16.7109375" style="294" customWidth="1"/>
    <col min="13064" max="13066" width="17.7109375" style="294" customWidth="1"/>
    <col min="13067" max="13312" width="9.140625" style="294"/>
    <col min="13313" max="13313" width="2.42578125" style="294" customWidth="1"/>
    <col min="13314" max="13314" width="28.7109375" style="294" customWidth="1"/>
    <col min="13315" max="13319" width="16.7109375" style="294" customWidth="1"/>
    <col min="13320" max="13322" width="17.7109375" style="294" customWidth="1"/>
    <col min="13323" max="13568" width="9.140625" style="294"/>
    <col min="13569" max="13569" width="2.42578125" style="294" customWidth="1"/>
    <col min="13570" max="13570" width="28.7109375" style="294" customWidth="1"/>
    <col min="13571" max="13575" width="16.7109375" style="294" customWidth="1"/>
    <col min="13576" max="13578" width="17.7109375" style="294" customWidth="1"/>
    <col min="13579" max="13824" width="9.140625" style="294"/>
    <col min="13825" max="13825" width="2.42578125" style="294" customWidth="1"/>
    <col min="13826" max="13826" width="28.7109375" style="294" customWidth="1"/>
    <col min="13827" max="13831" width="16.7109375" style="294" customWidth="1"/>
    <col min="13832" max="13834" width="17.7109375" style="294" customWidth="1"/>
    <col min="13835" max="14080" width="9.140625" style="294"/>
    <col min="14081" max="14081" width="2.42578125" style="294" customWidth="1"/>
    <col min="14082" max="14082" width="28.7109375" style="294" customWidth="1"/>
    <col min="14083" max="14087" width="16.7109375" style="294" customWidth="1"/>
    <col min="14088" max="14090" width="17.7109375" style="294" customWidth="1"/>
    <col min="14091" max="14336" width="9.140625" style="294"/>
    <col min="14337" max="14337" width="2.42578125" style="294" customWidth="1"/>
    <col min="14338" max="14338" width="28.7109375" style="294" customWidth="1"/>
    <col min="14339" max="14343" width="16.7109375" style="294" customWidth="1"/>
    <col min="14344" max="14346" width="17.7109375" style="294" customWidth="1"/>
    <col min="14347" max="14592" width="9.140625" style="294"/>
    <col min="14593" max="14593" width="2.42578125" style="294" customWidth="1"/>
    <col min="14594" max="14594" width="28.7109375" style="294" customWidth="1"/>
    <col min="14595" max="14599" width="16.7109375" style="294" customWidth="1"/>
    <col min="14600" max="14602" width="17.7109375" style="294" customWidth="1"/>
    <col min="14603" max="14848" width="9.140625" style="294"/>
    <col min="14849" max="14849" width="2.42578125" style="294" customWidth="1"/>
    <col min="14850" max="14850" width="28.7109375" style="294" customWidth="1"/>
    <col min="14851" max="14855" width="16.7109375" style="294" customWidth="1"/>
    <col min="14856" max="14858" width="17.7109375" style="294" customWidth="1"/>
    <col min="14859" max="15104" width="9.140625" style="294"/>
    <col min="15105" max="15105" width="2.42578125" style="294" customWidth="1"/>
    <col min="15106" max="15106" width="28.7109375" style="294" customWidth="1"/>
    <col min="15107" max="15111" width="16.7109375" style="294" customWidth="1"/>
    <col min="15112" max="15114" width="17.7109375" style="294" customWidth="1"/>
    <col min="15115" max="15360" width="9.140625" style="294"/>
    <col min="15361" max="15361" width="2.42578125" style="294" customWidth="1"/>
    <col min="15362" max="15362" width="28.7109375" style="294" customWidth="1"/>
    <col min="15363" max="15367" width="16.7109375" style="294" customWidth="1"/>
    <col min="15368" max="15370" width="17.7109375" style="294" customWidth="1"/>
    <col min="15371" max="15616" width="9.140625" style="294"/>
    <col min="15617" max="15617" width="2.42578125" style="294" customWidth="1"/>
    <col min="15618" max="15618" width="28.7109375" style="294" customWidth="1"/>
    <col min="15619" max="15623" width="16.7109375" style="294" customWidth="1"/>
    <col min="15624" max="15626" width="17.7109375" style="294" customWidth="1"/>
    <col min="15627" max="15872" width="9.140625" style="294"/>
    <col min="15873" max="15873" width="2.42578125" style="294" customWidth="1"/>
    <col min="15874" max="15874" width="28.7109375" style="294" customWidth="1"/>
    <col min="15875" max="15879" width="16.7109375" style="294" customWidth="1"/>
    <col min="15880" max="15882" width="17.7109375" style="294" customWidth="1"/>
    <col min="15883" max="16128" width="9.140625" style="294"/>
    <col min="16129" max="16129" width="2.42578125" style="294" customWidth="1"/>
    <col min="16130" max="16130" width="28.7109375" style="294" customWidth="1"/>
    <col min="16131" max="16135" width="16.7109375" style="294" customWidth="1"/>
    <col min="16136" max="16138" width="17.7109375" style="294" customWidth="1"/>
    <col min="16139" max="16384" width="9.140625" style="294"/>
  </cols>
  <sheetData>
    <row r="1" spans="1:10" ht="18" x14ac:dyDescent="0.25">
      <c r="A1" s="292"/>
      <c r="B1" s="293"/>
      <c r="C1" s="292"/>
      <c r="D1" s="292"/>
      <c r="E1" s="292"/>
      <c r="F1" s="292"/>
      <c r="G1" s="292"/>
      <c r="H1" s="292"/>
      <c r="I1" s="292"/>
      <c r="J1" s="292"/>
    </row>
    <row r="2" spans="1:10" ht="15.75" x14ac:dyDescent="0.25">
      <c r="A2" s="292"/>
      <c r="B2" s="295" t="s">
        <v>270</v>
      </c>
      <c r="C2" s="296"/>
      <c r="D2" s="296"/>
      <c r="E2" s="296"/>
      <c r="F2" s="296"/>
      <c r="G2" s="296"/>
      <c r="H2" s="296"/>
      <c r="I2" s="296"/>
      <c r="J2" s="296"/>
    </row>
    <row r="3" spans="1:10" ht="15.75" x14ac:dyDescent="0.25">
      <c r="A3" s="292"/>
      <c r="B3" s="295"/>
      <c r="C3" s="296"/>
      <c r="D3" s="296"/>
      <c r="E3" s="296"/>
      <c r="F3" s="296"/>
      <c r="G3" s="296"/>
      <c r="H3" s="296"/>
      <c r="I3" s="296"/>
      <c r="J3" s="296"/>
    </row>
    <row r="4" spans="1:10" x14ac:dyDescent="0.2">
      <c r="A4" s="292"/>
      <c r="B4" s="297"/>
      <c r="C4" s="298"/>
      <c r="D4" s="298"/>
      <c r="E4" s="298"/>
      <c r="F4" s="298"/>
      <c r="G4" s="298"/>
      <c r="H4" s="299"/>
      <c r="I4" s="299"/>
      <c r="J4" s="299"/>
    </row>
    <row r="5" spans="1:10" ht="13.5" thickBot="1" x14ac:dyDescent="0.25">
      <c r="A5" s="292"/>
      <c r="B5" s="292"/>
      <c r="C5" s="292"/>
      <c r="D5" s="292"/>
      <c r="E5" s="292"/>
      <c r="F5" s="292"/>
      <c r="G5" s="292"/>
      <c r="H5" s="292"/>
      <c r="I5" s="292"/>
      <c r="J5" s="300" t="s">
        <v>236</v>
      </c>
    </row>
    <row r="6" spans="1:10" ht="15.75" thickBot="1" x14ac:dyDescent="0.3">
      <c r="A6" s="292"/>
      <c r="B6" s="301" t="s">
        <v>271</v>
      </c>
      <c r="C6" s="302" t="s">
        <v>272</v>
      </c>
      <c r="D6" s="303" t="s">
        <v>273</v>
      </c>
      <c r="E6" s="303" t="s">
        <v>274</v>
      </c>
      <c r="F6" s="303" t="s">
        <v>275</v>
      </c>
      <c r="G6" s="304" t="s">
        <v>276</v>
      </c>
      <c r="H6" s="305" t="s">
        <v>277</v>
      </c>
      <c r="I6" s="305" t="s">
        <v>278</v>
      </c>
      <c r="J6" s="305" t="s">
        <v>279</v>
      </c>
    </row>
    <row r="7" spans="1:10" x14ac:dyDescent="0.2">
      <c r="A7" s="292"/>
      <c r="B7" s="306" t="s">
        <v>280</v>
      </c>
      <c r="C7" s="307">
        <v>0</v>
      </c>
      <c r="D7" s="308">
        <v>0</v>
      </c>
      <c r="E7" s="308">
        <v>0</v>
      </c>
      <c r="F7" s="308">
        <v>0</v>
      </c>
      <c r="G7" s="309">
        <v>0</v>
      </c>
      <c r="H7" s="310">
        <v>0</v>
      </c>
      <c r="I7" s="310">
        <v>0</v>
      </c>
      <c r="J7" s="310">
        <v>0</v>
      </c>
    </row>
    <row r="8" spans="1:10" x14ac:dyDescent="0.2">
      <c r="A8" s="292"/>
      <c r="B8" s="311" t="s">
        <v>281</v>
      </c>
      <c r="C8" s="312">
        <v>1175911</v>
      </c>
      <c r="D8" s="313">
        <v>19736863</v>
      </c>
      <c r="E8" s="313">
        <v>26858273</v>
      </c>
      <c r="F8" s="313">
        <v>81500</v>
      </c>
      <c r="G8" s="314">
        <v>1159120</v>
      </c>
      <c r="H8" s="315">
        <f>SUM(C8:G8)</f>
        <v>49011667</v>
      </c>
      <c r="I8" s="315">
        <v>3404000</v>
      </c>
      <c r="J8" s="315">
        <f>SUM(H8+I8)</f>
        <v>52415667</v>
      </c>
    </row>
    <row r="9" spans="1:10" x14ac:dyDescent="0.2">
      <c r="A9" s="292"/>
      <c r="B9" s="311" t="s">
        <v>282</v>
      </c>
      <c r="C9" s="312">
        <v>472844</v>
      </c>
      <c r="D9" s="313">
        <v>10571152</v>
      </c>
      <c r="E9" s="313">
        <v>13609548</v>
      </c>
      <c r="F9" s="313">
        <v>33200</v>
      </c>
      <c r="G9" s="314">
        <v>634270</v>
      </c>
      <c r="H9" s="315">
        <f>SUM(C9:G9)</f>
        <v>25321014</v>
      </c>
      <c r="I9" s="315">
        <v>1675401</v>
      </c>
      <c r="J9" s="315">
        <f>SUM(H9+I9)</f>
        <v>26996415</v>
      </c>
    </row>
    <row r="10" spans="1:10" x14ac:dyDescent="0.2">
      <c r="A10" s="292"/>
      <c r="B10" s="311" t="s">
        <v>283</v>
      </c>
      <c r="C10" s="312">
        <v>531129</v>
      </c>
      <c r="D10" s="313">
        <v>9334649</v>
      </c>
      <c r="E10" s="313">
        <v>10976894</v>
      </c>
      <c r="F10" s="313">
        <v>70429</v>
      </c>
      <c r="G10" s="314">
        <v>625294</v>
      </c>
      <c r="H10" s="310">
        <f>SUM(C10:G10)</f>
        <v>21538395</v>
      </c>
      <c r="I10" s="316">
        <v>494162</v>
      </c>
      <c r="J10" s="310">
        <f>SUM(H10+I10)</f>
        <v>22032557</v>
      </c>
    </row>
    <row r="11" spans="1:10" x14ac:dyDescent="0.2">
      <c r="A11" s="292"/>
      <c r="B11" s="311" t="s">
        <v>284</v>
      </c>
      <c r="C11" s="317">
        <v>45.167400000000001</v>
      </c>
      <c r="D11" s="318">
        <v>47.295499999999997</v>
      </c>
      <c r="E11" s="318">
        <v>40.869700000000002</v>
      </c>
      <c r="F11" s="318">
        <v>86.416499999999999</v>
      </c>
      <c r="G11" s="319">
        <v>53.945599999999999</v>
      </c>
      <c r="H11" s="320">
        <f>H10/H8*100</f>
        <v>43.945444663206416</v>
      </c>
      <c r="I11" s="320">
        <v>14.517099999999999</v>
      </c>
      <c r="J11" s="320">
        <f>J10/J8*100</f>
        <v>42.034296730403142</v>
      </c>
    </row>
    <row r="12" spans="1:10" x14ac:dyDescent="0.2">
      <c r="A12" s="292"/>
      <c r="B12" s="321" t="s">
        <v>285</v>
      </c>
      <c r="C12" s="317">
        <v>112.32640000000001</v>
      </c>
      <c r="D12" s="318">
        <v>88.302999999999997</v>
      </c>
      <c r="E12" s="318">
        <v>80.655799999999999</v>
      </c>
      <c r="F12" s="318">
        <v>212.1369</v>
      </c>
      <c r="G12" s="319">
        <v>98.584800000000001</v>
      </c>
      <c r="H12" s="320">
        <f>H10/H9*100</f>
        <v>85.061344699702772</v>
      </c>
      <c r="I12" s="320">
        <v>29.495100000000001</v>
      </c>
      <c r="J12" s="320">
        <f>J10/J9*100</f>
        <v>81.612899342375641</v>
      </c>
    </row>
    <row r="13" spans="1:10" x14ac:dyDescent="0.2">
      <c r="A13" s="292"/>
      <c r="B13" s="322" t="s">
        <v>286</v>
      </c>
      <c r="C13" s="323">
        <v>0</v>
      </c>
      <c r="D13" s="324">
        <v>0</v>
      </c>
      <c r="E13" s="324">
        <v>0</v>
      </c>
      <c r="F13" s="324">
        <v>0</v>
      </c>
      <c r="G13" s="325">
        <v>0</v>
      </c>
      <c r="H13" s="326">
        <v>0</v>
      </c>
      <c r="I13" s="326">
        <v>0</v>
      </c>
      <c r="J13" s="326">
        <v>0</v>
      </c>
    </row>
    <row r="14" spans="1:10" x14ac:dyDescent="0.2">
      <c r="A14" s="292"/>
      <c r="B14" s="311" t="s">
        <v>281</v>
      </c>
      <c r="C14" s="312">
        <v>96725</v>
      </c>
      <c r="D14" s="313">
        <v>38275</v>
      </c>
      <c r="E14" s="313">
        <v>0</v>
      </c>
      <c r="F14" s="313">
        <v>0</v>
      </c>
      <c r="G14" s="314">
        <v>0</v>
      </c>
      <c r="H14" s="315">
        <f>SUM(C14:G14)</f>
        <v>135000</v>
      </c>
      <c r="I14" s="315">
        <v>0</v>
      </c>
      <c r="J14" s="315">
        <f>SUM(H14+I14)</f>
        <v>135000</v>
      </c>
    </row>
    <row r="15" spans="1:10" x14ac:dyDescent="0.2">
      <c r="A15" s="292"/>
      <c r="B15" s="311" t="s">
        <v>282</v>
      </c>
      <c r="C15" s="312">
        <v>48360</v>
      </c>
      <c r="D15" s="313">
        <v>17220</v>
      </c>
      <c r="E15" s="313">
        <v>0</v>
      </c>
      <c r="F15" s="313">
        <v>0</v>
      </c>
      <c r="G15" s="314">
        <v>0</v>
      </c>
      <c r="H15" s="315">
        <f>SUM(C15:G15)</f>
        <v>65580</v>
      </c>
      <c r="I15" s="315">
        <v>0</v>
      </c>
      <c r="J15" s="315">
        <f>SUM(H15+I15)</f>
        <v>65580</v>
      </c>
    </row>
    <row r="16" spans="1:10" x14ac:dyDescent="0.2">
      <c r="A16" s="292"/>
      <c r="B16" s="311" t="s">
        <v>283</v>
      </c>
      <c r="C16" s="312">
        <v>40320</v>
      </c>
      <c r="D16" s="313">
        <v>33817</v>
      </c>
      <c r="E16" s="313">
        <v>0</v>
      </c>
      <c r="F16" s="313">
        <v>0</v>
      </c>
      <c r="G16" s="314">
        <v>0</v>
      </c>
      <c r="H16" s="310">
        <f>SUM(C16:G16)</f>
        <v>74137</v>
      </c>
      <c r="I16" s="310">
        <v>0</v>
      </c>
      <c r="J16" s="310">
        <f>SUM(H16+I16)</f>
        <v>74137</v>
      </c>
    </row>
    <row r="17" spans="1:10" x14ac:dyDescent="0.2">
      <c r="A17" s="292"/>
      <c r="B17" s="311" t="s">
        <v>284</v>
      </c>
      <c r="C17" s="317">
        <v>41.685699999999997</v>
      </c>
      <c r="D17" s="318">
        <v>88.351500000000001</v>
      </c>
      <c r="E17" s="318">
        <v>0</v>
      </c>
      <c r="F17" s="318">
        <v>0</v>
      </c>
      <c r="G17" s="319">
        <v>0</v>
      </c>
      <c r="H17" s="320">
        <f>H16/H14*100</f>
        <v>54.916296296296295</v>
      </c>
      <c r="I17" s="320">
        <v>0</v>
      </c>
      <c r="J17" s="320">
        <f>J16/J14*100</f>
        <v>54.916296296296295</v>
      </c>
    </row>
    <row r="18" spans="1:10" x14ac:dyDescent="0.2">
      <c r="A18" s="292"/>
      <c r="B18" s="321" t="s">
        <v>285</v>
      </c>
      <c r="C18" s="317">
        <v>83.375699999999995</v>
      </c>
      <c r="D18" s="318">
        <v>196.37950000000001</v>
      </c>
      <c r="E18" s="318">
        <v>0</v>
      </c>
      <c r="F18" s="318">
        <v>0</v>
      </c>
      <c r="G18" s="319">
        <v>0</v>
      </c>
      <c r="H18" s="320">
        <f>H16/H15*100</f>
        <v>113.04818542238489</v>
      </c>
      <c r="I18" s="320">
        <v>0</v>
      </c>
      <c r="J18" s="320">
        <f>J16/J15*100</f>
        <v>113.04818542238489</v>
      </c>
    </row>
    <row r="19" spans="1:10" x14ac:dyDescent="0.2">
      <c r="A19" s="292"/>
      <c r="B19" s="322" t="s">
        <v>287</v>
      </c>
      <c r="C19" s="323">
        <v>0</v>
      </c>
      <c r="D19" s="324">
        <v>0</v>
      </c>
      <c r="E19" s="324">
        <v>0</v>
      </c>
      <c r="F19" s="324">
        <v>0</v>
      </c>
      <c r="G19" s="325">
        <v>0</v>
      </c>
      <c r="H19" s="326">
        <v>0</v>
      </c>
      <c r="I19" s="326">
        <v>0</v>
      </c>
      <c r="J19" s="326">
        <v>0</v>
      </c>
    </row>
    <row r="20" spans="1:10" x14ac:dyDescent="0.2">
      <c r="A20" s="292"/>
      <c r="B20" s="311" t="s">
        <v>281</v>
      </c>
      <c r="C20" s="312">
        <v>66981</v>
      </c>
      <c r="D20" s="313">
        <v>25954</v>
      </c>
      <c r="E20" s="313">
        <v>547</v>
      </c>
      <c r="F20" s="313">
        <v>468</v>
      </c>
      <c r="G20" s="314">
        <v>0</v>
      </c>
      <c r="H20" s="315">
        <f>SUM(C20:G20)</f>
        <v>93950</v>
      </c>
      <c r="I20" s="315">
        <v>0</v>
      </c>
      <c r="J20" s="315">
        <f>SUM(H20+I20)</f>
        <v>93950</v>
      </c>
    </row>
    <row r="21" spans="1:10" x14ac:dyDescent="0.2">
      <c r="A21" s="292"/>
      <c r="B21" s="311" t="s">
        <v>282</v>
      </c>
      <c r="C21" s="312">
        <v>32478</v>
      </c>
      <c r="D21" s="313">
        <v>11824</v>
      </c>
      <c r="E21" s="313">
        <v>0</v>
      </c>
      <c r="F21" s="313">
        <v>428</v>
      </c>
      <c r="G21" s="314">
        <v>0</v>
      </c>
      <c r="H21" s="315">
        <f>SUM(C21:G21)</f>
        <v>44730</v>
      </c>
      <c r="I21" s="315">
        <v>0</v>
      </c>
      <c r="J21" s="315">
        <f>SUM(H21+I21)</f>
        <v>44730</v>
      </c>
    </row>
    <row r="22" spans="1:10" x14ac:dyDescent="0.2">
      <c r="A22" s="292"/>
      <c r="B22" s="311" t="s">
        <v>283</v>
      </c>
      <c r="C22" s="312">
        <v>35873</v>
      </c>
      <c r="D22" s="313">
        <v>5089</v>
      </c>
      <c r="E22" s="313">
        <v>17</v>
      </c>
      <c r="F22" s="313">
        <v>273</v>
      </c>
      <c r="G22" s="314">
        <v>0</v>
      </c>
      <c r="H22" s="310">
        <f>SUM(C22:G22)</f>
        <v>41252</v>
      </c>
      <c r="I22" s="310">
        <v>0</v>
      </c>
      <c r="J22" s="310">
        <f>SUM(H22+I22)</f>
        <v>41252</v>
      </c>
    </row>
    <row r="23" spans="1:10" x14ac:dyDescent="0.2">
      <c r="A23" s="292"/>
      <c r="B23" s="311" t="s">
        <v>284</v>
      </c>
      <c r="C23" s="317">
        <v>53.557299999999998</v>
      </c>
      <c r="D23" s="318">
        <v>19.6081</v>
      </c>
      <c r="E23" s="318">
        <v>3.0366</v>
      </c>
      <c r="F23" s="318">
        <v>58.414499999999997</v>
      </c>
      <c r="G23" s="319">
        <v>0</v>
      </c>
      <c r="H23" s="320">
        <f>H22/H20*100</f>
        <v>43.908461947844593</v>
      </c>
      <c r="I23" s="320">
        <v>0</v>
      </c>
      <c r="J23" s="320">
        <f>J22/J20*100</f>
        <v>43.908461947844593</v>
      </c>
    </row>
    <row r="24" spans="1:10" x14ac:dyDescent="0.2">
      <c r="A24" s="292"/>
      <c r="B24" s="321" t="s">
        <v>285</v>
      </c>
      <c r="C24" s="317">
        <v>110.4539</v>
      </c>
      <c r="D24" s="318">
        <v>43.040300000000002</v>
      </c>
      <c r="E24" s="318">
        <v>0</v>
      </c>
      <c r="F24" s="318">
        <v>63.873800000000003</v>
      </c>
      <c r="G24" s="319">
        <v>0</v>
      </c>
      <c r="H24" s="320">
        <f>H22/H21*100</f>
        <v>92.224457858260678</v>
      </c>
      <c r="I24" s="320">
        <v>0</v>
      </c>
      <c r="J24" s="320">
        <f>J22/J21*100</f>
        <v>92.224457858260678</v>
      </c>
    </row>
    <row r="25" spans="1:10" x14ac:dyDescent="0.2">
      <c r="A25" s="292"/>
      <c r="B25" s="322" t="s">
        <v>288</v>
      </c>
      <c r="C25" s="323">
        <v>0</v>
      </c>
      <c r="D25" s="324">
        <v>0</v>
      </c>
      <c r="E25" s="324">
        <v>0</v>
      </c>
      <c r="F25" s="324">
        <v>0</v>
      </c>
      <c r="G25" s="325">
        <v>0</v>
      </c>
      <c r="H25" s="326">
        <v>0</v>
      </c>
      <c r="I25" s="326">
        <v>0</v>
      </c>
      <c r="J25" s="326">
        <v>0</v>
      </c>
    </row>
    <row r="26" spans="1:10" x14ac:dyDescent="0.2">
      <c r="A26" s="292"/>
      <c r="B26" s="311" t="s">
        <v>281</v>
      </c>
      <c r="C26" s="312">
        <v>29937</v>
      </c>
      <c r="D26" s="313">
        <v>14790</v>
      </c>
      <c r="E26" s="313">
        <v>375</v>
      </c>
      <c r="F26" s="313">
        <v>348</v>
      </c>
      <c r="G26" s="314">
        <v>0</v>
      </c>
      <c r="H26" s="315">
        <f>SUM(C26:G26)</f>
        <v>45450</v>
      </c>
      <c r="I26" s="315">
        <v>0</v>
      </c>
      <c r="J26" s="315">
        <f>SUM(H26+I26)</f>
        <v>45450</v>
      </c>
    </row>
    <row r="27" spans="1:10" x14ac:dyDescent="0.2">
      <c r="A27" s="292"/>
      <c r="B27" s="311" t="s">
        <v>282</v>
      </c>
      <c r="C27" s="312">
        <v>14416</v>
      </c>
      <c r="D27" s="313">
        <v>6557</v>
      </c>
      <c r="E27" s="313">
        <v>0</v>
      </c>
      <c r="F27" s="313">
        <v>318</v>
      </c>
      <c r="G27" s="314">
        <v>0</v>
      </c>
      <c r="H27" s="315">
        <f>SUM(C27:G27)</f>
        <v>21291</v>
      </c>
      <c r="I27" s="315">
        <v>0</v>
      </c>
      <c r="J27" s="315">
        <f>SUM(H27+I27)</f>
        <v>21291</v>
      </c>
    </row>
    <row r="28" spans="1:10" x14ac:dyDescent="0.2">
      <c r="A28" s="292"/>
      <c r="B28" s="311" t="s">
        <v>283</v>
      </c>
      <c r="C28" s="312">
        <v>14509</v>
      </c>
      <c r="D28" s="313">
        <v>5594</v>
      </c>
      <c r="E28" s="313">
        <v>0</v>
      </c>
      <c r="F28" s="313">
        <v>0</v>
      </c>
      <c r="G28" s="314">
        <v>0</v>
      </c>
      <c r="H28" s="310">
        <f>SUM(C28:G28)</f>
        <v>20103</v>
      </c>
      <c r="I28" s="310">
        <v>0</v>
      </c>
      <c r="J28" s="310">
        <f>SUM(H28+I28)</f>
        <v>20103</v>
      </c>
    </row>
    <row r="29" spans="1:10" x14ac:dyDescent="0.2">
      <c r="A29" s="292"/>
      <c r="B29" s="311" t="s">
        <v>284</v>
      </c>
      <c r="C29" s="317">
        <v>48.466200000000001</v>
      </c>
      <c r="D29" s="318">
        <v>37.822000000000003</v>
      </c>
      <c r="E29" s="318">
        <v>0</v>
      </c>
      <c r="F29" s="318">
        <v>0</v>
      </c>
      <c r="G29" s="319">
        <v>0</v>
      </c>
      <c r="H29" s="320">
        <f>H28/H26*100</f>
        <v>44.231023102310232</v>
      </c>
      <c r="I29" s="320">
        <v>0</v>
      </c>
      <c r="J29" s="320">
        <f>J28/J26*100</f>
        <v>44.231023102310232</v>
      </c>
    </row>
    <row r="30" spans="1:10" x14ac:dyDescent="0.2">
      <c r="A30" s="292"/>
      <c r="B30" s="321" t="s">
        <v>285</v>
      </c>
      <c r="C30" s="317">
        <v>100.6474</v>
      </c>
      <c r="D30" s="318">
        <v>85.311599999999999</v>
      </c>
      <c r="E30" s="318">
        <v>0</v>
      </c>
      <c r="F30" s="318">
        <v>0</v>
      </c>
      <c r="G30" s="319">
        <v>0</v>
      </c>
      <c r="H30" s="320">
        <f>H28/H27*100</f>
        <v>94.42017753980555</v>
      </c>
      <c r="I30" s="320">
        <v>0</v>
      </c>
      <c r="J30" s="320">
        <f>J28/J27*100</f>
        <v>94.42017753980555</v>
      </c>
    </row>
    <row r="31" spans="1:10" x14ac:dyDescent="0.2">
      <c r="A31" s="292"/>
      <c r="B31" s="322" t="s">
        <v>289</v>
      </c>
      <c r="C31" s="323">
        <v>0</v>
      </c>
      <c r="D31" s="324">
        <v>0</v>
      </c>
      <c r="E31" s="324">
        <v>0</v>
      </c>
      <c r="F31" s="324">
        <v>0</v>
      </c>
      <c r="G31" s="325">
        <v>0</v>
      </c>
      <c r="H31" s="326">
        <v>0</v>
      </c>
      <c r="I31" s="326">
        <v>0</v>
      </c>
      <c r="J31" s="326">
        <v>0</v>
      </c>
    </row>
    <row r="32" spans="1:10" x14ac:dyDescent="0.2">
      <c r="A32" s="292"/>
      <c r="B32" s="311" t="s">
        <v>281</v>
      </c>
      <c r="C32" s="312">
        <v>0</v>
      </c>
      <c r="D32" s="313">
        <v>2000</v>
      </c>
      <c r="E32" s="313">
        <v>101400</v>
      </c>
      <c r="F32" s="313">
        <v>0</v>
      </c>
      <c r="G32" s="314">
        <v>0</v>
      </c>
      <c r="H32" s="315">
        <f>SUM(C32:G32)</f>
        <v>103400</v>
      </c>
      <c r="I32" s="315">
        <v>0</v>
      </c>
      <c r="J32" s="315">
        <f>SUM(H32+I32)</f>
        <v>103400</v>
      </c>
    </row>
    <row r="33" spans="1:10" x14ac:dyDescent="0.2">
      <c r="A33" s="292"/>
      <c r="B33" s="311" t="s">
        <v>282</v>
      </c>
      <c r="C33" s="312">
        <v>0</v>
      </c>
      <c r="D33" s="313">
        <v>1000</v>
      </c>
      <c r="E33" s="313">
        <v>50700</v>
      </c>
      <c r="F33" s="313">
        <v>0</v>
      </c>
      <c r="G33" s="314">
        <v>0</v>
      </c>
      <c r="H33" s="315">
        <f>SUM(C33:G33)</f>
        <v>51700</v>
      </c>
      <c r="I33" s="315">
        <v>0</v>
      </c>
      <c r="J33" s="315">
        <f>SUM(H33+I33)</f>
        <v>51700</v>
      </c>
    </row>
    <row r="34" spans="1:10" x14ac:dyDescent="0.2">
      <c r="A34" s="292"/>
      <c r="B34" s="311" t="s">
        <v>283</v>
      </c>
      <c r="C34" s="312">
        <v>0</v>
      </c>
      <c r="D34" s="313">
        <v>401</v>
      </c>
      <c r="E34" s="313">
        <v>47915</v>
      </c>
      <c r="F34" s="313">
        <v>0</v>
      </c>
      <c r="G34" s="314">
        <v>0</v>
      </c>
      <c r="H34" s="310">
        <f>SUM(C34:G34)</f>
        <v>48316</v>
      </c>
      <c r="I34" s="310">
        <v>0</v>
      </c>
      <c r="J34" s="310">
        <f>SUM(H34+I34)</f>
        <v>48316</v>
      </c>
    </row>
    <row r="35" spans="1:10" x14ac:dyDescent="0.2">
      <c r="A35" s="292"/>
      <c r="B35" s="311" t="s">
        <v>284</v>
      </c>
      <c r="C35" s="317">
        <v>0</v>
      </c>
      <c r="D35" s="318">
        <v>20.054500000000001</v>
      </c>
      <c r="E35" s="318">
        <v>47.253300000000003</v>
      </c>
      <c r="F35" s="318">
        <v>0</v>
      </c>
      <c r="G35" s="319">
        <v>0</v>
      </c>
      <c r="H35" s="320">
        <f>H34/H32*100</f>
        <v>46.727272727272727</v>
      </c>
      <c r="I35" s="320">
        <v>0</v>
      </c>
      <c r="J35" s="320">
        <f>J34/J32*100</f>
        <v>46.727272727272727</v>
      </c>
    </row>
    <row r="36" spans="1:10" ht="13.5" thickBot="1" x14ac:dyDescent="0.25">
      <c r="A36" s="292"/>
      <c r="B36" s="327" t="s">
        <v>285</v>
      </c>
      <c r="C36" s="328">
        <v>0</v>
      </c>
      <c r="D36" s="329">
        <v>40.109000000000002</v>
      </c>
      <c r="E36" s="329">
        <v>94.506600000000006</v>
      </c>
      <c r="F36" s="329">
        <v>0</v>
      </c>
      <c r="G36" s="330">
        <v>0</v>
      </c>
      <c r="H36" s="320">
        <f>H34/H33*100</f>
        <v>93.454545454545453</v>
      </c>
      <c r="I36" s="320">
        <v>0</v>
      </c>
      <c r="J36" s="320">
        <f>J34/J33*100</f>
        <v>93.454545454545453</v>
      </c>
    </row>
    <row r="37" spans="1:10" x14ac:dyDescent="0.2">
      <c r="A37" s="292"/>
      <c r="B37" s="331" t="s">
        <v>290</v>
      </c>
      <c r="C37" s="332">
        <v>0</v>
      </c>
      <c r="D37" s="333">
        <v>0</v>
      </c>
      <c r="E37" s="333">
        <v>0</v>
      </c>
      <c r="F37" s="333">
        <v>0</v>
      </c>
      <c r="G37" s="334">
        <v>0</v>
      </c>
      <c r="H37" s="335">
        <v>0</v>
      </c>
      <c r="I37" s="336">
        <v>0</v>
      </c>
      <c r="J37" s="336">
        <v>0</v>
      </c>
    </row>
    <row r="38" spans="1:10" x14ac:dyDescent="0.2">
      <c r="A38" s="292"/>
      <c r="B38" s="311" t="s">
        <v>281</v>
      </c>
      <c r="C38" s="312">
        <f t="shared" ref="C38:J39" si="0">SUM(C8+C14+C20+C26+C32)</f>
        <v>1369554</v>
      </c>
      <c r="D38" s="313">
        <f t="shared" si="0"/>
        <v>19817882</v>
      </c>
      <c r="E38" s="313">
        <f t="shared" si="0"/>
        <v>26960595</v>
      </c>
      <c r="F38" s="313">
        <f t="shared" si="0"/>
        <v>82316</v>
      </c>
      <c r="G38" s="314">
        <f t="shared" si="0"/>
        <v>1159120</v>
      </c>
      <c r="H38" s="337">
        <f t="shared" si="0"/>
        <v>49389467</v>
      </c>
      <c r="I38" s="314">
        <f t="shared" si="0"/>
        <v>3404000</v>
      </c>
      <c r="J38" s="315">
        <f t="shared" si="0"/>
        <v>52793467</v>
      </c>
    </row>
    <row r="39" spans="1:10" x14ac:dyDescent="0.2">
      <c r="A39" s="292"/>
      <c r="B39" s="311" t="s">
        <v>282</v>
      </c>
      <c r="C39" s="312">
        <f t="shared" si="0"/>
        <v>568098</v>
      </c>
      <c r="D39" s="313">
        <f t="shared" si="0"/>
        <v>10607753</v>
      </c>
      <c r="E39" s="313">
        <f t="shared" si="0"/>
        <v>13660248</v>
      </c>
      <c r="F39" s="313">
        <f t="shared" si="0"/>
        <v>33946</v>
      </c>
      <c r="G39" s="314">
        <f t="shared" si="0"/>
        <v>634270</v>
      </c>
      <c r="H39" s="337">
        <f t="shared" si="0"/>
        <v>25504315</v>
      </c>
      <c r="I39" s="314">
        <f t="shared" si="0"/>
        <v>1675401</v>
      </c>
      <c r="J39" s="315">
        <f t="shared" si="0"/>
        <v>27179716</v>
      </c>
    </row>
    <row r="40" spans="1:10" x14ac:dyDescent="0.2">
      <c r="A40" s="292"/>
      <c r="B40" s="331" t="s">
        <v>283</v>
      </c>
      <c r="C40" s="307">
        <f t="shared" ref="C40:I40" si="1">SUM(C10+C16+C22+C28+C34)</f>
        <v>621831</v>
      </c>
      <c r="D40" s="308">
        <f t="shared" si="1"/>
        <v>9379550</v>
      </c>
      <c r="E40" s="308">
        <f t="shared" si="1"/>
        <v>11024826</v>
      </c>
      <c r="F40" s="308">
        <f t="shared" si="1"/>
        <v>70702</v>
      </c>
      <c r="G40" s="309">
        <f t="shared" si="1"/>
        <v>625294</v>
      </c>
      <c r="H40" s="338">
        <f t="shared" si="1"/>
        <v>21722203</v>
      </c>
      <c r="I40" s="307">
        <f t="shared" si="1"/>
        <v>494162</v>
      </c>
      <c r="J40" s="310">
        <f>SUM(H40:I40)</f>
        <v>22216365</v>
      </c>
    </row>
    <row r="41" spans="1:10" x14ac:dyDescent="0.2">
      <c r="A41" s="292"/>
      <c r="B41" s="311" t="s">
        <v>284</v>
      </c>
      <c r="C41" s="317">
        <f t="shared" ref="C41:J41" si="2">C40/C38*100</f>
        <v>45.403905212937936</v>
      </c>
      <c r="D41" s="318">
        <f t="shared" si="2"/>
        <v>47.328720596883159</v>
      </c>
      <c r="E41" s="318">
        <f t="shared" si="2"/>
        <v>40.892369029689441</v>
      </c>
      <c r="F41" s="318">
        <f t="shared" si="2"/>
        <v>85.890956800621993</v>
      </c>
      <c r="G41" s="319">
        <f t="shared" si="2"/>
        <v>53.945579405065914</v>
      </c>
      <c r="H41" s="339">
        <f t="shared" si="2"/>
        <v>43.981448514113339</v>
      </c>
      <c r="I41" s="317">
        <f t="shared" si="2"/>
        <v>14.517097532314924</v>
      </c>
      <c r="J41" s="320">
        <f t="shared" si="2"/>
        <v>42.081655671524658</v>
      </c>
    </row>
    <row r="42" spans="1:10" ht="13.5" thickBot="1" x14ac:dyDescent="0.25">
      <c r="A42" s="292"/>
      <c r="B42" s="327" t="s">
        <v>285</v>
      </c>
      <c r="C42" s="328">
        <f t="shared" ref="C42:J42" si="3">C40/C39*100</f>
        <v>109.45840330365534</v>
      </c>
      <c r="D42" s="329">
        <f t="shared" si="3"/>
        <v>88.421647826830053</v>
      </c>
      <c r="E42" s="329">
        <f t="shared" si="3"/>
        <v>80.707363438789699</v>
      </c>
      <c r="F42" s="329">
        <f t="shared" si="3"/>
        <v>208.27785306074352</v>
      </c>
      <c r="G42" s="330">
        <f t="shared" si="3"/>
        <v>98.584829804342007</v>
      </c>
      <c r="H42" s="340">
        <f t="shared" si="3"/>
        <v>85.170697585879097</v>
      </c>
      <c r="I42" s="328">
        <f t="shared" si="3"/>
        <v>29.495147728812388</v>
      </c>
      <c r="J42" s="341">
        <f t="shared" si="3"/>
        <v>81.738767984183497</v>
      </c>
    </row>
    <row r="43" spans="1:10" x14ac:dyDescent="0.2">
      <c r="A43" s="292"/>
      <c r="B43" s="331" t="s">
        <v>291</v>
      </c>
      <c r="C43" s="332">
        <v>0</v>
      </c>
      <c r="D43" s="333">
        <v>0</v>
      </c>
      <c r="E43" s="333">
        <v>0</v>
      </c>
      <c r="F43" s="333">
        <v>0</v>
      </c>
      <c r="G43" s="334">
        <v>0</v>
      </c>
      <c r="H43" s="337">
        <v>0</v>
      </c>
      <c r="I43" s="315">
        <v>0</v>
      </c>
      <c r="J43" s="315">
        <v>0</v>
      </c>
    </row>
    <row r="44" spans="1:10" x14ac:dyDescent="0.2">
      <c r="A44" s="292"/>
      <c r="B44" s="311" t="s">
        <v>281</v>
      </c>
      <c r="C44" s="312">
        <v>2271598</v>
      </c>
      <c r="D44" s="313">
        <v>7069015</v>
      </c>
      <c r="E44" s="313">
        <v>49602114</v>
      </c>
      <c r="F44" s="313">
        <v>290148</v>
      </c>
      <c r="G44" s="314">
        <v>1684658</v>
      </c>
      <c r="H44" s="337">
        <f>SUM(C44:G44)</f>
        <v>60917533</v>
      </c>
      <c r="I44" s="315">
        <v>0</v>
      </c>
      <c r="J44" s="315">
        <f>SUM(H44:I44)</f>
        <v>60917533</v>
      </c>
    </row>
    <row r="45" spans="1:10" x14ac:dyDescent="0.2">
      <c r="A45" s="292"/>
      <c r="B45" s="311" t="s">
        <v>282</v>
      </c>
      <c r="C45" s="312">
        <v>1196575.6000000001</v>
      </c>
      <c r="D45" s="313">
        <v>3530678</v>
      </c>
      <c r="E45" s="313">
        <v>24778882</v>
      </c>
      <c r="F45" s="313">
        <v>158925</v>
      </c>
      <c r="G45" s="314">
        <v>814913</v>
      </c>
      <c r="H45" s="337">
        <f>SUM(C45:G45)</f>
        <v>30479973.600000001</v>
      </c>
      <c r="I45" s="315">
        <v>0</v>
      </c>
      <c r="J45" s="315">
        <f>SUM(H45:I45)</f>
        <v>30479973.600000001</v>
      </c>
    </row>
    <row r="46" spans="1:10" x14ac:dyDescent="0.2">
      <c r="A46" s="292"/>
      <c r="B46" s="331" t="s">
        <v>283</v>
      </c>
      <c r="C46" s="307">
        <v>1060059</v>
      </c>
      <c r="D46" s="308">
        <v>3633319</v>
      </c>
      <c r="E46" s="308">
        <v>24858848</v>
      </c>
      <c r="F46" s="308">
        <v>119209</v>
      </c>
      <c r="G46" s="309">
        <v>507016</v>
      </c>
      <c r="H46" s="342">
        <f>SUM(C46:G46)</f>
        <v>30178451</v>
      </c>
      <c r="I46" s="310">
        <v>0</v>
      </c>
      <c r="J46" s="310">
        <f>SUM(H46:I46)</f>
        <v>30178451</v>
      </c>
    </row>
    <row r="47" spans="1:10" x14ac:dyDescent="0.2">
      <c r="A47" s="292"/>
      <c r="B47" s="311" t="s">
        <v>284</v>
      </c>
      <c r="C47" s="317">
        <v>46.665799999999997</v>
      </c>
      <c r="D47" s="318">
        <v>51.397799999999997</v>
      </c>
      <c r="E47" s="318">
        <v>50.116500000000002</v>
      </c>
      <c r="F47" s="318">
        <v>41.085599999999999</v>
      </c>
      <c r="G47" s="319">
        <v>30.0961</v>
      </c>
      <c r="H47" s="339">
        <f>H46/H44*100</f>
        <v>49.539844300654792</v>
      </c>
      <c r="I47" s="317"/>
      <c r="J47" s="320">
        <f>J46/J44*100</f>
        <v>49.539844300654792</v>
      </c>
    </row>
    <row r="48" spans="1:10" ht="13.5" thickBot="1" x14ac:dyDescent="0.25">
      <c r="A48" s="292"/>
      <c r="B48" s="327" t="s">
        <v>285</v>
      </c>
      <c r="C48" s="328">
        <v>88.591099999999997</v>
      </c>
      <c r="D48" s="329">
        <v>102.9071</v>
      </c>
      <c r="E48" s="329">
        <v>100.3227</v>
      </c>
      <c r="F48" s="329">
        <v>75.009600000000006</v>
      </c>
      <c r="G48" s="330">
        <v>62.217199999999998</v>
      </c>
      <c r="H48" s="340">
        <f>H46/H45*100</f>
        <v>99.010751767842734</v>
      </c>
      <c r="I48" s="328"/>
      <c r="J48" s="341">
        <f>J46/J45*100</f>
        <v>99.010751767842734</v>
      </c>
    </row>
    <row r="49" spans="1:10" x14ac:dyDescent="0.2">
      <c r="A49" s="292"/>
      <c r="B49" s="331" t="s">
        <v>292</v>
      </c>
      <c r="C49" s="332">
        <v>0</v>
      </c>
      <c r="D49" s="333">
        <v>0</v>
      </c>
      <c r="E49" s="333">
        <v>0</v>
      </c>
      <c r="F49" s="333">
        <v>0</v>
      </c>
      <c r="G49" s="334">
        <v>0</v>
      </c>
      <c r="H49" s="337">
        <v>0</v>
      </c>
      <c r="I49" s="315">
        <v>0</v>
      </c>
      <c r="J49" s="336">
        <v>0</v>
      </c>
    </row>
    <row r="50" spans="1:10" x14ac:dyDescent="0.2">
      <c r="A50" s="292"/>
      <c r="B50" s="311" t="s">
        <v>281</v>
      </c>
      <c r="C50" s="312">
        <f t="shared" ref="C50:G52" si="4">SUM(C38+C44)</f>
        <v>3641152</v>
      </c>
      <c r="D50" s="313">
        <f t="shared" si="4"/>
        <v>26886897</v>
      </c>
      <c r="E50" s="313">
        <f t="shared" si="4"/>
        <v>76562709</v>
      </c>
      <c r="F50" s="313">
        <f t="shared" si="4"/>
        <v>372464</v>
      </c>
      <c r="G50" s="314">
        <f t="shared" si="4"/>
        <v>2843778</v>
      </c>
      <c r="H50" s="337">
        <f>SUM(C50:G50)</f>
        <v>110307000</v>
      </c>
      <c r="I50" s="315">
        <f>I38+I44</f>
        <v>3404000</v>
      </c>
      <c r="J50" s="315">
        <f>SUM(H50:I50)</f>
        <v>113711000</v>
      </c>
    </row>
    <row r="51" spans="1:10" x14ac:dyDescent="0.2">
      <c r="A51" s="292"/>
      <c r="B51" s="311" t="s">
        <v>282</v>
      </c>
      <c r="C51" s="312">
        <f t="shared" si="4"/>
        <v>1764673.6</v>
      </c>
      <c r="D51" s="313">
        <f t="shared" si="4"/>
        <v>14138431</v>
      </c>
      <c r="E51" s="313">
        <f t="shared" si="4"/>
        <v>38439130</v>
      </c>
      <c r="F51" s="313">
        <f t="shared" si="4"/>
        <v>192871</v>
      </c>
      <c r="G51" s="314">
        <f t="shared" si="4"/>
        <v>1449183</v>
      </c>
      <c r="H51" s="337">
        <f>SUM(C51:G51)</f>
        <v>55984288.600000001</v>
      </c>
      <c r="I51" s="315">
        <f>I39+I45</f>
        <v>1675401</v>
      </c>
      <c r="J51" s="315">
        <f>SUM(H51:I51)</f>
        <v>57659689.600000001</v>
      </c>
    </row>
    <row r="52" spans="1:10" x14ac:dyDescent="0.2">
      <c r="A52" s="292"/>
      <c r="B52" s="331" t="s">
        <v>283</v>
      </c>
      <c r="C52" s="307">
        <f t="shared" si="4"/>
        <v>1681890</v>
      </c>
      <c r="D52" s="308">
        <f t="shared" si="4"/>
        <v>13012869</v>
      </c>
      <c r="E52" s="308">
        <f t="shared" si="4"/>
        <v>35883674</v>
      </c>
      <c r="F52" s="308">
        <f t="shared" si="4"/>
        <v>189911</v>
      </c>
      <c r="G52" s="309">
        <f t="shared" si="4"/>
        <v>1132310</v>
      </c>
      <c r="H52" s="342">
        <f>SUM(C52:G52)</f>
        <v>51900654</v>
      </c>
      <c r="I52" s="310">
        <f>I40+I46</f>
        <v>494162</v>
      </c>
      <c r="J52" s="310">
        <f>SUM(H52:I52)</f>
        <v>52394816</v>
      </c>
    </row>
    <row r="53" spans="1:10" x14ac:dyDescent="0.2">
      <c r="A53" s="292"/>
      <c r="B53" s="311" t="s">
        <v>284</v>
      </c>
      <c r="C53" s="317">
        <f t="shared" ref="C53:J53" si="5">C52/C50*100</f>
        <v>46.191150493030776</v>
      </c>
      <c r="D53" s="318">
        <f t="shared" si="5"/>
        <v>48.398552648154229</v>
      </c>
      <c r="E53" s="318">
        <f t="shared" si="5"/>
        <v>46.868344222250549</v>
      </c>
      <c r="F53" s="318">
        <f t="shared" si="5"/>
        <v>50.987746466772634</v>
      </c>
      <c r="G53" s="319">
        <f t="shared" si="5"/>
        <v>39.817102460177971</v>
      </c>
      <c r="H53" s="339">
        <f t="shared" si="5"/>
        <v>47.051097391824634</v>
      </c>
      <c r="I53" s="317">
        <f t="shared" si="5"/>
        <v>14.517097532314924</v>
      </c>
      <c r="J53" s="320">
        <f t="shared" si="5"/>
        <v>46.077174591728152</v>
      </c>
    </row>
    <row r="54" spans="1:10" ht="13.5" thickBot="1" x14ac:dyDescent="0.25">
      <c r="A54" s="292"/>
      <c r="B54" s="327" t="s">
        <v>285</v>
      </c>
      <c r="C54" s="328">
        <f t="shared" ref="C54:J54" si="6">C52/C51*100</f>
        <v>95.308843516444057</v>
      </c>
      <c r="D54" s="329">
        <f t="shared" si="6"/>
        <v>92.038989333399158</v>
      </c>
      <c r="E54" s="329">
        <f t="shared" si="6"/>
        <v>93.351941107928297</v>
      </c>
      <c r="F54" s="329">
        <f t="shared" si="6"/>
        <v>98.465295456548674</v>
      </c>
      <c r="G54" s="330">
        <f t="shared" si="6"/>
        <v>78.134369503368447</v>
      </c>
      <c r="H54" s="340">
        <f t="shared" si="6"/>
        <v>92.705748876837561</v>
      </c>
      <c r="I54" s="328">
        <f t="shared" si="6"/>
        <v>29.495147728812388</v>
      </c>
      <c r="J54" s="341">
        <f t="shared" si="6"/>
        <v>90.869056638140492</v>
      </c>
    </row>
    <row r="55" spans="1:10" x14ac:dyDescent="0.2">
      <c r="C55" s="343"/>
      <c r="D55" s="343"/>
      <c r="E55" s="343"/>
      <c r="F55" s="343"/>
      <c r="G55" s="343"/>
      <c r="H55" s="343"/>
      <c r="I55" s="343"/>
      <c r="J55" s="343"/>
    </row>
  </sheetData>
  <pageMargins left="0.74803149606299213" right="0.74803149606299213" top="0.98425196850393704" bottom="0.98425196850393704" header="0.51181102362204722" footer="0.51181102362204722"/>
  <pageSetup paperSize="9" scale="52" orientation="portrait" horizont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39" sqref="A39"/>
    </sheetView>
  </sheetViews>
  <sheetFormatPr defaultRowHeight="15" x14ac:dyDescent="0.25"/>
  <cols>
    <col min="1" max="16384" width="9.140625" style="244"/>
  </cols>
  <sheetData/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99"/>
  <sheetViews>
    <sheetView topLeftCell="A61" zoomScale="75" workbookViewId="0">
      <selection activeCell="L3" sqref="A3:L98"/>
    </sheetView>
  </sheetViews>
  <sheetFormatPr defaultRowHeight="12.75" x14ac:dyDescent="0.2"/>
  <cols>
    <col min="1" max="1" width="15.85546875" style="344" customWidth="1"/>
    <col min="2" max="3" width="10.5703125" style="344" customWidth="1"/>
    <col min="4" max="4" width="9.85546875" style="344" customWidth="1"/>
    <col min="5" max="5" width="9.28515625" style="344" customWidth="1"/>
    <col min="6" max="6" width="70.42578125" style="344" customWidth="1"/>
    <col min="7" max="7" width="22.140625" style="344" customWidth="1"/>
    <col min="8" max="9" width="22" style="344" customWidth="1"/>
    <col min="10" max="10" width="22.7109375" style="344" customWidth="1"/>
    <col min="11" max="11" width="14" style="344" customWidth="1"/>
    <col min="12" max="12" width="13.85546875" style="344" customWidth="1"/>
    <col min="13" max="256" width="9.140625" style="344"/>
    <col min="257" max="257" width="15.85546875" style="344" customWidth="1"/>
    <col min="258" max="259" width="10.5703125" style="344" customWidth="1"/>
    <col min="260" max="260" width="9.85546875" style="344" customWidth="1"/>
    <col min="261" max="261" width="9.28515625" style="344" customWidth="1"/>
    <col min="262" max="262" width="70.42578125" style="344" customWidth="1"/>
    <col min="263" max="263" width="22.140625" style="344" customWidth="1"/>
    <col min="264" max="265" width="22" style="344" customWidth="1"/>
    <col min="266" max="266" width="22.7109375" style="344" customWidth="1"/>
    <col min="267" max="267" width="14" style="344" customWidth="1"/>
    <col min="268" max="268" width="13.85546875" style="344" customWidth="1"/>
    <col min="269" max="512" width="9.140625" style="344"/>
    <col min="513" max="513" width="15.85546875" style="344" customWidth="1"/>
    <col min="514" max="515" width="10.5703125" style="344" customWidth="1"/>
    <col min="516" max="516" width="9.85546875" style="344" customWidth="1"/>
    <col min="517" max="517" width="9.28515625" style="344" customWidth="1"/>
    <col min="518" max="518" width="70.42578125" style="344" customWidth="1"/>
    <col min="519" max="519" width="22.140625" style="344" customWidth="1"/>
    <col min="520" max="521" width="22" style="344" customWidth="1"/>
    <col min="522" max="522" width="22.7109375" style="344" customWidth="1"/>
    <col min="523" max="523" width="14" style="344" customWidth="1"/>
    <col min="524" max="524" width="13.85546875" style="344" customWidth="1"/>
    <col min="525" max="768" width="9.140625" style="344"/>
    <col min="769" max="769" width="15.85546875" style="344" customWidth="1"/>
    <col min="770" max="771" width="10.5703125" style="344" customWidth="1"/>
    <col min="772" max="772" width="9.85546875" style="344" customWidth="1"/>
    <col min="773" max="773" width="9.28515625" style="344" customWidth="1"/>
    <col min="774" max="774" width="70.42578125" style="344" customWidth="1"/>
    <col min="775" max="775" width="22.140625" style="344" customWidth="1"/>
    <col min="776" max="777" width="22" style="344" customWidth="1"/>
    <col min="778" max="778" width="22.7109375" style="344" customWidth="1"/>
    <col min="779" max="779" width="14" style="344" customWidth="1"/>
    <col min="780" max="780" width="13.85546875" style="344" customWidth="1"/>
    <col min="781" max="1024" width="9.140625" style="344"/>
    <col min="1025" max="1025" width="15.85546875" style="344" customWidth="1"/>
    <col min="1026" max="1027" width="10.5703125" style="344" customWidth="1"/>
    <col min="1028" max="1028" width="9.85546875" style="344" customWidth="1"/>
    <col min="1029" max="1029" width="9.28515625" style="344" customWidth="1"/>
    <col min="1030" max="1030" width="70.42578125" style="344" customWidth="1"/>
    <col min="1031" max="1031" width="22.140625" style="344" customWidth="1"/>
    <col min="1032" max="1033" width="22" style="344" customWidth="1"/>
    <col min="1034" max="1034" width="22.7109375" style="344" customWidth="1"/>
    <col min="1035" max="1035" width="14" style="344" customWidth="1"/>
    <col min="1036" max="1036" width="13.85546875" style="344" customWidth="1"/>
    <col min="1037" max="1280" width="9.140625" style="344"/>
    <col min="1281" max="1281" width="15.85546875" style="344" customWidth="1"/>
    <col min="1282" max="1283" width="10.5703125" style="344" customWidth="1"/>
    <col min="1284" max="1284" width="9.85546875" style="344" customWidth="1"/>
    <col min="1285" max="1285" width="9.28515625" style="344" customWidth="1"/>
    <col min="1286" max="1286" width="70.42578125" style="344" customWidth="1"/>
    <col min="1287" max="1287" width="22.140625" style="344" customWidth="1"/>
    <col min="1288" max="1289" width="22" style="344" customWidth="1"/>
    <col min="1290" max="1290" width="22.7109375" style="344" customWidth="1"/>
    <col min="1291" max="1291" width="14" style="344" customWidth="1"/>
    <col min="1292" max="1292" width="13.85546875" style="344" customWidth="1"/>
    <col min="1293" max="1536" width="9.140625" style="344"/>
    <col min="1537" max="1537" width="15.85546875" style="344" customWidth="1"/>
    <col min="1538" max="1539" width="10.5703125" style="344" customWidth="1"/>
    <col min="1540" max="1540" width="9.85546875" style="344" customWidth="1"/>
    <col min="1541" max="1541" width="9.28515625" style="344" customWidth="1"/>
    <col min="1542" max="1542" width="70.42578125" style="344" customWidth="1"/>
    <col min="1543" max="1543" width="22.140625" style="344" customWidth="1"/>
    <col min="1544" max="1545" width="22" style="344" customWidth="1"/>
    <col min="1546" max="1546" width="22.7109375" style="344" customWidth="1"/>
    <col min="1547" max="1547" width="14" style="344" customWidth="1"/>
    <col min="1548" max="1548" width="13.85546875" style="344" customWidth="1"/>
    <col min="1549" max="1792" width="9.140625" style="344"/>
    <col min="1793" max="1793" width="15.85546875" style="344" customWidth="1"/>
    <col min="1794" max="1795" width="10.5703125" style="344" customWidth="1"/>
    <col min="1796" max="1796" width="9.85546875" style="344" customWidth="1"/>
    <col min="1797" max="1797" width="9.28515625" style="344" customWidth="1"/>
    <col min="1798" max="1798" width="70.42578125" style="344" customWidth="1"/>
    <col min="1799" max="1799" width="22.140625" style="344" customWidth="1"/>
    <col min="1800" max="1801" width="22" style="344" customWidth="1"/>
    <col min="1802" max="1802" width="22.7109375" style="344" customWidth="1"/>
    <col min="1803" max="1803" width="14" style="344" customWidth="1"/>
    <col min="1804" max="1804" width="13.85546875" style="344" customWidth="1"/>
    <col min="1805" max="2048" width="9.140625" style="344"/>
    <col min="2049" max="2049" width="15.85546875" style="344" customWidth="1"/>
    <col min="2050" max="2051" width="10.5703125" style="344" customWidth="1"/>
    <col min="2052" max="2052" width="9.85546875" style="344" customWidth="1"/>
    <col min="2053" max="2053" width="9.28515625" style="344" customWidth="1"/>
    <col min="2054" max="2054" width="70.42578125" style="344" customWidth="1"/>
    <col min="2055" max="2055" width="22.140625" style="344" customWidth="1"/>
    <col min="2056" max="2057" width="22" style="344" customWidth="1"/>
    <col min="2058" max="2058" width="22.7109375" style="344" customWidth="1"/>
    <col min="2059" max="2059" width="14" style="344" customWidth="1"/>
    <col min="2060" max="2060" width="13.85546875" style="344" customWidth="1"/>
    <col min="2061" max="2304" width="9.140625" style="344"/>
    <col min="2305" max="2305" width="15.85546875" style="344" customWidth="1"/>
    <col min="2306" max="2307" width="10.5703125" style="344" customWidth="1"/>
    <col min="2308" max="2308" width="9.85546875" style="344" customWidth="1"/>
    <col min="2309" max="2309" width="9.28515625" style="344" customWidth="1"/>
    <col min="2310" max="2310" width="70.42578125" style="344" customWidth="1"/>
    <col min="2311" max="2311" width="22.140625" style="344" customWidth="1"/>
    <col min="2312" max="2313" width="22" style="344" customWidth="1"/>
    <col min="2314" max="2314" width="22.7109375" style="344" customWidth="1"/>
    <col min="2315" max="2315" width="14" style="344" customWidth="1"/>
    <col min="2316" max="2316" width="13.85546875" style="344" customWidth="1"/>
    <col min="2317" max="2560" width="9.140625" style="344"/>
    <col min="2561" max="2561" width="15.85546875" style="344" customWidth="1"/>
    <col min="2562" max="2563" width="10.5703125" style="344" customWidth="1"/>
    <col min="2564" max="2564" width="9.85546875" style="344" customWidth="1"/>
    <col min="2565" max="2565" width="9.28515625" style="344" customWidth="1"/>
    <col min="2566" max="2566" width="70.42578125" style="344" customWidth="1"/>
    <col min="2567" max="2567" width="22.140625" style="344" customWidth="1"/>
    <col min="2568" max="2569" width="22" style="344" customWidth="1"/>
    <col min="2570" max="2570" width="22.7109375" style="344" customWidth="1"/>
    <col min="2571" max="2571" width="14" style="344" customWidth="1"/>
    <col min="2572" max="2572" width="13.85546875" style="344" customWidth="1"/>
    <col min="2573" max="2816" width="9.140625" style="344"/>
    <col min="2817" max="2817" width="15.85546875" style="344" customWidth="1"/>
    <col min="2818" max="2819" width="10.5703125" style="344" customWidth="1"/>
    <col min="2820" max="2820" width="9.85546875" style="344" customWidth="1"/>
    <col min="2821" max="2821" width="9.28515625" style="344" customWidth="1"/>
    <col min="2822" max="2822" width="70.42578125" style="344" customWidth="1"/>
    <col min="2823" max="2823" width="22.140625" style="344" customWidth="1"/>
    <col min="2824" max="2825" width="22" style="344" customWidth="1"/>
    <col min="2826" max="2826" width="22.7109375" style="344" customWidth="1"/>
    <col min="2827" max="2827" width="14" style="344" customWidth="1"/>
    <col min="2828" max="2828" width="13.85546875" style="344" customWidth="1"/>
    <col min="2829" max="3072" width="9.140625" style="344"/>
    <col min="3073" max="3073" width="15.85546875" style="344" customWidth="1"/>
    <col min="3074" max="3075" width="10.5703125" style="344" customWidth="1"/>
    <col min="3076" max="3076" width="9.85546875" style="344" customWidth="1"/>
    <col min="3077" max="3077" width="9.28515625" style="344" customWidth="1"/>
    <col min="3078" max="3078" width="70.42578125" style="344" customWidth="1"/>
    <col min="3079" max="3079" width="22.140625" style="344" customWidth="1"/>
    <col min="3080" max="3081" width="22" style="344" customWidth="1"/>
    <col min="3082" max="3082" width="22.7109375" style="344" customWidth="1"/>
    <col min="3083" max="3083" width="14" style="344" customWidth="1"/>
    <col min="3084" max="3084" width="13.85546875" style="344" customWidth="1"/>
    <col min="3085" max="3328" width="9.140625" style="344"/>
    <col min="3329" max="3329" width="15.85546875" style="344" customWidth="1"/>
    <col min="3330" max="3331" width="10.5703125" style="344" customWidth="1"/>
    <col min="3332" max="3332" width="9.85546875" style="344" customWidth="1"/>
    <col min="3333" max="3333" width="9.28515625" style="344" customWidth="1"/>
    <col min="3334" max="3334" width="70.42578125" style="344" customWidth="1"/>
    <col min="3335" max="3335" width="22.140625" style="344" customWidth="1"/>
    <col min="3336" max="3337" width="22" style="344" customWidth="1"/>
    <col min="3338" max="3338" width="22.7109375" style="344" customWidth="1"/>
    <col min="3339" max="3339" width="14" style="344" customWidth="1"/>
    <col min="3340" max="3340" width="13.85546875" style="344" customWidth="1"/>
    <col min="3341" max="3584" width="9.140625" style="344"/>
    <col min="3585" max="3585" width="15.85546875" style="344" customWidth="1"/>
    <col min="3586" max="3587" width="10.5703125" style="344" customWidth="1"/>
    <col min="3588" max="3588" width="9.85546875" style="344" customWidth="1"/>
    <col min="3589" max="3589" width="9.28515625" style="344" customWidth="1"/>
    <col min="3590" max="3590" width="70.42578125" style="344" customWidth="1"/>
    <col min="3591" max="3591" width="22.140625" style="344" customWidth="1"/>
    <col min="3592" max="3593" width="22" style="344" customWidth="1"/>
    <col min="3594" max="3594" width="22.7109375" style="344" customWidth="1"/>
    <col min="3595" max="3595" width="14" style="344" customWidth="1"/>
    <col min="3596" max="3596" width="13.85546875" style="344" customWidth="1"/>
    <col min="3597" max="3840" width="9.140625" style="344"/>
    <col min="3841" max="3841" width="15.85546875" style="344" customWidth="1"/>
    <col min="3842" max="3843" width="10.5703125" style="344" customWidth="1"/>
    <col min="3844" max="3844" width="9.85546875" style="344" customWidth="1"/>
    <col min="3845" max="3845" width="9.28515625" style="344" customWidth="1"/>
    <col min="3846" max="3846" width="70.42578125" style="344" customWidth="1"/>
    <col min="3847" max="3847" width="22.140625" style="344" customWidth="1"/>
    <col min="3848" max="3849" width="22" style="344" customWidth="1"/>
    <col min="3850" max="3850" width="22.7109375" style="344" customWidth="1"/>
    <col min="3851" max="3851" width="14" style="344" customWidth="1"/>
    <col min="3852" max="3852" width="13.85546875" style="344" customWidth="1"/>
    <col min="3853" max="4096" width="9.140625" style="344"/>
    <col min="4097" max="4097" width="15.85546875" style="344" customWidth="1"/>
    <col min="4098" max="4099" width="10.5703125" style="344" customWidth="1"/>
    <col min="4100" max="4100" width="9.85546875" style="344" customWidth="1"/>
    <col min="4101" max="4101" width="9.28515625" style="344" customWidth="1"/>
    <col min="4102" max="4102" width="70.42578125" style="344" customWidth="1"/>
    <col min="4103" max="4103" width="22.140625" style="344" customWidth="1"/>
    <col min="4104" max="4105" width="22" style="344" customWidth="1"/>
    <col min="4106" max="4106" width="22.7109375" style="344" customWidth="1"/>
    <col min="4107" max="4107" width="14" style="344" customWidth="1"/>
    <col min="4108" max="4108" width="13.85546875" style="344" customWidth="1"/>
    <col min="4109" max="4352" width="9.140625" style="344"/>
    <col min="4353" max="4353" width="15.85546875" style="344" customWidth="1"/>
    <col min="4354" max="4355" width="10.5703125" style="344" customWidth="1"/>
    <col min="4356" max="4356" width="9.85546875" style="344" customWidth="1"/>
    <col min="4357" max="4357" width="9.28515625" style="344" customWidth="1"/>
    <col min="4358" max="4358" width="70.42578125" style="344" customWidth="1"/>
    <col min="4359" max="4359" width="22.140625" style="344" customWidth="1"/>
    <col min="4360" max="4361" width="22" style="344" customWidth="1"/>
    <col min="4362" max="4362" width="22.7109375" style="344" customWidth="1"/>
    <col min="4363" max="4363" width="14" style="344" customWidth="1"/>
    <col min="4364" max="4364" width="13.85546875" style="344" customWidth="1"/>
    <col min="4365" max="4608" width="9.140625" style="344"/>
    <col min="4609" max="4609" width="15.85546875" style="344" customWidth="1"/>
    <col min="4610" max="4611" width="10.5703125" style="344" customWidth="1"/>
    <col min="4612" max="4612" width="9.85546875" style="344" customWidth="1"/>
    <col min="4613" max="4613" width="9.28515625" style="344" customWidth="1"/>
    <col min="4614" max="4614" width="70.42578125" style="344" customWidth="1"/>
    <col min="4615" max="4615" width="22.140625" style="344" customWidth="1"/>
    <col min="4616" max="4617" width="22" style="344" customWidth="1"/>
    <col min="4618" max="4618" width="22.7109375" style="344" customWidth="1"/>
    <col min="4619" max="4619" width="14" style="344" customWidth="1"/>
    <col min="4620" max="4620" width="13.85546875" style="344" customWidth="1"/>
    <col min="4621" max="4864" width="9.140625" style="344"/>
    <col min="4865" max="4865" width="15.85546875" style="344" customWidth="1"/>
    <col min="4866" max="4867" width="10.5703125" style="344" customWidth="1"/>
    <col min="4868" max="4868" width="9.85546875" style="344" customWidth="1"/>
    <col min="4869" max="4869" width="9.28515625" style="344" customWidth="1"/>
    <col min="4870" max="4870" width="70.42578125" style="344" customWidth="1"/>
    <col min="4871" max="4871" width="22.140625" style="344" customWidth="1"/>
    <col min="4872" max="4873" width="22" style="344" customWidth="1"/>
    <col min="4874" max="4874" width="22.7109375" style="344" customWidth="1"/>
    <col min="4875" max="4875" width="14" style="344" customWidth="1"/>
    <col min="4876" max="4876" width="13.85546875" style="344" customWidth="1"/>
    <col min="4877" max="5120" width="9.140625" style="344"/>
    <col min="5121" max="5121" width="15.85546875" style="344" customWidth="1"/>
    <col min="5122" max="5123" width="10.5703125" style="344" customWidth="1"/>
    <col min="5124" max="5124" width="9.85546875" style="344" customWidth="1"/>
    <col min="5125" max="5125" width="9.28515625" style="344" customWidth="1"/>
    <col min="5126" max="5126" width="70.42578125" style="344" customWidth="1"/>
    <col min="5127" max="5127" width="22.140625" style="344" customWidth="1"/>
    <col min="5128" max="5129" width="22" style="344" customWidth="1"/>
    <col min="5130" max="5130" width="22.7109375" style="344" customWidth="1"/>
    <col min="5131" max="5131" width="14" style="344" customWidth="1"/>
    <col min="5132" max="5132" width="13.85546875" style="344" customWidth="1"/>
    <col min="5133" max="5376" width="9.140625" style="344"/>
    <col min="5377" max="5377" width="15.85546875" style="344" customWidth="1"/>
    <col min="5378" max="5379" width="10.5703125" style="344" customWidth="1"/>
    <col min="5380" max="5380" width="9.85546875" style="344" customWidth="1"/>
    <col min="5381" max="5381" width="9.28515625" style="344" customWidth="1"/>
    <col min="5382" max="5382" width="70.42578125" style="344" customWidth="1"/>
    <col min="5383" max="5383" width="22.140625" style="344" customWidth="1"/>
    <col min="5384" max="5385" width="22" style="344" customWidth="1"/>
    <col min="5386" max="5386" width="22.7109375" style="344" customWidth="1"/>
    <col min="5387" max="5387" width="14" style="344" customWidth="1"/>
    <col min="5388" max="5388" width="13.85546875" style="344" customWidth="1"/>
    <col min="5389" max="5632" width="9.140625" style="344"/>
    <col min="5633" max="5633" width="15.85546875" style="344" customWidth="1"/>
    <col min="5634" max="5635" width="10.5703125" style="344" customWidth="1"/>
    <col min="5636" max="5636" width="9.85546875" style="344" customWidth="1"/>
    <col min="5637" max="5637" width="9.28515625" style="344" customWidth="1"/>
    <col min="5638" max="5638" width="70.42578125" style="344" customWidth="1"/>
    <col min="5639" max="5639" width="22.140625" style="344" customWidth="1"/>
    <col min="5640" max="5641" width="22" style="344" customWidth="1"/>
    <col min="5642" max="5642" width="22.7109375" style="344" customWidth="1"/>
    <col min="5643" max="5643" width="14" style="344" customWidth="1"/>
    <col min="5644" max="5644" width="13.85546875" style="344" customWidth="1"/>
    <col min="5645" max="5888" width="9.140625" style="344"/>
    <col min="5889" max="5889" width="15.85546875" style="344" customWidth="1"/>
    <col min="5890" max="5891" width="10.5703125" style="344" customWidth="1"/>
    <col min="5892" max="5892" width="9.85546875" style="344" customWidth="1"/>
    <col min="5893" max="5893" width="9.28515625" style="344" customWidth="1"/>
    <col min="5894" max="5894" width="70.42578125" style="344" customWidth="1"/>
    <col min="5895" max="5895" width="22.140625" style="344" customWidth="1"/>
    <col min="5896" max="5897" width="22" style="344" customWidth="1"/>
    <col min="5898" max="5898" width="22.7109375" style="344" customWidth="1"/>
    <col min="5899" max="5899" width="14" style="344" customWidth="1"/>
    <col min="5900" max="5900" width="13.85546875" style="344" customWidth="1"/>
    <col min="5901" max="6144" width="9.140625" style="344"/>
    <col min="6145" max="6145" width="15.85546875" style="344" customWidth="1"/>
    <col min="6146" max="6147" width="10.5703125" style="344" customWidth="1"/>
    <col min="6148" max="6148" width="9.85546875" style="344" customWidth="1"/>
    <col min="6149" max="6149" width="9.28515625" style="344" customWidth="1"/>
    <col min="6150" max="6150" width="70.42578125" style="344" customWidth="1"/>
    <col min="6151" max="6151" width="22.140625" style="344" customWidth="1"/>
    <col min="6152" max="6153" width="22" style="344" customWidth="1"/>
    <col min="6154" max="6154" width="22.7109375" style="344" customWidth="1"/>
    <col min="6155" max="6155" width="14" style="344" customWidth="1"/>
    <col min="6156" max="6156" width="13.85546875" style="344" customWidth="1"/>
    <col min="6157" max="6400" width="9.140625" style="344"/>
    <col min="6401" max="6401" width="15.85546875" style="344" customWidth="1"/>
    <col min="6402" max="6403" width="10.5703125" style="344" customWidth="1"/>
    <col min="6404" max="6404" width="9.85546875" style="344" customWidth="1"/>
    <col min="6405" max="6405" width="9.28515625" style="344" customWidth="1"/>
    <col min="6406" max="6406" width="70.42578125" style="344" customWidth="1"/>
    <col min="6407" max="6407" width="22.140625" style="344" customWidth="1"/>
    <col min="6408" max="6409" width="22" style="344" customWidth="1"/>
    <col min="6410" max="6410" width="22.7109375" style="344" customWidth="1"/>
    <col min="6411" max="6411" width="14" style="344" customWidth="1"/>
    <col min="6412" max="6412" width="13.85546875" style="344" customWidth="1"/>
    <col min="6413" max="6656" width="9.140625" style="344"/>
    <col min="6657" max="6657" width="15.85546875" style="344" customWidth="1"/>
    <col min="6658" max="6659" width="10.5703125" style="344" customWidth="1"/>
    <col min="6660" max="6660" width="9.85546875" style="344" customWidth="1"/>
    <col min="6661" max="6661" width="9.28515625" style="344" customWidth="1"/>
    <col min="6662" max="6662" width="70.42578125" style="344" customWidth="1"/>
    <col min="6663" max="6663" width="22.140625" style="344" customWidth="1"/>
    <col min="6664" max="6665" width="22" style="344" customWidth="1"/>
    <col min="6666" max="6666" width="22.7109375" style="344" customWidth="1"/>
    <col min="6667" max="6667" width="14" style="344" customWidth="1"/>
    <col min="6668" max="6668" width="13.85546875" style="344" customWidth="1"/>
    <col min="6669" max="6912" width="9.140625" style="344"/>
    <col min="6913" max="6913" width="15.85546875" style="344" customWidth="1"/>
    <col min="6914" max="6915" width="10.5703125" style="344" customWidth="1"/>
    <col min="6916" max="6916" width="9.85546875" style="344" customWidth="1"/>
    <col min="6917" max="6917" width="9.28515625" style="344" customWidth="1"/>
    <col min="6918" max="6918" width="70.42578125" style="344" customWidth="1"/>
    <col min="6919" max="6919" width="22.140625" style="344" customWidth="1"/>
    <col min="6920" max="6921" width="22" style="344" customWidth="1"/>
    <col min="6922" max="6922" width="22.7109375" style="344" customWidth="1"/>
    <col min="6923" max="6923" width="14" style="344" customWidth="1"/>
    <col min="6924" max="6924" width="13.85546875" style="344" customWidth="1"/>
    <col min="6925" max="7168" width="9.140625" style="344"/>
    <col min="7169" max="7169" width="15.85546875" style="344" customWidth="1"/>
    <col min="7170" max="7171" width="10.5703125" style="344" customWidth="1"/>
    <col min="7172" max="7172" width="9.85546875" style="344" customWidth="1"/>
    <col min="7173" max="7173" width="9.28515625" style="344" customWidth="1"/>
    <col min="7174" max="7174" width="70.42578125" style="344" customWidth="1"/>
    <col min="7175" max="7175" width="22.140625" style="344" customWidth="1"/>
    <col min="7176" max="7177" width="22" style="344" customWidth="1"/>
    <col min="7178" max="7178" width="22.7109375" style="344" customWidth="1"/>
    <col min="7179" max="7179" width="14" style="344" customWidth="1"/>
    <col min="7180" max="7180" width="13.85546875" style="344" customWidth="1"/>
    <col min="7181" max="7424" width="9.140625" style="344"/>
    <col min="7425" max="7425" width="15.85546875" style="344" customWidth="1"/>
    <col min="7426" max="7427" width="10.5703125" style="344" customWidth="1"/>
    <col min="7428" max="7428" width="9.85546875" style="344" customWidth="1"/>
    <col min="7429" max="7429" width="9.28515625" style="344" customWidth="1"/>
    <col min="7430" max="7430" width="70.42578125" style="344" customWidth="1"/>
    <col min="7431" max="7431" width="22.140625" style="344" customWidth="1"/>
    <col min="7432" max="7433" width="22" style="344" customWidth="1"/>
    <col min="7434" max="7434" width="22.7109375" style="344" customWidth="1"/>
    <col min="7435" max="7435" width="14" style="344" customWidth="1"/>
    <col min="7436" max="7436" width="13.85546875" style="344" customWidth="1"/>
    <col min="7437" max="7680" width="9.140625" style="344"/>
    <col min="7681" max="7681" width="15.85546875" style="344" customWidth="1"/>
    <col min="7682" max="7683" width="10.5703125" style="344" customWidth="1"/>
    <col min="7684" max="7684" width="9.85546875" style="344" customWidth="1"/>
    <col min="7685" max="7685" width="9.28515625" style="344" customWidth="1"/>
    <col min="7686" max="7686" width="70.42578125" style="344" customWidth="1"/>
    <col min="7687" max="7687" width="22.140625" style="344" customWidth="1"/>
    <col min="7688" max="7689" width="22" style="344" customWidth="1"/>
    <col min="7690" max="7690" width="22.7109375" style="344" customWidth="1"/>
    <col min="7691" max="7691" width="14" style="344" customWidth="1"/>
    <col min="7692" max="7692" width="13.85546875" style="344" customWidth="1"/>
    <col min="7693" max="7936" width="9.140625" style="344"/>
    <col min="7937" max="7937" width="15.85546875" style="344" customWidth="1"/>
    <col min="7938" max="7939" width="10.5703125" style="344" customWidth="1"/>
    <col min="7940" max="7940" width="9.85546875" style="344" customWidth="1"/>
    <col min="7941" max="7941" width="9.28515625" style="344" customWidth="1"/>
    <col min="7942" max="7942" width="70.42578125" style="344" customWidth="1"/>
    <col min="7943" max="7943" width="22.140625" style="344" customWidth="1"/>
    <col min="7944" max="7945" width="22" style="344" customWidth="1"/>
    <col min="7946" max="7946" width="22.7109375" style="344" customWidth="1"/>
    <col min="7947" max="7947" width="14" style="344" customWidth="1"/>
    <col min="7948" max="7948" width="13.85546875" style="344" customWidth="1"/>
    <col min="7949" max="8192" width="9.140625" style="344"/>
    <col min="8193" max="8193" width="15.85546875" style="344" customWidth="1"/>
    <col min="8194" max="8195" width="10.5703125" style="344" customWidth="1"/>
    <col min="8196" max="8196" width="9.85546875" style="344" customWidth="1"/>
    <col min="8197" max="8197" width="9.28515625" style="344" customWidth="1"/>
    <col min="8198" max="8198" width="70.42578125" style="344" customWidth="1"/>
    <col min="8199" max="8199" width="22.140625" style="344" customWidth="1"/>
    <col min="8200" max="8201" width="22" style="344" customWidth="1"/>
    <col min="8202" max="8202" width="22.7109375" style="344" customWidth="1"/>
    <col min="8203" max="8203" width="14" style="344" customWidth="1"/>
    <col min="8204" max="8204" width="13.85546875" style="344" customWidth="1"/>
    <col min="8205" max="8448" width="9.140625" style="344"/>
    <col min="8449" max="8449" width="15.85546875" style="344" customWidth="1"/>
    <col min="8450" max="8451" width="10.5703125" style="344" customWidth="1"/>
    <col min="8452" max="8452" width="9.85546875" style="344" customWidth="1"/>
    <col min="8453" max="8453" width="9.28515625" style="344" customWidth="1"/>
    <col min="8454" max="8454" width="70.42578125" style="344" customWidth="1"/>
    <col min="8455" max="8455" width="22.140625" style="344" customWidth="1"/>
    <col min="8456" max="8457" width="22" style="344" customWidth="1"/>
    <col min="8458" max="8458" width="22.7109375" style="344" customWidth="1"/>
    <col min="8459" max="8459" width="14" style="344" customWidth="1"/>
    <col min="8460" max="8460" width="13.85546875" style="344" customWidth="1"/>
    <col min="8461" max="8704" width="9.140625" style="344"/>
    <col min="8705" max="8705" width="15.85546875" style="344" customWidth="1"/>
    <col min="8706" max="8707" width="10.5703125" style="344" customWidth="1"/>
    <col min="8708" max="8708" width="9.85546875" style="344" customWidth="1"/>
    <col min="8709" max="8709" width="9.28515625" style="344" customWidth="1"/>
    <col min="8710" max="8710" width="70.42578125" style="344" customWidth="1"/>
    <col min="8711" max="8711" width="22.140625" style="344" customWidth="1"/>
    <col min="8712" max="8713" width="22" style="344" customWidth="1"/>
    <col min="8714" max="8714" width="22.7109375" style="344" customWidth="1"/>
    <col min="8715" max="8715" width="14" style="344" customWidth="1"/>
    <col min="8716" max="8716" width="13.85546875" style="344" customWidth="1"/>
    <col min="8717" max="8960" width="9.140625" style="344"/>
    <col min="8961" max="8961" width="15.85546875" style="344" customWidth="1"/>
    <col min="8962" max="8963" width="10.5703125" style="344" customWidth="1"/>
    <col min="8964" max="8964" width="9.85546875" style="344" customWidth="1"/>
    <col min="8965" max="8965" width="9.28515625" style="344" customWidth="1"/>
    <col min="8966" max="8966" width="70.42578125" style="344" customWidth="1"/>
    <col min="8967" max="8967" width="22.140625" style="344" customWidth="1"/>
    <col min="8968" max="8969" width="22" style="344" customWidth="1"/>
    <col min="8970" max="8970" width="22.7109375" style="344" customWidth="1"/>
    <col min="8971" max="8971" width="14" style="344" customWidth="1"/>
    <col min="8972" max="8972" width="13.85546875" style="344" customWidth="1"/>
    <col min="8973" max="9216" width="9.140625" style="344"/>
    <col min="9217" max="9217" width="15.85546875" style="344" customWidth="1"/>
    <col min="9218" max="9219" width="10.5703125" style="344" customWidth="1"/>
    <col min="9220" max="9220" width="9.85546875" style="344" customWidth="1"/>
    <col min="9221" max="9221" width="9.28515625" style="344" customWidth="1"/>
    <col min="9222" max="9222" width="70.42578125" style="344" customWidth="1"/>
    <col min="9223" max="9223" width="22.140625" style="344" customWidth="1"/>
    <col min="9224" max="9225" width="22" style="344" customWidth="1"/>
    <col min="9226" max="9226" width="22.7109375" style="344" customWidth="1"/>
    <col min="9227" max="9227" width="14" style="344" customWidth="1"/>
    <col min="9228" max="9228" width="13.85546875" style="344" customWidth="1"/>
    <col min="9229" max="9472" width="9.140625" style="344"/>
    <col min="9473" max="9473" width="15.85546875" style="344" customWidth="1"/>
    <col min="9474" max="9475" width="10.5703125" style="344" customWidth="1"/>
    <col min="9476" max="9476" width="9.85546875" style="344" customWidth="1"/>
    <col min="9477" max="9477" width="9.28515625" style="344" customWidth="1"/>
    <col min="9478" max="9478" width="70.42578125" style="344" customWidth="1"/>
    <col min="9479" max="9479" width="22.140625" style="344" customWidth="1"/>
    <col min="9480" max="9481" width="22" style="344" customWidth="1"/>
    <col min="9482" max="9482" width="22.7109375" style="344" customWidth="1"/>
    <col min="9483" max="9483" width="14" style="344" customWidth="1"/>
    <col min="9484" max="9484" width="13.85546875" style="344" customWidth="1"/>
    <col min="9485" max="9728" width="9.140625" style="344"/>
    <col min="9729" max="9729" width="15.85546875" style="344" customWidth="1"/>
    <col min="9730" max="9731" width="10.5703125" style="344" customWidth="1"/>
    <col min="9732" max="9732" width="9.85546875" style="344" customWidth="1"/>
    <col min="9733" max="9733" width="9.28515625" style="344" customWidth="1"/>
    <col min="9734" max="9734" width="70.42578125" style="344" customWidth="1"/>
    <col min="9735" max="9735" width="22.140625" style="344" customWidth="1"/>
    <col min="9736" max="9737" width="22" style="344" customWidth="1"/>
    <col min="9738" max="9738" width="22.7109375" style="344" customWidth="1"/>
    <col min="9739" max="9739" width="14" style="344" customWidth="1"/>
    <col min="9740" max="9740" width="13.85546875" style="344" customWidth="1"/>
    <col min="9741" max="9984" width="9.140625" style="344"/>
    <col min="9985" max="9985" width="15.85546875" style="344" customWidth="1"/>
    <col min="9986" max="9987" width="10.5703125" style="344" customWidth="1"/>
    <col min="9988" max="9988" width="9.85546875" style="344" customWidth="1"/>
    <col min="9989" max="9989" width="9.28515625" style="344" customWidth="1"/>
    <col min="9990" max="9990" width="70.42578125" style="344" customWidth="1"/>
    <col min="9991" max="9991" width="22.140625" style="344" customWidth="1"/>
    <col min="9992" max="9993" width="22" style="344" customWidth="1"/>
    <col min="9994" max="9994" width="22.7109375" style="344" customWidth="1"/>
    <col min="9995" max="9995" width="14" style="344" customWidth="1"/>
    <col min="9996" max="9996" width="13.85546875" style="344" customWidth="1"/>
    <col min="9997" max="10240" width="9.140625" style="344"/>
    <col min="10241" max="10241" width="15.85546875" style="344" customWidth="1"/>
    <col min="10242" max="10243" width="10.5703125" style="344" customWidth="1"/>
    <col min="10244" max="10244" width="9.85546875" style="344" customWidth="1"/>
    <col min="10245" max="10245" width="9.28515625" style="344" customWidth="1"/>
    <col min="10246" max="10246" width="70.42578125" style="344" customWidth="1"/>
    <col min="10247" max="10247" width="22.140625" style="344" customWidth="1"/>
    <col min="10248" max="10249" width="22" style="344" customWidth="1"/>
    <col min="10250" max="10250" width="22.7109375" style="344" customWidth="1"/>
    <col min="10251" max="10251" width="14" style="344" customWidth="1"/>
    <col min="10252" max="10252" width="13.85546875" style="344" customWidth="1"/>
    <col min="10253" max="10496" width="9.140625" style="344"/>
    <col min="10497" max="10497" width="15.85546875" style="344" customWidth="1"/>
    <col min="10498" max="10499" width="10.5703125" style="344" customWidth="1"/>
    <col min="10500" max="10500" width="9.85546875" style="344" customWidth="1"/>
    <col min="10501" max="10501" width="9.28515625" style="344" customWidth="1"/>
    <col min="10502" max="10502" width="70.42578125" style="344" customWidth="1"/>
    <col min="10503" max="10503" width="22.140625" style="344" customWidth="1"/>
    <col min="10504" max="10505" width="22" style="344" customWidth="1"/>
    <col min="10506" max="10506" width="22.7109375" style="344" customWidth="1"/>
    <col min="10507" max="10507" width="14" style="344" customWidth="1"/>
    <col min="10508" max="10508" width="13.85546875" style="344" customWidth="1"/>
    <col min="10509" max="10752" width="9.140625" style="344"/>
    <col min="10753" max="10753" width="15.85546875" style="344" customWidth="1"/>
    <col min="10754" max="10755" width="10.5703125" style="344" customWidth="1"/>
    <col min="10756" max="10756" width="9.85546875" style="344" customWidth="1"/>
    <col min="10757" max="10757" width="9.28515625" style="344" customWidth="1"/>
    <col min="10758" max="10758" width="70.42578125" style="344" customWidth="1"/>
    <col min="10759" max="10759" width="22.140625" style="344" customWidth="1"/>
    <col min="10760" max="10761" width="22" style="344" customWidth="1"/>
    <col min="10762" max="10762" width="22.7109375" style="344" customWidth="1"/>
    <col min="10763" max="10763" width="14" style="344" customWidth="1"/>
    <col min="10764" max="10764" width="13.85546875" style="344" customWidth="1"/>
    <col min="10765" max="11008" width="9.140625" style="344"/>
    <col min="11009" max="11009" width="15.85546875" style="344" customWidth="1"/>
    <col min="11010" max="11011" width="10.5703125" style="344" customWidth="1"/>
    <col min="11012" max="11012" width="9.85546875" style="344" customWidth="1"/>
    <col min="11013" max="11013" width="9.28515625" style="344" customWidth="1"/>
    <col min="11014" max="11014" width="70.42578125" style="344" customWidth="1"/>
    <col min="11015" max="11015" width="22.140625" style="344" customWidth="1"/>
    <col min="11016" max="11017" width="22" style="344" customWidth="1"/>
    <col min="11018" max="11018" width="22.7109375" style="344" customWidth="1"/>
    <col min="11019" max="11019" width="14" style="344" customWidth="1"/>
    <col min="11020" max="11020" width="13.85546875" style="344" customWidth="1"/>
    <col min="11021" max="11264" width="9.140625" style="344"/>
    <col min="11265" max="11265" width="15.85546875" style="344" customWidth="1"/>
    <col min="11266" max="11267" width="10.5703125" style="344" customWidth="1"/>
    <col min="11268" max="11268" width="9.85546875" style="344" customWidth="1"/>
    <col min="11269" max="11269" width="9.28515625" style="344" customWidth="1"/>
    <col min="11270" max="11270" width="70.42578125" style="344" customWidth="1"/>
    <col min="11271" max="11271" width="22.140625" style="344" customWidth="1"/>
    <col min="11272" max="11273" width="22" style="344" customWidth="1"/>
    <col min="11274" max="11274" width="22.7109375" style="344" customWidth="1"/>
    <col min="11275" max="11275" width="14" style="344" customWidth="1"/>
    <col min="11276" max="11276" width="13.85546875" style="344" customWidth="1"/>
    <col min="11277" max="11520" width="9.140625" style="344"/>
    <col min="11521" max="11521" width="15.85546875" style="344" customWidth="1"/>
    <col min="11522" max="11523" width="10.5703125" style="344" customWidth="1"/>
    <col min="11524" max="11524" width="9.85546875" style="344" customWidth="1"/>
    <col min="11525" max="11525" width="9.28515625" style="344" customWidth="1"/>
    <col min="11526" max="11526" width="70.42578125" style="344" customWidth="1"/>
    <col min="11527" max="11527" width="22.140625" style="344" customWidth="1"/>
    <col min="11528" max="11529" width="22" style="344" customWidth="1"/>
    <col min="11530" max="11530" width="22.7109375" style="344" customWidth="1"/>
    <col min="11531" max="11531" width="14" style="344" customWidth="1"/>
    <col min="11532" max="11532" width="13.85546875" style="344" customWidth="1"/>
    <col min="11533" max="11776" width="9.140625" style="344"/>
    <col min="11777" max="11777" width="15.85546875" style="344" customWidth="1"/>
    <col min="11778" max="11779" width="10.5703125" style="344" customWidth="1"/>
    <col min="11780" max="11780" width="9.85546875" style="344" customWidth="1"/>
    <col min="11781" max="11781" width="9.28515625" style="344" customWidth="1"/>
    <col min="11782" max="11782" width="70.42578125" style="344" customWidth="1"/>
    <col min="11783" max="11783" width="22.140625" style="344" customWidth="1"/>
    <col min="11784" max="11785" width="22" style="344" customWidth="1"/>
    <col min="11786" max="11786" width="22.7109375" style="344" customWidth="1"/>
    <col min="11787" max="11787" width="14" style="344" customWidth="1"/>
    <col min="11788" max="11788" width="13.85546875" style="344" customWidth="1"/>
    <col min="11789" max="12032" width="9.140625" style="344"/>
    <col min="12033" max="12033" width="15.85546875" style="344" customWidth="1"/>
    <col min="12034" max="12035" width="10.5703125" style="344" customWidth="1"/>
    <col min="12036" max="12036" width="9.85546875" style="344" customWidth="1"/>
    <col min="12037" max="12037" width="9.28515625" style="344" customWidth="1"/>
    <col min="12038" max="12038" width="70.42578125" style="344" customWidth="1"/>
    <col min="12039" max="12039" width="22.140625" style="344" customWidth="1"/>
    <col min="12040" max="12041" width="22" style="344" customWidth="1"/>
    <col min="12042" max="12042" width="22.7109375" style="344" customWidth="1"/>
    <col min="12043" max="12043" width="14" style="344" customWidth="1"/>
    <col min="12044" max="12044" width="13.85546875" style="344" customWidth="1"/>
    <col min="12045" max="12288" width="9.140625" style="344"/>
    <col min="12289" max="12289" width="15.85546875" style="344" customWidth="1"/>
    <col min="12290" max="12291" width="10.5703125" style="344" customWidth="1"/>
    <col min="12292" max="12292" width="9.85546875" style="344" customWidth="1"/>
    <col min="12293" max="12293" width="9.28515625" style="344" customWidth="1"/>
    <col min="12294" max="12294" width="70.42578125" style="344" customWidth="1"/>
    <col min="12295" max="12295" width="22.140625" style="344" customWidth="1"/>
    <col min="12296" max="12297" width="22" style="344" customWidth="1"/>
    <col min="12298" max="12298" width="22.7109375" style="344" customWidth="1"/>
    <col min="12299" max="12299" width="14" style="344" customWidth="1"/>
    <col min="12300" max="12300" width="13.85546875" style="344" customWidth="1"/>
    <col min="12301" max="12544" width="9.140625" style="344"/>
    <col min="12545" max="12545" width="15.85546875" style="344" customWidth="1"/>
    <col min="12546" max="12547" width="10.5703125" style="344" customWidth="1"/>
    <col min="12548" max="12548" width="9.85546875" style="344" customWidth="1"/>
    <col min="12549" max="12549" width="9.28515625" style="344" customWidth="1"/>
    <col min="12550" max="12550" width="70.42578125" style="344" customWidth="1"/>
    <col min="12551" max="12551" width="22.140625" style="344" customWidth="1"/>
    <col min="12552" max="12553" width="22" style="344" customWidth="1"/>
    <col min="12554" max="12554" width="22.7109375" style="344" customWidth="1"/>
    <col min="12555" max="12555" width="14" style="344" customWidth="1"/>
    <col min="12556" max="12556" width="13.85546875" style="344" customWidth="1"/>
    <col min="12557" max="12800" width="9.140625" style="344"/>
    <col min="12801" max="12801" width="15.85546875" style="344" customWidth="1"/>
    <col min="12802" max="12803" width="10.5703125" style="344" customWidth="1"/>
    <col min="12804" max="12804" width="9.85546875" style="344" customWidth="1"/>
    <col min="12805" max="12805" width="9.28515625" style="344" customWidth="1"/>
    <col min="12806" max="12806" width="70.42578125" style="344" customWidth="1"/>
    <col min="12807" max="12807" width="22.140625" style="344" customWidth="1"/>
    <col min="12808" max="12809" width="22" style="344" customWidth="1"/>
    <col min="12810" max="12810" width="22.7109375" style="344" customWidth="1"/>
    <col min="12811" max="12811" width="14" style="344" customWidth="1"/>
    <col min="12812" max="12812" width="13.85546875" style="344" customWidth="1"/>
    <col min="12813" max="13056" width="9.140625" style="344"/>
    <col min="13057" max="13057" width="15.85546875" style="344" customWidth="1"/>
    <col min="13058" max="13059" width="10.5703125" style="344" customWidth="1"/>
    <col min="13060" max="13060" width="9.85546875" style="344" customWidth="1"/>
    <col min="13061" max="13061" width="9.28515625" style="344" customWidth="1"/>
    <col min="13062" max="13062" width="70.42578125" style="344" customWidth="1"/>
    <col min="13063" max="13063" width="22.140625" style="344" customWidth="1"/>
    <col min="13064" max="13065" width="22" style="344" customWidth="1"/>
    <col min="13066" max="13066" width="22.7109375" style="344" customWidth="1"/>
    <col min="13067" max="13067" width="14" style="344" customWidth="1"/>
    <col min="13068" max="13068" width="13.85546875" style="344" customWidth="1"/>
    <col min="13069" max="13312" width="9.140625" style="344"/>
    <col min="13313" max="13313" width="15.85546875" style="344" customWidth="1"/>
    <col min="13314" max="13315" width="10.5703125" style="344" customWidth="1"/>
    <col min="13316" max="13316" width="9.85546875" style="344" customWidth="1"/>
    <col min="13317" max="13317" width="9.28515625" style="344" customWidth="1"/>
    <col min="13318" max="13318" width="70.42578125" style="344" customWidth="1"/>
    <col min="13319" max="13319" width="22.140625" style="344" customWidth="1"/>
    <col min="13320" max="13321" width="22" style="344" customWidth="1"/>
    <col min="13322" max="13322" width="22.7109375" style="344" customWidth="1"/>
    <col min="13323" max="13323" width="14" style="344" customWidth="1"/>
    <col min="13324" max="13324" width="13.85546875" style="344" customWidth="1"/>
    <col min="13325" max="13568" width="9.140625" style="344"/>
    <col min="13569" max="13569" width="15.85546875" style="344" customWidth="1"/>
    <col min="13570" max="13571" width="10.5703125" style="344" customWidth="1"/>
    <col min="13572" max="13572" width="9.85546875" style="344" customWidth="1"/>
    <col min="13573" max="13573" width="9.28515625" style="344" customWidth="1"/>
    <col min="13574" max="13574" width="70.42578125" style="344" customWidth="1"/>
    <col min="13575" max="13575" width="22.140625" style="344" customWidth="1"/>
    <col min="13576" max="13577" width="22" style="344" customWidth="1"/>
    <col min="13578" max="13578" width="22.7109375" style="344" customWidth="1"/>
    <col min="13579" max="13579" width="14" style="344" customWidth="1"/>
    <col min="13580" max="13580" width="13.85546875" style="344" customWidth="1"/>
    <col min="13581" max="13824" width="9.140625" style="344"/>
    <col min="13825" max="13825" width="15.85546875" style="344" customWidth="1"/>
    <col min="13826" max="13827" width="10.5703125" style="344" customWidth="1"/>
    <col min="13828" max="13828" width="9.85546875" style="344" customWidth="1"/>
    <col min="13829" max="13829" width="9.28515625" style="344" customWidth="1"/>
    <col min="13830" max="13830" width="70.42578125" style="344" customWidth="1"/>
    <col min="13831" max="13831" width="22.140625" style="344" customWidth="1"/>
    <col min="13832" max="13833" width="22" style="344" customWidth="1"/>
    <col min="13834" max="13834" width="22.7109375" style="344" customWidth="1"/>
    <col min="13835" max="13835" width="14" style="344" customWidth="1"/>
    <col min="13836" max="13836" width="13.85546875" style="344" customWidth="1"/>
    <col min="13837" max="14080" width="9.140625" style="344"/>
    <col min="14081" max="14081" width="15.85546875" style="344" customWidth="1"/>
    <col min="14082" max="14083" width="10.5703125" style="344" customWidth="1"/>
    <col min="14084" max="14084" width="9.85546875" style="344" customWidth="1"/>
    <col min="14085" max="14085" width="9.28515625" style="344" customWidth="1"/>
    <col min="14086" max="14086" width="70.42578125" style="344" customWidth="1"/>
    <col min="14087" max="14087" width="22.140625" style="344" customWidth="1"/>
    <col min="14088" max="14089" width="22" style="344" customWidth="1"/>
    <col min="14090" max="14090" width="22.7109375" style="344" customWidth="1"/>
    <col min="14091" max="14091" width="14" style="344" customWidth="1"/>
    <col min="14092" max="14092" width="13.85546875" style="344" customWidth="1"/>
    <col min="14093" max="14336" width="9.140625" style="344"/>
    <col min="14337" max="14337" width="15.85546875" style="344" customWidth="1"/>
    <col min="14338" max="14339" width="10.5703125" style="344" customWidth="1"/>
    <col min="14340" max="14340" width="9.85546875" style="344" customWidth="1"/>
    <col min="14341" max="14341" width="9.28515625" style="344" customWidth="1"/>
    <col min="14342" max="14342" width="70.42578125" style="344" customWidth="1"/>
    <col min="14343" max="14343" width="22.140625" style="344" customWidth="1"/>
    <col min="14344" max="14345" width="22" style="344" customWidth="1"/>
    <col min="14346" max="14346" width="22.7109375" style="344" customWidth="1"/>
    <col min="14347" max="14347" width="14" style="344" customWidth="1"/>
    <col min="14348" max="14348" width="13.85546875" style="344" customWidth="1"/>
    <col min="14349" max="14592" width="9.140625" style="344"/>
    <col min="14593" max="14593" width="15.85546875" style="344" customWidth="1"/>
    <col min="14594" max="14595" width="10.5703125" style="344" customWidth="1"/>
    <col min="14596" max="14596" width="9.85546875" style="344" customWidth="1"/>
    <col min="14597" max="14597" width="9.28515625" style="344" customWidth="1"/>
    <col min="14598" max="14598" width="70.42578125" style="344" customWidth="1"/>
    <col min="14599" max="14599" width="22.140625" style="344" customWidth="1"/>
    <col min="14600" max="14601" width="22" style="344" customWidth="1"/>
    <col min="14602" max="14602" width="22.7109375" style="344" customWidth="1"/>
    <col min="14603" max="14603" width="14" style="344" customWidth="1"/>
    <col min="14604" max="14604" width="13.85546875" style="344" customWidth="1"/>
    <col min="14605" max="14848" width="9.140625" style="344"/>
    <col min="14849" max="14849" width="15.85546875" style="344" customWidth="1"/>
    <col min="14850" max="14851" width="10.5703125" style="344" customWidth="1"/>
    <col min="14852" max="14852" width="9.85546875" style="344" customWidth="1"/>
    <col min="14853" max="14853" width="9.28515625" style="344" customWidth="1"/>
    <col min="14854" max="14854" width="70.42578125" style="344" customWidth="1"/>
    <col min="14855" max="14855" width="22.140625" style="344" customWidth="1"/>
    <col min="14856" max="14857" width="22" style="344" customWidth="1"/>
    <col min="14858" max="14858" width="22.7109375" style="344" customWidth="1"/>
    <col min="14859" max="14859" width="14" style="344" customWidth="1"/>
    <col min="14860" max="14860" width="13.85546875" style="344" customWidth="1"/>
    <col min="14861" max="15104" width="9.140625" style="344"/>
    <col min="15105" max="15105" width="15.85546875" style="344" customWidth="1"/>
    <col min="15106" max="15107" width="10.5703125" style="344" customWidth="1"/>
    <col min="15108" max="15108" width="9.85546875" style="344" customWidth="1"/>
    <col min="15109" max="15109" width="9.28515625" style="344" customWidth="1"/>
    <col min="15110" max="15110" width="70.42578125" style="344" customWidth="1"/>
    <col min="15111" max="15111" width="22.140625" style="344" customWidth="1"/>
    <col min="15112" max="15113" width="22" style="344" customWidth="1"/>
    <col min="15114" max="15114" width="22.7109375" style="344" customWidth="1"/>
    <col min="15115" max="15115" width="14" style="344" customWidth="1"/>
    <col min="15116" max="15116" width="13.85546875" style="344" customWidth="1"/>
    <col min="15117" max="15360" width="9.140625" style="344"/>
    <col min="15361" max="15361" width="15.85546875" style="344" customWidth="1"/>
    <col min="15362" max="15363" width="10.5703125" style="344" customWidth="1"/>
    <col min="15364" max="15364" width="9.85546875" style="344" customWidth="1"/>
    <col min="15365" max="15365" width="9.28515625" style="344" customWidth="1"/>
    <col min="15366" max="15366" width="70.42578125" style="344" customWidth="1"/>
    <col min="15367" max="15367" width="22.140625" style="344" customWidth="1"/>
    <col min="15368" max="15369" width="22" style="344" customWidth="1"/>
    <col min="15370" max="15370" width="22.7109375" style="344" customWidth="1"/>
    <col min="15371" max="15371" width="14" style="344" customWidth="1"/>
    <col min="15372" max="15372" width="13.85546875" style="344" customWidth="1"/>
    <col min="15373" max="15616" width="9.140625" style="344"/>
    <col min="15617" max="15617" width="15.85546875" style="344" customWidth="1"/>
    <col min="15618" max="15619" width="10.5703125" style="344" customWidth="1"/>
    <col min="15620" max="15620" width="9.85546875" style="344" customWidth="1"/>
    <col min="15621" max="15621" width="9.28515625" style="344" customWidth="1"/>
    <col min="15622" max="15622" width="70.42578125" style="344" customWidth="1"/>
    <col min="15623" max="15623" width="22.140625" style="344" customWidth="1"/>
    <col min="15624" max="15625" width="22" style="344" customWidth="1"/>
    <col min="15626" max="15626" width="22.7109375" style="344" customWidth="1"/>
    <col min="15627" max="15627" width="14" style="344" customWidth="1"/>
    <col min="15628" max="15628" width="13.85546875" style="344" customWidth="1"/>
    <col min="15629" max="15872" width="9.140625" style="344"/>
    <col min="15873" max="15873" width="15.85546875" style="344" customWidth="1"/>
    <col min="15874" max="15875" width="10.5703125" style="344" customWidth="1"/>
    <col min="15876" max="15876" width="9.85546875" style="344" customWidth="1"/>
    <col min="15877" max="15877" width="9.28515625" style="344" customWidth="1"/>
    <col min="15878" max="15878" width="70.42578125" style="344" customWidth="1"/>
    <col min="15879" max="15879" width="22.140625" style="344" customWidth="1"/>
    <col min="15880" max="15881" width="22" style="344" customWidth="1"/>
    <col min="15882" max="15882" width="22.7109375" style="344" customWidth="1"/>
    <col min="15883" max="15883" width="14" style="344" customWidth="1"/>
    <col min="15884" max="15884" width="13.85546875" style="344" customWidth="1"/>
    <col min="15885" max="16128" width="9.140625" style="344"/>
    <col min="16129" max="16129" width="15.85546875" style="344" customWidth="1"/>
    <col min="16130" max="16131" width="10.5703125" style="344" customWidth="1"/>
    <col min="16132" max="16132" width="9.85546875" style="344" customWidth="1"/>
    <col min="16133" max="16133" width="9.28515625" style="344" customWidth="1"/>
    <col min="16134" max="16134" width="70.42578125" style="344" customWidth="1"/>
    <col min="16135" max="16135" width="22.140625" style="344" customWidth="1"/>
    <col min="16136" max="16137" width="22" style="344" customWidth="1"/>
    <col min="16138" max="16138" width="22.7109375" style="344" customWidth="1"/>
    <col min="16139" max="16139" width="14" style="344" customWidth="1"/>
    <col min="16140" max="16140" width="13.85546875" style="344" customWidth="1"/>
    <col min="16141" max="16384" width="9.140625" style="344"/>
  </cols>
  <sheetData>
    <row r="1" spans="1:12" ht="15" x14ac:dyDescent="0.2">
      <c r="G1" s="345"/>
      <c r="H1" s="345"/>
      <c r="I1" s="345"/>
      <c r="K1" s="345"/>
    </row>
    <row r="3" spans="1:12" ht="23.25" x14ac:dyDescent="0.35">
      <c r="A3" s="346" t="s">
        <v>293</v>
      </c>
      <c r="B3" s="347"/>
      <c r="C3" s="347"/>
      <c r="D3" s="347"/>
      <c r="E3" s="347"/>
      <c r="F3" s="347"/>
      <c r="G3" s="347"/>
      <c r="H3" s="347"/>
      <c r="I3" s="347"/>
      <c r="J3" s="348"/>
      <c r="K3" s="348"/>
    </row>
    <row r="4" spans="1:12" ht="24.75" customHeight="1" x14ac:dyDescent="0.25">
      <c r="A4" s="346" t="s">
        <v>294</v>
      </c>
      <c r="B4" s="346"/>
      <c r="C4" s="346"/>
      <c r="D4" s="346"/>
      <c r="E4" s="349"/>
      <c r="F4" s="349"/>
      <c r="G4" s="348"/>
      <c r="H4" s="348"/>
      <c r="I4" s="348"/>
      <c r="J4" s="348"/>
    </row>
    <row r="5" spans="1:12" ht="15.75" thickBot="1" x14ac:dyDescent="0.25">
      <c r="B5" s="350"/>
      <c r="C5" s="350"/>
      <c r="G5" s="351"/>
      <c r="H5" s="351"/>
      <c r="I5" s="351"/>
      <c r="J5" s="345"/>
      <c r="K5" s="352"/>
      <c r="L5" s="352" t="s">
        <v>236</v>
      </c>
    </row>
    <row r="6" spans="1:12" ht="24" customHeight="1" x14ac:dyDescent="0.25">
      <c r="A6" s="353" t="s">
        <v>295</v>
      </c>
      <c r="B6" s="354" t="s">
        <v>296</v>
      </c>
      <c r="C6" s="355"/>
      <c r="D6" s="355"/>
      <c r="E6" s="356"/>
      <c r="F6" s="357" t="s">
        <v>297</v>
      </c>
      <c r="G6" s="357" t="s">
        <v>255</v>
      </c>
      <c r="H6" s="357" t="s">
        <v>298</v>
      </c>
      <c r="I6" s="357" t="s">
        <v>258</v>
      </c>
      <c r="J6" s="357" t="s">
        <v>258</v>
      </c>
      <c r="K6" s="357" t="s">
        <v>299</v>
      </c>
      <c r="L6" s="357" t="s">
        <v>299</v>
      </c>
    </row>
    <row r="7" spans="1:12" ht="17.25" customHeight="1" x14ac:dyDescent="0.25">
      <c r="A7" s="358" t="s">
        <v>300</v>
      </c>
      <c r="B7" s="359" t="s">
        <v>301</v>
      </c>
      <c r="C7" s="360" t="s">
        <v>302</v>
      </c>
      <c r="D7" s="361" t="s">
        <v>303</v>
      </c>
      <c r="E7" s="362" t="s">
        <v>304</v>
      </c>
      <c r="F7" s="363"/>
      <c r="G7" s="364" t="s">
        <v>260</v>
      </c>
      <c r="H7" s="364" t="s">
        <v>305</v>
      </c>
      <c r="I7" s="364" t="s">
        <v>306</v>
      </c>
      <c r="J7" s="364" t="s">
        <v>307</v>
      </c>
      <c r="K7" s="364" t="s">
        <v>308</v>
      </c>
      <c r="L7" s="364" t="s">
        <v>308</v>
      </c>
    </row>
    <row r="8" spans="1:12" ht="15" x14ac:dyDescent="0.25">
      <c r="A8" s="365" t="s">
        <v>309</v>
      </c>
      <c r="B8" s="366" t="s">
        <v>310</v>
      </c>
      <c r="C8" s="360"/>
      <c r="D8" s="360"/>
      <c r="E8" s="367" t="s">
        <v>311</v>
      </c>
      <c r="F8" s="368"/>
      <c r="G8" s="364" t="s">
        <v>267</v>
      </c>
      <c r="H8" s="364">
        <v>2012</v>
      </c>
      <c r="I8" s="369" t="s">
        <v>312</v>
      </c>
      <c r="J8" s="369">
        <v>2012</v>
      </c>
      <c r="K8" s="370" t="s">
        <v>313</v>
      </c>
      <c r="L8" s="370" t="s">
        <v>314</v>
      </c>
    </row>
    <row r="9" spans="1:12" ht="15.75" thickBot="1" x14ac:dyDescent="0.3">
      <c r="A9" s="365" t="s">
        <v>315</v>
      </c>
      <c r="B9" s="371"/>
      <c r="C9" s="372"/>
      <c r="D9" s="372"/>
      <c r="E9" s="373"/>
      <c r="F9" s="374"/>
      <c r="G9" s="369"/>
      <c r="H9" s="375"/>
      <c r="I9" s="376"/>
      <c r="J9" s="377"/>
      <c r="K9" s="378"/>
      <c r="L9" s="378"/>
    </row>
    <row r="10" spans="1:12" ht="15" thickBot="1" x14ac:dyDescent="0.25">
      <c r="A10" s="379" t="s">
        <v>0</v>
      </c>
      <c r="B10" s="380" t="s">
        <v>316</v>
      </c>
      <c r="C10" s="381" t="s">
        <v>317</v>
      </c>
      <c r="D10" s="381" t="s">
        <v>318</v>
      </c>
      <c r="E10" s="382" t="s">
        <v>319</v>
      </c>
      <c r="F10" s="382" t="s">
        <v>320</v>
      </c>
      <c r="G10" s="382">
        <v>1</v>
      </c>
      <c r="H10" s="382">
        <v>2</v>
      </c>
      <c r="I10" s="382">
        <v>3</v>
      </c>
      <c r="J10" s="382">
        <v>4</v>
      </c>
      <c r="K10" s="382">
        <v>5</v>
      </c>
      <c r="L10" s="382">
        <v>6</v>
      </c>
    </row>
    <row r="11" spans="1:12" ht="24.75" customHeight="1" x14ac:dyDescent="0.25">
      <c r="A11" s="383" t="s">
        <v>321</v>
      </c>
      <c r="B11" s="384" t="s">
        <v>322</v>
      </c>
      <c r="C11" s="385"/>
      <c r="D11" s="386"/>
      <c r="E11" s="387"/>
      <c r="F11" s="388" t="s">
        <v>277</v>
      </c>
      <c r="G11" s="389">
        <f>SUM(G12+G20+G32+G89)</f>
        <v>110307000</v>
      </c>
      <c r="H11" s="389">
        <f>SUM(H12+H20+H32+H89)</f>
        <v>55984289</v>
      </c>
      <c r="I11" s="389">
        <f>SUM(I12+I20+I32+I89)</f>
        <v>8375394</v>
      </c>
      <c r="J11" s="389">
        <f>SUM(J12+J20+J32+J89)</f>
        <v>51900654</v>
      </c>
      <c r="K11" s="390">
        <f t="shared" ref="K11:L17" si="0">SUM($J11/G11)*100</f>
        <v>47.051097391824634</v>
      </c>
      <c r="L11" s="390">
        <f t="shared" si="0"/>
        <v>92.705748214467803</v>
      </c>
    </row>
    <row r="12" spans="1:12" ht="18.95" customHeight="1" x14ac:dyDescent="0.25">
      <c r="A12" s="391" t="s">
        <v>321</v>
      </c>
      <c r="B12" s="392"/>
      <c r="C12" s="393" t="s">
        <v>323</v>
      </c>
      <c r="D12" s="393"/>
      <c r="E12" s="394"/>
      <c r="F12" s="395" t="s">
        <v>324</v>
      </c>
      <c r="G12" s="396">
        <f>SUM(G13+G14+G16+G17+G18+G19)</f>
        <v>52358000</v>
      </c>
      <c r="H12" s="396">
        <f>SUM(H13+H14+H16+H17+H18+H19)</f>
        <v>26081998</v>
      </c>
      <c r="I12" s="396">
        <f>SUM(I13+I14+I16+I17+I18+I19)</f>
        <v>4162723</v>
      </c>
      <c r="J12" s="396">
        <f>SUM(J13+J14+J16+J17+J18+J19)</f>
        <v>24579217</v>
      </c>
      <c r="K12" s="397">
        <f t="shared" si="0"/>
        <v>46.944529966767256</v>
      </c>
      <c r="L12" s="397">
        <f t="shared" si="0"/>
        <v>94.238244324687088</v>
      </c>
    </row>
    <row r="13" spans="1:12" ht="18.95" customHeight="1" x14ac:dyDescent="0.25">
      <c r="A13" s="398" t="s">
        <v>321</v>
      </c>
      <c r="B13" s="392"/>
      <c r="C13" s="393"/>
      <c r="D13" s="399" t="s">
        <v>325</v>
      </c>
      <c r="E13" s="400"/>
      <c r="F13" s="401" t="s">
        <v>326</v>
      </c>
      <c r="G13" s="402">
        <v>47096312</v>
      </c>
      <c r="H13" s="402">
        <v>23349371</v>
      </c>
      <c r="I13" s="402">
        <v>3727464</v>
      </c>
      <c r="J13" s="402">
        <v>21864745</v>
      </c>
      <c r="K13" s="403">
        <f t="shared" si="0"/>
        <v>46.425599099988972</v>
      </c>
      <c r="L13" s="403">
        <f t="shared" si="0"/>
        <v>93.641687392778167</v>
      </c>
    </row>
    <row r="14" spans="1:12" ht="18.95" customHeight="1" x14ac:dyDescent="0.25">
      <c r="A14" s="398" t="s">
        <v>321</v>
      </c>
      <c r="B14" s="392"/>
      <c r="C14" s="393"/>
      <c r="D14" s="399" t="s">
        <v>327</v>
      </c>
      <c r="E14" s="400"/>
      <c r="F14" s="401" t="s">
        <v>328</v>
      </c>
      <c r="G14" s="402">
        <f>SUM(G15:G15)</f>
        <v>33447</v>
      </c>
      <c r="H14" s="402">
        <f>SUM(H15:H15)</f>
        <v>19531</v>
      </c>
      <c r="I14" s="402">
        <f>SUM(I15:I15)</f>
        <v>12338</v>
      </c>
      <c r="J14" s="402">
        <f>SUM(J15:J15)</f>
        <v>116807</v>
      </c>
      <c r="K14" s="403">
        <f t="shared" si="0"/>
        <v>349.23012527281969</v>
      </c>
      <c r="L14" s="403">
        <f t="shared" si="0"/>
        <v>598.05949516153805</v>
      </c>
    </row>
    <row r="15" spans="1:12" ht="18.95" customHeight="1" x14ac:dyDescent="0.2">
      <c r="A15" s="404" t="s">
        <v>321</v>
      </c>
      <c r="B15" s="405"/>
      <c r="C15" s="406"/>
      <c r="D15" s="407"/>
      <c r="E15" s="408" t="s">
        <v>329</v>
      </c>
      <c r="F15" s="409" t="s">
        <v>330</v>
      </c>
      <c r="G15" s="410">
        <v>33447</v>
      </c>
      <c r="H15" s="410">
        <v>19531</v>
      </c>
      <c r="I15" s="410">
        <v>12338</v>
      </c>
      <c r="J15" s="410">
        <v>116807</v>
      </c>
      <c r="K15" s="411">
        <f t="shared" si="0"/>
        <v>349.23012527281969</v>
      </c>
      <c r="L15" s="411">
        <f t="shared" si="0"/>
        <v>598.05949516153805</v>
      </c>
    </row>
    <row r="16" spans="1:12" ht="18.95" customHeight="1" x14ac:dyDescent="0.25">
      <c r="A16" s="398" t="s">
        <v>321</v>
      </c>
      <c r="B16" s="392"/>
      <c r="C16" s="393"/>
      <c r="D16" s="399" t="s">
        <v>331</v>
      </c>
      <c r="E16" s="400"/>
      <c r="F16" s="401" t="s">
        <v>332</v>
      </c>
      <c r="G16" s="402">
        <v>3551</v>
      </c>
      <c r="H16" s="402">
        <v>1803</v>
      </c>
      <c r="I16" s="402">
        <v>1108</v>
      </c>
      <c r="J16" s="402">
        <v>6664</v>
      </c>
      <c r="K16" s="403">
        <f t="shared" si="0"/>
        <v>187.66544635313994</v>
      </c>
      <c r="L16" s="403">
        <f t="shared" si="0"/>
        <v>369.60621186910703</v>
      </c>
    </row>
    <row r="17" spans="1:12" ht="18.95" customHeight="1" x14ac:dyDescent="0.25">
      <c r="A17" s="398" t="s">
        <v>321</v>
      </c>
      <c r="B17" s="392"/>
      <c r="C17" s="393"/>
      <c r="D17" s="399" t="s">
        <v>333</v>
      </c>
      <c r="E17" s="400"/>
      <c r="F17" s="401" t="s">
        <v>334</v>
      </c>
      <c r="G17" s="402">
        <v>5224690</v>
      </c>
      <c r="H17" s="402">
        <v>2711293</v>
      </c>
      <c r="I17" s="402">
        <v>421813</v>
      </c>
      <c r="J17" s="402">
        <v>2591001</v>
      </c>
      <c r="K17" s="403">
        <f t="shared" si="0"/>
        <v>49.591478154684779</v>
      </c>
      <c r="L17" s="403">
        <f t="shared" si="0"/>
        <v>95.563297659087382</v>
      </c>
    </row>
    <row r="18" spans="1:12" ht="18.95" hidden="1" customHeight="1" x14ac:dyDescent="0.25">
      <c r="A18" s="398"/>
      <c r="B18" s="392"/>
      <c r="C18" s="393"/>
      <c r="D18" s="399" t="s">
        <v>335</v>
      </c>
      <c r="E18" s="400"/>
      <c r="F18" s="401" t="s">
        <v>336</v>
      </c>
      <c r="G18" s="402">
        <v>0</v>
      </c>
      <c r="H18" s="402">
        <v>0</v>
      </c>
      <c r="I18" s="402">
        <v>0</v>
      </c>
      <c r="J18" s="402">
        <v>0</v>
      </c>
      <c r="K18" s="403">
        <v>0</v>
      </c>
      <c r="L18" s="403">
        <v>0</v>
      </c>
    </row>
    <row r="19" spans="1:12" ht="18.95" hidden="1" customHeight="1" x14ac:dyDescent="0.25">
      <c r="A19" s="398"/>
      <c r="B19" s="392"/>
      <c r="C19" s="393"/>
      <c r="D19" s="399" t="s">
        <v>337</v>
      </c>
      <c r="E19" s="400"/>
      <c r="F19" s="401" t="s">
        <v>338</v>
      </c>
      <c r="G19" s="402">
        <v>0</v>
      </c>
      <c r="H19" s="402">
        <v>0</v>
      </c>
      <c r="I19" s="402">
        <v>0</v>
      </c>
      <c r="J19" s="402">
        <v>0</v>
      </c>
      <c r="K19" s="403">
        <v>0</v>
      </c>
      <c r="L19" s="403">
        <v>0</v>
      </c>
    </row>
    <row r="20" spans="1:12" ht="18.95" customHeight="1" x14ac:dyDescent="0.25">
      <c r="A20" s="391" t="s">
        <v>321</v>
      </c>
      <c r="B20" s="412"/>
      <c r="C20" s="413" t="s">
        <v>339</v>
      </c>
      <c r="D20" s="413"/>
      <c r="E20" s="414"/>
      <c r="F20" s="415" t="s">
        <v>340</v>
      </c>
      <c r="G20" s="416">
        <f>SUM(G21+G22+G23+G31)</f>
        <v>20242000</v>
      </c>
      <c r="H20" s="417">
        <f>SUM(H21+H22+H23+H31)</f>
        <v>10210652</v>
      </c>
      <c r="I20" s="417">
        <f>SUM(I21+I22+I23+I31)</f>
        <v>1582455</v>
      </c>
      <c r="J20" s="417">
        <f>SUM(J21+J22+J23+J31)</f>
        <v>9423054</v>
      </c>
      <c r="K20" s="397">
        <f t="shared" ref="K20:L66" si="1">SUM($J20/G20)*100</f>
        <v>46.551990909989129</v>
      </c>
      <c r="L20" s="397">
        <f t="shared" si="1"/>
        <v>92.286506287747343</v>
      </c>
    </row>
    <row r="21" spans="1:12" ht="18.95" customHeight="1" x14ac:dyDescent="0.2">
      <c r="A21" s="398" t="s">
        <v>321</v>
      </c>
      <c r="B21" s="405"/>
      <c r="C21" s="406"/>
      <c r="D21" s="418" t="s">
        <v>341</v>
      </c>
      <c r="E21" s="419"/>
      <c r="F21" s="420" t="s">
        <v>342</v>
      </c>
      <c r="G21" s="402">
        <v>4107648</v>
      </c>
      <c r="H21" s="402">
        <v>2066711</v>
      </c>
      <c r="I21" s="402">
        <v>312918</v>
      </c>
      <c r="J21" s="402">
        <v>1881145</v>
      </c>
      <c r="K21" s="403">
        <f t="shared" si="1"/>
        <v>45.796158775045967</v>
      </c>
      <c r="L21" s="403">
        <f t="shared" si="1"/>
        <v>91.021192609900467</v>
      </c>
    </row>
    <row r="22" spans="1:12" ht="18.95" customHeight="1" x14ac:dyDescent="0.2">
      <c r="A22" s="398" t="s">
        <v>321</v>
      </c>
      <c r="B22" s="405"/>
      <c r="C22" s="406"/>
      <c r="D22" s="418" t="s">
        <v>343</v>
      </c>
      <c r="E22" s="419"/>
      <c r="F22" s="420" t="s">
        <v>344</v>
      </c>
      <c r="G22" s="402">
        <v>1234177</v>
      </c>
      <c r="H22" s="402">
        <v>621772</v>
      </c>
      <c r="I22" s="402">
        <v>105427</v>
      </c>
      <c r="J22" s="402">
        <v>626383</v>
      </c>
      <c r="K22" s="403">
        <f t="shared" si="1"/>
        <v>50.75309295182133</v>
      </c>
      <c r="L22" s="403">
        <f t="shared" si="1"/>
        <v>100.7415901648836</v>
      </c>
    </row>
    <row r="23" spans="1:12" ht="18.95" customHeight="1" x14ac:dyDescent="0.2">
      <c r="A23" s="398" t="s">
        <v>321</v>
      </c>
      <c r="B23" s="405"/>
      <c r="C23" s="406"/>
      <c r="D23" s="418" t="s">
        <v>345</v>
      </c>
      <c r="E23" s="419"/>
      <c r="F23" s="420" t="s">
        <v>346</v>
      </c>
      <c r="G23" s="402">
        <f>SUM(G24:G30)</f>
        <v>13027971</v>
      </c>
      <c r="H23" s="402">
        <f>SUM(H24:H30)</f>
        <v>6578149</v>
      </c>
      <c r="I23" s="402">
        <f>SUM(I24:I30)</f>
        <v>1048958</v>
      </c>
      <c r="J23" s="402">
        <f>SUM(J24:J30)</f>
        <v>6191309</v>
      </c>
      <c r="K23" s="403">
        <f t="shared" si="1"/>
        <v>47.523202193188794</v>
      </c>
      <c r="L23" s="403">
        <f t="shared" si="1"/>
        <v>94.119318367522524</v>
      </c>
    </row>
    <row r="24" spans="1:12" ht="18.95" customHeight="1" x14ac:dyDescent="0.2">
      <c r="A24" s="404" t="s">
        <v>321</v>
      </c>
      <c r="B24" s="405"/>
      <c r="C24" s="406"/>
      <c r="D24" s="407"/>
      <c r="E24" s="408" t="s">
        <v>347</v>
      </c>
      <c r="F24" s="421" t="s">
        <v>348</v>
      </c>
      <c r="G24" s="410">
        <v>703733</v>
      </c>
      <c r="H24" s="410">
        <v>354525</v>
      </c>
      <c r="I24" s="410">
        <v>55545</v>
      </c>
      <c r="J24" s="410">
        <v>318411</v>
      </c>
      <c r="K24" s="411">
        <f t="shared" si="1"/>
        <v>45.24599528514365</v>
      </c>
      <c r="L24" s="411">
        <f t="shared" si="1"/>
        <v>89.813412312248786</v>
      </c>
    </row>
    <row r="25" spans="1:12" ht="18.95" customHeight="1" x14ac:dyDescent="0.2">
      <c r="A25" s="404" t="s">
        <v>321</v>
      </c>
      <c r="B25" s="405"/>
      <c r="C25" s="406"/>
      <c r="D25" s="407"/>
      <c r="E25" s="408" t="s">
        <v>349</v>
      </c>
      <c r="F25" s="409" t="s">
        <v>350</v>
      </c>
      <c r="G25" s="410">
        <v>7292902</v>
      </c>
      <c r="H25" s="410">
        <v>3688778</v>
      </c>
      <c r="I25" s="410">
        <v>589532</v>
      </c>
      <c r="J25" s="410">
        <v>3488178</v>
      </c>
      <c r="K25" s="411">
        <f t="shared" si="1"/>
        <v>47.829766531896354</v>
      </c>
      <c r="L25" s="411">
        <f t="shared" si="1"/>
        <v>94.56188472171543</v>
      </c>
    </row>
    <row r="26" spans="1:12" ht="18.95" customHeight="1" x14ac:dyDescent="0.2">
      <c r="A26" s="404" t="s">
        <v>321</v>
      </c>
      <c r="B26" s="405"/>
      <c r="C26" s="406"/>
      <c r="D26" s="407"/>
      <c r="E26" s="408" t="s">
        <v>351</v>
      </c>
      <c r="F26" s="422" t="s">
        <v>352</v>
      </c>
      <c r="G26" s="410">
        <v>410659</v>
      </c>
      <c r="H26" s="410">
        <v>206827</v>
      </c>
      <c r="I26" s="410">
        <v>34153</v>
      </c>
      <c r="J26" s="410">
        <v>203553</v>
      </c>
      <c r="K26" s="411">
        <f t="shared" si="1"/>
        <v>49.567402638198601</v>
      </c>
      <c r="L26" s="411">
        <f t="shared" si="1"/>
        <v>98.417034526439977</v>
      </c>
    </row>
    <row r="27" spans="1:12" ht="18.95" customHeight="1" x14ac:dyDescent="0.2">
      <c r="A27" s="404" t="s">
        <v>321</v>
      </c>
      <c r="B27" s="405"/>
      <c r="C27" s="406"/>
      <c r="D27" s="407"/>
      <c r="E27" s="408" t="s">
        <v>353</v>
      </c>
      <c r="F27" s="422" t="s">
        <v>354</v>
      </c>
      <c r="G27" s="410">
        <v>1544581</v>
      </c>
      <c r="H27" s="410">
        <v>777649</v>
      </c>
      <c r="I27" s="410">
        <v>120079</v>
      </c>
      <c r="J27" s="410">
        <v>706573</v>
      </c>
      <c r="K27" s="411">
        <f t="shared" si="1"/>
        <v>45.745286262099562</v>
      </c>
      <c r="L27" s="411">
        <f t="shared" si="1"/>
        <v>90.860143843816417</v>
      </c>
    </row>
    <row r="28" spans="1:12" ht="18.95" customHeight="1" x14ac:dyDescent="0.2">
      <c r="A28" s="404" t="s">
        <v>321</v>
      </c>
      <c r="B28" s="405"/>
      <c r="C28" s="406"/>
      <c r="D28" s="407"/>
      <c r="E28" s="408" t="s">
        <v>355</v>
      </c>
      <c r="F28" s="422" t="s">
        <v>356</v>
      </c>
      <c r="G28" s="410">
        <v>499816</v>
      </c>
      <c r="H28" s="410">
        <v>251746</v>
      </c>
      <c r="I28" s="410">
        <v>39671</v>
      </c>
      <c r="J28" s="410">
        <v>233570</v>
      </c>
      <c r="K28" s="411">
        <f t="shared" si="1"/>
        <v>46.731197080525632</v>
      </c>
      <c r="L28" s="411">
        <f t="shared" si="1"/>
        <v>92.780024310217442</v>
      </c>
    </row>
    <row r="29" spans="1:12" ht="18.95" customHeight="1" x14ac:dyDescent="0.2">
      <c r="A29" s="404" t="s">
        <v>321</v>
      </c>
      <c r="B29" s="405"/>
      <c r="C29" s="406"/>
      <c r="D29" s="407"/>
      <c r="E29" s="408" t="s">
        <v>357</v>
      </c>
      <c r="F29" s="422" t="s">
        <v>358</v>
      </c>
      <c r="G29" s="410">
        <v>130152</v>
      </c>
      <c r="H29" s="410">
        <v>65163</v>
      </c>
      <c r="I29" s="410">
        <v>9953</v>
      </c>
      <c r="J29" s="410">
        <v>57331</v>
      </c>
      <c r="K29" s="411">
        <f t="shared" si="1"/>
        <v>44.049265474214764</v>
      </c>
      <c r="L29" s="411">
        <f t="shared" si="1"/>
        <v>87.980909411782761</v>
      </c>
    </row>
    <row r="30" spans="1:12" ht="18.95" customHeight="1" x14ac:dyDescent="0.2">
      <c r="A30" s="404" t="s">
        <v>321</v>
      </c>
      <c r="B30" s="405"/>
      <c r="C30" s="406"/>
      <c r="D30" s="407"/>
      <c r="E30" s="408" t="s">
        <v>359</v>
      </c>
      <c r="F30" s="422" t="s">
        <v>360</v>
      </c>
      <c r="G30" s="410">
        <v>2446128</v>
      </c>
      <c r="H30" s="410">
        <v>1233461</v>
      </c>
      <c r="I30" s="410">
        <v>200025</v>
      </c>
      <c r="J30" s="410">
        <v>1183693</v>
      </c>
      <c r="K30" s="411">
        <f t="shared" si="1"/>
        <v>48.390476704407945</v>
      </c>
      <c r="L30" s="411">
        <f t="shared" si="1"/>
        <v>95.965174415729408</v>
      </c>
    </row>
    <row r="31" spans="1:12" ht="18.95" customHeight="1" x14ac:dyDescent="0.2">
      <c r="A31" s="398" t="s">
        <v>321</v>
      </c>
      <c r="B31" s="405"/>
      <c r="C31" s="406"/>
      <c r="D31" s="418" t="s">
        <v>361</v>
      </c>
      <c r="E31" s="423"/>
      <c r="F31" s="424" t="s">
        <v>362</v>
      </c>
      <c r="G31" s="402">
        <v>1872204</v>
      </c>
      <c r="H31" s="402">
        <v>944020</v>
      </c>
      <c r="I31" s="402">
        <v>115152</v>
      </c>
      <c r="J31" s="402">
        <v>724217</v>
      </c>
      <c r="K31" s="403">
        <f t="shared" si="1"/>
        <v>38.682590145091027</v>
      </c>
      <c r="L31" s="403">
        <f t="shared" si="1"/>
        <v>76.716277197517002</v>
      </c>
    </row>
    <row r="32" spans="1:12" ht="18.95" customHeight="1" x14ac:dyDescent="0.25">
      <c r="A32" s="391" t="s">
        <v>321</v>
      </c>
      <c r="B32" s="412"/>
      <c r="C32" s="425" t="s">
        <v>363</v>
      </c>
      <c r="D32" s="413"/>
      <c r="E32" s="426"/>
      <c r="F32" s="415" t="s">
        <v>364</v>
      </c>
      <c r="G32" s="427">
        <f>SUM(G33+G37+G42+G52+G64+G58+G68)</f>
        <v>36194000</v>
      </c>
      <c r="H32" s="427">
        <f>SUM(H33+H37+H42+H52+H64+H58+H68)</f>
        <v>18759239</v>
      </c>
      <c r="I32" s="427">
        <f>SUM(I33+I37+I42+I52+I64+I58+I68)</f>
        <v>2541425</v>
      </c>
      <c r="J32" s="427">
        <f>SUM(J33+J37+J42+J52+J64+J58+J68)</f>
        <v>17191055</v>
      </c>
      <c r="K32" s="397">
        <f t="shared" si="1"/>
        <v>47.496974636680115</v>
      </c>
      <c r="L32" s="397">
        <f t="shared" si="1"/>
        <v>91.640471129985599</v>
      </c>
    </row>
    <row r="33" spans="1:12" ht="18.95" customHeight="1" x14ac:dyDescent="0.2">
      <c r="A33" s="398" t="s">
        <v>321</v>
      </c>
      <c r="B33" s="428"/>
      <c r="C33" s="429"/>
      <c r="D33" s="399" t="s">
        <v>365</v>
      </c>
      <c r="E33" s="430"/>
      <c r="F33" s="401" t="s">
        <v>366</v>
      </c>
      <c r="G33" s="431">
        <f>SUM(G34:G36)</f>
        <v>183303</v>
      </c>
      <c r="H33" s="431">
        <f>SUM(H34:H36)</f>
        <v>96149</v>
      </c>
      <c r="I33" s="431">
        <f>SUM(I34:I36)</f>
        <v>21157</v>
      </c>
      <c r="J33" s="431">
        <f>SUM(J34:J36)</f>
        <v>107845</v>
      </c>
      <c r="K33" s="403">
        <f t="shared" si="1"/>
        <v>58.834279853575779</v>
      </c>
      <c r="L33" s="403">
        <f t="shared" si="1"/>
        <v>112.16445308843565</v>
      </c>
    </row>
    <row r="34" spans="1:12" ht="18.95" customHeight="1" x14ac:dyDescent="0.2">
      <c r="A34" s="404" t="s">
        <v>321</v>
      </c>
      <c r="B34" s="428"/>
      <c r="C34" s="432"/>
      <c r="D34" s="433"/>
      <c r="E34" s="434">
        <v>631001</v>
      </c>
      <c r="F34" s="435" t="s">
        <v>367</v>
      </c>
      <c r="G34" s="436">
        <v>150310</v>
      </c>
      <c r="H34" s="436">
        <v>78651</v>
      </c>
      <c r="I34" s="436">
        <v>15450</v>
      </c>
      <c r="J34" s="436">
        <v>88318</v>
      </c>
      <c r="K34" s="411">
        <f t="shared" si="1"/>
        <v>58.757235047568358</v>
      </c>
      <c r="L34" s="411">
        <f t="shared" si="1"/>
        <v>112.29100710734765</v>
      </c>
    </row>
    <row r="35" spans="1:12" ht="18.95" customHeight="1" x14ac:dyDescent="0.2">
      <c r="A35" s="404" t="s">
        <v>321</v>
      </c>
      <c r="B35" s="428"/>
      <c r="C35" s="432"/>
      <c r="D35" s="433"/>
      <c r="E35" s="434">
        <v>631002</v>
      </c>
      <c r="F35" s="435" t="s">
        <v>368</v>
      </c>
      <c r="G35" s="436">
        <v>30000</v>
      </c>
      <c r="H35" s="436">
        <v>16000</v>
      </c>
      <c r="I35" s="436">
        <v>5621</v>
      </c>
      <c r="J35" s="436">
        <v>18352</v>
      </c>
      <c r="K35" s="411">
        <f t="shared" si="1"/>
        <v>61.173333333333332</v>
      </c>
      <c r="L35" s="411">
        <f t="shared" si="1"/>
        <v>114.7</v>
      </c>
    </row>
    <row r="36" spans="1:12" ht="18.95" customHeight="1" x14ac:dyDescent="0.2">
      <c r="A36" s="404" t="s">
        <v>321</v>
      </c>
      <c r="B36" s="428"/>
      <c r="C36" s="432"/>
      <c r="D36" s="433"/>
      <c r="E36" s="434">
        <v>631004</v>
      </c>
      <c r="F36" s="435" t="s">
        <v>369</v>
      </c>
      <c r="G36" s="436">
        <v>2993</v>
      </c>
      <c r="H36" s="436">
        <v>1498</v>
      </c>
      <c r="I36" s="436">
        <v>86</v>
      </c>
      <c r="J36" s="436">
        <v>1175</v>
      </c>
      <c r="K36" s="411">
        <f t="shared" si="1"/>
        <v>39.258269295021719</v>
      </c>
      <c r="L36" s="411">
        <f t="shared" si="1"/>
        <v>78.437917222963947</v>
      </c>
    </row>
    <row r="37" spans="1:12" ht="18.95" customHeight="1" x14ac:dyDescent="0.2">
      <c r="A37" s="398" t="s">
        <v>321</v>
      </c>
      <c r="B37" s="428"/>
      <c r="C37" s="429"/>
      <c r="D37" s="399" t="s">
        <v>370</v>
      </c>
      <c r="E37" s="430"/>
      <c r="F37" s="401" t="s">
        <v>371</v>
      </c>
      <c r="G37" s="431">
        <f>SUM(G38:G41)</f>
        <v>13240864</v>
      </c>
      <c r="H37" s="431">
        <f>SUM(H38:H41)</f>
        <v>6708035</v>
      </c>
      <c r="I37" s="431">
        <f>SUM(I38:I41)</f>
        <v>1076281</v>
      </c>
      <c r="J37" s="431">
        <f>SUM(J38:J41)</f>
        <v>6359862</v>
      </c>
      <c r="K37" s="403">
        <f t="shared" si="1"/>
        <v>48.032077060832286</v>
      </c>
      <c r="L37" s="403">
        <f t="shared" si="1"/>
        <v>94.809612651096785</v>
      </c>
    </row>
    <row r="38" spans="1:12" ht="18.95" customHeight="1" x14ac:dyDescent="0.2">
      <c r="A38" s="404" t="s">
        <v>321</v>
      </c>
      <c r="B38" s="428"/>
      <c r="C38" s="429"/>
      <c r="D38" s="437"/>
      <c r="E38" s="438">
        <v>632001</v>
      </c>
      <c r="F38" s="439" t="s">
        <v>372</v>
      </c>
      <c r="G38" s="436">
        <v>1699522</v>
      </c>
      <c r="H38" s="436">
        <v>893314</v>
      </c>
      <c r="I38" s="436">
        <v>117709</v>
      </c>
      <c r="J38" s="436">
        <v>968856</v>
      </c>
      <c r="K38" s="411">
        <f t="shared" si="1"/>
        <v>57.007558595887552</v>
      </c>
      <c r="L38" s="411">
        <f t="shared" si="1"/>
        <v>108.45637704099566</v>
      </c>
    </row>
    <row r="39" spans="1:12" ht="18.95" customHeight="1" x14ac:dyDescent="0.2">
      <c r="A39" s="404" t="s">
        <v>321</v>
      </c>
      <c r="B39" s="428"/>
      <c r="C39" s="429"/>
      <c r="D39" s="437"/>
      <c r="E39" s="438">
        <v>632002</v>
      </c>
      <c r="F39" s="439" t="s">
        <v>373</v>
      </c>
      <c r="G39" s="436">
        <v>162368</v>
      </c>
      <c r="H39" s="436">
        <v>73751</v>
      </c>
      <c r="I39" s="436">
        <v>14589</v>
      </c>
      <c r="J39" s="436">
        <v>67105</v>
      </c>
      <c r="K39" s="411">
        <f t="shared" si="1"/>
        <v>41.328956444619628</v>
      </c>
      <c r="L39" s="411">
        <f t="shared" si="1"/>
        <v>90.988596764789634</v>
      </c>
    </row>
    <row r="40" spans="1:12" ht="18.95" customHeight="1" x14ac:dyDescent="0.2">
      <c r="A40" s="404" t="s">
        <v>321</v>
      </c>
      <c r="B40" s="428"/>
      <c r="C40" s="429"/>
      <c r="D40" s="437"/>
      <c r="E40" s="438">
        <v>632003</v>
      </c>
      <c r="F40" s="440" t="s">
        <v>374</v>
      </c>
      <c r="G40" s="436">
        <v>9458974</v>
      </c>
      <c r="H40" s="436">
        <v>4786970</v>
      </c>
      <c r="I40" s="436">
        <v>796374</v>
      </c>
      <c r="J40" s="436">
        <v>4582718</v>
      </c>
      <c r="K40" s="411">
        <f t="shared" si="1"/>
        <v>48.448362369956826</v>
      </c>
      <c r="L40" s="411">
        <f t="shared" si="1"/>
        <v>95.733167327140137</v>
      </c>
    </row>
    <row r="41" spans="1:12" ht="18.95" customHeight="1" x14ac:dyDescent="0.2">
      <c r="A41" s="404" t="s">
        <v>321</v>
      </c>
      <c r="B41" s="428"/>
      <c r="C41" s="429"/>
      <c r="D41" s="437"/>
      <c r="E41" s="438">
        <v>632004</v>
      </c>
      <c r="F41" s="440" t="s">
        <v>375</v>
      </c>
      <c r="G41" s="436">
        <v>1920000</v>
      </c>
      <c r="H41" s="436">
        <v>954000</v>
      </c>
      <c r="I41" s="436">
        <v>147609</v>
      </c>
      <c r="J41" s="436">
        <v>741183</v>
      </c>
      <c r="K41" s="411">
        <f t="shared" si="1"/>
        <v>38.603281250000002</v>
      </c>
      <c r="L41" s="411">
        <f t="shared" si="1"/>
        <v>77.692138364779879</v>
      </c>
    </row>
    <row r="42" spans="1:12" ht="18.95" customHeight="1" x14ac:dyDescent="0.2">
      <c r="A42" s="398" t="s">
        <v>321</v>
      </c>
      <c r="B42" s="428"/>
      <c r="C42" s="429"/>
      <c r="D42" s="399" t="s">
        <v>376</v>
      </c>
      <c r="E42" s="430"/>
      <c r="F42" s="401" t="s">
        <v>377</v>
      </c>
      <c r="G42" s="431">
        <f>SUM(G43:G51)</f>
        <v>1721977</v>
      </c>
      <c r="H42" s="431">
        <f>SUM(H43:H51)</f>
        <v>754133</v>
      </c>
      <c r="I42" s="431">
        <f>SUM(I43:I51)</f>
        <v>46128</v>
      </c>
      <c r="J42" s="431">
        <f>SUM(J43:J51)</f>
        <v>584177</v>
      </c>
      <c r="K42" s="403">
        <f t="shared" si="1"/>
        <v>33.924785290395867</v>
      </c>
      <c r="L42" s="403">
        <f t="shared" si="1"/>
        <v>77.463391735940476</v>
      </c>
    </row>
    <row r="43" spans="1:12" ht="18.95" customHeight="1" x14ac:dyDescent="0.2">
      <c r="A43" s="404" t="s">
        <v>321</v>
      </c>
      <c r="B43" s="428"/>
      <c r="C43" s="429"/>
      <c r="D43" s="441"/>
      <c r="E43" s="442" t="s">
        <v>378</v>
      </c>
      <c r="F43" s="443" t="s">
        <v>379</v>
      </c>
      <c r="G43" s="444">
        <v>34466</v>
      </c>
      <c r="H43" s="444">
        <v>15956</v>
      </c>
      <c r="I43" s="444">
        <v>4204</v>
      </c>
      <c r="J43" s="444">
        <v>30764</v>
      </c>
      <c r="K43" s="411">
        <f t="shared" si="1"/>
        <v>89.258979864214012</v>
      </c>
      <c r="L43" s="411">
        <f t="shared" si="1"/>
        <v>192.80521433943346</v>
      </c>
    </row>
    <row r="44" spans="1:12" ht="18.95" customHeight="1" x14ac:dyDescent="0.2">
      <c r="A44" s="404" t="s">
        <v>321</v>
      </c>
      <c r="B44" s="428"/>
      <c r="C44" s="429"/>
      <c r="D44" s="441"/>
      <c r="E44" s="442" t="s">
        <v>380</v>
      </c>
      <c r="F44" s="443" t="s">
        <v>381</v>
      </c>
      <c r="G44" s="444">
        <v>170000</v>
      </c>
      <c r="H44" s="444">
        <v>55000</v>
      </c>
      <c r="I44" s="444">
        <v>0</v>
      </c>
      <c r="J44" s="444">
        <v>11627</v>
      </c>
      <c r="K44" s="411">
        <f t="shared" si="1"/>
        <v>6.8394117647058827</v>
      </c>
      <c r="L44" s="411">
        <f t="shared" si="1"/>
        <v>21.14</v>
      </c>
    </row>
    <row r="45" spans="1:12" ht="18.95" customHeight="1" x14ac:dyDescent="0.2">
      <c r="A45" s="404" t="s">
        <v>321</v>
      </c>
      <c r="B45" s="428"/>
      <c r="C45" s="429"/>
      <c r="D45" s="441"/>
      <c r="E45" s="442" t="s">
        <v>382</v>
      </c>
      <c r="F45" s="443" t="s">
        <v>383</v>
      </c>
      <c r="G45" s="444">
        <v>1000</v>
      </c>
      <c r="H45" s="444">
        <v>250</v>
      </c>
      <c r="I45" s="444">
        <v>0</v>
      </c>
      <c r="J45" s="444">
        <v>8</v>
      </c>
      <c r="K45" s="411">
        <f t="shared" si="1"/>
        <v>0.8</v>
      </c>
      <c r="L45" s="411">
        <f t="shared" si="1"/>
        <v>3.2</v>
      </c>
    </row>
    <row r="46" spans="1:12" ht="18.95" customHeight="1" x14ac:dyDescent="0.2">
      <c r="A46" s="404" t="s">
        <v>321</v>
      </c>
      <c r="B46" s="428"/>
      <c r="C46" s="429"/>
      <c r="D46" s="441"/>
      <c r="E46" s="442" t="s">
        <v>384</v>
      </c>
      <c r="F46" s="443" t="s">
        <v>385</v>
      </c>
      <c r="G46" s="444">
        <v>18528</v>
      </c>
      <c r="H46" s="444">
        <v>6819</v>
      </c>
      <c r="I46" s="444">
        <v>299</v>
      </c>
      <c r="J46" s="444">
        <v>60996</v>
      </c>
      <c r="K46" s="411">
        <f t="shared" si="1"/>
        <v>329.20984455958552</v>
      </c>
      <c r="L46" s="411">
        <f t="shared" si="1"/>
        <v>894.50065992080954</v>
      </c>
    </row>
    <row r="47" spans="1:12" ht="18.95" customHeight="1" x14ac:dyDescent="0.2">
      <c r="A47" s="404" t="s">
        <v>321</v>
      </c>
      <c r="B47" s="428"/>
      <c r="C47" s="429"/>
      <c r="D47" s="441"/>
      <c r="E47" s="442" t="s">
        <v>386</v>
      </c>
      <c r="F47" s="443" t="s">
        <v>387</v>
      </c>
      <c r="G47" s="444">
        <v>1397917</v>
      </c>
      <c r="H47" s="444">
        <v>637451</v>
      </c>
      <c r="I47" s="444">
        <v>39295</v>
      </c>
      <c r="J47" s="444">
        <v>459166</v>
      </c>
      <c r="K47" s="411">
        <f t="shared" si="1"/>
        <v>32.846442242279053</v>
      </c>
      <c r="L47" s="411">
        <f t="shared" si="1"/>
        <v>72.031575760332956</v>
      </c>
    </row>
    <row r="48" spans="1:12" ht="18.95" customHeight="1" x14ac:dyDescent="0.2">
      <c r="A48" s="404" t="s">
        <v>321</v>
      </c>
      <c r="B48" s="428"/>
      <c r="C48" s="429"/>
      <c r="D48" s="441"/>
      <c r="E48" s="442" t="s">
        <v>388</v>
      </c>
      <c r="F48" s="443" t="s">
        <v>389</v>
      </c>
      <c r="G48" s="444">
        <v>19650</v>
      </c>
      <c r="H48" s="444">
        <v>8817</v>
      </c>
      <c r="I48" s="444">
        <v>214</v>
      </c>
      <c r="J48" s="444">
        <v>5752</v>
      </c>
      <c r="K48" s="411">
        <f t="shared" si="1"/>
        <v>29.272264631043253</v>
      </c>
      <c r="L48" s="411">
        <f t="shared" si="1"/>
        <v>65.237609164114772</v>
      </c>
    </row>
    <row r="49" spans="1:12" ht="18.95" customHeight="1" x14ac:dyDescent="0.2">
      <c r="A49" s="404" t="s">
        <v>321</v>
      </c>
      <c r="B49" s="428"/>
      <c r="C49" s="429"/>
      <c r="D49" s="441"/>
      <c r="E49" s="442" t="s">
        <v>390</v>
      </c>
      <c r="F49" s="443" t="s">
        <v>391</v>
      </c>
      <c r="G49" s="444">
        <v>13669</v>
      </c>
      <c r="H49" s="444">
        <v>6081</v>
      </c>
      <c r="I49" s="444">
        <v>22</v>
      </c>
      <c r="J49" s="444">
        <v>709</v>
      </c>
      <c r="K49" s="411">
        <f t="shared" si="1"/>
        <v>5.1869193064598731</v>
      </c>
      <c r="L49" s="411">
        <f t="shared" si="1"/>
        <v>11.659266567998685</v>
      </c>
    </row>
    <row r="50" spans="1:12" ht="18.95" customHeight="1" x14ac:dyDescent="0.2">
      <c r="A50" s="404" t="s">
        <v>321</v>
      </c>
      <c r="B50" s="428"/>
      <c r="C50" s="429"/>
      <c r="D50" s="441"/>
      <c r="E50" s="442" t="s">
        <v>392</v>
      </c>
      <c r="F50" s="443" t="s">
        <v>393</v>
      </c>
      <c r="G50" s="444">
        <v>35000</v>
      </c>
      <c r="H50" s="444">
        <v>10000</v>
      </c>
      <c r="I50" s="444">
        <v>0</v>
      </c>
      <c r="J50" s="444">
        <v>1979</v>
      </c>
      <c r="K50" s="411">
        <f t="shared" si="1"/>
        <v>5.6542857142857148</v>
      </c>
      <c r="L50" s="411">
        <f t="shared" si="1"/>
        <v>19.79</v>
      </c>
    </row>
    <row r="51" spans="1:12" ht="18.95" customHeight="1" x14ac:dyDescent="0.2">
      <c r="A51" s="404" t="s">
        <v>321</v>
      </c>
      <c r="B51" s="428"/>
      <c r="C51" s="429"/>
      <c r="D51" s="441"/>
      <c r="E51" s="442" t="s">
        <v>394</v>
      </c>
      <c r="F51" s="443" t="s">
        <v>395</v>
      </c>
      <c r="G51" s="444">
        <v>31747</v>
      </c>
      <c r="H51" s="444">
        <v>13759</v>
      </c>
      <c r="I51" s="444">
        <v>2094</v>
      </c>
      <c r="J51" s="444">
        <v>13176</v>
      </c>
      <c r="K51" s="411">
        <f t="shared" si="1"/>
        <v>41.503134154408286</v>
      </c>
      <c r="L51" s="411">
        <f t="shared" si="1"/>
        <v>95.762773457373356</v>
      </c>
    </row>
    <row r="52" spans="1:12" ht="18.95" customHeight="1" x14ac:dyDescent="0.2">
      <c r="A52" s="398" t="s">
        <v>321</v>
      </c>
      <c r="B52" s="428"/>
      <c r="C52" s="429"/>
      <c r="D52" s="399" t="s">
        <v>396</v>
      </c>
      <c r="E52" s="430"/>
      <c r="F52" s="401" t="s">
        <v>397</v>
      </c>
      <c r="G52" s="431">
        <f>SUM(G53:G57)</f>
        <v>318744</v>
      </c>
      <c r="H52" s="431">
        <f>SUM(H53:H57)</f>
        <v>173271</v>
      </c>
      <c r="I52" s="431">
        <f>SUM(I53:I57)</f>
        <v>25315</v>
      </c>
      <c r="J52" s="431">
        <f>SUM(J53:J57)</f>
        <v>175592</v>
      </c>
      <c r="K52" s="403">
        <f t="shared" si="1"/>
        <v>55.088723238711943</v>
      </c>
      <c r="L52" s="403">
        <f t="shared" si="1"/>
        <v>101.33952017360089</v>
      </c>
    </row>
    <row r="53" spans="1:12" ht="18.95" customHeight="1" x14ac:dyDescent="0.2">
      <c r="A53" s="404" t="s">
        <v>321</v>
      </c>
      <c r="B53" s="428"/>
      <c r="C53" s="429"/>
      <c r="D53" s="437"/>
      <c r="E53" s="438">
        <v>634001</v>
      </c>
      <c r="F53" s="445" t="s">
        <v>398</v>
      </c>
      <c r="G53" s="436">
        <v>221841</v>
      </c>
      <c r="H53" s="436">
        <v>110200</v>
      </c>
      <c r="I53" s="436">
        <v>23377</v>
      </c>
      <c r="J53" s="436">
        <v>111091</v>
      </c>
      <c r="K53" s="411">
        <f t="shared" si="1"/>
        <v>50.076856847922613</v>
      </c>
      <c r="L53" s="411">
        <f t="shared" si="1"/>
        <v>100.80852994555354</v>
      </c>
    </row>
    <row r="54" spans="1:12" ht="18.95" customHeight="1" x14ac:dyDescent="0.2">
      <c r="A54" s="404" t="s">
        <v>321</v>
      </c>
      <c r="B54" s="428"/>
      <c r="C54" s="429"/>
      <c r="D54" s="437"/>
      <c r="E54" s="438">
        <v>634002</v>
      </c>
      <c r="F54" s="445" t="s">
        <v>399</v>
      </c>
      <c r="G54" s="436">
        <v>52148</v>
      </c>
      <c r="H54" s="436">
        <v>31548</v>
      </c>
      <c r="I54" s="436">
        <v>1636</v>
      </c>
      <c r="J54" s="436">
        <v>33863</v>
      </c>
      <c r="K54" s="411">
        <f t="shared" si="1"/>
        <v>64.936335046406384</v>
      </c>
      <c r="L54" s="411">
        <f t="shared" si="1"/>
        <v>107.33802459743882</v>
      </c>
    </row>
    <row r="55" spans="1:12" ht="18.95" customHeight="1" x14ac:dyDescent="0.2">
      <c r="A55" s="404" t="s">
        <v>321</v>
      </c>
      <c r="B55" s="428"/>
      <c r="C55" s="429"/>
      <c r="D55" s="446"/>
      <c r="E55" s="447" t="s">
        <v>400</v>
      </c>
      <c r="F55" s="443" t="s">
        <v>401</v>
      </c>
      <c r="G55" s="436">
        <v>17213</v>
      </c>
      <c r="H55" s="436">
        <v>17213</v>
      </c>
      <c r="I55" s="436">
        <v>0</v>
      </c>
      <c r="J55" s="436">
        <v>18326</v>
      </c>
      <c r="K55" s="411">
        <f t="shared" si="1"/>
        <v>106.46604310695405</v>
      </c>
      <c r="L55" s="411">
        <f t="shared" si="1"/>
        <v>106.46604310695405</v>
      </c>
    </row>
    <row r="56" spans="1:12" ht="18.95" customHeight="1" x14ac:dyDescent="0.2">
      <c r="A56" s="404" t="s">
        <v>321</v>
      </c>
      <c r="B56" s="428"/>
      <c r="C56" s="429"/>
      <c r="D56" s="446"/>
      <c r="E56" s="438">
        <v>634004</v>
      </c>
      <c r="F56" s="448" t="s">
        <v>402</v>
      </c>
      <c r="G56" s="436">
        <v>20580</v>
      </c>
      <c r="H56" s="436">
        <v>8398</v>
      </c>
      <c r="I56" s="436">
        <v>240</v>
      </c>
      <c r="J56" s="436">
        <v>6681</v>
      </c>
      <c r="K56" s="411">
        <f t="shared" si="1"/>
        <v>32.463556851311957</v>
      </c>
      <c r="L56" s="411">
        <f t="shared" si="1"/>
        <v>79.554655870445345</v>
      </c>
    </row>
    <row r="57" spans="1:12" ht="18.95" customHeight="1" x14ac:dyDescent="0.2">
      <c r="A57" s="404" t="s">
        <v>321</v>
      </c>
      <c r="B57" s="428"/>
      <c r="C57" s="429"/>
      <c r="D57" s="446"/>
      <c r="E57" s="438">
        <v>634005</v>
      </c>
      <c r="F57" s="448" t="s">
        <v>403</v>
      </c>
      <c r="G57" s="436">
        <v>6962</v>
      </c>
      <c r="H57" s="436">
        <v>5912</v>
      </c>
      <c r="I57" s="436">
        <v>62</v>
      </c>
      <c r="J57" s="436">
        <v>5631</v>
      </c>
      <c r="K57" s="411">
        <f t="shared" si="1"/>
        <v>80.881930479747197</v>
      </c>
      <c r="L57" s="411">
        <f t="shared" si="1"/>
        <v>95.246955345060897</v>
      </c>
    </row>
    <row r="58" spans="1:12" ht="18.95" customHeight="1" x14ac:dyDescent="0.2">
      <c r="A58" s="398" t="s">
        <v>321</v>
      </c>
      <c r="B58" s="428"/>
      <c r="C58" s="429"/>
      <c r="D58" s="399" t="s">
        <v>404</v>
      </c>
      <c r="E58" s="449"/>
      <c r="F58" s="401" t="s">
        <v>405</v>
      </c>
      <c r="G58" s="431">
        <f>SUM(G59:G63)</f>
        <v>9866587</v>
      </c>
      <c r="H58" s="431">
        <f>SUM(H59:H63)</f>
        <v>5656961</v>
      </c>
      <c r="I58" s="431">
        <f>SUM(I59:I63)</f>
        <v>469286</v>
      </c>
      <c r="J58" s="431">
        <f>SUM(J59:J63)</f>
        <v>4959666</v>
      </c>
      <c r="K58" s="403">
        <f t="shared" si="1"/>
        <v>50.267291009545659</v>
      </c>
      <c r="L58" s="403">
        <f t="shared" si="1"/>
        <v>87.673682035283605</v>
      </c>
    </row>
    <row r="59" spans="1:12" ht="18.95" customHeight="1" x14ac:dyDescent="0.2">
      <c r="A59" s="404" t="s">
        <v>321</v>
      </c>
      <c r="B59" s="428"/>
      <c r="C59" s="429"/>
      <c r="D59" s="437"/>
      <c r="E59" s="438">
        <v>635001</v>
      </c>
      <c r="F59" s="448" t="s">
        <v>406</v>
      </c>
      <c r="G59" s="436">
        <v>17305</v>
      </c>
      <c r="H59" s="436">
        <v>7957</v>
      </c>
      <c r="I59" s="436">
        <v>2473</v>
      </c>
      <c r="J59" s="436">
        <v>8718</v>
      </c>
      <c r="K59" s="450">
        <f t="shared" si="1"/>
        <v>50.378503322739085</v>
      </c>
      <c r="L59" s="450">
        <f t="shared" si="1"/>
        <v>109.56390599472164</v>
      </c>
    </row>
    <row r="60" spans="1:12" ht="18.95" customHeight="1" x14ac:dyDescent="0.2">
      <c r="A60" s="404" t="s">
        <v>321</v>
      </c>
      <c r="B60" s="428"/>
      <c r="C60" s="429"/>
      <c r="D60" s="437"/>
      <c r="E60" s="438">
        <v>635002</v>
      </c>
      <c r="F60" s="448" t="s">
        <v>407</v>
      </c>
      <c r="G60" s="436">
        <v>9534114</v>
      </c>
      <c r="H60" s="436">
        <v>5496413</v>
      </c>
      <c r="I60" s="436">
        <v>450830</v>
      </c>
      <c r="J60" s="436">
        <v>4875076</v>
      </c>
      <c r="K60" s="450">
        <f t="shared" si="1"/>
        <v>51.132973656492887</v>
      </c>
      <c r="L60" s="450">
        <f t="shared" si="1"/>
        <v>88.69559110641795</v>
      </c>
    </row>
    <row r="61" spans="1:12" ht="18.95" customHeight="1" x14ac:dyDescent="0.2">
      <c r="A61" s="404" t="s">
        <v>321</v>
      </c>
      <c r="B61" s="428"/>
      <c r="C61" s="429"/>
      <c r="D61" s="437"/>
      <c r="E61" s="438">
        <v>635003</v>
      </c>
      <c r="F61" s="448" t="s">
        <v>408</v>
      </c>
      <c r="G61" s="436">
        <v>6100</v>
      </c>
      <c r="H61" s="436">
        <v>3042</v>
      </c>
      <c r="I61" s="436">
        <v>0</v>
      </c>
      <c r="J61" s="436">
        <v>763</v>
      </c>
      <c r="K61" s="450">
        <f t="shared" si="1"/>
        <v>12.508196721311476</v>
      </c>
      <c r="L61" s="450">
        <f t="shared" si="1"/>
        <v>25.08218277449047</v>
      </c>
    </row>
    <row r="62" spans="1:12" ht="18.95" customHeight="1" x14ac:dyDescent="0.2">
      <c r="A62" s="404" t="s">
        <v>321</v>
      </c>
      <c r="B62" s="428"/>
      <c r="C62" s="429"/>
      <c r="D62" s="437"/>
      <c r="E62" s="438">
        <v>635004</v>
      </c>
      <c r="F62" s="448" t="s">
        <v>409</v>
      </c>
      <c r="G62" s="436">
        <v>186412</v>
      </c>
      <c r="H62" s="436">
        <v>89481</v>
      </c>
      <c r="I62" s="436">
        <v>10282</v>
      </c>
      <c r="J62" s="436">
        <v>37189</v>
      </c>
      <c r="K62" s="450">
        <f t="shared" si="1"/>
        <v>19.949895929446601</v>
      </c>
      <c r="L62" s="450">
        <f t="shared" si="1"/>
        <v>41.560778265777095</v>
      </c>
    </row>
    <row r="63" spans="1:12" ht="18.95" customHeight="1" x14ac:dyDescent="0.2">
      <c r="A63" s="404" t="s">
        <v>321</v>
      </c>
      <c r="B63" s="428"/>
      <c r="C63" s="429"/>
      <c r="D63" s="437"/>
      <c r="E63" s="438">
        <v>635006</v>
      </c>
      <c r="F63" s="445" t="s">
        <v>410</v>
      </c>
      <c r="G63" s="436">
        <v>122656</v>
      </c>
      <c r="H63" s="436">
        <v>60068</v>
      </c>
      <c r="I63" s="436">
        <v>5701</v>
      </c>
      <c r="J63" s="436">
        <v>37920</v>
      </c>
      <c r="K63" s="450">
        <f t="shared" si="1"/>
        <v>30.915731802765457</v>
      </c>
      <c r="L63" s="450">
        <f t="shared" si="1"/>
        <v>63.128454418325894</v>
      </c>
    </row>
    <row r="64" spans="1:12" ht="18.95" customHeight="1" x14ac:dyDescent="0.2">
      <c r="A64" s="398" t="s">
        <v>321</v>
      </c>
      <c r="B64" s="428"/>
      <c r="C64" s="429"/>
      <c r="D64" s="399" t="s">
        <v>411</v>
      </c>
      <c r="E64" s="430"/>
      <c r="F64" s="401" t="s">
        <v>412</v>
      </c>
      <c r="G64" s="431">
        <f>SUM(G65:G67)</f>
        <v>2324582</v>
      </c>
      <c r="H64" s="431">
        <f>SUM(H65:H67)</f>
        <v>1180219</v>
      </c>
      <c r="I64" s="431">
        <f>SUM(I65:I67)</f>
        <v>242834</v>
      </c>
      <c r="J64" s="431">
        <f>SUM(J65:J67)</f>
        <v>1343984</v>
      </c>
      <c r="K64" s="403">
        <f t="shared" si="1"/>
        <v>57.816157915702689</v>
      </c>
      <c r="L64" s="403">
        <f t="shared" si="1"/>
        <v>113.87581457339697</v>
      </c>
    </row>
    <row r="65" spans="1:12" ht="18.95" customHeight="1" x14ac:dyDescent="0.2">
      <c r="A65" s="404" t="s">
        <v>321</v>
      </c>
      <c r="B65" s="428"/>
      <c r="C65" s="429"/>
      <c r="D65" s="451"/>
      <c r="E65" s="438">
        <v>636001</v>
      </c>
      <c r="F65" s="452" t="s">
        <v>413</v>
      </c>
      <c r="G65" s="436">
        <v>2313397</v>
      </c>
      <c r="H65" s="436">
        <v>1174357</v>
      </c>
      <c r="I65" s="436">
        <v>242151</v>
      </c>
      <c r="J65" s="436">
        <v>1339198</v>
      </c>
      <c r="K65" s="411">
        <f t="shared" si="1"/>
        <v>57.888810264731902</v>
      </c>
      <c r="L65" s="411">
        <f t="shared" si="1"/>
        <v>114.03670263812454</v>
      </c>
    </row>
    <row r="66" spans="1:12" ht="18" customHeight="1" x14ac:dyDescent="0.2">
      <c r="A66" s="404" t="s">
        <v>321</v>
      </c>
      <c r="B66" s="428"/>
      <c r="C66" s="429"/>
      <c r="D66" s="451"/>
      <c r="E66" s="438">
        <v>636002</v>
      </c>
      <c r="F66" s="452" t="s">
        <v>414</v>
      </c>
      <c r="G66" s="436">
        <v>11185</v>
      </c>
      <c r="H66" s="436">
        <v>5862</v>
      </c>
      <c r="I66" s="436">
        <v>683</v>
      </c>
      <c r="J66" s="436">
        <v>4786</v>
      </c>
      <c r="K66" s="411">
        <f t="shared" si="1"/>
        <v>42.789450156459544</v>
      </c>
      <c r="L66" s="411">
        <f t="shared" si="1"/>
        <v>81.644489935175713</v>
      </c>
    </row>
    <row r="67" spans="1:12" s="461" customFormat="1" ht="21" hidden="1" customHeight="1" x14ac:dyDescent="0.2">
      <c r="A67" s="453" t="s">
        <v>321</v>
      </c>
      <c r="B67" s="454"/>
      <c r="C67" s="455"/>
      <c r="D67" s="456"/>
      <c r="E67" s="457">
        <v>636005</v>
      </c>
      <c r="F67" s="458" t="s">
        <v>415</v>
      </c>
      <c r="G67" s="459">
        <v>0</v>
      </c>
      <c r="H67" s="436">
        <v>0</v>
      </c>
      <c r="I67" s="436">
        <v>0</v>
      </c>
      <c r="J67" s="436">
        <v>0</v>
      </c>
      <c r="K67" s="460">
        <v>0</v>
      </c>
      <c r="L67" s="460">
        <v>0</v>
      </c>
    </row>
    <row r="68" spans="1:12" ht="18.95" customHeight="1" x14ac:dyDescent="0.2">
      <c r="A68" s="398" t="s">
        <v>321</v>
      </c>
      <c r="B68" s="428"/>
      <c r="C68" s="429"/>
      <c r="D68" s="399" t="s">
        <v>416</v>
      </c>
      <c r="E68" s="430"/>
      <c r="F68" s="401" t="s">
        <v>417</v>
      </c>
      <c r="G68" s="431">
        <f>SUM(G69:G88)</f>
        <v>8537943</v>
      </c>
      <c r="H68" s="431">
        <f>SUM(H69:H88)</f>
        <v>4190471</v>
      </c>
      <c r="I68" s="431">
        <f>SUM(I69:I88)</f>
        <v>660424</v>
      </c>
      <c r="J68" s="431">
        <f>SUM(J69:J88)</f>
        <v>3659929</v>
      </c>
      <c r="K68" s="403">
        <f t="shared" ref="K68:L83" si="2">SUM($J68/G68)*100</f>
        <v>42.86663661258924</v>
      </c>
      <c r="L68" s="403">
        <f t="shared" si="2"/>
        <v>87.339322954388649</v>
      </c>
    </row>
    <row r="69" spans="1:12" ht="18.95" customHeight="1" x14ac:dyDescent="0.2">
      <c r="A69" s="404" t="s">
        <v>321</v>
      </c>
      <c r="B69" s="428"/>
      <c r="C69" s="429"/>
      <c r="D69" s="441"/>
      <c r="E69" s="442" t="s">
        <v>418</v>
      </c>
      <c r="F69" s="443" t="s">
        <v>419</v>
      </c>
      <c r="G69" s="436">
        <v>74307</v>
      </c>
      <c r="H69" s="436">
        <v>36067</v>
      </c>
      <c r="I69" s="436">
        <v>5908</v>
      </c>
      <c r="J69" s="436">
        <v>22511</v>
      </c>
      <c r="K69" s="450">
        <f t="shared" si="2"/>
        <v>30.294588665939955</v>
      </c>
      <c r="L69" s="450">
        <f t="shared" si="2"/>
        <v>62.414395430726145</v>
      </c>
    </row>
    <row r="70" spans="1:12" ht="18.95" customHeight="1" x14ac:dyDescent="0.2">
      <c r="A70" s="404" t="s">
        <v>321</v>
      </c>
      <c r="B70" s="428"/>
      <c r="C70" s="429"/>
      <c r="D70" s="441"/>
      <c r="E70" s="442" t="s">
        <v>420</v>
      </c>
      <c r="F70" s="443" t="s">
        <v>421</v>
      </c>
      <c r="G70" s="436">
        <v>5490</v>
      </c>
      <c r="H70" s="436">
        <v>3765</v>
      </c>
      <c r="I70" s="436">
        <v>516</v>
      </c>
      <c r="J70" s="436">
        <v>4266</v>
      </c>
      <c r="K70" s="450">
        <f t="shared" si="2"/>
        <v>77.704918032786878</v>
      </c>
      <c r="L70" s="450">
        <f t="shared" si="2"/>
        <v>113.30677290836653</v>
      </c>
    </row>
    <row r="71" spans="1:12" ht="18.95" customHeight="1" x14ac:dyDescent="0.2">
      <c r="A71" s="404" t="s">
        <v>321</v>
      </c>
      <c r="B71" s="428"/>
      <c r="C71" s="429"/>
      <c r="D71" s="441"/>
      <c r="E71" s="442" t="s">
        <v>422</v>
      </c>
      <c r="F71" s="443" t="s">
        <v>423</v>
      </c>
      <c r="G71" s="436">
        <v>1189394</v>
      </c>
      <c r="H71" s="436">
        <v>563236</v>
      </c>
      <c r="I71" s="436">
        <v>152159</v>
      </c>
      <c r="J71" s="436">
        <v>488559</v>
      </c>
      <c r="K71" s="450">
        <f t="shared" si="2"/>
        <v>41.076295996112307</v>
      </c>
      <c r="L71" s="450">
        <f t="shared" si="2"/>
        <v>86.741436982011095</v>
      </c>
    </row>
    <row r="72" spans="1:12" ht="18.95" customHeight="1" x14ac:dyDescent="0.2">
      <c r="A72" s="404" t="s">
        <v>321</v>
      </c>
      <c r="B72" s="428"/>
      <c r="C72" s="429"/>
      <c r="D72" s="441"/>
      <c r="E72" s="442" t="s">
        <v>424</v>
      </c>
      <c r="F72" s="443" t="s">
        <v>425</v>
      </c>
      <c r="G72" s="436">
        <v>1370192</v>
      </c>
      <c r="H72" s="436">
        <v>663573</v>
      </c>
      <c r="I72" s="436">
        <v>106663</v>
      </c>
      <c r="J72" s="436">
        <v>582225</v>
      </c>
      <c r="K72" s="450">
        <f t="shared" si="2"/>
        <v>42.492220068428367</v>
      </c>
      <c r="L72" s="450">
        <f t="shared" si="2"/>
        <v>87.740911700747318</v>
      </c>
    </row>
    <row r="73" spans="1:12" ht="18.95" customHeight="1" x14ac:dyDescent="0.2">
      <c r="A73" s="404" t="s">
        <v>321</v>
      </c>
      <c r="B73" s="428"/>
      <c r="C73" s="429"/>
      <c r="D73" s="441"/>
      <c r="E73" s="442" t="s">
        <v>426</v>
      </c>
      <c r="F73" s="443" t="s">
        <v>366</v>
      </c>
      <c r="G73" s="436">
        <v>674</v>
      </c>
      <c r="H73" s="436">
        <v>377</v>
      </c>
      <c r="I73" s="436">
        <v>82</v>
      </c>
      <c r="J73" s="436">
        <v>185</v>
      </c>
      <c r="K73" s="450">
        <f t="shared" si="2"/>
        <v>27.448071216617208</v>
      </c>
      <c r="L73" s="450">
        <f t="shared" si="2"/>
        <v>49.071618037135281</v>
      </c>
    </row>
    <row r="74" spans="1:12" s="467" customFormat="1" ht="18" customHeight="1" x14ac:dyDescent="0.2">
      <c r="A74" s="462" t="s">
        <v>321</v>
      </c>
      <c r="B74" s="463"/>
      <c r="C74" s="429"/>
      <c r="D74" s="464"/>
      <c r="E74" s="465" t="s">
        <v>427</v>
      </c>
      <c r="F74" s="466" t="s">
        <v>428</v>
      </c>
      <c r="G74" s="436">
        <v>81882</v>
      </c>
      <c r="H74" s="436">
        <v>0</v>
      </c>
      <c r="I74" s="436">
        <v>0</v>
      </c>
      <c r="J74" s="436">
        <v>11147</v>
      </c>
      <c r="K74" s="450">
        <f t="shared" si="2"/>
        <v>13.613492586893333</v>
      </c>
      <c r="L74" s="450">
        <v>0</v>
      </c>
    </row>
    <row r="75" spans="1:12" ht="18.95" customHeight="1" x14ac:dyDescent="0.2">
      <c r="A75" s="404" t="s">
        <v>321</v>
      </c>
      <c r="B75" s="428"/>
      <c r="C75" s="429"/>
      <c r="D75" s="441"/>
      <c r="E75" s="442" t="s">
        <v>429</v>
      </c>
      <c r="F75" s="443" t="s">
        <v>430</v>
      </c>
      <c r="G75" s="436">
        <v>10947</v>
      </c>
      <c r="H75" s="436">
        <v>8025</v>
      </c>
      <c r="I75" s="436">
        <v>13332</v>
      </c>
      <c r="J75" s="436">
        <v>23487</v>
      </c>
      <c r="K75" s="450">
        <f t="shared" si="2"/>
        <v>214.55193203617432</v>
      </c>
      <c r="L75" s="450">
        <f t="shared" si="2"/>
        <v>292.67289719626166</v>
      </c>
    </row>
    <row r="76" spans="1:12" ht="18.95" customHeight="1" x14ac:dyDescent="0.2">
      <c r="A76" s="404" t="s">
        <v>321</v>
      </c>
      <c r="B76" s="428"/>
      <c r="C76" s="429"/>
      <c r="D76" s="441"/>
      <c r="E76" s="442" t="s">
        <v>431</v>
      </c>
      <c r="F76" s="443" t="s">
        <v>432</v>
      </c>
      <c r="G76" s="436">
        <v>1261919</v>
      </c>
      <c r="H76" s="436">
        <v>643495</v>
      </c>
      <c r="I76" s="436">
        <v>114986</v>
      </c>
      <c r="J76" s="436">
        <v>628963</v>
      </c>
      <c r="K76" s="450">
        <f t="shared" si="2"/>
        <v>49.841788577555299</v>
      </c>
      <c r="L76" s="450">
        <f t="shared" si="2"/>
        <v>97.74170739477384</v>
      </c>
    </row>
    <row r="77" spans="1:12" ht="18.95" customHeight="1" x14ac:dyDescent="0.2">
      <c r="A77" s="404" t="s">
        <v>321</v>
      </c>
      <c r="B77" s="428"/>
      <c r="C77" s="429"/>
      <c r="D77" s="441"/>
      <c r="E77" s="442" t="s">
        <v>433</v>
      </c>
      <c r="F77" s="443" t="s">
        <v>434</v>
      </c>
      <c r="G77" s="436">
        <v>1801553</v>
      </c>
      <c r="H77" s="436">
        <v>919882</v>
      </c>
      <c r="I77" s="436">
        <v>145335</v>
      </c>
      <c r="J77" s="436">
        <v>881920</v>
      </c>
      <c r="K77" s="450">
        <f t="shared" si="2"/>
        <v>48.95331971915342</v>
      </c>
      <c r="L77" s="450">
        <f t="shared" si="2"/>
        <v>95.873166340900255</v>
      </c>
    </row>
    <row r="78" spans="1:12" ht="18.95" customHeight="1" x14ac:dyDescent="0.2">
      <c r="A78" s="404" t="s">
        <v>321</v>
      </c>
      <c r="B78" s="428"/>
      <c r="C78" s="429"/>
      <c r="D78" s="441"/>
      <c r="E78" s="442" t="s">
        <v>435</v>
      </c>
      <c r="F78" s="443" t="s">
        <v>436</v>
      </c>
      <c r="G78" s="436">
        <v>147046</v>
      </c>
      <c r="H78" s="436">
        <v>66306</v>
      </c>
      <c r="I78" s="436">
        <v>0</v>
      </c>
      <c r="J78" s="436">
        <v>35108</v>
      </c>
      <c r="K78" s="450">
        <f t="shared" si="2"/>
        <v>23.875521945513647</v>
      </c>
      <c r="L78" s="450">
        <f t="shared" si="2"/>
        <v>52.948451120562247</v>
      </c>
    </row>
    <row r="79" spans="1:12" ht="18.95" customHeight="1" x14ac:dyDescent="0.2">
      <c r="A79" s="404" t="s">
        <v>321</v>
      </c>
      <c r="B79" s="428"/>
      <c r="C79" s="429"/>
      <c r="D79" s="441"/>
      <c r="E79" s="442" t="s">
        <v>437</v>
      </c>
      <c r="F79" s="443" t="s">
        <v>438</v>
      </c>
      <c r="G79" s="436">
        <v>626698</v>
      </c>
      <c r="H79" s="468">
        <v>302958</v>
      </c>
      <c r="I79" s="468">
        <v>53370</v>
      </c>
      <c r="J79" s="468">
        <v>297736</v>
      </c>
      <c r="K79" s="450">
        <f t="shared" si="2"/>
        <v>47.508688395367464</v>
      </c>
      <c r="L79" s="450">
        <f t="shared" si="2"/>
        <v>98.276328732035466</v>
      </c>
    </row>
    <row r="80" spans="1:12" s="461" customFormat="1" ht="18.95" hidden="1" customHeight="1" x14ac:dyDescent="0.2">
      <c r="A80" s="453" t="s">
        <v>321</v>
      </c>
      <c r="B80" s="454"/>
      <c r="C80" s="455"/>
      <c r="D80" s="469"/>
      <c r="E80" s="470" t="s">
        <v>439</v>
      </c>
      <c r="F80" s="471" t="s">
        <v>440</v>
      </c>
      <c r="G80" s="459">
        <v>0</v>
      </c>
      <c r="H80" s="459">
        <v>0</v>
      </c>
      <c r="I80" s="459"/>
      <c r="J80" s="459"/>
      <c r="K80" s="450" t="e">
        <f t="shared" si="2"/>
        <v>#DIV/0!</v>
      </c>
      <c r="L80" s="450" t="e">
        <f t="shared" si="2"/>
        <v>#DIV/0!</v>
      </c>
    </row>
    <row r="81" spans="1:12" ht="18.95" customHeight="1" x14ac:dyDescent="0.2">
      <c r="A81" s="404" t="s">
        <v>321</v>
      </c>
      <c r="B81" s="428"/>
      <c r="C81" s="429"/>
      <c r="D81" s="441"/>
      <c r="E81" s="442" t="s">
        <v>441</v>
      </c>
      <c r="F81" s="443" t="s">
        <v>442</v>
      </c>
      <c r="G81" s="436">
        <v>2700</v>
      </c>
      <c r="H81" s="436">
        <v>1350</v>
      </c>
      <c r="I81" s="436">
        <v>669</v>
      </c>
      <c r="J81" s="436">
        <v>1639</v>
      </c>
      <c r="K81" s="450">
        <f t="shared" si="2"/>
        <v>60.703703703703702</v>
      </c>
      <c r="L81" s="450">
        <f t="shared" si="2"/>
        <v>121.4074074074074</v>
      </c>
    </row>
    <row r="82" spans="1:12" ht="18.95" customHeight="1" x14ac:dyDescent="0.2">
      <c r="A82" s="404" t="s">
        <v>321</v>
      </c>
      <c r="B82" s="428"/>
      <c r="C82" s="429"/>
      <c r="D82" s="441"/>
      <c r="E82" s="442" t="s">
        <v>443</v>
      </c>
      <c r="F82" s="443" t="s">
        <v>444</v>
      </c>
      <c r="G82" s="436">
        <v>82800</v>
      </c>
      <c r="H82" s="436">
        <v>41000</v>
      </c>
      <c r="I82" s="436">
        <v>19978</v>
      </c>
      <c r="J82" s="436">
        <v>39051</v>
      </c>
      <c r="K82" s="450">
        <f t="shared" si="2"/>
        <v>47.163043478260867</v>
      </c>
      <c r="L82" s="450">
        <f t="shared" si="2"/>
        <v>95.246341463414623</v>
      </c>
    </row>
    <row r="83" spans="1:12" ht="18.95" customHeight="1" x14ac:dyDescent="0.2">
      <c r="A83" s="404" t="s">
        <v>321</v>
      </c>
      <c r="B83" s="428"/>
      <c r="C83" s="429"/>
      <c r="D83" s="441"/>
      <c r="E83" s="442" t="s">
        <v>445</v>
      </c>
      <c r="F83" s="443" t="s">
        <v>446</v>
      </c>
      <c r="G83" s="436">
        <v>185000</v>
      </c>
      <c r="H83" s="436">
        <v>94401</v>
      </c>
      <c r="I83" s="436">
        <v>8608</v>
      </c>
      <c r="J83" s="436">
        <v>60339</v>
      </c>
      <c r="K83" s="450">
        <f t="shared" si="2"/>
        <v>32.615675675675675</v>
      </c>
      <c r="L83" s="450">
        <f t="shared" si="2"/>
        <v>63.9177551085264</v>
      </c>
    </row>
    <row r="84" spans="1:12" ht="18.95" customHeight="1" x14ac:dyDescent="0.2">
      <c r="A84" s="404" t="s">
        <v>447</v>
      </c>
      <c r="B84" s="428"/>
      <c r="C84" s="429"/>
      <c r="D84" s="441"/>
      <c r="E84" s="442" t="s">
        <v>448</v>
      </c>
      <c r="F84" s="443" t="s">
        <v>449</v>
      </c>
      <c r="G84" s="436">
        <v>0</v>
      </c>
      <c r="H84" s="436">
        <v>0</v>
      </c>
      <c r="I84" s="436">
        <v>0</v>
      </c>
      <c r="J84" s="436">
        <v>35</v>
      </c>
      <c r="K84" s="450">
        <v>0</v>
      </c>
      <c r="L84" s="450">
        <v>0</v>
      </c>
    </row>
    <row r="85" spans="1:12" ht="18.95" customHeight="1" x14ac:dyDescent="0.2">
      <c r="A85" s="404" t="s">
        <v>321</v>
      </c>
      <c r="B85" s="428"/>
      <c r="C85" s="429"/>
      <c r="D85" s="441"/>
      <c r="E85" s="442" t="s">
        <v>450</v>
      </c>
      <c r="F85" s="443" t="s">
        <v>451</v>
      </c>
      <c r="G85" s="436">
        <v>50000</v>
      </c>
      <c r="H85" s="436">
        <v>50000</v>
      </c>
      <c r="I85" s="436">
        <v>-1</v>
      </c>
      <c r="J85" s="436">
        <v>37096</v>
      </c>
      <c r="K85" s="450">
        <f t="shared" ref="K85:L97" si="3">SUM($J85/G85)*100</f>
        <v>74.192000000000007</v>
      </c>
      <c r="L85" s="450">
        <f t="shared" si="3"/>
        <v>74.192000000000007</v>
      </c>
    </row>
    <row r="86" spans="1:12" s="461" customFormat="1" ht="18.95" hidden="1" customHeight="1" x14ac:dyDescent="0.2">
      <c r="A86" s="453" t="s">
        <v>321</v>
      </c>
      <c r="B86" s="454"/>
      <c r="C86" s="455"/>
      <c r="D86" s="469"/>
      <c r="E86" s="470" t="s">
        <v>452</v>
      </c>
      <c r="F86" s="471" t="s">
        <v>453</v>
      </c>
      <c r="G86" s="459">
        <v>0</v>
      </c>
      <c r="H86" s="459">
        <v>0</v>
      </c>
      <c r="I86" s="459"/>
      <c r="J86" s="459"/>
      <c r="K86" s="450" t="e">
        <f t="shared" si="3"/>
        <v>#DIV/0!</v>
      </c>
      <c r="L86" s="450" t="e">
        <f t="shared" si="3"/>
        <v>#DIV/0!</v>
      </c>
    </row>
    <row r="87" spans="1:12" ht="18.95" customHeight="1" x14ac:dyDescent="0.2">
      <c r="A87" s="404" t="s">
        <v>321</v>
      </c>
      <c r="B87" s="428"/>
      <c r="C87" s="429"/>
      <c r="D87" s="441"/>
      <c r="E87" s="442" t="s">
        <v>454</v>
      </c>
      <c r="F87" s="443" t="s">
        <v>455</v>
      </c>
      <c r="G87" s="436">
        <v>1560513</v>
      </c>
      <c r="H87" s="436">
        <v>751272</v>
      </c>
      <c r="I87" s="436">
        <v>34011</v>
      </c>
      <c r="J87" s="436">
        <v>466128</v>
      </c>
      <c r="K87" s="450">
        <f t="shared" si="3"/>
        <v>29.870177307077867</v>
      </c>
      <c r="L87" s="450">
        <f t="shared" si="3"/>
        <v>62.045171389323706</v>
      </c>
    </row>
    <row r="88" spans="1:12" ht="18.95" customHeight="1" x14ac:dyDescent="0.2">
      <c r="A88" s="404" t="s">
        <v>321</v>
      </c>
      <c r="B88" s="428"/>
      <c r="C88" s="429"/>
      <c r="D88" s="441"/>
      <c r="E88" s="442" t="s">
        <v>456</v>
      </c>
      <c r="F88" s="443" t="s">
        <v>457</v>
      </c>
      <c r="G88" s="436">
        <v>86828</v>
      </c>
      <c r="H88" s="436">
        <v>44764</v>
      </c>
      <c r="I88" s="436">
        <v>4808</v>
      </c>
      <c r="J88" s="436">
        <v>79534</v>
      </c>
      <c r="K88" s="450">
        <f t="shared" si="3"/>
        <v>91.599484037407279</v>
      </c>
      <c r="L88" s="450">
        <f t="shared" si="3"/>
        <v>177.67402376910019</v>
      </c>
    </row>
    <row r="89" spans="1:12" ht="18.95" customHeight="1" x14ac:dyDescent="0.25">
      <c r="A89" s="391" t="s">
        <v>321</v>
      </c>
      <c r="B89" s="412"/>
      <c r="C89" s="425" t="s">
        <v>458</v>
      </c>
      <c r="D89" s="413"/>
      <c r="E89" s="426"/>
      <c r="F89" s="415" t="s">
        <v>459</v>
      </c>
      <c r="G89" s="472">
        <f>SUM(G90+G96)</f>
        <v>1513000</v>
      </c>
      <c r="H89" s="472">
        <f>SUM(H90+H96)</f>
        <v>932400</v>
      </c>
      <c r="I89" s="472">
        <f>SUM(I90+I96)</f>
        <v>88791</v>
      </c>
      <c r="J89" s="472">
        <f>SUM(J90+J96)</f>
        <v>707328</v>
      </c>
      <c r="K89" s="397">
        <f t="shared" si="3"/>
        <v>46.750033046926639</v>
      </c>
      <c r="L89" s="397">
        <f t="shared" si="3"/>
        <v>75.861003861003866</v>
      </c>
    </row>
    <row r="90" spans="1:12" ht="18.95" customHeight="1" x14ac:dyDescent="0.2">
      <c r="A90" s="398" t="s">
        <v>321</v>
      </c>
      <c r="B90" s="428"/>
      <c r="C90" s="429"/>
      <c r="D90" s="399" t="s">
        <v>460</v>
      </c>
      <c r="E90" s="430"/>
      <c r="F90" s="401" t="s">
        <v>461</v>
      </c>
      <c r="G90" s="431">
        <f>SUM(G91:G95)</f>
        <v>1472680</v>
      </c>
      <c r="H90" s="431">
        <f>SUM(H91:H95)</f>
        <v>892080</v>
      </c>
      <c r="I90" s="431">
        <f>SUM(I91:I95)</f>
        <v>88791</v>
      </c>
      <c r="J90" s="431">
        <f>SUM(J91:J95)</f>
        <v>672971</v>
      </c>
      <c r="K90" s="403">
        <f t="shared" si="3"/>
        <v>45.697028546595327</v>
      </c>
      <c r="L90" s="403">
        <f t="shared" si="3"/>
        <v>75.438413595193254</v>
      </c>
    </row>
    <row r="91" spans="1:12" ht="18.95" customHeight="1" x14ac:dyDescent="0.2">
      <c r="A91" s="404" t="s">
        <v>321</v>
      </c>
      <c r="B91" s="428"/>
      <c r="C91" s="429"/>
      <c r="D91" s="441"/>
      <c r="E91" s="442" t="s">
        <v>462</v>
      </c>
      <c r="F91" s="443" t="s">
        <v>463</v>
      </c>
      <c r="G91" s="436">
        <v>938775</v>
      </c>
      <c r="H91" s="468">
        <v>583065</v>
      </c>
      <c r="I91" s="468">
        <v>53694</v>
      </c>
      <c r="J91" s="468">
        <v>418827</v>
      </c>
      <c r="K91" s="411">
        <f t="shared" si="3"/>
        <v>44.614204681632977</v>
      </c>
      <c r="L91" s="411">
        <f t="shared" si="3"/>
        <v>71.831956985927818</v>
      </c>
    </row>
    <row r="92" spans="1:12" ht="18.95" customHeight="1" x14ac:dyDescent="0.2">
      <c r="A92" s="404" t="s">
        <v>321</v>
      </c>
      <c r="B92" s="428"/>
      <c r="C92" s="429"/>
      <c r="D92" s="441"/>
      <c r="E92" s="442" t="s">
        <v>464</v>
      </c>
      <c r="F92" s="443" t="s">
        <v>465</v>
      </c>
      <c r="G92" s="436">
        <v>194290</v>
      </c>
      <c r="H92" s="468">
        <v>123143</v>
      </c>
      <c r="I92" s="468">
        <v>15028</v>
      </c>
      <c r="J92" s="468">
        <v>85587</v>
      </c>
      <c r="K92" s="411">
        <f t="shared" si="3"/>
        <v>44.051160636162443</v>
      </c>
      <c r="L92" s="411">
        <f t="shared" si="3"/>
        <v>69.502123547420481</v>
      </c>
    </row>
    <row r="93" spans="1:12" ht="18.95" customHeight="1" x14ac:dyDescent="0.2">
      <c r="A93" s="404" t="s">
        <v>321</v>
      </c>
      <c r="B93" s="428"/>
      <c r="C93" s="429"/>
      <c r="D93" s="441"/>
      <c r="E93" s="442" t="s">
        <v>466</v>
      </c>
      <c r="F93" s="443" t="s">
        <v>467</v>
      </c>
      <c r="G93" s="436">
        <v>22000</v>
      </c>
      <c r="H93" s="468">
        <v>10540</v>
      </c>
      <c r="I93" s="468">
        <v>1532</v>
      </c>
      <c r="J93" s="468">
        <v>8500</v>
      </c>
      <c r="K93" s="411">
        <f t="shared" si="3"/>
        <v>38.636363636363633</v>
      </c>
      <c r="L93" s="411">
        <f t="shared" si="3"/>
        <v>80.645161290322577</v>
      </c>
    </row>
    <row r="94" spans="1:12" ht="18.75" customHeight="1" x14ac:dyDescent="0.2">
      <c r="A94" s="404" t="s">
        <v>321</v>
      </c>
      <c r="B94" s="428"/>
      <c r="C94" s="429"/>
      <c r="D94" s="441"/>
      <c r="E94" s="442" t="s">
        <v>468</v>
      </c>
      <c r="F94" s="443" t="s">
        <v>469</v>
      </c>
      <c r="G94" s="436">
        <v>317615</v>
      </c>
      <c r="H94" s="468">
        <v>175332</v>
      </c>
      <c r="I94" s="468">
        <v>18537</v>
      </c>
      <c r="J94" s="468">
        <v>160057</v>
      </c>
      <c r="K94" s="411">
        <f t="shared" si="3"/>
        <v>50.393400815452672</v>
      </c>
      <c r="L94" s="411">
        <f t="shared" si="3"/>
        <v>91.287956562407331</v>
      </c>
    </row>
    <row r="95" spans="1:12" ht="18.95" hidden="1" customHeight="1" x14ac:dyDescent="0.2">
      <c r="A95" s="404" t="s">
        <v>321</v>
      </c>
      <c r="B95" s="428"/>
      <c r="C95" s="429"/>
      <c r="D95" s="441"/>
      <c r="E95" s="442" t="s">
        <v>470</v>
      </c>
      <c r="F95" s="443" t="s">
        <v>471</v>
      </c>
      <c r="G95" s="436">
        <v>0</v>
      </c>
      <c r="H95" s="436"/>
      <c r="I95" s="436">
        <v>0</v>
      </c>
      <c r="J95" s="436">
        <v>0</v>
      </c>
      <c r="K95" s="411" t="e">
        <f t="shared" si="3"/>
        <v>#DIV/0!</v>
      </c>
      <c r="L95" s="411" t="e">
        <f t="shared" si="3"/>
        <v>#DIV/0!</v>
      </c>
    </row>
    <row r="96" spans="1:12" ht="18.95" customHeight="1" x14ac:dyDescent="0.2">
      <c r="A96" s="398" t="s">
        <v>321</v>
      </c>
      <c r="B96" s="428"/>
      <c r="C96" s="429"/>
      <c r="D96" s="399" t="s">
        <v>472</v>
      </c>
      <c r="E96" s="442"/>
      <c r="F96" s="401" t="s">
        <v>473</v>
      </c>
      <c r="G96" s="431">
        <f>SUM(G97)</f>
        <v>40320</v>
      </c>
      <c r="H96" s="431">
        <f>SUM(H97)</f>
        <v>40320</v>
      </c>
      <c r="I96" s="431">
        <f>SUM(I97)</f>
        <v>0</v>
      </c>
      <c r="J96" s="431">
        <f>SUM(J97)</f>
        <v>34357</v>
      </c>
      <c r="K96" s="403">
        <f t="shared" si="3"/>
        <v>85.210813492063494</v>
      </c>
      <c r="L96" s="403">
        <f t="shared" si="3"/>
        <v>85.210813492063494</v>
      </c>
    </row>
    <row r="97" spans="1:12" ht="18.95" customHeight="1" x14ac:dyDescent="0.2">
      <c r="A97" s="404" t="s">
        <v>321</v>
      </c>
      <c r="B97" s="428"/>
      <c r="C97" s="429"/>
      <c r="D97" s="441"/>
      <c r="E97" s="442" t="s">
        <v>474</v>
      </c>
      <c r="F97" s="443" t="s">
        <v>475</v>
      </c>
      <c r="G97" s="436">
        <v>40320</v>
      </c>
      <c r="H97" s="436">
        <v>40320</v>
      </c>
      <c r="I97" s="436">
        <v>0</v>
      </c>
      <c r="J97" s="436">
        <v>34357</v>
      </c>
      <c r="K97" s="411">
        <f t="shared" si="3"/>
        <v>85.210813492063494</v>
      </c>
      <c r="L97" s="411">
        <f t="shared" si="3"/>
        <v>85.210813492063494</v>
      </c>
    </row>
    <row r="98" spans="1:12" ht="15" thickBot="1" x14ac:dyDescent="0.25">
      <c r="A98" s="473"/>
      <c r="B98" s="474"/>
      <c r="C98" s="475"/>
      <c r="D98" s="475"/>
      <c r="E98" s="476"/>
      <c r="F98" s="477"/>
      <c r="G98" s="478"/>
      <c r="H98" s="478"/>
      <c r="I98" s="478"/>
      <c r="J98" s="478"/>
      <c r="K98" s="479"/>
      <c r="L98" s="479"/>
    </row>
    <row r="99" spans="1:12" x14ac:dyDescent="0.2">
      <c r="B99" s="480"/>
      <c r="C99" s="480"/>
      <c r="D99" s="480"/>
      <c r="E99" s="480"/>
      <c r="F99" s="480"/>
    </row>
    <row r="100" spans="1:12" x14ac:dyDescent="0.2">
      <c r="B100" s="480"/>
      <c r="C100" s="480"/>
      <c r="D100" s="480"/>
      <c r="E100" s="480"/>
      <c r="F100" s="480"/>
    </row>
    <row r="101" spans="1:12" x14ac:dyDescent="0.2">
      <c r="B101" s="480"/>
      <c r="C101" s="480"/>
      <c r="D101" s="480"/>
      <c r="E101" s="480"/>
      <c r="F101" s="480"/>
    </row>
    <row r="102" spans="1:12" x14ac:dyDescent="0.2">
      <c r="B102" s="480"/>
      <c r="C102" s="480"/>
      <c r="D102" s="480"/>
      <c r="E102" s="480"/>
      <c r="F102" s="480"/>
    </row>
    <row r="103" spans="1:12" x14ac:dyDescent="0.2">
      <c r="B103" s="480"/>
      <c r="C103" s="480"/>
      <c r="D103" s="480"/>
      <c r="E103" s="480"/>
      <c r="F103" s="480"/>
    </row>
    <row r="104" spans="1:12" x14ac:dyDescent="0.2">
      <c r="B104" s="480"/>
      <c r="C104" s="480"/>
      <c r="D104" s="480"/>
      <c r="E104" s="480"/>
      <c r="F104" s="480"/>
    </row>
    <row r="105" spans="1:12" x14ac:dyDescent="0.2">
      <c r="B105" s="480"/>
      <c r="C105" s="480"/>
      <c r="D105" s="480"/>
      <c r="E105" s="480"/>
      <c r="F105" s="480"/>
    </row>
    <row r="106" spans="1:12" x14ac:dyDescent="0.2">
      <c r="B106" s="480"/>
      <c r="C106" s="480"/>
      <c r="D106" s="480"/>
      <c r="E106" s="480"/>
      <c r="F106" s="480"/>
    </row>
    <row r="107" spans="1:12" x14ac:dyDescent="0.2">
      <c r="B107" s="480"/>
      <c r="C107" s="480"/>
      <c r="D107" s="480"/>
      <c r="E107" s="480"/>
      <c r="F107" s="480"/>
    </row>
    <row r="108" spans="1:12" x14ac:dyDescent="0.2">
      <c r="B108" s="480"/>
      <c r="C108" s="480"/>
      <c r="D108" s="480"/>
      <c r="E108" s="480"/>
      <c r="F108" s="480"/>
    </row>
    <row r="109" spans="1:12" x14ac:dyDescent="0.2">
      <c r="B109" s="480"/>
      <c r="C109" s="480"/>
      <c r="D109" s="480"/>
      <c r="E109" s="480"/>
      <c r="F109" s="480"/>
    </row>
    <row r="110" spans="1:12" x14ac:dyDescent="0.2">
      <c r="B110" s="480"/>
      <c r="C110" s="480"/>
      <c r="D110" s="480"/>
      <c r="E110" s="480"/>
      <c r="F110" s="480"/>
    </row>
    <row r="111" spans="1:12" x14ac:dyDescent="0.2">
      <c r="B111" s="480"/>
      <c r="C111" s="480"/>
      <c r="D111" s="480"/>
      <c r="E111" s="480"/>
      <c r="F111" s="480"/>
    </row>
    <row r="112" spans="1:12" x14ac:dyDescent="0.2">
      <c r="B112" s="480"/>
      <c r="C112" s="480"/>
      <c r="D112" s="480"/>
      <c r="E112" s="480"/>
      <c r="F112" s="480"/>
    </row>
    <row r="113" spans="2:6" x14ac:dyDescent="0.2">
      <c r="B113" s="480"/>
      <c r="C113" s="480"/>
      <c r="D113" s="480"/>
      <c r="E113" s="480"/>
      <c r="F113" s="480"/>
    </row>
    <row r="114" spans="2:6" x14ac:dyDescent="0.2">
      <c r="B114" s="480"/>
      <c r="C114" s="480"/>
      <c r="D114" s="480"/>
      <c r="E114" s="480"/>
      <c r="F114" s="480"/>
    </row>
    <row r="115" spans="2:6" x14ac:dyDescent="0.2">
      <c r="B115" s="480"/>
      <c r="C115" s="480"/>
      <c r="D115" s="480"/>
      <c r="E115" s="480"/>
      <c r="F115" s="480"/>
    </row>
    <row r="116" spans="2:6" x14ac:dyDescent="0.2">
      <c r="B116" s="480"/>
      <c r="C116" s="480"/>
      <c r="D116" s="480"/>
      <c r="E116" s="480"/>
      <c r="F116" s="480"/>
    </row>
    <row r="117" spans="2:6" x14ac:dyDescent="0.2">
      <c r="B117" s="480"/>
      <c r="C117" s="480"/>
      <c r="D117" s="480"/>
      <c r="E117" s="480"/>
      <c r="F117" s="480"/>
    </row>
    <row r="118" spans="2:6" x14ac:dyDescent="0.2">
      <c r="B118" s="480"/>
      <c r="C118" s="480"/>
      <c r="D118" s="480"/>
      <c r="E118" s="480"/>
      <c r="F118" s="480"/>
    </row>
    <row r="119" spans="2:6" x14ac:dyDescent="0.2">
      <c r="B119" s="480"/>
      <c r="C119" s="480"/>
      <c r="D119" s="480"/>
      <c r="E119" s="480"/>
      <c r="F119" s="480"/>
    </row>
    <row r="120" spans="2:6" x14ac:dyDescent="0.2">
      <c r="B120" s="480"/>
      <c r="C120" s="480"/>
      <c r="D120" s="480"/>
      <c r="E120" s="480"/>
      <c r="F120" s="480"/>
    </row>
    <row r="121" spans="2:6" x14ac:dyDescent="0.2">
      <c r="B121" s="480"/>
      <c r="C121" s="480"/>
      <c r="D121" s="480"/>
      <c r="E121" s="480"/>
      <c r="F121" s="480"/>
    </row>
    <row r="122" spans="2:6" x14ac:dyDescent="0.2">
      <c r="B122" s="480"/>
      <c r="C122" s="480"/>
      <c r="D122" s="480"/>
      <c r="E122" s="480"/>
      <c r="F122" s="480"/>
    </row>
    <row r="123" spans="2:6" x14ac:dyDescent="0.2">
      <c r="B123" s="480"/>
      <c r="C123" s="480"/>
      <c r="D123" s="480"/>
      <c r="E123" s="480"/>
      <c r="F123" s="480"/>
    </row>
    <row r="124" spans="2:6" x14ac:dyDescent="0.2">
      <c r="B124" s="480"/>
      <c r="C124" s="480"/>
      <c r="D124" s="480"/>
      <c r="E124" s="480"/>
      <c r="F124" s="480"/>
    </row>
    <row r="125" spans="2:6" x14ac:dyDescent="0.2">
      <c r="B125" s="480"/>
      <c r="C125" s="480"/>
      <c r="D125" s="480"/>
      <c r="E125" s="480"/>
      <c r="F125" s="480"/>
    </row>
    <row r="126" spans="2:6" x14ac:dyDescent="0.2">
      <c r="B126" s="480"/>
      <c r="C126" s="480"/>
      <c r="D126" s="480"/>
      <c r="E126" s="480"/>
      <c r="F126" s="480"/>
    </row>
    <row r="127" spans="2:6" x14ac:dyDescent="0.2">
      <c r="B127" s="480"/>
      <c r="C127" s="480"/>
      <c r="D127" s="480"/>
      <c r="E127" s="480"/>
      <c r="F127" s="480"/>
    </row>
    <row r="128" spans="2:6" x14ac:dyDescent="0.2">
      <c r="B128" s="480"/>
      <c r="C128" s="480"/>
      <c r="D128" s="480"/>
      <c r="E128" s="480"/>
      <c r="F128" s="480"/>
    </row>
    <row r="129" spans="2:6" x14ac:dyDescent="0.2">
      <c r="B129" s="480"/>
      <c r="C129" s="480"/>
      <c r="D129" s="480"/>
      <c r="E129" s="480"/>
      <c r="F129" s="480"/>
    </row>
    <row r="130" spans="2:6" x14ac:dyDescent="0.2">
      <c r="B130" s="480"/>
      <c r="C130" s="480"/>
      <c r="D130" s="480"/>
      <c r="E130" s="480"/>
      <c r="F130" s="480"/>
    </row>
    <row r="131" spans="2:6" x14ac:dyDescent="0.2">
      <c r="B131" s="480"/>
      <c r="C131" s="480"/>
      <c r="D131" s="480"/>
      <c r="E131" s="480"/>
      <c r="F131" s="480"/>
    </row>
    <row r="132" spans="2:6" x14ac:dyDescent="0.2">
      <c r="B132" s="480"/>
      <c r="C132" s="480"/>
      <c r="D132" s="480"/>
      <c r="E132" s="480"/>
      <c r="F132" s="480"/>
    </row>
    <row r="133" spans="2:6" x14ac:dyDescent="0.2">
      <c r="B133" s="480"/>
      <c r="C133" s="480"/>
      <c r="D133" s="480"/>
      <c r="E133" s="480"/>
      <c r="F133" s="480"/>
    </row>
    <row r="134" spans="2:6" x14ac:dyDescent="0.2">
      <c r="B134" s="480"/>
      <c r="C134" s="480"/>
      <c r="D134" s="480"/>
      <c r="E134" s="480"/>
      <c r="F134" s="480"/>
    </row>
    <row r="135" spans="2:6" x14ac:dyDescent="0.2">
      <c r="B135" s="480"/>
      <c r="C135" s="480"/>
      <c r="D135" s="480"/>
      <c r="E135" s="480"/>
      <c r="F135" s="480"/>
    </row>
    <row r="136" spans="2:6" x14ac:dyDescent="0.2">
      <c r="B136" s="480"/>
      <c r="C136" s="480"/>
      <c r="D136" s="480"/>
      <c r="E136" s="480"/>
      <c r="F136" s="480"/>
    </row>
    <row r="137" spans="2:6" x14ac:dyDescent="0.2">
      <c r="B137" s="480"/>
      <c r="C137" s="480"/>
      <c r="D137" s="480"/>
      <c r="E137" s="480"/>
      <c r="F137" s="480"/>
    </row>
    <row r="138" spans="2:6" x14ac:dyDescent="0.2">
      <c r="B138" s="480"/>
      <c r="C138" s="480"/>
      <c r="D138" s="480"/>
      <c r="E138" s="480"/>
      <c r="F138" s="480"/>
    </row>
    <row r="139" spans="2:6" x14ac:dyDescent="0.2">
      <c r="B139" s="480"/>
      <c r="C139" s="480"/>
      <c r="D139" s="480"/>
      <c r="E139" s="480"/>
      <c r="F139" s="480"/>
    </row>
    <row r="140" spans="2:6" x14ac:dyDescent="0.2">
      <c r="B140" s="480"/>
      <c r="C140" s="480"/>
      <c r="D140" s="480"/>
      <c r="E140" s="480"/>
      <c r="F140" s="480"/>
    </row>
    <row r="141" spans="2:6" x14ac:dyDescent="0.2">
      <c r="B141" s="480"/>
      <c r="C141" s="480"/>
      <c r="D141" s="480"/>
      <c r="E141" s="480"/>
      <c r="F141" s="480"/>
    </row>
    <row r="142" spans="2:6" x14ac:dyDescent="0.2">
      <c r="B142" s="480"/>
      <c r="C142" s="480"/>
      <c r="D142" s="480"/>
      <c r="E142" s="480"/>
      <c r="F142" s="480"/>
    </row>
    <row r="143" spans="2:6" x14ac:dyDescent="0.2">
      <c r="B143" s="480"/>
      <c r="C143" s="480"/>
      <c r="D143" s="480"/>
      <c r="E143" s="480"/>
      <c r="F143" s="480"/>
    </row>
    <row r="144" spans="2:6" x14ac:dyDescent="0.2">
      <c r="B144" s="480"/>
      <c r="C144" s="480"/>
      <c r="D144" s="480"/>
      <c r="E144" s="480"/>
      <c r="F144" s="480"/>
    </row>
    <row r="145" spans="2:6" x14ac:dyDescent="0.2">
      <c r="B145" s="480"/>
      <c r="C145" s="480"/>
      <c r="D145" s="480"/>
      <c r="E145" s="480"/>
      <c r="F145" s="480"/>
    </row>
    <row r="146" spans="2:6" x14ac:dyDescent="0.2">
      <c r="B146" s="480"/>
      <c r="C146" s="480"/>
      <c r="D146" s="480"/>
      <c r="E146" s="480"/>
      <c r="F146" s="480"/>
    </row>
    <row r="147" spans="2:6" x14ac:dyDescent="0.2">
      <c r="B147" s="480"/>
      <c r="C147" s="480"/>
      <c r="D147" s="480"/>
      <c r="E147" s="480"/>
      <c r="F147" s="480"/>
    </row>
    <row r="148" spans="2:6" x14ac:dyDescent="0.2">
      <c r="B148" s="480"/>
      <c r="C148" s="480"/>
      <c r="D148" s="480"/>
      <c r="E148" s="480"/>
      <c r="F148" s="480"/>
    </row>
    <row r="149" spans="2:6" x14ac:dyDescent="0.2">
      <c r="B149" s="480"/>
      <c r="C149" s="480"/>
      <c r="D149" s="480"/>
      <c r="E149" s="480"/>
      <c r="F149" s="480"/>
    </row>
    <row r="150" spans="2:6" x14ac:dyDescent="0.2">
      <c r="B150" s="480"/>
      <c r="C150" s="480"/>
      <c r="D150" s="480"/>
      <c r="E150" s="480"/>
      <c r="F150" s="480"/>
    </row>
    <row r="151" spans="2:6" x14ac:dyDescent="0.2">
      <c r="B151" s="480"/>
      <c r="C151" s="480"/>
      <c r="D151" s="480"/>
      <c r="E151" s="480"/>
      <c r="F151" s="480"/>
    </row>
    <row r="152" spans="2:6" x14ac:dyDescent="0.2">
      <c r="B152" s="480"/>
      <c r="C152" s="480"/>
      <c r="D152" s="480"/>
      <c r="E152" s="480"/>
      <c r="F152" s="480"/>
    </row>
    <row r="153" spans="2:6" x14ac:dyDescent="0.2">
      <c r="B153" s="480"/>
      <c r="C153" s="480"/>
      <c r="D153" s="480"/>
      <c r="E153" s="480"/>
      <c r="F153" s="480"/>
    </row>
    <row r="154" spans="2:6" x14ac:dyDescent="0.2">
      <c r="B154" s="480"/>
      <c r="C154" s="480"/>
      <c r="D154" s="480"/>
      <c r="E154" s="480"/>
      <c r="F154" s="480"/>
    </row>
    <row r="155" spans="2:6" x14ac:dyDescent="0.2">
      <c r="B155" s="480"/>
      <c r="C155" s="480"/>
      <c r="D155" s="480"/>
      <c r="E155" s="480"/>
      <c r="F155" s="480"/>
    </row>
    <row r="156" spans="2:6" x14ac:dyDescent="0.2">
      <c r="B156" s="480"/>
      <c r="C156" s="480"/>
      <c r="D156" s="480"/>
      <c r="E156" s="480"/>
      <c r="F156" s="480"/>
    </row>
    <row r="157" spans="2:6" x14ac:dyDescent="0.2">
      <c r="B157" s="480"/>
      <c r="C157" s="480"/>
      <c r="D157" s="480"/>
      <c r="E157" s="480"/>
      <c r="F157" s="480"/>
    </row>
    <row r="158" spans="2:6" x14ac:dyDescent="0.2">
      <c r="B158" s="480"/>
      <c r="C158" s="480"/>
      <c r="D158" s="480"/>
      <c r="E158" s="480"/>
      <c r="F158" s="480"/>
    </row>
    <row r="159" spans="2:6" x14ac:dyDescent="0.2">
      <c r="B159" s="480"/>
      <c r="C159" s="480"/>
      <c r="D159" s="480"/>
      <c r="E159" s="480"/>
      <c r="F159" s="480"/>
    </row>
    <row r="160" spans="2:6" x14ac:dyDescent="0.2">
      <c r="B160" s="480"/>
      <c r="C160" s="480"/>
      <c r="D160" s="480"/>
      <c r="E160" s="480"/>
      <c r="F160" s="480"/>
    </row>
    <row r="161" spans="2:6" x14ac:dyDescent="0.2">
      <c r="B161" s="480"/>
      <c r="C161" s="480"/>
      <c r="D161" s="480"/>
      <c r="E161" s="480"/>
      <c r="F161" s="480"/>
    </row>
    <row r="162" spans="2:6" x14ac:dyDescent="0.2">
      <c r="B162" s="480"/>
      <c r="C162" s="480"/>
      <c r="D162" s="480"/>
      <c r="E162" s="480"/>
      <c r="F162" s="480"/>
    </row>
    <row r="163" spans="2:6" x14ac:dyDescent="0.2">
      <c r="B163" s="480"/>
      <c r="C163" s="480"/>
      <c r="D163" s="480"/>
      <c r="E163" s="480"/>
      <c r="F163" s="480"/>
    </row>
    <row r="164" spans="2:6" x14ac:dyDescent="0.2">
      <c r="B164" s="480"/>
      <c r="C164" s="480"/>
      <c r="D164" s="480"/>
      <c r="E164" s="480"/>
      <c r="F164" s="480"/>
    </row>
    <row r="165" spans="2:6" x14ac:dyDescent="0.2">
      <c r="B165" s="480"/>
      <c r="C165" s="480"/>
      <c r="D165" s="480"/>
      <c r="E165" s="480"/>
      <c r="F165" s="480"/>
    </row>
    <row r="166" spans="2:6" x14ac:dyDescent="0.2">
      <c r="B166" s="480"/>
      <c r="C166" s="480"/>
      <c r="D166" s="480"/>
      <c r="E166" s="480"/>
      <c r="F166" s="480"/>
    </row>
    <row r="167" spans="2:6" x14ac:dyDescent="0.2">
      <c r="B167" s="480"/>
      <c r="C167" s="480"/>
      <c r="D167" s="480"/>
      <c r="E167" s="480"/>
      <c r="F167" s="480"/>
    </row>
    <row r="168" spans="2:6" x14ac:dyDescent="0.2">
      <c r="B168" s="480"/>
      <c r="C168" s="480"/>
      <c r="D168" s="480"/>
      <c r="E168" s="480"/>
      <c r="F168" s="480"/>
    </row>
    <row r="169" spans="2:6" x14ac:dyDescent="0.2">
      <c r="B169" s="480"/>
      <c r="C169" s="480"/>
      <c r="D169" s="480"/>
      <c r="E169" s="480"/>
      <c r="F169" s="480"/>
    </row>
    <row r="170" spans="2:6" x14ac:dyDescent="0.2">
      <c r="B170" s="480"/>
      <c r="C170" s="480"/>
      <c r="D170" s="480"/>
      <c r="E170" s="480"/>
      <c r="F170" s="480"/>
    </row>
    <row r="171" spans="2:6" x14ac:dyDescent="0.2">
      <c r="B171" s="480"/>
      <c r="C171" s="480"/>
      <c r="D171" s="480"/>
      <c r="E171" s="480"/>
      <c r="F171" s="480"/>
    </row>
    <row r="172" spans="2:6" x14ac:dyDescent="0.2">
      <c r="B172" s="480"/>
      <c r="C172" s="480"/>
      <c r="D172" s="480"/>
      <c r="E172" s="480"/>
      <c r="F172" s="480"/>
    </row>
    <row r="173" spans="2:6" x14ac:dyDescent="0.2">
      <c r="B173" s="480"/>
      <c r="C173" s="480"/>
      <c r="D173" s="480"/>
      <c r="E173" s="480"/>
      <c r="F173" s="480"/>
    </row>
    <row r="174" spans="2:6" x14ac:dyDescent="0.2">
      <c r="B174" s="480"/>
      <c r="C174" s="480"/>
      <c r="D174" s="480"/>
      <c r="E174" s="480"/>
      <c r="F174" s="480"/>
    </row>
    <row r="175" spans="2:6" x14ac:dyDescent="0.2">
      <c r="B175" s="480"/>
      <c r="C175" s="480"/>
      <c r="D175" s="480"/>
      <c r="E175" s="480"/>
      <c r="F175" s="480"/>
    </row>
    <row r="176" spans="2:6" x14ac:dyDescent="0.2">
      <c r="B176" s="480"/>
      <c r="C176" s="480"/>
      <c r="D176" s="480"/>
      <c r="E176" s="480"/>
      <c r="F176" s="480"/>
    </row>
    <row r="177" spans="2:6" x14ac:dyDescent="0.2">
      <c r="B177" s="480"/>
      <c r="C177" s="480"/>
      <c r="D177" s="480"/>
      <c r="E177" s="480"/>
      <c r="F177" s="480"/>
    </row>
    <row r="178" spans="2:6" x14ac:dyDescent="0.2">
      <c r="B178" s="480"/>
      <c r="C178" s="480"/>
      <c r="D178" s="480"/>
      <c r="E178" s="480"/>
      <c r="F178" s="480"/>
    </row>
    <row r="179" spans="2:6" x14ac:dyDescent="0.2">
      <c r="B179" s="480"/>
      <c r="C179" s="480"/>
      <c r="D179" s="480"/>
      <c r="E179" s="480"/>
      <c r="F179" s="480"/>
    </row>
    <row r="180" spans="2:6" x14ac:dyDescent="0.2">
      <c r="B180" s="480"/>
      <c r="C180" s="480"/>
      <c r="D180" s="480"/>
      <c r="E180" s="480"/>
      <c r="F180" s="480"/>
    </row>
    <row r="181" spans="2:6" x14ac:dyDescent="0.2">
      <c r="B181" s="480"/>
      <c r="C181" s="480"/>
      <c r="D181" s="480"/>
      <c r="E181" s="480"/>
      <c r="F181" s="480"/>
    </row>
    <row r="182" spans="2:6" x14ac:dyDescent="0.2">
      <c r="B182" s="480"/>
      <c r="C182" s="480"/>
      <c r="D182" s="480"/>
      <c r="E182" s="480"/>
      <c r="F182" s="480"/>
    </row>
    <row r="183" spans="2:6" x14ac:dyDescent="0.2">
      <c r="B183" s="480"/>
      <c r="C183" s="480"/>
      <c r="D183" s="480"/>
      <c r="E183" s="480"/>
      <c r="F183" s="480"/>
    </row>
    <row r="184" spans="2:6" x14ac:dyDescent="0.2">
      <c r="B184" s="480"/>
      <c r="C184" s="480"/>
      <c r="D184" s="480"/>
      <c r="E184" s="480"/>
      <c r="F184" s="480"/>
    </row>
    <row r="185" spans="2:6" x14ac:dyDescent="0.2">
      <c r="B185" s="480"/>
      <c r="C185" s="480"/>
      <c r="D185" s="480"/>
      <c r="E185" s="480"/>
      <c r="F185" s="480"/>
    </row>
    <row r="186" spans="2:6" x14ac:dyDescent="0.2">
      <c r="B186" s="480"/>
      <c r="C186" s="480"/>
      <c r="D186" s="480"/>
      <c r="E186" s="480"/>
      <c r="F186" s="480"/>
    </row>
    <row r="187" spans="2:6" x14ac:dyDescent="0.2">
      <c r="B187" s="480"/>
      <c r="C187" s="480"/>
      <c r="D187" s="480"/>
      <c r="E187" s="480"/>
      <c r="F187" s="480"/>
    </row>
    <row r="188" spans="2:6" x14ac:dyDescent="0.2">
      <c r="B188" s="480"/>
      <c r="C188" s="480"/>
      <c r="D188" s="480"/>
      <c r="E188" s="480"/>
      <c r="F188" s="480"/>
    </row>
    <row r="189" spans="2:6" x14ac:dyDescent="0.2">
      <c r="B189" s="480"/>
      <c r="C189" s="480"/>
      <c r="D189" s="480"/>
      <c r="E189" s="480"/>
      <c r="F189" s="480"/>
    </row>
    <row r="190" spans="2:6" x14ac:dyDescent="0.2">
      <c r="B190" s="480"/>
      <c r="C190" s="480"/>
      <c r="D190" s="480"/>
      <c r="E190" s="480"/>
      <c r="F190" s="480"/>
    </row>
    <row r="191" spans="2:6" x14ac:dyDescent="0.2">
      <c r="B191" s="480"/>
      <c r="C191" s="480"/>
      <c r="D191" s="480"/>
      <c r="E191" s="480"/>
      <c r="F191" s="480"/>
    </row>
    <row r="192" spans="2:6" x14ac:dyDescent="0.2">
      <c r="B192" s="480"/>
      <c r="C192" s="480"/>
      <c r="D192" s="480"/>
      <c r="E192" s="480"/>
      <c r="F192" s="480"/>
    </row>
    <row r="193" spans="2:6" x14ac:dyDescent="0.2">
      <c r="B193" s="480"/>
      <c r="C193" s="480"/>
      <c r="D193" s="480"/>
      <c r="E193" s="480"/>
      <c r="F193" s="480"/>
    </row>
    <row r="194" spans="2:6" x14ac:dyDescent="0.2">
      <c r="B194" s="480"/>
      <c r="C194" s="480"/>
      <c r="D194" s="480"/>
      <c r="E194" s="480"/>
      <c r="F194" s="480"/>
    </row>
    <row r="195" spans="2:6" x14ac:dyDescent="0.2">
      <c r="B195" s="480"/>
      <c r="C195" s="480"/>
      <c r="D195" s="480"/>
      <c r="E195" s="480"/>
      <c r="F195" s="480"/>
    </row>
    <row r="196" spans="2:6" x14ac:dyDescent="0.2">
      <c r="B196" s="480"/>
      <c r="C196" s="480"/>
      <c r="D196" s="480"/>
      <c r="E196" s="480"/>
      <c r="F196" s="480"/>
    </row>
    <row r="197" spans="2:6" x14ac:dyDescent="0.2">
      <c r="B197" s="480"/>
      <c r="C197" s="480"/>
      <c r="D197" s="480"/>
      <c r="E197" s="480"/>
      <c r="F197" s="480"/>
    </row>
    <row r="198" spans="2:6" x14ac:dyDescent="0.2">
      <c r="B198" s="480"/>
      <c r="C198" s="480"/>
      <c r="D198" s="480"/>
      <c r="E198" s="480"/>
      <c r="F198" s="480"/>
    </row>
    <row r="199" spans="2:6" x14ac:dyDescent="0.2">
      <c r="B199" s="480"/>
      <c r="C199" s="480"/>
      <c r="D199" s="480"/>
      <c r="E199" s="480"/>
      <c r="F199" s="480"/>
    </row>
    <row r="200" spans="2:6" x14ac:dyDescent="0.2">
      <c r="B200" s="480"/>
      <c r="C200" s="480"/>
      <c r="D200" s="480"/>
      <c r="E200" s="480"/>
      <c r="F200" s="480"/>
    </row>
    <row r="201" spans="2:6" x14ac:dyDescent="0.2">
      <c r="B201" s="480"/>
      <c r="C201" s="480"/>
      <c r="D201" s="480"/>
      <c r="E201" s="480"/>
      <c r="F201" s="480"/>
    </row>
    <row r="202" spans="2:6" x14ac:dyDescent="0.2">
      <c r="B202" s="480"/>
      <c r="C202" s="480"/>
      <c r="D202" s="480"/>
      <c r="E202" s="480"/>
      <c r="F202" s="480"/>
    </row>
    <row r="203" spans="2:6" x14ac:dyDescent="0.2">
      <c r="B203" s="480"/>
      <c r="C203" s="480"/>
      <c r="D203" s="480"/>
      <c r="E203" s="480"/>
      <c r="F203" s="480"/>
    </row>
    <row r="204" spans="2:6" x14ac:dyDescent="0.2">
      <c r="B204" s="480"/>
      <c r="C204" s="480"/>
      <c r="D204" s="480"/>
      <c r="E204" s="480"/>
      <c r="F204" s="480"/>
    </row>
    <row r="205" spans="2:6" x14ac:dyDescent="0.2">
      <c r="B205" s="480"/>
      <c r="C205" s="480"/>
      <c r="D205" s="480"/>
      <c r="E205" s="480"/>
      <c r="F205" s="480"/>
    </row>
    <row r="206" spans="2:6" x14ac:dyDescent="0.2">
      <c r="B206" s="480"/>
      <c r="C206" s="480"/>
      <c r="D206" s="480"/>
      <c r="E206" s="480"/>
      <c r="F206" s="480"/>
    </row>
    <row r="207" spans="2:6" x14ac:dyDescent="0.2">
      <c r="B207" s="480"/>
      <c r="C207" s="480"/>
      <c r="D207" s="480"/>
      <c r="E207" s="480"/>
      <c r="F207" s="480"/>
    </row>
    <row r="208" spans="2:6" x14ac:dyDescent="0.2">
      <c r="B208" s="480"/>
      <c r="C208" s="480"/>
      <c r="D208" s="480"/>
      <c r="E208" s="480"/>
      <c r="F208" s="480"/>
    </row>
    <row r="209" spans="2:6" x14ac:dyDescent="0.2">
      <c r="B209" s="480"/>
      <c r="C209" s="480"/>
      <c r="D209" s="480"/>
      <c r="E209" s="480"/>
      <c r="F209" s="480"/>
    </row>
    <row r="210" spans="2:6" x14ac:dyDescent="0.2">
      <c r="B210" s="480"/>
      <c r="C210" s="480"/>
      <c r="D210" s="480"/>
      <c r="E210" s="480"/>
      <c r="F210" s="480"/>
    </row>
    <row r="211" spans="2:6" x14ac:dyDescent="0.2">
      <c r="B211" s="480"/>
      <c r="C211" s="480"/>
      <c r="D211" s="480"/>
      <c r="E211" s="480"/>
      <c r="F211" s="480"/>
    </row>
    <row r="212" spans="2:6" x14ac:dyDescent="0.2">
      <c r="B212" s="480"/>
      <c r="C212" s="480"/>
      <c r="D212" s="480"/>
      <c r="E212" s="480"/>
      <c r="F212" s="480"/>
    </row>
    <row r="213" spans="2:6" x14ac:dyDescent="0.2">
      <c r="B213" s="480"/>
      <c r="C213" s="480"/>
      <c r="D213" s="480"/>
      <c r="E213" s="480"/>
      <c r="F213" s="480"/>
    </row>
    <row r="214" spans="2:6" x14ac:dyDescent="0.2">
      <c r="B214" s="480"/>
      <c r="C214" s="480"/>
      <c r="D214" s="480"/>
      <c r="E214" s="480"/>
      <c r="F214" s="480"/>
    </row>
    <row r="215" spans="2:6" x14ac:dyDescent="0.2">
      <c r="B215" s="480"/>
      <c r="C215" s="480"/>
      <c r="D215" s="480"/>
      <c r="E215" s="480"/>
      <c r="F215" s="480"/>
    </row>
    <row r="216" spans="2:6" x14ac:dyDescent="0.2">
      <c r="B216" s="480"/>
      <c r="C216" s="480"/>
      <c r="D216" s="480"/>
      <c r="E216" s="480"/>
      <c r="F216" s="480"/>
    </row>
    <row r="217" spans="2:6" x14ac:dyDescent="0.2">
      <c r="B217" s="480"/>
      <c r="C217" s="480"/>
      <c r="D217" s="480"/>
      <c r="E217" s="480"/>
      <c r="F217" s="480"/>
    </row>
    <row r="218" spans="2:6" x14ac:dyDescent="0.2">
      <c r="B218" s="480"/>
      <c r="C218" s="480"/>
      <c r="D218" s="480"/>
      <c r="E218" s="480"/>
      <c r="F218" s="480"/>
    </row>
    <row r="219" spans="2:6" x14ac:dyDescent="0.2">
      <c r="B219" s="480"/>
      <c r="C219" s="480"/>
      <c r="D219" s="480"/>
      <c r="E219" s="480"/>
      <c r="F219" s="480"/>
    </row>
    <row r="220" spans="2:6" x14ac:dyDescent="0.2">
      <c r="B220" s="480"/>
      <c r="C220" s="480"/>
      <c r="D220" s="480"/>
      <c r="E220" s="480"/>
      <c r="F220" s="480"/>
    </row>
    <row r="221" spans="2:6" x14ac:dyDescent="0.2">
      <c r="B221" s="480"/>
      <c r="C221" s="480"/>
      <c r="D221" s="480"/>
      <c r="E221" s="480"/>
      <c r="F221" s="480"/>
    </row>
    <row r="222" spans="2:6" x14ac:dyDescent="0.2">
      <c r="B222" s="480"/>
      <c r="C222" s="480"/>
      <c r="D222" s="480"/>
      <c r="E222" s="480"/>
      <c r="F222" s="480"/>
    </row>
    <row r="223" spans="2:6" x14ac:dyDescent="0.2">
      <c r="B223" s="480"/>
      <c r="C223" s="480"/>
      <c r="D223" s="480"/>
      <c r="E223" s="480"/>
      <c r="F223" s="480"/>
    </row>
    <row r="224" spans="2:6" x14ac:dyDescent="0.2">
      <c r="B224" s="480"/>
      <c r="C224" s="480"/>
      <c r="D224" s="480"/>
      <c r="E224" s="480"/>
      <c r="F224" s="480"/>
    </row>
    <row r="225" spans="2:6" x14ac:dyDescent="0.2">
      <c r="B225" s="480"/>
      <c r="C225" s="480"/>
      <c r="D225" s="480"/>
      <c r="E225" s="480"/>
      <c r="F225" s="480"/>
    </row>
    <row r="226" spans="2:6" x14ac:dyDescent="0.2">
      <c r="B226" s="480"/>
      <c r="C226" s="480"/>
      <c r="D226" s="480"/>
      <c r="E226" s="480"/>
      <c r="F226" s="480"/>
    </row>
    <row r="227" spans="2:6" x14ac:dyDescent="0.2">
      <c r="B227" s="480"/>
      <c r="C227" s="480"/>
      <c r="D227" s="480"/>
      <c r="E227" s="480"/>
      <c r="F227" s="480"/>
    </row>
    <row r="228" spans="2:6" x14ac:dyDescent="0.2">
      <c r="B228" s="480"/>
      <c r="C228" s="480"/>
      <c r="D228" s="480"/>
      <c r="E228" s="480"/>
      <c r="F228" s="480"/>
    </row>
    <row r="229" spans="2:6" x14ac:dyDescent="0.2">
      <c r="B229" s="480"/>
      <c r="C229" s="480"/>
      <c r="D229" s="480"/>
      <c r="E229" s="480"/>
      <c r="F229" s="480"/>
    </row>
    <row r="230" spans="2:6" x14ac:dyDescent="0.2">
      <c r="B230" s="480"/>
      <c r="C230" s="480"/>
      <c r="D230" s="480"/>
      <c r="E230" s="480"/>
      <c r="F230" s="480"/>
    </row>
    <row r="231" spans="2:6" x14ac:dyDescent="0.2">
      <c r="B231" s="480"/>
      <c r="C231" s="480"/>
      <c r="D231" s="480"/>
      <c r="E231" s="480"/>
      <c r="F231" s="480"/>
    </row>
    <row r="232" spans="2:6" x14ac:dyDescent="0.2">
      <c r="B232" s="480"/>
      <c r="C232" s="480"/>
      <c r="D232" s="480"/>
      <c r="E232" s="480"/>
      <c r="F232" s="480"/>
    </row>
    <row r="233" spans="2:6" x14ac:dyDescent="0.2">
      <c r="B233" s="480"/>
      <c r="C233" s="480"/>
      <c r="D233" s="480"/>
      <c r="E233" s="480"/>
      <c r="F233" s="480"/>
    </row>
    <row r="234" spans="2:6" x14ac:dyDescent="0.2">
      <c r="B234" s="480"/>
      <c r="C234" s="480"/>
      <c r="D234" s="480"/>
      <c r="E234" s="480"/>
      <c r="F234" s="480"/>
    </row>
    <row r="235" spans="2:6" x14ac:dyDescent="0.2">
      <c r="B235" s="480"/>
      <c r="C235" s="480"/>
      <c r="D235" s="480"/>
      <c r="E235" s="480"/>
      <c r="F235" s="480"/>
    </row>
    <row r="236" spans="2:6" x14ac:dyDescent="0.2">
      <c r="B236" s="480"/>
      <c r="C236" s="480"/>
      <c r="D236" s="480"/>
      <c r="E236" s="480"/>
      <c r="F236" s="480"/>
    </row>
    <row r="237" spans="2:6" x14ac:dyDescent="0.2">
      <c r="B237" s="480"/>
      <c r="C237" s="480"/>
      <c r="D237" s="480"/>
      <c r="E237" s="480"/>
      <c r="F237" s="480"/>
    </row>
    <row r="238" spans="2:6" x14ac:dyDescent="0.2">
      <c r="B238" s="480"/>
      <c r="C238" s="480"/>
      <c r="D238" s="480"/>
      <c r="E238" s="480"/>
      <c r="F238" s="480"/>
    </row>
    <row r="239" spans="2:6" x14ac:dyDescent="0.2">
      <c r="B239" s="480"/>
      <c r="C239" s="480"/>
      <c r="D239" s="480"/>
      <c r="E239" s="480"/>
      <c r="F239" s="480"/>
    </row>
    <row r="240" spans="2:6" x14ac:dyDescent="0.2">
      <c r="B240" s="480"/>
      <c r="C240" s="480"/>
      <c r="D240" s="480"/>
      <c r="E240" s="480"/>
      <c r="F240" s="480"/>
    </row>
    <row r="241" spans="2:6" x14ac:dyDescent="0.2">
      <c r="B241" s="480"/>
      <c r="C241" s="480"/>
      <c r="D241" s="480"/>
      <c r="E241" s="480"/>
      <c r="F241" s="480"/>
    </row>
    <row r="242" spans="2:6" x14ac:dyDescent="0.2">
      <c r="B242" s="480"/>
      <c r="C242" s="480"/>
      <c r="D242" s="480"/>
      <c r="E242" s="480"/>
      <c r="F242" s="480"/>
    </row>
    <row r="243" spans="2:6" x14ac:dyDescent="0.2">
      <c r="B243" s="480"/>
      <c r="C243" s="480"/>
      <c r="D243" s="480"/>
      <c r="E243" s="480"/>
      <c r="F243" s="480"/>
    </row>
    <row r="244" spans="2:6" x14ac:dyDescent="0.2">
      <c r="B244" s="480"/>
      <c r="C244" s="480"/>
      <c r="D244" s="480"/>
      <c r="E244" s="480"/>
      <c r="F244" s="480"/>
    </row>
    <row r="245" spans="2:6" x14ac:dyDescent="0.2">
      <c r="B245" s="480"/>
      <c r="C245" s="480"/>
      <c r="D245" s="480"/>
      <c r="E245" s="480"/>
      <c r="F245" s="480"/>
    </row>
    <row r="246" spans="2:6" x14ac:dyDescent="0.2">
      <c r="B246" s="480"/>
      <c r="C246" s="480"/>
      <c r="D246" s="480"/>
      <c r="E246" s="480"/>
      <c r="F246" s="480"/>
    </row>
    <row r="247" spans="2:6" x14ac:dyDescent="0.2">
      <c r="B247" s="480"/>
      <c r="C247" s="480"/>
      <c r="D247" s="480"/>
      <c r="E247" s="480"/>
      <c r="F247" s="480"/>
    </row>
    <row r="248" spans="2:6" x14ac:dyDescent="0.2">
      <c r="B248" s="480"/>
      <c r="C248" s="480"/>
      <c r="D248" s="480"/>
      <c r="E248" s="480"/>
      <c r="F248" s="480"/>
    </row>
    <row r="249" spans="2:6" x14ac:dyDescent="0.2">
      <c r="B249" s="480"/>
      <c r="C249" s="480"/>
      <c r="D249" s="480"/>
      <c r="E249" s="480"/>
      <c r="F249" s="480"/>
    </row>
    <row r="250" spans="2:6" x14ac:dyDescent="0.2">
      <c r="B250" s="480"/>
      <c r="C250" s="480"/>
      <c r="D250" s="480"/>
      <c r="E250" s="480"/>
      <c r="F250" s="480"/>
    </row>
    <row r="251" spans="2:6" x14ac:dyDescent="0.2">
      <c r="B251" s="480"/>
      <c r="C251" s="480"/>
      <c r="D251" s="480"/>
      <c r="E251" s="480"/>
      <c r="F251" s="480"/>
    </row>
    <row r="252" spans="2:6" x14ac:dyDescent="0.2">
      <c r="B252" s="480"/>
      <c r="C252" s="480"/>
      <c r="D252" s="480"/>
      <c r="E252" s="480"/>
      <c r="F252" s="480"/>
    </row>
    <row r="253" spans="2:6" x14ac:dyDescent="0.2">
      <c r="B253" s="480"/>
      <c r="C253" s="480"/>
      <c r="D253" s="480"/>
      <c r="E253" s="480"/>
      <c r="F253" s="480"/>
    </row>
    <row r="254" spans="2:6" x14ac:dyDescent="0.2">
      <c r="B254" s="480"/>
      <c r="C254" s="480"/>
      <c r="D254" s="480"/>
      <c r="E254" s="480"/>
      <c r="F254" s="480"/>
    </row>
    <row r="255" spans="2:6" x14ac:dyDescent="0.2">
      <c r="B255" s="480"/>
      <c r="C255" s="480"/>
      <c r="D255" s="480"/>
      <c r="E255" s="480"/>
      <c r="F255" s="480"/>
    </row>
    <row r="256" spans="2:6" x14ac:dyDescent="0.2">
      <c r="B256" s="480"/>
      <c r="C256" s="480"/>
      <c r="D256" s="480"/>
      <c r="E256" s="480"/>
      <c r="F256" s="480"/>
    </row>
    <row r="257" spans="2:6" x14ac:dyDescent="0.2">
      <c r="B257" s="480"/>
      <c r="C257" s="480"/>
      <c r="D257" s="480"/>
      <c r="E257" s="480"/>
      <c r="F257" s="480"/>
    </row>
    <row r="258" spans="2:6" x14ac:dyDescent="0.2">
      <c r="B258" s="480"/>
      <c r="C258" s="480"/>
      <c r="D258" s="480"/>
      <c r="E258" s="480"/>
      <c r="F258" s="480"/>
    </row>
    <row r="259" spans="2:6" x14ac:dyDescent="0.2">
      <c r="B259" s="480"/>
      <c r="C259" s="480"/>
      <c r="D259" s="480"/>
      <c r="E259" s="480"/>
      <c r="F259" s="480"/>
    </row>
    <row r="260" spans="2:6" x14ac:dyDescent="0.2">
      <c r="B260" s="480"/>
      <c r="C260" s="480"/>
      <c r="D260" s="480"/>
      <c r="E260" s="480"/>
      <c r="F260" s="480"/>
    </row>
    <row r="261" spans="2:6" x14ac:dyDescent="0.2">
      <c r="B261" s="480"/>
      <c r="C261" s="480"/>
      <c r="D261" s="480"/>
      <c r="E261" s="480"/>
      <c r="F261" s="480"/>
    </row>
    <row r="262" spans="2:6" x14ac:dyDescent="0.2">
      <c r="B262" s="480"/>
      <c r="C262" s="480"/>
      <c r="D262" s="480"/>
      <c r="E262" s="480"/>
      <c r="F262" s="480"/>
    </row>
    <row r="263" spans="2:6" x14ac:dyDescent="0.2">
      <c r="B263" s="480"/>
      <c r="C263" s="480"/>
      <c r="D263" s="480"/>
      <c r="E263" s="480"/>
      <c r="F263" s="480"/>
    </row>
    <row r="264" spans="2:6" x14ac:dyDescent="0.2">
      <c r="B264" s="480"/>
      <c r="C264" s="480"/>
      <c r="D264" s="480"/>
      <c r="E264" s="480"/>
      <c r="F264" s="480"/>
    </row>
    <row r="265" spans="2:6" x14ac:dyDescent="0.2">
      <c r="B265" s="480"/>
      <c r="C265" s="480"/>
      <c r="D265" s="480"/>
      <c r="E265" s="480"/>
      <c r="F265" s="480"/>
    </row>
    <row r="266" spans="2:6" x14ac:dyDescent="0.2">
      <c r="B266" s="480"/>
      <c r="C266" s="480"/>
      <c r="D266" s="480"/>
      <c r="E266" s="480"/>
      <c r="F266" s="480"/>
    </row>
    <row r="267" spans="2:6" x14ac:dyDescent="0.2">
      <c r="B267" s="480"/>
      <c r="C267" s="480"/>
      <c r="D267" s="480"/>
      <c r="E267" s="480"/>
      <c r="F267" s="480"/>
    </row>
    <row r="268" spans="2:6" x14ac:dyDescent="0.2">
      <c r="B268" s="480"/>
      <c r="C268" s="480"/>
      <c r="D268" s="480"/>
      <c r="E268" s="480"/>
      <c r="F268" s="480"/>
    </row>
    <row r="269" spans="2:6" x14ac:dyDescent="0.2">
      <c r="B269" s="480"/>
      <c r="C269" s="480"/>
      <c r="D269" s="480"/>
      <c r="E269" s="480"/>
      <c r="F269" s="480"/>
    </row>
    <row r="270" spans="2:6" x14ac:dyDescent="0.2">
      <c r="B270" s="480"/>
      <c r="C270" s="480"/>
      <c r="D270" s="480"/>
      <c r="E270" s="480"/>
      <c r="F270" s="480"/>
    </row>
    <row r="271" spans="2:6" x14ac:dyDescent="0.2">
      <c r="B271" s="480"/>
      <c r="C271" s="480"/>
      <c r="D271" s="480"/>
      <c r="E271" s="480"/>
      <c r="F271" s="480"/>
    </row>
    <row r="272" spans="2:6" x14ac:dyDescent="0.2">
      <c r="B272" s="480"/>
      <c r="C272" s="480"/>
      <c r="D272" s="480"/>
      <c r="E272" s="480"/>
      <c r="F272" s="480"/>
    </row>
    <row r="273" spans="2:6" x14ac:dyDescent="0.2">
      <c r="B273" s="480"/>
      <c r="C273" s="480"/>
      <c r="D273" s="480"/>
      <c r="E273" s="480"/>
      <c r="F273" s="480"/>
    </row>
    <row r="274" spans="2:6" x14ac:dyDescent="0.2">
      <c r="B274" s="480"/>
      <c r="C274" s="480"/>
      <c r="D274" s="480"/>
      <c r="E274" s="480"/>
      <c r="F274" s="480"/>
    </row>
    <row r="275" spans="2:6" x14ac:dyDescent="0.2">
      <c r="B275" s="480"/>
      <c r="C275" s="480"/>
      <c r="D275" s="480"/>
      <c r="E275" s="480"/>
      <c r="F275" s="480"/>
    </row>
    <row r="276" spans="2:6" x14ac:dyDescent="0.2">
      <c r="B276" s="480"/>
      <c r="C276" s="480"/>
      <c r="D276" s="480"/>
      <c r="E276" s="480"/>
      <c r="F276" s="480"/>
    </row>
    <row r="277" spans="2:6" x14ac:dyDescent="0.2">
      <c r="B277" s="480"/>
      <c r="C277" s="480"/>
      <c r="D277" s="480"/>
      <c r="E277" s="480"/>
      <c r="F277" s="480"/>
    </row>
    <row r="278" spans="2:6" x14ac:dyDescent="0.2">
      <c r="B278" s="480"/>
      <c r="C278" s="480"/>
      <c r="D278" s="480"/>
      <c r="E278" s="480"/>
      <c r="F278" s="480"/>
    </row>
    <row r="279" spans="2:6" x14ac:dyDescent="0.2">
      <c r="B279" s="480"/>
      <c r="C279" s="480"/>
      <c r="D279" s="480"/>
      <c r="E279" s="480"/>
      <c r="F279" s="480"/>
    </row>
    <row r="280" spans="2:6" x14ac:dyDescent="0.2">
      <c r="B280" s="480"/>
      <c r="C280" s="480"/>
      <c r="D280" s="480"/>
      <c r="E280" s="480"/>
      <c r="F280" s="480"/>
    </row>
    <row r="281" spans="2:6" x14ac:dyDescent="0.2">
      <c r="B281" s="480"/>
      <c r="C281" s="480"/>
      <c r="D281" s="480"/>
      <c r="E281" s="480"/>
      <c r="F281" s="480"/>
    </row>
    <row r="282" spans="2:6" x14ac:dyDescent="0.2">
      <c r="B282" s="480"/>
      <c r="C282" s="480"/>
      <c r="D282" s="480"/>
      <c r="E282" s="480"/>
      <c r="F282" s="480"/>
    </row>
    <row r="283" spans="2:6" x14ac:dyDescent="0.2">
      <c r="B283" s="480"/>
      <c r="C283" s="480"/>
      <c r="D283" s="480"/>
      <c r="E283" s="480"/>
      <c r="F283" s="480"/>
    </row>
    <row r="284" spans="2:6" x14ac:dyDescent="0.2">
      <c r="B284" s="480"/>
      <c r="C284" s="480"/>
      <c r="D284" s="480"/>
      <c r="E284" s="480"/>
      <c r="F284" s="480"/>
    </row>
    <row r="285" spans="2:6" x14ac:dyDescent="0.2">
      <c r="B285" s="480"/>
      <c r="C285" s="480"/>
      <c r="D285" s="480"/>
      <c r="E285" s="480"/>
      <c r="F285" s="480"/>
    </row>
    <row r="286" spans="2:6" x14ac:dyDescent="0.2">
      <c r="B286" s="480"/>
      <c r="C286" s="480"/>
      <c r="D286" s="480"/>
      <c r="E286" s="480"/>
      <c r="F286" s="480"/>
    </row>
    <row r="287" spans="2:6" x14ac:dyDescent="0.2">
      <c r="B287" s="480"/>
      <c r="C287" s="480"/>
      <c r="D287" s="480"/>
      <c r="E287" s="480"/>
      <c r="F287" s="480"/>
    </row>
    <row r="288" spans="2:6" x14ac:dyDescent="0.2">
      <c r="B288" s="480"/>
      <c r="C288" s="480"/>
      <c r="D288" s="480"/>
      <c r="E288" s="480"/>
      <c r="F288" s="480"/>
    </row>
    <row r="289" spans="2:6" x14ac:dyDescent="0.2">
      <c r="B289" s="480"/>
      <c r="C289" s="480"/>
      <c r="D289" s="480"/>
      <c r="E289" s="480"/>
      <c r="F289" s="480"/>
    </row>
    <row r="290" spans="2:6" x14ac:dyDescent="0.2">
      <c r="B290" s="480"/>
      <c r="C290" s="480"/>
      <c r="D290" s="480"/>
      <c r="E290" s="480"/>
      <c r="F290" s="480"/>
    </row>
    <row r="291" spans="2:6" x14ac:dyDescent="0.2">
      <c r="B291" s="480"/>
      <c r="C291" s="480"/>
      <c r="D291" s="480"/>
      <c r="E291" s="480"/>
      <c r="F291" s="480"/>
    </row>
    <row r="292" spans="2:6" x14ac:dyDescent="0.2">
      <c r="B292" s="480"/>
      <c r="C292" s="480"/>
      <c r="D292" s="480"/>
      <c r="E292" s="480"/>
      <c r="F292" s="480"/>
    </row>
    <row r="293" spans="2:6" x14ac:dyDescent="0.2">
      <c r="B293" s="480"/>
      <c r="C293" s="480"/>
      <c r="D293" s="480"/>
      <c r="E293" s="480"/>
      <c r="F293" s="480"/>
    </row>
    <row r="294" spans="2:6" x14ac:dyDescent="0.2">
      <c r="B294" s="480"/>
      <c r="C294" s="480"/>
      <c r="D294" s="480"/>
      <c r="E294" s="480"/>
      <c r="F294" s="480"/>
    </row>
    <row r="295" spans="2:6" x14ac:dyDescent="0.2">
      <c r="B295" s="480"/>
      <c r="C295" s="480"/>
      <c r="D295" s="480"/>
      <c r="E295" s="480"/>
      <c r="F295" s="480"/>
    </row>
    <row r="296" spans="2:6" x14ac:dyDescent="0.2">
      <c r="B296" s="480"/>
      <c r="C296" s="480"/>
      <c r="D296" s="480"/>
      <c r="E296" s="480"/>
      <c r="F296" s="480"/>
    </row>
    <row r="297" spans="2:6" x14ac:dyDescent="0.2">
      <c r="B297" s="480"/>
      <c r="C297" s="480"/>
      <c r="D297" s="480"/>
      <c r="E297" s="480"/>
      <c r="F297" s="480"/>
    </row>
    <row r="298" spans="2:6" x14ac:dyDescent="0.2">
      <c r="B298" s="480"/>
      <c r="C298" s="480"/>
      <c r="D298" s="480"/>
      <c r="E298" s="480"/>
      <c r="F298" s="480"/>
    </row>
    <row r="299" spans="2:6" x14ac:dyDescent="0.2">
      <c r="B299" s="480"/>
      <c r="C299" s="480"/>
      <c r="D299" s="480"/>
      <c r="E299" s="480"/>
      <c r="F299" s="480"/>
    </row>
    <row r="300" spans="2:6" x14ac:dyDescent="0.2">
      <c r="B300" s="480"/>
      <c r="C300" s="480"/>
      <c r="D300" s="480"/>
      <c r="E300" s="480"/>
      <c r="F300" s="480"/>
    </row>
    <row r="301" spans="2:6" x14ac:dyDescent="0.2">
      <c r="B301" s="480"/>
      <c r="C301" s="480"/>
      <c r="D301" s="480"/>
      <c r="E301" s="480"/>
      <c r="F301" s="480"/>
    </row>
    <row r="302" spans="2:6" x14ac:dyDescent="0.2">
      <c r="B302" s="480"/>
      <c r="C302" s="480"/>
      <c r="D302" s="480"/>
      <c r="E302" s="480"/>
      <c r="F302" s="480"/>
    </row>
    <row r="303" spans="2:6" x14ac:dyDescent="0.2">
      <c r="B303" s="480"/>
      <c r="C303" s="480"/>
      <c r="D303" s="480"/>
      <c r="E303" s="480"/>
      <c r="F303" s="480"/>
    </row>
    <row r="304" spans="2:6" x14ac:dyDescent="0.2">
      <c r="B304" s="480"/>
      <c r="C304" s="480"/>
      <c r="D304" s="480"/>
      <c r="E304" s="480"/>
      <c r="F304" s="480"/>
    </row>
    <row r="305" spans="2:6" x14ac:dyDescent="0.2">
      <c r="B305" s="480"/>
      <c r="C305" s="480"/>
      <c r="D305" s="480"/>
      <c r="E305" s="480"/>
      <c r="F305" s="480"/>
    </row>
    <row r="306" spans="2:6" x14ac:dyDescent="0.2">
      <c r="B306" s="480"/>
      <c r="C306" s="480"/>
      <c r="D306" s="480"/>
      <c r="E306" s="480"/>
      <c r="F306" s="480"/>
    </row>
    <row r="307" spans="2:6" x14ac:dyDescent="0.2">
      <c r="B307" s="480"/>
      <c r="C307" s="480"/>
      <c r="D307" s="480"/>
      <c r="E307" s="480"/>
      <c r="F307" s="480"/>
    </row>
    <row r="308" spans="2:6" x14ac:dyDescent="0.2">
      <c r="B308" s="480"/>
      <c r="C308" s="480"/>
      <c r="D308" s="480"/>
      <c r="E308" s="480"/>
      <c r="F308" s="480"/>
    </row>
    <row r="309" spans="2:6" x14ac:dyDescent="0.2">
      <c r="B309" s="480"/>
      <c r="C309" s="480"/>
      <c r="D309" s="480"/>
      <c r="E309" s="480"/>
      <c r="F309" s="480"/>
    </row>
    <row r="310" spans="2:6" x14ac:dyDescent="0.2">
      <c r="B310" s="480"/>
      <c r="C310" s="480"/>
      <c r="D310" s="480"/>
      <c r="E310" s="480"/>
      <c r="F310" s="480"/>
    </row>
    <row r="311" spans="2:6" x14ac:dyDescent="0.2">
      <c r="B311" s="480"/>
      <c r="C311" s="480"/>
      <c r="D311" s="480"/>
      <c r="E311" s="480"/>
      <c r="F311" s="480"/>
    </row>
    <row r="312" spans="2:6" x14ac:dyDescent="0.2">
      <c r="B312" s="480"/>
      <c r="C312" s="480"/>
      <c r="D312" s="480"/>
      <c r="E312" s="480"/>
      <c r="F312" s="480"/>
    </row>
    <row r="313" spans="2:6" x14ac:dyDescent="0.2">
      <c r="B313" s="480"/>
      <c r="C313" s="480"/>
      <c r="D313" s="480"/>
      <c r="E313" s="480"/>
      <c r="F313" s="480"/>
    </row>
    <row r="314" spans="2:6" x14ac:dyDescent="0.2">
      <c r="B314" s="480"/>
      <c r="C314" s="480"/>
      <c r="D314" s="480"/>
      <c r="E314" s="480"/>
      <c r="F314" s="480"/>
    </row>
    <row r="315" spans="2:6" x14ac:dyDescent="0.2">
      <c r="B315" s="480"/>
      <c r="C315" s="480"/>
      <c r="D315" s="480"/>
      <c r="E315" s="480"/>
      <c r="F315" s="480"/>
    </row>
    <row r="316" spans="2:6" x14ac:dyDescent="0.2">
      <c r="B316" s="480"/>
      <c r="C316" s="480"/>
      <c r="D316" s="480"/>
      <c r="E316" s="480"/>
      <c r="F316" s="480"/>
    </row>
    <row r="317" spans="2:6" x14ac:dyDescent="0.2">
      <c r="B317" s="480"/>
      <c r="C317" s="480"/>
      <c r="D317" s="480"/>
      <c r="E317" s="480"/>
      <c r="F317" s="480"/>
    </row>
    <row r="318" spans="2:6" x14ac:dyDescent="0.2">
      <c r="B318" s="480"/>
      <c r="C318" s="480"/>
      <c r="D318" s="480"/>
      <c r="E318" s="480"/>
      <c r="F318" s="480"/>
    </row>
    <row r="319" spans="2:6" x14ac:dyDescent="0.2">
      <c r="B319" s="480"/>
      <c r="C319" s="480"/>
      <c r="D319" s="480"/>
      <c r="E319" s="480"/>
      <c r="F319" s="480"/>
    </row>
    <row r="320" spans="2:6" x14ac:dyDescent="0.2">
      <c r="B320" s="480"/>
      <c r="C320" s="480"/>
      <c r="D320" s="480"/>
      <c r="E320" s="480"/>
      <c r="F320" s="480"/>
    </row>
    <row r="321" spans="2:6" x14ac:dyDescent="0.2">
      <c r="B321" s="480"/>
      <c r="C321" s="480"/>
      <c r="D321" s="480"/>
      <c r="E321" s="480"/>
      <c r="F321" s="480"/>
    </row>
    <row r="322" spans="2:6" x14ac:dyDescent="0.2">
      <c r="B322" s="480"/>
      <c r="C322" s="480"/>
      <c r="D322" s="480"/>
      <c r="E322" s="480"/>
      <c r="F322" s="480"/>
    </row>
    <row r="323" spans="2:6" x14ac:dyDescent="0.2">
      <c r="B323" s="480"/>
      <c r="C323" s="480"/>
      <c r="D323" s="480"/>
      <c r="E323" s="480"/>
      <c r="F323" s="480"/>
    </row>
    <row r="324" spans="2:6" x14ac:dyDescent="0.2">
      <c r="B324" s="480"/>
      <c r="C324" s="480"/>
      <c r="D324" s="480"/>
      <c r="E324" s="480"/>
      <c r="F324" s="480"/>
    </row>
    <row r="325" spans="2:6" x14ac:dyDescent="0.2">
      <c r="B325" s="480"/>
      <c r="C325" s="480"/>
      <c r="D325" s="480"/>
      <c r="E325" s="480"/>
      <c r="F325" s="480"/>
    </row>
    <row r="326" spans="2:6" x14ac:dyDescent="0.2">
      <c r="B326" s="480"/>
      <c r="C326" s="480"/>
      <c r="D326" s="480"/>
      <c r="E326" s="480"/>
      <c r="F326" s="480"/>
    </row>
    <row r="327" spans="2:6" x14ac:dyDescent="0.2">
      <c r="B327" s="480"/>
      <c r="C327" s="480"/>
      <c r="D327" s="480"/>
      <c r="E327" s="480"/>
      <c r="F327" s="480"/>
    </row>
    <row r="328" spans="2:6" x14ac:dyDescent="0.2">
      <c r="B328" s="480"/>
      <c r="C328" s="480"/>
      <c r="D328" s="480"/>
      <c r="E328" s="480"/>
      <c r="F328" s="480"/>
    </row>
    <row r="329" spans="2:6" x14ac:dyDescent="0.2">
      <c r="B329" s="480"/>
      <c r="C329" s="480"/>
      <c r="D329" s="480"/>
      <c r="E329" s="480"/>
      <c r="F329" s="480"/>
    </row>
    <row r="330" spans="2:6" x14ac:dyDescent="0.2">
      <c r="B330" s="480"/>
      <c r="C330" s="480"/>
      <c r="D330" s="480"/>
      <c r="E330" s="480"/>
      <c r="F330" s="480"/>
    </row>
    <row r="331" spans="2:6" x14ac:dyDescent="0.2">
      <c r="B331" s="480"/>
      <c r="C331" s="480"/>
      <c r="D331" s="480"/>
      <c r="E331" s="480"/>
      <c r="F331" s="480"/>
    </row>
    <row r="332" spans="2:6" x14ac:dyDescent="0.2">
      <c r="B332" s="480"/>
      <c r="C332" s="480"/>
      <c r="D332" s="480"/>
      <c r="E332" s="480"/>
      <c r="F332" s="480"/>
    </row>
    <row r="333" spans="2:6" x14ac:dyDescent="0.2">
      <c r="B333" s="480"/>
      <c r="C333" s="480"/>
      <c r="D333" s="480"/>
      <c r="E333" s="480"/>
      <c r="F333" s="480"/>
    </row>
    <row r="334" spans="2:6" x14ac:dyDescent="0.2">
      <c r="B334" s="480"/>
      <c r="C334" s="480"/>
      <c r="D334" s="480"/>
      <c r="E334" s="480"/>
      <c r="F334" s="480"/>
    </row>
    <row r="335" spans="2:6" x14ac:dyDescent="0.2">
      <c r="B335" s="480"/>
      <c r="C335" s="480"/>
      <c r="D335" s="480"/>
      <c r="E335" s="480"/>
      <c r="F335" s="480"/>
    </row>
    <row r="336" spans="2:6" x14ac:dyDescent="0.2">
      <c r="B336" s="480"/>
      <c r="C336" s="480"/>
      <c r="D336" s="480"/>
      <c r="E336" s="480"/>
      <c r="F336" s="480"/>
    </row>
    <row r="337" spans="2:6" x14ac:dyDescent="0.2">
      <c r="B337" s="480"/>
      <c r="C337" s="480"/>
      <c r="D337" s="480"/>
      <c r="E337" s="480"/>
      <c r="F337" s="480"/>
    </row>
    <row r="338" spans="2:6" x14ac:dyDescent="0.2">
      <c r="B338" s="480"/>
      <c r="C338" s="480"/>
      <c r="D338" s="480"/>
      <c r="E338" s="480"/>
      <c r="F338" s="480"/>
    </row>
    <row r="339" spans="2:6" x14ac:dyDescent="0.2">
      <c r="B339" s="480"/>
      <c r="C339" s="480"/>
      <c r="D339" s="480"/>
      <c r="E339" s="480"/>
      <c r="F339" s="480"/>
    </row>
    <row r="340" spans="2:6" x14ac:dyDescent="0.2">
      <c r="B340" s="480"/>
      <c r="C340" s="480"/>
      <c r="D340" s="480"/>
      <c r="E340" s="480"/>
      <c r="F340" s="480"/>
    </row>
    <row r="341" spans="2:6" x14ac:dyDescent="0.2">
      <c r="B341" s="480"/>
      <c r="C341" s="480"/>
      <c r="D341" s="480"/>
      <c r="E341" s="480"/>
      <c r="F341" s="480"/>
    </row>
    <row r="342" spans="2:6" x14ac:dyDescent="0.2">
      <c r="B342" s="480"/>
      <c r="C342" s="480"/>
      <c r="D342" s="480"/>
      <c r="E342" s="480"/>
      <c r="F342" s="480"/>
    </row>
    <row r="343" spans="2:6" x14ac:dyDescent="0.2">
      <c r="B343" s="480"/>
      <c r="C343" s="480"/>
      <c r="D343" s="480"/>
      <c r="E343" s="480"/>
      <c r="F343" s="480"/>
    </row>
    <row r="344" spans="2:6" x14ac:dyDescent="0.2">
      <c r="B344" s="480"/>
      <c r="C344" s="480"/>
      <c r="D344" s="480"/>
      <c r="E344" s="480"/>
      <c r="F344" s="480"/>
    </row>
    <row r="345" spans="2:6" x14ac:dyDescent="0.2">
      <c r="B345" s="480"/>
      <c r="C345" s="480"/>
      <c r="D345" s="480"/>
      <c r="E345" s="480"/>
      <c r="F345" s="480"/>
    </row>
    <row r="346" spans="2:6" x14ac:dyDescent="0.2">
      <c r="B346" s="480"/>
      <c r="C346" s="480"/>
      <c r="D346" s="480"/>
      <c r="E346" s="480"/>
      <c r="F346" s="480"/>
    </row>
    <row r="347" spans="2:6" x14ac:dyDescent="0.2">
      <c r="B347" s="480"/>
      <c r="C347" s="480"/>
      <c r="D347" s="480"/>
      <c r="E347" s="480"/>
      <c r="F347" s="480"/>
    </row>
    <row r="348" spans="2:6" x14ac:dyDescent="0.2">
      <c r="B348" s="480"/>
      <c r="C348" s="480"/>
      <c r="D348" s="480"/>
      <c r="E348" s="480"/>
      <c r="F348" s="480"/>
    </row>
    <row r="349" spans="2:6" x14ac:dyDescent="0.2">
      <c r="B349" s="480"/>
      <c r="C349" s="480"/>
      <c r="D349" s="480"/>
      <c r="E349" s="480"/>
      <c r="F349" s="480"/>
    </row>
    <row r="350" spans="2:6" x14ac:dyDescent="0.2">
      <c r="B350" s="480"/>
      <c r="C350" s="480"/>
      <c r="D350" s="480"/>
      <c r="E350" s="480"/>
      <c r="F350" s="480"/>
    </row>
    <row r="351" spans="2:6" x14ac:dyDescent="0.2">
      <c r="B351" s="480"/>
      <c r="C351" s="480"/>
      <c r="D351" s="480"/>
      <c r="E351" s="480"/>
      <c r="F351" s="480"/>
    </row>
    <row r="352" spans="2:6" x14ac:dyDescent="0.2">
      <c r="B352" s="480"/>
      <c r="C352" s="480"/>
      <c r="D352" s="480"/>
      <c r="E352" s="480"/>
      <c r="F352" s="480"/>
    </row>
    <row r="353" spans="2:6" x14ac:dyDescent="0.2">
      <c r="B353" s="480"/>
      <c r="C353" s="480"/>
      <c r="D353" s="480"/>
      <c r="E353" s="480"/>
      <c r="F353" s="480"/>
    </row>
    <row r="354" spans="2:6" x14ac:dyDescent="0.2">
      <c r="B354" s="480"/>
      <c r="C354" s="480"/>
      <c r="D354" s="480"/>
      <c r="E354" s="480"/>
      <c r="F354" s="480"/>
    </row>
    <row r="355" spans="2:6" x14ac:dyDescent="0.2">
      <c r="B355" s="480"/>
      <c r="C355" s="480"/>
      <c r="D355" s="480"/>
      <c r="E355" s="480"/>
      <c r="F355" s="480"/>
    </row>
    <row r="356" spans="2:6" x14ac:dyDescent="0.2">
      <c r="B356" s="480"/>
      <c r="C356" s="480"/>
      <c r="D356" s="480"/>
      <c r="E356" s="480"/>
      <c r="F356" s="480"/>
    </row>
    <row r="357" spans="2:6" x14ac:dyDescent="0.2">
      <c r="B357" s="480"/>
      <c r="C357" s="480"/>
      <c r="D357" s="480"/>
      <c r="E357" s="480"/>
      <c r="F357" s="480"/>
    </row>
    <row r="358" spans="2:6" x14ac:dyDescent="0.2">
      <c r="B358" s="480"/>
      <c r="C358" s="480"/>
      <c r="D358" s="480"/>
      <c r="E358" s="480"/>
      <c r="F358" s="480"/>
    </row>
    <row r="359" spans="2:6" x14ac:dyDescent="0.2">
      <c r="B359" s="480"/>
      <c r="C359" s="480"/>
      <c r="D359" s="480"/>
      <c r="E359" s="480"/>
      <c r="F359" s="480"/>
    </row>
    <row r="360" spans="2:6" x14ac:dyDescent="0.2">
      <c r="B360" s="480"/>
      <c r="C360" s="480"/>
      <c r="D360" s="480"/>
      <c r="E360" s="480"/>
      <c r="F360" s="480"/>
    </row>
    <row r="361" spans="2:6" x14ac:dyDescent="0.2">
      <c r="B361" s="480"/>
      <c r="C361" s="480"/>
      <c r="D361" s="480"/>
      <c r="E361" s="480"/>
      <c r="F361" s="480"/>
    </row>
    <row r="362" spans="2:6" x14ac:dyDescent="0.2">
      <c r="B362" s="480"/>
      <c r="C362" s="480"/>
      <c r="D362" s="480"/>
      <c r="E362" s="480"/>
      <c r="F362" s="480"/>
    </row>
    <row r="363" spans="2:6" x14ac:dyDescent="0.2">
      <c r="B363" s="480"/>
      <c r="C363" s="480"/>
      <c r="D363" s="480"/>
      <c r="E363" s="480"/>
      <c r="F363" s="480"/>
    </row>
    <row r="364" spans="2:6" x14ac:dyDescent="0.2">
      <c r="B364" s="480"/>
      <c r="C364" s="480"/>
      <c r="D364" s="480"/>
      <c r="E364" s="480"/>
      <c r="F364" s="480"/>
    </row>
    <row r="365" spans="2:6" x14ac:dyDescent="0.2">
      <c r="B365" s="480"/>
      <c r="C365" s="480"/>
      <c r="D365" s="480"/>
      <c r="E365" s="480"/>
      <c r="F365" s="480"/>
    </row>
    <row r="366" spans="2:6" x14ac:dyDescent="0.2">
      <c r="B366" s="480"/>
      <c r="C366" s="480"/>
      <c r="D366" s="480"/>
      <c r="E366" s="480"/>
      <c r="F366" s="480"/>
    </row>
    <row r="367" spans="2:6" x14ac:dyDescent="0.2">
      <c r="B367" s="480"/>
      <c r="C367" s="480"/>
      <c r="D367" s="480"/>
      <c r="E367" s="480"/>
      <c r="F367" s="480"/>
    </row>
    <row r="368" spans="2:6" x14ac:dyDescent="0.2">
      <c r="B368" s="480"/>
      <c r="C368" s="480"/>
      <c r="D368" s="480"/>
      <c r="E368" s="480"/>
      <c r="F368" s="480"/>
    </row>
    <row r="369" spans="2:6" x14ac:dyDescent="0.2">
      <c r="B369" s="480"/>
      <c r="C369" s="480"/>
      <c r="D369" s="480"/>
      <c r="E369" s="480"/>
      <c r="F369" s="480"/>
    </row>
    <row r="370" spans="2:6" x14ac:dyDescent="0.2">
      <c r="B370" s="480"/>
      <c r="C370" s="480"/>
      <c r="D370" s="480"/>
      <c r="E370" s="480"/>
      <c r="F370" s="480"/>
    </row>
    <row r="371" spans="2:6" x14ac:dyDescent="0.2">
      <c r="B371" s="480"/>
      <c r="C371" s="480"/>
      <c r="D371" s="480"/>
      <c r="E371" s="480"/>
      <c r="F371" s="480"/>
    </row>
    <row r="372" spans="2:6" x14ac:dyDescent="0.2">
      <c r="B372" s="480"/>
      <c r="C372" s="480"/>
      <c r="D372" s="480"/>
      <c r="E372" s="480"/>
      <c r="F372" s="480"/>
    </row>
    <row r="373" spans="2:6" x14ac:dyDescent="0.2">
      <c r="B373" s="480"/>
      <c r="C373" s="480"/>
      <c r="D373" s="480"/>
      <c r="E373" s="480"/>
      <c r="F373" s="480"/>
    </row>
    <row r="374" spans="2:6" x14ac:dyDescent="0.2">
      <c r="B374" s="480"/>
      <c r="C374" s="480"/>
      <c r="D374" s="480"/>
      <c r="E374" s="480"/>
      <c r="F374" s="480"/>
    </row>
    <row r="375" spans="2:6" x14ac:dyDescent="0.2">
      <c r="B375" s="480"/>
      <c r="C375" s="480"/>
      <c r="D375" s="480"/>
      <c r="E375" s="480"/>
      <c r="F375" s="480"/>
    </row>
    <row r="376" spans="2:6" x14ac:dyDescent="0.2">
      <c r="B376" s="480"/>
      <c r="C376" s="480"/>
      <c r="D376" s="480"/>
      <c r="E376" s="480"/>
      <c r="F376" s="480"/>
    </row>
    <row r="377" spans="2:6" x14ac:dyDescent="0.2">
      <c r="B377" s="480"/>
      <c r="C377" s="480"/>
      <c r="D377" s="480"/>
      <c r="E377" s="480"/>
      <c r="F377" s="480"/>
    </row>
    <row r="378" spans="2:6" x14ac:dyDescent="0.2">
      <c r="B378" s="480"/>
      <c r="C378" s="480"/>
      <c r="D378" s="480"/>
      <c r="E378" s="480"/>
      <c r="F378" s="480"/>
    </row>
    <row r="379" spans="2:6" x14ac:dyDescent="0.2">
      <c r="B379" s="480"/>
      <c r="C379" s="480"/>
      <c r="D379" s="480"/>
      <c r="E379" s="480"/>
      <c r="F379" s="480"/>
    </row>
    <row r="380" spans="2:6" x14ac:dyDescent="0.2">
      <c r="B380" s="480"/>
      <c r="C380" s="480"/>
      <c r="D380" s="480"/>
      <c r="E380" s="480"/>
      <c r="F380" s="480"/>
    </row>
    <row r="381" spans="2:6" x14ac:dyDescent="0.2">
      <c r="B381" s="480"/>
      <c r="C381" s="480"/>
      <c r="D381" s="480"/>
      <c r="E381" s="480"/>
      <c r="F381" s="480"/>
    </row>
    <row r="382" spans="2:6" x14ac:dyDescent="0.2">
      <c r="B382" s="480"/>
      <c r="C382" s="480"/>
      <c r="D382" s="480"/>
      <c r="E382" s="480"/>
      <c r="F382" s="480"/>
    </row>
    <row r="383" spans="2:6" x14ac:dyDescent="0.2">
      <c r="B383" s="480"/>
      <c r="C383" s="480"/>
      <c r="D383" s="480"/>
      <c r="E383" s="480"/>
      <c r="F383" s="480"/>
    </row>
    <row r="384" spans="2:6" x14ac:dyDescent="0.2">
      <c r="B384" s="480"/>
      <c r="C384" s="480"/>
      <c r="D384" s="480"/>
      <c r="E384" s="480"/>
      <c r="F384" s="480"/>
    </row>
    <row r="385" spans="2:6" x14ac:dyDescent="0.2">
      <c r="B385" s="480"/>
      <c r="C385" s="480"/>
      <c r="D385" s="480"/>
      <c r="E385" s="480"/>
      <c r="F385" s="480"/>
    </row>
    <row r="386" spans="2:6" x14ac:dyDescent="0.2">
      <c r="B386" s="480"/>
      <c r="C386" s="480"/>
      <c r="D386" s="480"/>
      <c r="E386" s="480"/>
      <c r="F386" s="480"/>
    </row>
    <row r="387" spans="2:6" x14ac:dyDescent="0.2">
      <c r="B387" s="480"/>
      <c r="C387" s="480"/>
      <c r="D387" s="480"/>
      <c r="E387" s="480"/>
      <c r="F387" s="480"/>
    </row>
    <row r="388" spans="2:6" x14ac:dyDescent="0.2">
      <c r="B388" s="480"/>
      <c r="C388" s="480"/>
      <c r="D388" s="480"/>
      <c r="E388" s="480"/>
      <c r="F388" s="480"/>
    </row>
    <row r="389" spans="2:6" x14ac:dyDescent="0.2">
      <c r="B389" s="480"/>
      <c r="C389" s="480"/>
      <c r="D389" s="480"/>
      <c r="E389" s="480"/>
      <c r="F389" s="480"/>
    </row>
    <row r="390" spans="2:6" x14ac:dyDescent="0.2">
      <c r="B390" s="480"/>
      <c r="C390" s="480"/>
      <c r="D390" s="480"/>
      <c r="E390" s="480"/>
      <c r="F390" s="480"/>
    </row>
    <row r="391" spans="2:6" x14ac:dyDescent="0.2">
      <c r="B391" s="480"/>
      <c r="C391" s="480"/>
      <c r="D391" s="480"/>
      <c r="E391" s="480"/>
      <c r="F391" s="480"/>
    </row>
    <row r="392" spans="2:6" x14ac:dyDescent="0.2">
      <c r="B392" s="480"/>
      <c r="C392" s="480"/>
      <c r="D392" s="480"/>
      <c r="E392" s="480"/>
      <c r="F392" s="480"/>
    </row>
    <row r="393" spans="2:6" x14ac:dyDescent="0.2">
      <c r="B393" s="480"/>
      <c r="C393" s="480"/>
      <c r="D393" s="480"/>
      <c r="E393" s="480"/>
      <c r="F393" s="480"/>
    </row>
    <row r="394" spans="2:6" x14ac:dyDescent="0.2">
      <c r="B394" s="480"/>
      <c r="C394" s="480"/>
      <c r="D394" s="480"/>
      <c r="E394" s="480"/>
      <c r="F394" s="480"/>
    </row>
    <row r="395" spans="2:6" x14ac:dyDescent="0.2">
      <c r="B395" s="480"/>
      <c r="C395" s="480"/>
      <c r="D395" s="480"/>
      <c r="E395" s="480"/>
      <c r="F395" s="480"/>
    </row>
    <row r="396" spans="2:6" x14ac:dyDescent="0.2">
      <c r="B396" s="480"/>
      <c r="C396" s="480"/>
      <c r="D396" s="480"/>
      <c r="E396" s="480"/>
      <c r="F396" s="480"/>
    </row>
    <row r="397" spans="2:6" x14ac:dyDescent="0.2">
      <c r="B397" s="480"/>
      <c r="C397" s="480"/>
      <c r="D397" s="480"/>
      <c r="E397" s="480"/>
      <c r="F397" s="480"/>
    </row>
    <row r="398" spans="2:6" x14ac:dyDescent="0.2">
      <c r="B398" s="480"/>
      <c r="C398" s="480"/>
      <c r="D398" s="480"/>
      <c r="E398" s="480"/>
      <c r="F398" s="480"/>
    </row>
    <row r="399" spans="2:6" x14ac:dyDescent="0.2">
      <c r="B399" s="480"/>
      <c r="C399" s="480"/>
      <c r="D399" s="480"/>
      <c r="E399" s="480"/>
      <c r="F399" s="480"/>
    </row>
    <row r="400" spans="2:6" x14ac:dyDescent="0.2">
      <c r="B400" s="480"/>
      <c r="C400" s="480"/>
      <c r="D400" s="480"/>
      <c r="E400" s="480"/>
      <c r="F400" s="480"/>
    </row>
    <row r="401" spans="2:6" x14ac:dyDescent="0.2">
      <c r="B401" s="480"/>
      <c r="C401" s="480"/>
      <c r="D401" s="480"/>
      <c r="E401" s="480"/>
      <c r="F401" s="480"/>
    </row>
    <row r="402" spans="2:6" x14ac:dyDescent="0.2">
      <c r="B402" s="480"/>
      <c r="C402" s="480"/>
      <c r="D402" s="480"/>
      <c r="E402" s="480"/>
      <c r="F402" s="480"/>
    </row>
    <row r="403" spans="2:6" x14ac:dyDescent="0.2">
      <c r="B403" s="480"/>
      <c r="C403" s="480"/>
      <c r="D403" s="480"/>
      <c r="E403" s="480"/>
      <c r="F403" s="480"/>
    </row>
    <row r="404" spans="2:6" x14ac:dyDescent="0.2">
      <c r="B404" s="480"/>
      <c r="C404" s="480"/>
      <c r="D404" s="480"/>
      <c r="E404" s="480"/>
      <c r="F404" s="480"/>
    </row>
    <row r="405" spans="2:6" x14ac:dyDescent="0.2">
      <c r="B405" s="480"/>
      <c r="C405" s="480"/>
      <c r="D405" s="480"/>
      <c r="E405" s="480"/>
      <c r="F405" s="480"/>
    </row>
    <row r="406" spans="2:6" x14ac:dyDescent="0.2">
      <c r="B406" s="480"/>
      <c r="C406" s="480"/>
      <c r="D406" s="480"/>
      <c r="E406" s="480"/>
      <c r="F406" s="480"/>
    </row>
    <row r="407" spans="2:6" x14ac:dyDescent="0.2">
      <c r="B407" s="480"/>
      <c r="C407" s="480"/>
      <c r="D407" s="480"/>
      <c r="E407" s="480"/>
      <c r="F407" s="480"/>
    </row>
    <row r="408" spans="2:6" x14ac:dyDescent="0.2">
      <c r="B408" s="480"/>
      <c r="C408" s="480"/>
      <c r="D408" s="480"/>
      <c r="E408" s="480"/>
      <c r="F408" s="480"/>
    </row>
    <row r="409" spans="2:6" x14ac:dyDescent="0.2">
      <c r="B409" s="480"/>
      <c r="C409" s="480"/>
      <c r="D409" s="480"/>
      <c r="E409" s="480"/>
      <c r="F409" s="480"/>
    </row>
    <row r="410" spans="2:6" x14ac:dyDescent="0.2">
      <c r="B410" s="480"/>
      <c r="C410" s="480"/>
      <c r="D410" s="480"/>
      <c r="E410" s="480"/>
      <c r="F410" s="480"/>
    </row>
    <row r="411" spans="2:6" x14ac:dyDescent="0.2">
      <c r="B411" s="480"/>
      <c r="C411" s="480"/>
      <c r="D411" s="480"/>
      <c r="E411" s="480"/>
      <c r="F411" s="480"/>
    </row>
    <row r="412" spans="2:6" x14ac:dyDescent="0.2">
      <c r="B412" s="480"/>
      <c r="C412" s="480"/>
      <c r="D412" s="480"/>
      <c r="E412" s="480"/>
      <c r="F412" s="480"/>
    </row>
    <row r="413" spans="2:6" x14ac:dyDescent="0.2">
      <c r="B413" s="480"/>
      <c r="C413" s="480"/>
      <c r="D413" s="480"/>
      <c r="E413" s="480"/>
      <c r="F413" s="480"/>
    </row>
    <row r="414" spans="2:6" x14ac:dyDescent="0.2">
      <c r="B414" s="480"/>
      <c r="C414" s="480"/>
      <c r="D414" s="480"/>
      <c r="E414" s="480"/>
      <c r="F414" s="480"/>
    </row>
    <row r="415" spans="2:6" x14ac:dyDescent="0.2">
      <c r="B415" s="480"/>
      <c r="C415" s="480"/>
      <c r="D415" s="480"/>
      <c r="E415" s="480"/>
      <c r="F415" s="480"/>
    </row>
    <row r="416" spans="2:6" x14ac:dyDescent="0.2">
      <c r="B416" s="480"/>
      <c r="C416" s="480"/>
      <c r="D416" s="480"/>
      <c r="E416" s="480"/>
      <c r="F416" s="480"/>
    </row>
    <row r="417" spans="2:6" x14ac:dyDescent="0.2">
      <c r="B417" s="480"/>
      <c r="C417" s="480"/>
      <c r="D417" s="480"/>
      <c r="E417" s="480"/>
      <c r="F417" s="480"/>
    </row>
    <row r="418" spans="2:6" x14ac:dyDescent="0.2">
      <c r="B418" s="480"/>
      <c r="C418" s="480"/>
      <c r="D418" s="480"/>
      <c r="E418" s="480"/>
      <c r="F418" s="480"/>
    </row>
    <row r="419" spans="2:6" x14ac:dyDescent="0.2">
      <c r="B419" s="480"/>
      <c r="C419" s="480"/>
      <c r="D419" s="480"/>
      <c r="E419" s="480"/>
      <c r="F419" s="480"/>
    </row>
    <row r="420" spans="2:6" x14ac:dyDescent="0.2">
      <c r="B420" s="480"/>
      <c r="C420" s="480"/>
      <c r="D420" s="480"/>
      <c r="E420" s="480"/>
      <c r="F420" s="480"/>
    </row>
    <row r="421" spans="2:6" x14ac:dyDescent="0.2">
      <c r="B421" s="480"/>
      <c r="C421" s="480"/>
      <c r="D421" s="480"/>
      <c r="E421" s="480"/>
      <c r="F421" s="480"/>
    </row>
    <row r="422" spans="2:6" x14ac:dyDescent="0.2">
      <c r="B422" s="480"/>
      <c r="C422" s="480"/>
      <c r="D422" s="480"/>
      <c r="E422" s="480"/>
      <c r="F422" s="480"/>
    </row>
    <row r="423" spans="2:6" x14ac:dyDescent="0.2">
      <c r="B423" s="480"/>
      <c r="C423" s="480"/>
      <c r="D423" s="480"/>
      <c r="E423" s="480"/>
      <c r="F423" s="480"/>
    </row>
    <row r="424" spans="2:6" x14ac:dyDescent="0.2">
      <c r="B424" s="480"/>
      <c r="C424" s="480"/>
      <c r="D424" s="480"/>
      <c r="E424" s="480"/>
      <c r="F424" s="480"/>
    </row>
    <row r="425" spans="2:6" x14ac:dyDescent="0.2">
      <c r="B425" s="480"/>
      <c r="C425" s="480"/>
      <c r="D425" s="480"/>
      <c r="E425" s="480"/>
      <c r="F425" s="480"/>
    </row>
    <row r="426" spans="2:6" x14ac:dyDescent="0.2">
      <c r="B426" s="480"/>
      <c r="C426" s="480"/>
      <c r="D426" s="480"/>
      <c r="E426" s="480"/>
      <c r="F426" s="480"/>
    </row>
    <row r="427" spans="2:6" x14ac:dyDescent="0.2">
      <c r="B427" s="480"/>
      <c r="C427" s="480"/>
      <c r="D427" s="480"/>
      <c r="E427" s="480"/>
      <c r="F427" s="480"/>
    </row>
    <row r="428" spans="2:6" x14ac:dyDescent="0.2">
      <c r="B428" s="480"/>
      <c r="C428" s="480"/>
      <c r="D428" s="480"/>
      <c r="E428" s="480"/>
      <c r="F428" s="480"/>
    </row>
    <row r="429" spans="2:6" x14ac:dyDescent="0.2">
      <c r="B429" s="480"/>
      <c r="C429" s="480"/>
      <c r="D429" s="480"/>
      <c r="E429" s="480"/>
      <c r="F429" s="480"/>
    </row>
    <row r="430" spans="2:6" x14ac:dyDescent="0.2">
      <c r="B430" s="480"/>
      <c r="C430" s="480"/>
      <c r="D430" s="480"/>
      <c r="E430" s="480"/>
      <c r="F430" s="480"/>
    </row>
    <row r="431" spans="2:6" x14ac:dyDescent="0.2">
      <c r="B431" s="480"/>
      <c r="C431" s="480"/>
      <c r="D431" s="480"/>
      <c r="E431" s="480"/>
      <c r="F431" s="480"/>
    </row>
    <row r="432" spans="2:6" x14ac:dyDescent="0.2">
      <c r="B432" s="480"/>
      <c r="C432" s="480"/>
      <c r="D432" s="480"/>
      <c r="E432" s="480"/>
      <c r="F432" s="480"/>
    </row>
    <row r="433" spans="2:6" x14ac:dyDescent="0.2">
      <c r="B433" s="480"/>
      <c r="C433" s="480"/>
      <c r="D433" s="480"/>
      <c r="E433" s="480"/>
      <c r="F433" s="480"/>
    </row>
    <row r="434" spans="2:6" x14ac:dyDescent="0.2">
      <c r="B434" s="480"/>
      <c r="C434" s="480"/>
      <c r="D434" s="480"/>
      <c r="E434" s="480"/>
      <c r="F434" s="480"/>
    </row>
    <row r="435" spans="2:6" x14ac:dyDescent="0.2">
      <c r="B435" s="480"/>
      <c r="C435" s="480"/>
      <c r="D435" s="480"/>
      <c r="E435" s="480"/>
      <c r="F435" s="480"/>
    </row>
    <row r="436" spans="2:6" x14ac:dyDescent="0.2">
      <c r="B436" s="480"/>
      <c r="C436" s="480"/>
      <c r="D436" s="480"/>
      <c r="E436" s="480"/>
      <c r="F436" s="480"/>
    </row>
    <row r="437" spans="2:6" x14ac:dyDescent="0.2">
      <c r="B437" s="480"/>
      <c r="C437" s="480"/>
      <c r="D437" s="480"/>
      <c r="E437" s="480"/>
      <c r="F437" s="480"/>
    </row>
    <row r="438" spans="2:6" x14ac:dyDescent="0.2">
      <c r="B438" s="480"/>
      <c r="C438" s="480"/>
      <c r="D438" s="480"/>
      <c r="E438" s="480"/>
      <c r="F438" s="480"/>
    </row>
    <row r="439" spans="2:6" x14ac:dyDescent="0.2">
      <c r="B439" s="480"/>
      <c r="C439" s="480"/>
      <c r="D439" s="480"/>
      <c r="E439" s="480"/>
      <c r="F439" s="480"/>
    </row>
    <row r="440" spans="2:6" x14ac:dyDescent="0.2">
      <c r="B440" s="480"/>
      <c r="C440" s="480"/>
      <c r="D440" s="480"/>
      <c r="E440" s="480"/>
      <c r="F440" s="480"/>
    </row>
    <row r="441" spans="2:6" x14ac:dyDescent="0.2">
      <c r="B441" s="480"/>
      <c r="C441" s="480"/>
      <c r="D441" s="480"/>
      <c r="E441" s="480"/>
      <c r="F441" s="480"/>
    </row>
    <row r="442" spans="2:6" x14ac:dyDescent="0.2">
      <c r="B442" s="480"/>
      <c r="C442" s="480"/>
      <c r="D442" s="480"/>
      <c r="E442" s="480"/>
      <c r="F442" s="480"/>
    </row>
    <row r="443" spans="2:6" x14ac:dyDescent="0.2">
      <c r="B443" s="480"/>
      <c r="C443" s="480"/>
      <c r="D443" s="480"/>
      <c r="E443" s="480"/>
      <c r="F443" s="480"/>
    </row>
    <row r="444" spans="2:6" x14ac:dyDescent="0.2">
      <c r="B444" s="480"/>
      <c r="C444" s="480"/>
      <c r="D444" s="480"/>
      <c r="E444" s="480"/>
      <c r="F444" s="480"/>
    </row>
    <row r="445" spans="2:6" x14ac:dyDescent="0.2">
      <c r="B445" s="480"/>
      <c r="C445" s="480"/>
      <c r="D445" s="480"/>
      <c r="E445" s="480"/>
      <c r="F445" s="480"/>
    </row>
    <row r="446" spans="2:6" x14ac:dyDescent="0.2">
      <c r="B446" s="480"/>
      <c r="C446" s="480"/>
      <c r="D446" s="480"/>
      <c r="E446" s="480"/>
      <c r="F446" s="480"/>
    </row>
    <row r="447" spans="2:6" x14ac:dyDescent="0.2">
      <c r="B447" s="480"/>
      <c r="C447" s="480"/>
      <c r="D447" s="480"/>
      <c r="E447" s="480"/>
      <c r="F447" s="480"/>
    </row>
    <row r="448" spans="2:6" x14ac:dyDescent="0.2">
      <c r="B448" s="480"/>
      <c r="C448" s="480"/>
      <c r="D448" s="480"/>
      <c r="E448" s="480"/>
      <c r="F448" s="480"/>
    </row>
    <row r="449" spans="2:6" x14ac:dyDescent="0.2">
      <c r="B449" s="480"/>
      <c r="C449" s="480"/>
      <c r="D449" s="480"/>
      <c r="E449" s="480"/>
      <c r="F449" s="480"/>
    </row>
    <row r="450" spans="2:6" x14ac:dyDescent="0.2">
      <c r="B450" s="480"/>
      <c r="C450" s="480"/>
      <c r="D450" s="480"/>
      <c r="E450" s="480"/>
      <c r="F450" s="480"/>
    </row>
    <row r="451" spans="2:6" x14ac:dyDescent="0.2">
      <c r="B451" s="480"/>
      <c r="C451" s="480"/>
      <c r="D451" s="480"/>
      <c r="E451" s="480"/>
      <c r="F451" s="480"/>
    </row>
    <row r="452" spans="2:6" x14ac:dyDescent="0.2">
      <c r="B452" s="480"/>
      <c r="C452" s="480"/>
      <c r="D452" s="480"/>
      <c r="E452" s="480"/>
      <c r="F452" s="480"/>
    </row>
    <row r="453" spans="2:6" x14ac:dyDescent="0.2">
      <c r="B453" s="480"/>
      <c r="C453" s="480"/>
      <c r="D453" s="480"/>
      <c r="E453" s="480"/>
      <c r="F453" s="480"/>
    </row>
    <row r="454" spans="2:6" x14ac:dyDescent="0.2">
      <c r="B454" s="480"/>
      <c r="C454" s="480"/>
      <c r="D454" s="480"/>
      <c r="E454" s="480"/>
      <c r="F454" s="480"/>
    </row>
    <row r="455" spans="2:6" x14ac:dyDescent="0.2">
      <c r="B455" s="480"/>
      <c r="C455" s="480"/>
      <c r="D455" s="480"/>
      <c r="E455" s="480"/>
      <c r="F455" s="480"/>
    </row>
    <row r="456" spans="2:6" x14ac:dyDescent="0.2">
      <c r="B456" s="480"/>
      <c r="C456" s="480"/>
      <c r="D456" s="480"/>
      <c r="E456" s="480"/>
      <c r="F456" s="480"/>
    </row>
    <row r="457" spans="2:6" x14ac:dyDescent="0.2">
      <c r="B457" s="480"/>
      <c r="C457" s="480"/>
      <c r="D457" s="480"/>
      <c r="E457" s="480"/>
      <c r="F457" s="480"/>
    </row>
    <row r="458" spans="2:6" x14ac:dyDescent="0.2">
      <c r="B458" s="480"/>
      <c r="C458" s="480"/>
      <c r="D458" s="480"/>
      <c r="E458" s="480"/>
      <c r="F458" s="480"/>
    </row>
    <row r="459" spans="2:6" x14ac:dyDescent="0.2">
      <c r="B459" s="480"/>
      <c r="C459" s="480"/>
      <c r="D459" s="480"/>
      <c r="E459" s="480"/>
      <c r="F459" s="480"/>
    </row>
    <row r="460" spans="2:6" x14ac:dyDescent="0.2">
      <c r="B460" s="480"/>
      <c r="C460" s="480"/>
      <c r="D460" s="480"/>
      <c r="E460" s="480"/>
      <c r="F460" s="480"/>
    </row>
    <row r="461" spans="2:6" x14ac:dyDescent="0.2">
      <c r="B461" s="480"/>
      <c r="C461" s="480"/>
      <c r="D461" s="480"/>
      <c r="E461" s="480"/>
      <c r="F461" s="480"/>
    </row>
    <row r="462" spans="2:6" x14ac:dyDescent="0.2">
      <c r="B462" s="480"/>
      <c r="C462" s="480"/>
      <c r="D462" s="480"/>
      <c r="E462" s="480"/>
      <c r="F462" s="480"/>
    </row>
    <row r="463" spans="2:6" x14ac:dyDescent="0.2">
      <c r="B463" s="480"/>
      <c r="C463" s="480"/>
      <c r="D463" s="480"/>
      <c r="E463" s="480"/>
      <c r="F463" s="480"/>
    </row>
    <row r="464" spans="2:6" x14ac:dyDescent="0.2">
      <c r="B464" s="480"/>
      <c r="C464" s="480"/>
      <c r="D464" s="480"/>
      <c r="E464" s="480"/>
      <c r="F464" s="480"/>
    </row>
    <row r="465" spans="2:6" x14ac:dyDescent="0.2">
      <c r="B465" s="480"/>
      <c r="C465" s="480"/>
      <c r="D465" s="480"/>
      <c r="E465" s="480"/>
      <c r="F465" s="480"/>
    </row>
    <row r="466" spans="2:6" x14ac:dyDescent="0.2">
      <c r="B466" s="480"/>
      <c r="C466" s="480"/>
      <c r="D466" s="480"/>
      <c r="E466" s="480"/>
      <c r="F466" s="480"/>
    </row>
    <row r="467" spans="2:6" x14ac:dyDescent="0.2">
      <c r="B467" s="480"/>
      <c r="C467" s="480"/>
      <c r="D467" s="480"/>
      <c r="E467" s="480"/>
      <c r="F467" s="480"/>
    </row>
    <row r="468" spans="2:6" x14ac:dyDescent="0.2">
      <c r="B468" s="480"/>
      <c r="C468" s="480"/>
      <c r="D468" s="480"/>
      <c r="E468" s="480"/>
      <c r="F468" s="480"/>
    </row>
    <row r="469" spans="2:6" x14ac:dyDescent="0.2">
      <c r="B469" s="480"/>
      <c r="C469" s="480"/>
      <c r="D469" s="480"/>
      <c r="E469" s="480"/>
      <c r="F469" s="480"/>
    </row>
    <row r="470" spans="2:6" x14ac:dyDescent="0.2">
      <c r="B470" s="480"/>
      <c r="C470" s="480"/>
      <c r="D470" s="480"/>
      <c r="E470" s="480"/>
      <c r="F470" s="480"/>
    </row>
    <row r="471" spans="2:6" x14ac:dyDescent="0.2">
      <c r="B471" s="480"/>
      <c r="C471" s="480"/>
      <c r="D471" s="480"/>
      <c r="E471" s="480"/>
      <c r="F471" s="480"/>
    </row>
    <row r="472" spans="2:6" x14ac:dyDescent="0.2">
      <c r="B472" s="480"/>
      <c r="C472" s="480"/>
      <c r="D472" s="480"/>
      <c r="E472" s="480"/>
      <c r="F472" s="480"/>
    </row>
    <row r="473" spans="2:6" x14ac:dyDescent="0.2">
      <c r="B473" s="480"/>
      <c r="C473" s="480"/>
      <c r="D473" s="480"/>
      <c r="E473" s="480"/>
      <c r="F473" s="480"/>
    </row>
    <row r="474" spans="2:6" x14ac:dyDescent="0.2">
      <c r="B474" s="480"/>
      <c r="C474" s="480"/>
      <c r="D474" s="480"/>
      <c r="E474" s="480"/>
      <c r="F474" s="480"/>
    </row>
    <row r="475" spans="2:6" x14ac:dyDescent="0.2">
      <c r="B475" s="480"/>
      <c r="C475" s="480"/>
      <c r="D475" s="480"/>
      <c r="E475" s="480"/>
      <c r="F475" s="480"/>
    </row>
    <row r="476" spans="2:6" x14ac:dyDescent="0.2">
      <c r="B476" s="480"/>
      <c r="C476" s="480"/>
      <c r="D476" s="480"/>
      <c r="E476" s="480"/>
      <c r="F476" s="480"/>
    </row>
    <row r="477" spans="2:6" x14ac:dyDescent="0.2">
      <c r="B477" s="480"/>
      <c r="C477" s="480"/>
      <c r="D477" s="480"/>
      <c r="E477" s="480"/>
      <c r="F477" s="480"/>
    </row>
    <row r="478" spans="2:6" x14ac:dyDescent="0.2">
      <c r="B478" s="480"/>
      <c r="C478" s="480"/>
      <c r="D478" s="480"/>
      <c r="E478" s="480"/>
      <c r="F478" s="480"/>
    </row>
    <row r="479" spans="2:6" x14ac:dyDescent="0.2">
      <c r="B479" s="480"/>
      <c r="C479" s="480"/>
      <c r="D479" s="480"/>
      <c r="E479" s="480"/>
      <c r="F479" s="480"/>
    </row>
    <row r="480" spans="2:6" x14ac:dyDescent="0.2">
      <c r="B480" s="480"/>
      <c r="C480" s="480"/>
      <c r="D480" s="480"/>
      <c r="E480" s="480"/>
      <c r="F480" s="480"/>
    </row>
    <row r="481" spans="2:6" x14ac:dyDescent="0.2">
      <c r="B481" s="480"/>
      <c r="C481" s="480"/>
      <c r="D481" s="480"/>
      <c r="E481" s="480"/>
      <c r="F481" s="480"/>
    </row>
    <row r="482" spans="2:6" x14ac:dyDescent="0.2">
      <c r="B482" s="480"/>
      <c r="C482" s="480"/>
      <c r="D482" s="480"/>
      <c r="E482" s="480"/>
      <c r="F482" s="480"/>
    </row>
    <row r="483" spans="2:6" x14ac:dyDescent="0.2">
      <c r="B483" s="480"/>
      <c r="C483" s="480"/>
      <c r="D483" s="480"/>
      <c r="E483" s="480"/>
      <c r="F483" s="480"/>
    </row>
    <row r="484" spans="2:6" x14ac:dyDescent="0.2">
      <c r="B484" s="480"/>
      <c r="C484" s="480"/>
      <c r="D484" s="480"/>
      <c r="E484" s="480"/>
      <c r="F484" s="480"/>
    </row>
    <row r="485" spans="2:6" x14ac:dyDescent="0.2">
      <c r="B485" s="480"/>
      <c r="C485" s="480"/>
      <c r="D485" s="480"/>
      <c r="E485" s="480"/>
      <c r="F485" s="480"/>
    </row>
    <row r="486" spans="2:6" x14ac:dyDescent="0.2">
      <c r="B486" s="480"/>
      <c r="C486" s="480"/>
      <c r="D486" s="480"/>
      <c r="E486" s="480"/>
      <c r="F486" s="480"/>
    </row>
    <row r="487" spans="2:6" x14ac:dyDescent="0.2">
      <c r="B487" s="480"/>
      <c r="C487" s="480"/>
      <c r="D487" s="480"/>
      <c r="E487" s="480"/>
      <c r="F487" s="480"/>
    </row>
    <row r="488" spans="2:6" x14ac:dyDescent="0.2">
      <c r="B488" s="480"/>
      <c r="C488" s="480"/>
      <c r="D488" s="480"/>
      <c r="E488" s="480"/>
      <c r="F488" s="480"/>
    </row>
    <row r="489" spans="2:6" x14ac:dyDescent="0.2">
      <c r="B489" s="480"/>
      <c r="C489" s="480"/>
      <c r="D489" s="480"/>
      <c r="E489" s="480"/>
      <c r="F489" s="480"/>
    </row>
    <row r="490" spans="2:6" x14ac:dyDescent="0.2">
      <c r="B490" s="480"/>
      <c r="C490" s="480"/>
      <c r="D490" s="480"/>
      <c r="E490" s="480"/>
      <c r="F490" s="480"/>
    </row>
    <row r="491" spans="2:6" x14ac:dyDescent="0.2">
      <c r="B491" s="480"/>
      <c r="C491" s="480"/>
      <c r="D491" s="480"/>
      <c r="E491" s="480"/>
      <c r="F491" s="480"/>
    </row>
    <row r="492" spans="2:6" x14ac:dyDescent="0.2">
      <c r="B492" s="480"/>
      <c r="C492" s="480"/>
      <c r="D492" s="480"/>
      <c r="E492" s="480"/>
      <c r="F492" s="480"/>
    </row>
    <row r="493" spans="2:6" x14ac:dyDescent="0.2">
      <c r="B493" s="480"/>
      <c r="C493" s="480"/>
      <c r="D493" s="480"/>
      <c r="E493" s="480"/>
      <c r="F493" s="480"/>
    </row>
    <row r="494" spans="2:6" x14ac:dyDescent="0.2">
      <c r="B494" s="480"/>
      <c r="C494" s="480"/>
      <c r="D494" s="480"/>
      <c r="E494" s="480"/>
      <c r="F494" s="480"/>
    </row>
    <row r="495" spans="2:6" x14ac:dyDescent="0.2">
      <c r="B495" s="480"/>
      <c r="C495" s="480"/>
      <c r="D495" s="480"/>
      <c r="E495" s="480"/>
      <c r="F495" s="480"/>
    </row>
    <row r="496" spans="2:6" x14ac:dyDescent="0.2">
      <c r="B496" s="480"/>
      <c r="C496" s="480"/>
      <c r="D496" s="480"/>
      <c r="E496" s="480"/>
      <c r="F496" s="480"/>
    </row>
    <row r="497" spans="2:6" x14ac:dyDescent="0.2">
      <c r="B497" s="480"/>
      <c r="C497" s="480"/>
      <c r="D497" s="480"/>
      <c r="E497" s="480"/>
      <c r="F497" s="480"/>
    </row>
    <row r="498" spans="2:6" x14ac:dyDescent="0.2">
      <c r="B498" s="480"/>
      <c r="C498" s="480"/>
      <c r="D498" s="480"/>
      <c r="E498" s="480"/>
      <c r="F498" s="480"/>
    </row>
    <row r="499" spans="2:6" x14ac:dyDescent="0.2">
      <c r="B499" s="480"/>
      <c r="C499" s="480"/>
      <c r="D499" s="480"/>
      <c r="E499" s="480"/>
      <c r="F499" s="480"/>
    </row>
    <row r="500" spans="2:6" x14ac:dyDescent="0.2">
      <c r="B500" s="480"/>
      <c r="C500" s="480"/>
      <c r="D500" s="480"/>
      <c r="E500" s="480"/>
      <c r="F500" s="480"/>
    </row>
    <row r="501" spans="2:6" x14ac:dyDescent="0.2">
      <c r="B501" s="480"/>
      <c r="C501" s="480"/>
      <c r="D501" s="480"/>
      <c r="E501" s="480"/>
      <c r="F501" s="480"/>
    </row>
    <row r="502" spans="2:6" x14ac:dyDescent="0.2">
      <c r="B502" s="480"/>
      <c r="C502" s="480"/>
      <c r="D502" s="480"/>
      <c r="E502" s="480"/>
      <c r="F502" s="480"/>
    </row>
    <row r="503" spans="2:6" x14ac:dyDescent="0.2">
      <c r="B503" s="480"/>
      <c r="C503" s="480"/>
      <c r="D503" s="480"/>
      <c r="E503" s="480"/>
      <c r="F503" s="480"/>
    </row>
    <row r="504" spans="2:6" x14ac:dyDescent="0.2">
      <c r="B504" s="480"/>
      <c r="C504" s="480"/>
      <c r="D504" s="480"/>
      <c r="E504" s="480"/>
      <c r="F504" s="480"/>
    </row>
    <row r="505" spans="2:6" x14ac:dyDescent="0.2">
      <c r="B505" s="480"/>
      <c r="C505" s="480"/>
      <c r="D505" s="480"/>
      <c r="E505" s="480"/>
      <c r="F505" s="480"/>
    </row>
    <row r="506" spans="2:6" x14ac:dyDescent="0.2">
      <c r="B506" s="480"/>
      <c r="C506" s="480"/>
      <c r="D506" s="480"/>
      <c r="E506" s="480"/>
      <c r="F506" s="480"/>
    </row>
    <row r="507" spans="2:6" x14ac:dyDescent="0.2">
      <c r="B507" s="480"/>
      <c r="C507" s="480"/>
      <c r="D507" s="480"/>
      <c r="E507" s="480"/>
      <c r="F507" s="480"/>
    </row>
    <row r="508" spans="2:6" x14ac:dyDescent="0.2">
      <c r="B508" s="480"/>
      <c r="C508" s="480"/>
      <c r="D508" s="480"/>
      <c r="E508" s="480"/>
      <c r="F508" s="480"/>
    </row>
    <row r="509" spans="2:6" x14ac:dyDescent="0.2">
      <c r="B509" s="480"/>
      <c r="C509" s="480"/>
      <c r="D509" s="480"/>
      <c r="E509" s="480"/>
      <c r="F509" s="480"/>
    </row>
    <row r="510" spans="2:6" x14ac:dyDescent="0.2">
      <c r="B510" s="480"/>
      <c r="C510" s="480"/>
      <c r="D510" s="480"/>
      <c r="E510" s="480"/>
      <c r="F510" s="480"/>
    </row>
    <row r="511" spans="2:6" x14ac:dyDescent="0.2">
      <c r="B511" s="480"/>
      <c r="C511" s="480"/>
      <c r="D511" s="480"/>
      <c r="E511" s="480"/>
      <c r="F511" s="480"/>
    </row>
    <row r="512" spans="2:6" x14ac:dyDescent="0.2">
      <c r="B512" s="480"/>
      <c r="C512" s="480"/>
      <c r="D512" s="480"/>
      <c r="E512" s="480"/>
      <c r="F512" s="480"/>
    </row>
    <row r="513" spans="2:6" x14ac:dyDescent="0.2">
      <c r="B513" s="480"/>
      <c r="C513" s="480"/>
      <c r="D513" s="480"/>
      <c r="E513" s="480"/>
      <c r="F513" s="480"/>
    </row>
    <row r="514" spans="2:6" x14ac:dyDescent="0.2">
      <c r="B514" s="480"/>
      <c r="C514" s="480"/>
      <c r="D514" s="480"/>
      <c r="E514" s="480"/>
      <c r="F514" s="480"/>
    </row>
    <row r="515" spans="2:6" x14ac:dyDescent="0.2">
      <c r="B515" s="480"/>
      <c r="C515" s="480"/>
      <c r="D515" s="480"/>
      <c r="E515" s="480"/>
      <c r="F515" s="480"/>
    </row>
    <row r="516" spans="2:6" x14ac:dyDescent="0.2">
      <c r="B516" s="480"/>
      <c r="C516" s="480"/>
      <c r="D516" s="480"/>
      <c r="E516" s="480"/>
      <c r="F516" s="480"/>
    </row>
    <row r="517" spans="2:6" x14ac:dyDescent="0.2">
      <c r="B517" s="480"/>
      <c r="C517" s="480"/>
      <c r="D517" s="480"/>
      <c r="E517" s="480"/>
      <c r="F517" s="480"/>
    </row>
    <row r="518" spans="2:6" x14ac:dyDescent="0.2">
      <c r="B518" s="480"/>
      <c r="C518" s="480"/>
      <c r="D518" s="480"/>
      <c r="E518" s="480"/>
      <c r="F518" s="480"/>
    </row>
    <row r="519" spans="2:6" x14ac:dyDescent="0.2">
      <c r="B519" s="480"/>
      <c r="C519" s="480"/>
      <c r="D519" s="480"/>
      <c r="E519" s="480"/>
      <c r="F519" s="480"/>
    </row>
    <row r="520" spans="2:6" x14ac:dyDescent="0.2">
      <c r="B520" s="480"/>
      <c r="C520" s="480"/>
      <c r="D520" s="480"/>
      <c r="E520" s="480"/>
      <c r="F520" s="480"/>
    </row>
    <row r="521" spans="2:6" x14ac:dyDescent="0.2">
      <c r="B521" s="480"/>
      <c r="C521" s="480"/>
      <c r="D521" s="480"/>
      <c r="E521" s="480"/>
      <c r="F521" s="480"/>
    </row>
    <row r="522" spans="2:6" x14ac:dyDescent="0.2">
      <c r="B522" s="480"/>
      <c r="C522" s="480"/>
      <c r="D522" s="480"/>
      <c r="E522" s="480"/>
      <c r="F522" s="480"/>
    </row>
    <row r="523" spans="2:6" x14ac:dyDescent="0.2">
      <c r="B523" s="480"/>
      <c r="C523" s="480"/>
      <c r="D523" s="480"/>
      <c r="E523" s="480"/>
      <c r="F523" s="480"/>
    </row>
    <row r="524" spans="2:6" x14ac:dyDescent="0.2">
      <c r="B524" s="480"/>
      <c r="C524" s="480"/>
      <c r="D524" s="480"/>
      <c r="E524" s="480"/>
      <c r="F524" s="480"/>
    </row>
    <row r="525" spans="2:6" x14ac:dyDescent="0.2">
      <c r="B525" s="480"/>
      <c r="C525" s="480"/>
      <c r="D525" s="480"/>
      <c r="E525" s="480"/>
      <c r="F525" s="480"/>
    </row>
    <row r="526" spans="2:6" x14ac:dyDescent="0.2">
      <c r="B526" s="480"/>
      <c r="C526" s="480"/>
      <c r="D526" s="480"/>
      <c r="E526" s="480"/>
      <c r="F526" s="480"/>
    </row>
    <row r="527" spans="2:6" x14ac:dyDescent="0.2">
      <c r="B527" s="480"/>
      <c r="C527" s="480"/>
      <c r="D527" s="480"/>
      <c r="E527" s="480"/>
      <c r="F527" s="480"/>
    </row>
    <row r="528" spans="2:6" x14ac:dyDescent="0.2">
      <c r="B528" s="480"/>
      <c r="C528" s="480"/>
      <c r="D528" s="480"/>
      <c r="E528" s="480"/>
      <c r="F528" s="480"/>
    </row>
    <row r="529" spans="2:6" x14ac:dyDescent="0.2">
      <c r="B529" s="480"/>
      <c r="C529" s="480"/>
      <c r="D529" s="480"/>
      <c r="E529" s="480"/>
      <c r="F529" s="480"/>
    </row>
    <row r="530" spans="2:6" x14ac:dyDescent="0.2">
      <c r="B530" s="480"/>
      <c r="C530" s="480"/>
      <c r="D530" s="480"/>
      <c r="E530" s="480"/>
      <c r="F530" s="480"/>
    </row>
    <row r="531" spans="2:6" x14ac:dyDescent="0.2">
      <c r="B531" s="480"/>
      <c r="C531" s="480"/>
      <c r="D531" s="480"/>
      <c r="E531" s="480"/>
      <c r="F531" s="480"/>
    </row>
    <row r="532" spans="2:6" x14ac:dyDescent="0.2">
      <c r="B532" s="480"/>
      <c r="C532" s="480"/>
      <c r="D532" s="480"/>
      <c r="E532" s="480"/>
      <c r="F532" s="480"/>
    </row>
    <row r="533" spans="2:6" x14ac:dyDescent="0.2">
      <c r="B533" s="480"/>
      <c r="C533" s="480"/>
      <c r="D533" s="480"/>
      <c r="E533" s="480"/>
      <c r="F533" s="480"/>
    </row>
    <row r="534" spans="2:6" x14ac:dyDescent="0.2">
      <c r="B534" s="480"/>
      <c r="C534" s="480"/>
      <c r="D534" s="480"/>
      <c r="E534" s="480"/>
      <c r="F534" s="480"/>
    </row>
    <row r="535" spans="2:6" x14ac:dyDescent="0.2">
      <c r="B535" s="480"/>
      <c r="C535" s="480"/>
      <c r="D535" s="480"/>
      <c r="E535" s="480"/>
      <c r="F535" s="480"/>
    </row>
    <row r="536" spans="2:6" x14ac:dyDescent="0.2">
      <c r="B536" s="480"/>
      <c r="C536" s="480"/>
      <c r="D536" s="480"/>
      <c r="E536" s="480"/>
      <c r="F536" s="480"/>
    </row>
    <row r="537" spans="2:6" x14ac:dyDescent="0.2">
      <c r="B537" s="480"/>
      <c r="C537" s="480"/>
      <c r="D537" s="480"/>
      <c r="E537" s="480"/>
      <c r="F537" s="480"/>
    </row>
    <row r="538" spans="2:6" x14ac:dyDescent="0.2">
      <c r="B538" s="480"/>
      <c r="C538" s="480"/>
      <c r="D538" s="480"/>
      <c r="E538" s="480"/>
      <c r="F538" s="480"/>
    </row>
    <row r="539" spans="2:6" x14ac:dyDescent="0.2">
      <c r="B539" s="480"/>
      <c r="C539" s="480"/>
      <c r="D539" s="480"/>
      <c r="E539" s="480"/>
      <c r="F539" s="480"/>
    </row>
    <row r="540" spans="2:6" x14ac:dyDescent="0.2">
      <c r="B540" s="480"/>
      <c r="C540" s="480"/>
      <c r="D540" s="480"/>
      <c r="E540" s="480"/>
      <c r="F540" s="480"/>
    </row>
    <row r="541" spans="2:6" x14ac:dyDescent="0.2">
      <c r="B541" s="480"/>
      <c r="C541" s="480"/>
      <c r="D541" s="480"/>
      <c r="E541" s="480"/>
      <c r="F541" s="480"/>
    </row>
    <row r="542" spans="2:6" x14ac:dyDescent="0.2">
      <c r="B542" s="480"/>
      <c r="C542" s="480"/>
      <c r="D542" s="480"/>
      <c r="E542" s="480"/>
      <c r="F542" s="480"/>
    </row>
    <row r="543" spans="2:6" x14ac:dyDescent="0.2">
      <c r="B543" s="480"/>
      <c r="C543" s="480"/>
      <c r="D543" s="480"/>
      <c r="E543" s="480"/>
      <c r="F543" s="480"/>
    </row>
    <row r="544" spans="2:6" x14ac:dyDescent="0.2">
      <c r="B544" s="480"/>
      <c r="C544" s="480"/>
      <c r="D544" s="480"/>
      <c r="E544" s="480"/>
      <c r="F544" s="480"/>
    </row>
    <row r="545" spans="2:6" x14ac:dyDescent="0.2">
      <c r="B545" s="480"/>
      <c r="C545" s="480"/>
      <c r="D545" s="480"/>
      <c r="E545" s="480"/>
      <c r="F545" s="480"/>
    </row>
    <row r="546" spans="2:6" x14ac:dyDescent="0.2">
      <c r="B546" s="480"/>
      <c r="C546" s="480"/>
      <c r="D546" s="480"/>
      <c r="E546" s="480"/>
      <c r="F546" s="480"/>
    </row>
    <row r="547" spans="2:6" x14ac:dyDescent="0.2">
      <c r="B547" s="480"/>
      <c r="C547" s="480"/>
      <c r="D547" s="480"/>
      <c r="E547" s="480"/>
      <c r="F547" s="480"/>
    </row>
    <row r="548" spans="2:6" x14ac:dyDescent="0.2">
      <c r="B548" s="480"/>
      <c r="C548" s="480"/>
      <c r="D548" s="480"/>
      <c r="E548" s="480"/>
      <c r="F548" s="480"/>
    </row>
    <row r="549" spans="2:6" x14ac:dyDescent="0.2">
      <c r="B549" s="480"/>
      <c r="C549" s="480"/>
      <c r="D549" s="480"/>
      <c r="E549" s="480"/>
      <c r="F549" s="480"/>
    </row>
    <row r="550" spans="2:6" x14ac:dyDescent="0.2">
      <c r="B550" s="480"/>
      <c r="C550" s="480"/>
      <c r="D550" s="480"/>
      <c r="E550" s="480"/>
      <c r="F550" s="480"/>
    </row>
    <row r="551" spans="2:6" x14ac:dyDescent="0.2">
      <c r="B551" s="480"/>
      <c r="C551" s="480"/>
      <c r="D551" s="480"/>
      <c r="E551" s="480"/>
      <c r="F551" s="480"/>
    </row>
    <row r="552" spans="2:6" x14ac:dyDescent="0.2">
      <c r="B552" s="480"/>
      <c r="C552" s="480"/>
      <c r="D552" s="480"/>
      <c r="E552" s="480"/>
      <c r="F552" s="480"/>
    </row>
    <row r="553" spans="2:6" x14ac:dyDescent="0.2">
      <c r="B553" s="480"/>
      <c r="C553" s="480"/>
      <c r="D553" s="480"/>
      <c r="E553" s="480"/>
      <c r="F553" s="480"/>
    </row>
    <row r="554" spans="2:6" x14ac:dyDescent="0.2">
      <c r="B554" s="480"/>
      <c r="C554" s="480"/>
      <c r="D554" s="480"/>
      <c r="E554" s="480"/>
      <c r="F554" s="480"/>
    </row>
    <row r="555" spans="2:6" x14ac:dyDescent="0.2">
      <c r="B555" s="480"/>
      <c r="C555" s="480"/>
      <c r="D555" s="480"/>
      <c r="E555" s="480"/>
      <c r="F555" s="480"/>
    </row>
    <row r="556" spans="2:6" x14ac:dyDescent="0.2">
      <c r="B556" s="480"/>
      <c r="C556" s="480"/>
      <c r="D556" s="480"/>
      <c r="E556" s="480"/>
      <c r="F556" s="480"/>
    </row>
    <row r="557" spans="2:6" x14ac:dyDescent="0.2">
      <c r="B557" s="480"/>
      <c r="C557" s="480"/>
      <c r="D557" s="480"/>
      <c r="E557" s="480"/>
      <c r="F557" s="480"/>
    </row>
    <row r="558" spans="2:6" x14ac:dyDescent="0.2">
      <c r="B558" s="480"/>
      <c r="C558" s="480"/>
      <c r="D558" s="480"/>
      <c r="E558" s="480"/>
      <c r="F558" s="480"/>
    </row>
    <row r="559" spans="2:6" x14ac:dyDescent="0.2">
      <c r="B559" s="480"/>
      <c r="C559" s="480"/>
      <c r="D559" s="480"/>
      <c r="E559" s="480"/>
      <c r="F559" s="480"/>
    </row>
    <row r="560" spans="2:6" x14ac:dyDescent="0.2">
      <c r="B560" s="480"/>
      <c r="C560" s="480"/>
      <c r="D560" s="480"/>
      <c r="E560" s="480"/>
      <c r="F560" s="480"/>
    </row>
    <row r="561" spans="2:6" x14ac:dyDescent="0.2">
      <c r="B561" s="480"/>
      <c r="C561" s="480"/>
      <c r="D561" s="480"/>
      <c r="E561" s="480"/>
      <c r="F561" s="480"/>
    </row>
    <row r="562" spans="2:6" x14ac:dyDescent="0.2">
      <c r="B562" s="480"/>
      <c r="C562" s="480"/>
      <c r="D562" s="480"/>
      <c r="E562" s="480"/>
      <c r="F562" s="480"/>
    </row>
    <row r="563" spans="2:6" x14ac:dyDescent="0.2">
      <c r="B563" s="480"/>
      <c r="C563" s="480"/>
      <c r="D563" s="480"/>
      <c r="E563" s="480"/>
      <c r="F563" s="480"/>
    </row>
    <row r="564" spans="2:6" x14ac:dyDescent="0.2">
      <c r="B564" s="480"/>
      <c r="C564" s="480"/>
      <c r="D564" s="480"/>
      <c r="E564" s="480"/>
      <c r="F564" s="480"/>
    </row>
    <row r="565" spans="2:6" x14ac:dyDescent="0.2">
      <c r="B565" s="480"/>
      <c r="C565" s="480"/>
      <c r="D565" s="480"/>
      <c r="E565" s="480"/>
      <c r="F565" s="480"/>
    </row>
    <row r="566" spans="2:6" x14ac:dyDescent="0.2">
      <c r="B566" s="480"/>
      <c r="C566" s="480"/>
      <c r="D566" s="480"/>
      <c r="E566" s="480"/>
      <c r="F566" s="480"/>
    </row>
    <row r="567" spans="2:6" x14ac:dyDescent="0.2">
      <c r="B567" s="480"/>
      <c r="C567" s="480"/>
      <c r="D567" s="480"/>
      <c r="E567" s="480"/>
      <c r="F567" s="480"/>
    </row>
    <row r="568" spans="2:6" x14ac:dyDescent="0.2">
      <c r="B568" s="480"/>
      <c r="C568" s="480"/>
      <c r="D568" s="480"/>
      <c r="E568" s="480"/>
      <c r="F568" s="480"/>
    </row>
    <row r="569" spans="2:6" x14ac:dyDescent="0.2">
      <c r="B569" s="480"/>
      <c r="C569" s="480"/>
      <c r="D569" s="480"/>
      <c r="E569" s="480"/>
      <c r="F569" s="480"/>
    </row>
    <row r="570" spans="2:6" x14ac:dyDescent="0.2">
      <c r="B570" s="480"/>
      <c r="C570" s="480"/>
      <c r="D570" s="480"/>
      <c r="E570" s="480"/>
      <c r="F570" s="480"/>
    </row>
    <row r="571" spans="2:6" x14ac:dyDescent="0.2">
      <c r="B571" s="480"/>
      <c r="C571" s="480"/>
      <c r="D571" s="480"/>
      <c r="E571" s="480"/>
      <c r="F571" s="480"/>
    </row>
    <row r="572" spans="2:6" x14ac:dyDescent="0.2">
      <c r="B572" s="480"/>
      <c r="C572" s="480"/>
      <c r="D572" s="480"/>
      <c r="E572" s="480"/>
      <c r="F572" s="480"/>
    </row>
    <row r="573" spans="2:6" x14ac:dyDescent="0.2">
      <c r="B573" s="480"/>
      <c r="C573" s="480"/>
      <c r="D573" s="480"/>
      <c r="E573" s="480"/>
      <c r="F573" s="480"/>
    </row>
    <row r="574" spans="2:6" x14ac:dyDescent="0.2">
      <c r="B574" s="480"/>
      <c r="C574" s="480"/>
      <c r="D574" s="480"/>
      <c r="E574" s="480"/>
      <c r="F574" s="480"/>
    </row>
    <row r="575" spans="2:6" x14ac:dyDescent="0.2">
      <c r="B575" s="480"/>
      <c r="C575" s="480"/>
      <c r="D575" s="480"/>
      <c r="E575" s="480"/>
      <c r="F575" s="480"/>
    </row>
    <row r="576" spans="2:6" x14ac:dyDescent="0.2">
      <c r="B576" s="480"/>
      <c r="C576" s="480"/>
      <c r="D576" s="480"/>
      <c r="E576" s="480"/>
      <c r="F576" s="480"/>
    </row>
    <row r="577" spans="2:6" x14ac:dyDescent="0.2">
      <c r="B577" s="480"/>
      <c r="C577" s="480"/>
      <c r="D577" s="480"/>
      <c r="E577" s="480"/>
      <c r="F577" s="480"/>
    </row>
    <row r="578" spans="2:6" x14ac:dyDescent="0.2">
      <c r="B578" s="480"/>
      <c r="C578" s="480"/>
      <c r="D578" s="480"/>
      <c r="E578" s="480"/>
      <c r="F578" s="480"/>
    </row>
    <row r="579" spans="2:6" x14ac:dyDescent="0.2">
      <c r="B579" s="480"/>
      <c r="C579" s="480"/>
      <c r="D579" s="480"/>
      <c r="E579" s="480"/>
      <c r="F579" s="480"/>
    </row>
    <row r="580" spans="2:6" x14ac:dyDescent="0.2">
      <c r="B580" s="480"/>
      <c r="C580" s="480"/>
      <c r="D580" s="480"/>
      <c r="E580" s="480"/>
      <c r="F580" s="480"/>
    </row>
    <row r="581" spans="2:6" x14ac:dyDescent="0.2">
      <c r="B581" s="480"/>
      <c r="C581" s="480"/>
      <c r="D581" s="480"/>
      <c r="E581" s="480"/>
      <c r="F581" s="480"/>
    </row>
    <row r="582" spans="2:6" x14ac:dyDescent="0.2">
      <c r="B582" s="480"/>
      <c r="C582" s="480"/>
      <c r="D582" s="480"/>
      <c r="E582" s="480"/>
      <c r="F582" s="480"/>
    </row>
    <row r="583" spans="2:6" x14ac:dyDescent="0.2">
      <c r="B583" s="480"/>
      <c r="C583" s="480"/>
      <c r="D583" s="480"/>
      <c r="E583" s="480"/>
      <c r="F583" s="480"/>
    </row>
    <row r="584" spans="2:6" x14ac:dyDescent="0.2">
      <c r="B584" s="480"/>
      <c r="C584" s="480"/>
      <c r="D584" s="480"/>
      <c r="E584" s="480"/>
      <c r="F584" s="480"/>
    </row>
    <row r="585" spans="2:6" x14ac:dyDescent="0.2">
      <c r="B585" s="480"/>
      <c r="C585" s="480"/>
      <c r="D585" s="480"/>
      <c r="E585" s="480"/>
      <c r="F585" s="480"/>
    </row>
    <row r="586" spans="2:6" x14ac:dyDescent="0.2">
      <c r="B586" s="480"/>
      <c r="C586" s="480"/>
      <c r="D586" s="480"/>
      <c r="E586" s="480"/>
      <c r="F586" s="480"/>
    </row>
    <row r="587" spans="2:6" x14ac:dyDescent="0.2">
      <c r="B587" s="480"/>
      <c r="C587" s="480"/>
      <c r="D587" s="480"/>
      <c r="E587" s="480"/>
      <c r="F587" s="480"/>
    </row>
    <row r="588" spans="2:6" x14ac:dyDescent="0.2">
      <c r="B588" s="480"/>
      <c r="C588" s="480"/>
      <c r="D588" s="480"/>
      <c r="E588" s="480"/>
      <c r="F588" s="480"/>
    </row>
    <row r="589" spans="2:6" x14ac:dyDescent="0.2">
      <c r="B589" s="480"/>
      <c r="C589" s="480"/>
      <c r="D589" s="480"/>
      <c r="E589" s="480"/>
      <c r="F589" s="480"/>
    </row>
    <row r="590" spans="2:6" x14ac:dyDescent="0.2">
      <c r="B590" s="480"/>
      <c r="C590" s="480"/>
      <c r="D590" s="480"/>
      <c r="E590" s="480"/>
      <c r="F590" s="480"/>
    </row>
    <row r="591" spans="2:6" x14ac:dyDescent="0.2">
      <c r="B591" s="480"/>
      <c r="C591" s="480"/>
      <c r="D591" s="480"/>
      <c r="E591" s="480"/>
      <c r="F591" s="480"/>
    </row>
    <row r="592" spans="2:6" x14ac:dyDescent="0.2">
      <c r="B592" s="480"/>
      <c r="C592" s="480"/>
      <c r="D592" s="480"/>
      <c r="E592" s="480"/>
      <c r="F592" s="480"/>
    </row>
    <row r="593" spans="2:6" x14ac:dyDescent="0.2">
      <c r="B593" s="480"/>
      <c r="C593" s="480"/>
      <c r="D593" s="480"/>
      <c r="E593" s="480"/>
      <c r="F593" s="480"/>
    </row>
    <row r="594" spans="2:6" x14ac:dyDescent="0.2">
      <c r="B594" s="480"/>
      <c r="C594" s="480"/>
      <c r="D594" s="480"/>
      <c r="E594" s="480"/>
      <c r="F594" s="480"/>
    </row>
    <row r="595" spans="2:6" x14ac:dyDescent="0.2">
      <c r="B595" s="480"/>
      <c r="C595" s="480"/>
      <c r="D595" s="480"/>
      <c r="E595" s="480"/>
      <c r="F595" s="480"/>
    </row>
    <row r="596" spans="2:6" x14ac:dyDescent="0.2">
      <c r="B596" s="480"/>
      <c r="C596" s="480"/>
      <c r="D596" s="480"/>
      <c r="E596" s="480"/>
      <c r="F596" s="480"/>
    </row>
    <row r="597" spans="2:6" x14ac:dyDescent="0.2">
      <c r="B597" s="480"/>
      <c r="C597" s="480"/>
      <c r="D597" s="480"/>
      <c r="E597" s="480"/>
      <c r="F597" s="480"/>
    </row>
    <row r="598" spans="2:6" x14ac:dyDescent="0.2">
      <c r="B598" s="480"/>
      <c r="C598" s="480"/>
      <c r="D598" s="480"/>
      <c r="E598" s="480"/>
      <c r="F598" s="480"/>
    </row>
    <row r="599" spans="2:6" x14ac:dyDescent="0.2">
      <c r="B599" s="480"/>
      <c r="C599" s="480"/>
      <c r="D599" s="480"/>
      <c r="E599" s="480"/>
      <c r="F599" s="480"/>
    </row>
  </sheetData>
  <printOptions horizontalCentered="1"/>
  <pageMargins left="0" right="0" top="0.59055118110236227" bottom="0" header="0" footer="0"/>
  <pageSetup paperSize="9" scale="42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33"/>
  <sheetViews>
    <sheetView zoomScale="75" workbookViewId="0">
      <selection activeCell="L3" sqref="A3:L33"/>
    </sheetView>
  </sheetViews>
  <sheetFormatPr defaultRowHeight="12.75" x14ac:dyDescent="0.2"/>
  <cols>
    <col min="1" max="1" width="15.85546875" style="344" customWidth="1"/>
    <col min="2" max="3" width="10.5703125" style="344" customWidth="1"/>
    <col min="4" max="4" width="9.85546875" style="344" customWidth="1"/>
    <col min="5" max="5" width="9.28515625" style="344" customWidth="1"/>
    <col min="6" max="6" width="73.7109375" style="344" customWidth="1"/>
    <col min="7" max="7" width="22.7109375" style="344" customWidth="1"/>
    <col min="8" max="9" width="22" style="344" customWidth="1"/>
    <col min="10" max="10" width="22.7109375" style="344" customWidth="1"/>
    <col min="11" max="11" width="14" style="344" customWidth="1"/>
    <col min="12" max="12" width="13.85546875" style="344" customWidth="1"/>
    <col min="13" max="256" width="9.140625" style="344"/>
    <col min="257" max="257" width="15.85546875" style="344" customWidth="1"/>
    <col min="258" max="259" width="10.5703125" style="344" customWidth="1"/>
    <col min="260" max="260" width="9.85546875" style="344" customWidth="1"/>
    <col min="261" max="261" width="9.28515625" style="344" customWidth="1"/>
    <col min="262" max="262" width="73.7109375" style="344" customWidth="1"/>
    <col min="263" max="263" width="22.7109375" style="344" customWidth="1"/>
    <col min="264" max="265" width="22" style="344" customWidth="1"/>
    <col min="266" max="266" width="22.7109375" style="344" customWidth="1"/>
    <col min="267" max="267" width="14" style="344" customWidth="1"/>
    <col min="268" max="268" width="13.85546875" style="344" customWidth="1"/>
    <col min="269" max="512" width="9.140625" style="344"/>
    <col min="513" max="513" width="15.85546875" style="344" customWidth="1"/>
    <col min="514" max="515" width="10.5703125" style="344" customWidth="1"/>
    <col min="516" max="516" width="9.85546875" style="344" customWidth="1"/>
    <col min="517" max="517" width="9.28515625" style="344" customWidth="1"/>
    <col min="518" max="518" width="73.7109375" style="344" customWidth="1"/>
    <col min="519" max="519" width="22.7109375" style="344" customWidth="1"/>
    <col min="520" max="521" width="22" style="344" customWidth="1"/>
    <col min="522" max="522" width="22.7109375" style="344" customWidth="1"/>
    <col min="523" max="523" width="14" style="344" customWidth="1"/>
    <col min="524" max="524" width="13.85546875" style="344" customWidth="1"/>
    <col min="525" max="768" width="9.140625" style="344"/>
    <col min="769" max="769" width="15.85546875" style="344" customWidth="1"/>
    <col min="770" max="771" width="10.5703125" style="344" customWidth="1"/>
    <col min="772" max="772" width="9.85546875" style="344" customWidth="1"/>
    <col min="773" max="773" width="9.28515625" style="344" customWidth="1"/>
    <col min="774" max="774" width="73.7109375" style="344" customWidth="1"/>
    <col min="775" max="775" width="22.7109375" style="344" customWidth="1"/>
    <col min="776" max="777" width="22" style="344" customWidth="1"/>
    <col min="778" max="778" width="22.7109375" style="344" customWidth="1"/>
    <col min="779" max="779" width="14" style="344" customWidth="1"/>
    <col min="780" max="780" width="13.85546875" style="344" customWidth="1"/>
    <col min="781" max="1024" width="9.140625" style="344"/>
    <col min="1025" max="1025" width="15.85546875" style="344" customWidth="1"/>
    <col min="1026" max="1027" width="10.5703125" style="344" customWidth="1"/>
    <col min="1028" max="1028" width="9.85546875" style="344" customWidth="1"/>
    <col min="1029" max="1029" width="9.28515625" style="344" customWidth="1"/>
    <col min="1030" max="1030" width="73.7109375" style="344" customWidth="1"/>
    <col min="1031" max="1031" width="22.7109375" style="344" customWidth="1"/>
    <col min="1032" max="1033" width="22" style="344" customWidth="1"/>
    <col min="1034" max="1034" width="22.7109375" style="344" customWidth="1"/>
    <col min="1035" max="1035" width="14" style="344" customWidth="1"/>
    <col min="1036" max="1036" width="13.85546875" style="344" customWidth="1"/>
    <col min="1037" max="1280" width="9.140625" style="344"/>
    <col min="1281" max="1281" width="15.85546875" style="344" customWidth="1"/>
    <col min="1282" max="1283" width="10.5703125" style="344" customWidth="1"/>
    <col min="1284" max="1284" width="9.85546875" style="344" customWidth="1"/>
    <col min="1285" max="1285" width="9.28515625" style="344" customWidth="1"/>
    <col min="1286" max="1286" width="73.7109375" style="344" customWidth="1"/>
    <col min="1287" max="1287" width="22.7109375" style="344" customWidth="1"/>
    <col min="1288" max="1289" width="22" style="344" customWidth="1"/>
    <col min="1290" max="1290" width="22.7109375" style="344" customWidth="1"/>
    <col min="1291" max="1291" width="14" style="344" customWidth="1"/>
    <col min="1292" max="1292" width="13.85546875" style="344" customWidth="1"/>
    <col min="1293" max="1536" width="9.140625" style="344"/>
    <col min="1537" max="1537" width="15.85546875" style="344" customWidth="1"/>
    <col min="1538" max="1539" width="10.5703125" style="344" customWidth="1"/>
    <col min="1540" max="1540" width="9.85546875" style="344" customWidth="1"/>
    <col min="1541" max="1541" width="9.28515625" style="344" customWidth="1"/>
    <col min="1542" max="1542" width="73.7109375" style="344" customWidth="1"/>
    <col min="1543" max="1543" width="22.7109375" style="344" customWidth="1"/>
    <col min="1544" max="1545" width="22" style="344" customWidth="1"/>
    <col min="1546" max="1546" width="22.7109375" style="344" customWidth="1"/>
    <col min="1547" max="1547" width="14" style="344" customWidth="1"/>
    <col min="1548" max="1548" width="13.85546875" style="344" customWidth="1"/>
    <col min="1549" max="1792" width="9.140625" style="344"/>
    <col min="1793" max="1793" width="15.85546875" style="344" customWidth="1"/>
    <col min="1794" max="1795" width="10.5703125" style="344" customWidth="1"/>
    <col min="1796" max="1796" width="9.85546875" style="344" customWidth="1"/>
    <col min="1797" max="1797" width="9.28515625" style="344" customWidth="1"/>
    <col min="1798" max="1798" width="73.7109375" style="344" customWidth="1"/>
    <col min="1799" max="1799" width="22.7109375" style="344" customWidth="1"/>
    <col min="1800" max="1801" width="22" style="344" customWidth="1"/>
    <col min="1802" max="1802" width="22.7109375" style="344" customWidth="1"/>
    <col min="1803" max="1803" width="14" style="344" customWidth="1"/>
    <col min="1804" max="1804" width="13.85546875" style="344" customWidth="1"/>
    <col min="1805" max="2048" width="9.140625" style="344"/>
    <col min="2049" max="2049" width="15.85546875" style="344" customWidth="1"/>
    <col min="2050" max="2051" width="10.5703125" style="344" customWidth="1"/>
    <col min="2052" max="2052" width="9.85546875" style="344" customWidth="1"/>
    <col min="2053" max="2053" width="9.28515625" style="344" customWidth="1"/>
    <col min="2054" max="2054" width="73.7109375" style="344" customWidth="1"/>
    <col min="2055" max="2055" width="22.7109375" style="344" customWidth="1"/>
    <col min="2056" max="2057" width="22" style="344" customWidth="1"/>
    <col min="2058" max="2058" width="22.7109375" style="344" customWidth="1"/>
    <col min="2059" max="2059" width="14" style="344" customWidth="1"/>
    <col min="2060" max="2060" width="13.85546875" style="344" customWidth="1"/>
    <col min="2061" max="2304" width="9.140625" style="344"/>
    <col min="2305" max="2305" width="15.85546875" style="344" customWidth="1"/>
    <col min="2306" max="2307" width="10.5703125" style="344" customWidth="1"/>
    <col min="2308" max="2308" width="9.85546875" style="344" customWidth="1"/>
    <col min="2309" max="2309" width="9.28515625" style="344" customWidth="1"/>
    <col min="2310" max="2310" width="73.7109375" style="344" customWidth="1"/>
    <col min="2311" max="2311" width="22.7109375" style="344" customWidth="1"/>
    <col min="2312" max="2313" width="22" style="344" customWidth="1"/>
    <col min="2314" max="2314" width="22.7109375" style="344" customWidth="1"/>
    <col min="2315" max="2315" width="14" style="344" customWidth="1"/>
    <col min="2316" max="2316" width="13.85546875" style="344" customWidth="1"/>
    <col min="2317" max="2560" width="9.140625" style="344"/>
    <col min="2561" max="2561" width="15.85546875" style="344" customWidth="1"/>
    <col min="2562" max="2563" width="10.5703125" style="344" customWidth="1"/>
    <col min="2564" max="2564" width="9.85546875" style="344" customWidth="1"/>
    <col min="2565" max="2565" width="9.28515625" style="344" customWidth="1"/>
    <col min="2566" max="2566" width="73.7109375" style="344" customWidth="1"/>
    <col min="2567" max="2567" width="22.7109375" style="344" customWidth="1"/>
    <col min="2568" max="2569" width="22" style="344" customWidth="1"/>
    <col min="2570" max="2570" width="22.7109375" style="344" customWidth="1"/>
    <col min="2571" max="2571" width="14" style="344" customWidth="1"/>
    <col min="2572" max="2572" width="13.85546875" style="344" customWidth="1"/>
    <col min="2573" max="2816" width="9.140625" style="344"/>
    <col min="2817" max="2817" width="15.85546875" style="344" customWidth="1"/>
    <col min="2818" max="2819" width="10.5703125" style="344" customWidth="1"/>
    <col min="2820" max="2820" width="9.85546875" style="344" customWidth="1"/>
    <col min="2821" max="2821" width="9.28515625" style="344" customWidth="1"/>
    <col min="2822" max="2822" width="73.7109375" style="344" customWidth="1"/>
    <col min="2823" max="2823" width="22.7109375" style="344" customWidth="1"/>
    <col min="2824" max="2825" width="22" style="344" customWidth="1"/>
    <col min="2826" max="2826" width="22.7109375" style="344" customWidth="1"/>
    <col min="2827" max="2827" width="14" style="344" customWidth="1"/>
    <col min="2828" max="2828" width="13.85546875" style="344" customWidth="1"/>
    <col min="2829" max="3072" width="9.140625" style="344"/>
    <col min="3073" max="3073" width="15.85546875" style="344" customWidth="1"/>
    <col min="3074" max="3075" width="10.5703125" style="344" customWidth="1"/>
    <col min="3076" max="3076" width="9.85546875" style="344" customWidth="1"/>
    <col min="3077" max="3077" width="9.28515625" style="344" customWidth="1"/>
    <col min="3078" max="3078" width="73.7109375" style="344" customWidth="1"/>
    <col min="3079" max="3079" width="22.7109375" style="344" customWidth="1"/>
    <col min="3080" max="3081" width="22" style="344" customWidth="1"/>
    <col min="3082" max="3082" width="22.7109375" style="344" customWidth="1"/>
    <col min="3083" max="3083" width="14" style="344" customWidth="1"/>
    <col min="3084" max="3084" width="13.85546875" style="344" customWidth="1"/>
    <col min="3085" max="3328" width="9.140625" style="344"/>
    <col min="3329" max="3329" width="15.85546875" style="344" customWidth="1"/>
    <col min="3330" max="3331" width="10.5703125" style="344" customWidth="1"/>
    <col min="3332" max="3332" width="9.85546875" style="344" customWidth="1"/>
    <col min="3333" max="3333" width="9.28515625" style="344" customWidth="1"/>
    <col min="3334" max="3334" width="73.7109375" style="344" customWidth="1"/>
    <col min="3335" max="3335" width="22.7109375" style="344" customWidth="1"/>
    <col min="3336" max="3337" width="22" style="344" customWidth="1"/>
    <col min="3338" max="3338" width="22.7109375" style="344" customWidth="1"/>
    <col min="3339" max="3339" width="14" style="344" customWidth="1"/>
    <col min="3340" max="3340" width="13.85546875" style="344" customWidth="1"/>
    <col min="3341" max="3584" width="9.140625" style="344"/>
    <col min="3585" max="3585" width="15.85546875" style="344" customWidth="1"/>
    <col min="3586" max="3587" width="10.5703125" style="344" customWidth="1"/>
    <col min="3588" max="3588" width="9.85546875" style="344" customWidth="1"/>
    <col min="3589" max="3589" width="9.28515625" style="344" customWidth="1"/>
    <col min="3590" max="3590" width="73.7109375" style="344" customWidth="1"/>
    <col min="3591" max="3591" width="22.7109375" style="344" customWidth="1"/>
    <col min="3592" max="3593" width="22" style="344" customWidth="1"/>
    <col min="3594" max="3594" width="22.7109375" style="344" customWidth="1"/>
    <col min="3595" max="3595" width="14" style="344" customWidth="1"/>
    <col min="3596" max="3596" width="13.85546875" style="344" customWidth="1"/>
    <col min="3597" max="3840" width="9.140625" style="344"/>
    <col min="3841" max="3841" width="15.85546875" style="344" customWidth="1"/>
    <col min="3842" max="3843" width="10.5703125" style="344" customWidth="1"/>
    <col min="3844" max="3844" width="9.85546875" style="344" customWidth="1"/>
    <col min="3845" max="3845" width="9.28515625" style="344" customWidth="1"/>
    <col min="3846" max="3846" width="73.7109375" style="344" customWidth="1"/>
    <col min="3847" max="3847" width="22.7109375" style="344" customWidth="1"/>
    <col min="3848" max="3849" width="22" style="344" customWidth="1"/>
    <col min="3850" max="3850" width="22.7109375" style="344" customWidth="1"/>
    <col min="3851" max="3851" width="14" style="344" customWidth="1"/>
    <col min="3852" max="3852" width="13.85546875" style="344" customWidth="1"/>
    <col min="3853" max="4096" width="9.140625" style="344"/>
    <col min="4097" max="4097" width="15.85546875" style="344" customWidth="1"/>
    <col min="4098" max="4099" width="10.5703125" style="344" customWidth="1"/>
    <col min="4100" max="4100" width="9.85546875" style="344" customWidth="1"/>
    <col min="4101" max="4101" width="9.28515625" style="344" customWidth="1"/>
    <col min="4102" max="4102" width="73.7109375" style="344" customWidth="1"/>
    <col min="4103" max="4103" width="22.7109375" style="344" customWidth="1"/>
    <col min="4104" max="4105" width="22" style="344" customWidth="1"/>
    <col min="4106" max="4106" width="22.7109375" style="344" customWidth="1"/>
    <col min="4107" max="4107" width="14" style="344" customWidth="1"/>
    <col min="4108" max="4108" width="13.85546875" style="344" customWidth="1"/>
    <col min="4109" max="4352" width="9.140625" style="344"/>
    <col min="4353" max="4353" width="15.85546875" style="344" customWidth="1"/>
    <col min="4354" max="4355" width="10.5703125" style="344" customWidth="1"/>
    <col min="4356" max="4356" width="9.85546875" style="344" customWidth="1"/>
    <col min="4357" max="4357" width="9.28515625" style="344" customWidth="1"/>
    <col min="4358" max="4358" width="73.7109375" style="344" customWidth="1"/>
    <col min="4359" max="4359" width="22.7109375" style="344" customWidth="1"/>
    <col min="4360" max="4361" width="22" style="344" customWidth="1"/>
    <col min="4362" max="4362" width="22.7109375" style="344" customWidth="1"/>
    <col min="4363" max="4363" width="14" style="344" customWidth="1"/>
    <col min="4364" max="4364" width="13.85546875" style="344" customWidth="1"/>
    <col min="4365" max="4608" width="9.140625" style="344"/>
    <col min="4609" max="4609" width="15.85546875" style="344" customWidth="1"/>
    <col min="4610" max="4611" width="10.5703125" style="344" customWidth="1"/>
    <col min="4612" max="4612" width="9.85546875" style="344" customWidth="1"/>
    <col min="4613" max="4613" width="9.28515625" style="344" customWidth="1"/>
    <col min="4614" max="4614" width="73.7109375" style="344" customWidth="1"/>
    <col min="4615" max="4615" width="22.7109375" style="344" customWidth="1"/>
    <col min="4616" max="4617" width="22" style="344" customWidth="1"/>
    <col min="4618" max="4618" width="22.7109375" style="344" customWidth="1"/>
    <col min="4619" max="4619" width="14" style="344" customWidth="1"/>
    <col min="4620" max="4620" width="13.85546875" style="344" customWidth="1"/>
    <col min="4621" max="4864" width="9.140625" style="344"/>
    <col min="4865" max="4865" width="15.85546875" style="344" customWidth="1"/>
    <col min="4866" max="4867" width="10.5703125" style="344" customWidth="1"/>
    <col min="4868" max="4868" width="9.85546875" style="344" customWidth="1"/>
    <col min="4869" max="4869" width="9.28515625" style="344" customWidth="1"/>
    <col min="4870" max="4870" width="73.7109375" style="344" customWidth="1"/>
    <col min="4871" max="4871" width="22.7109375" style="344" customWidth="1"/>
    <col min="4872" max="4873" width="22" style="344" customWidth="1"/>
    <col min="4874" max="4874" width="22.7109375" style="344" customWidth="1"/>
    <col min="4875" max="4875" width="14" style="344" customWidth="1"/>
    <col min="4876" max="4876" width="13.85546875" style="344" customWidth="1"/>
    <col min="4877" max="5120" width="9.140625" style="344"/>
    <col min="5121" max="5121" width="15.85546875" style="344" customWidth="1"/>
    <col min="5122" max="5123" width="10.5703125" style="344" customWidth="1"/>
    <col min="5124" max="5124" width="9.85546875" style="344" customWidth="1"/>
    <col min="5125" max="5125" width="9.28515625" style="344" customWidth="1"/>
    <col min="5126" max="5126" width="73.7109375" style="344" customWidth="1"/>
    <col min="5127" max="5127" width="22.7109375" style="344" customWidth="1"/>
    <col min="5128" max="5129" width="22" style="344" customWidth="1"/>
    <col min="5130" max="5130" width="22.7109375" style="344" customWidth="1"/>
    <col min="5131" max="5131" width="14" style="344" customWidth="1"/>
    <col min="5132" max="5132" width="13.85546875" style="344" customWidth="1"/>
    <col min="5133" max="5376" width="9.140625" style="344"/>
    <col min="5377" max="5377" width="15.85546875" style="344" customWidth="1"/>
    <col min="5378" max="5379" width="10.5703125" style="344" customWidth="1"/>
    <col min="5380" max="5380" width="9.85546875" style="344" customWidth="1"/>
    <col min="5381" max="5381" width="9.28515625" style="344" customWidth="1"/>
    <col min="5382" max="5382" width="73.7109375" style="344" customWidth="1"/>
    <col min="5383" max="5383" width="22.7109375" style="344" customWidth="1"/>
    <col min="5384" max="5385" width="22" style="344" customWidth="1"/>
    <col min="5386" max="5386" width="22.7109375" style="344" customWidth="1"/>
    <col min="5387" max="5387" width="14" style="344" customWidth="1"/>
    <col min="5388" max="5388" width="13.85546875" style="344" customWidth="1"/>
    <col min="5389" max="5632" width="9.140625" style="344"/>
    <col min="5633" max="5633" width="15.85546875" style="344" customWidth="1"/>
    <col min="5634" max="5635" width="10.5703125" style="344" customWidth="1"/>
    <col min="5636" max="5636" width="9.85546875" style="344" customWidth="1"/>
    <col min="5637" max="5637" width="9.28515625" style="344" customWidth="1"/>
    <col min="5638" max="5638" width="73.7109375" style="344" customWidth="1"/>
    <col min="5639" max="5639" width="22.7109375" style="344" customWidth="1"/>
    <col min="5640" max="5641" width="22" style="344" customWidth="1"/>
    <col min="5642" max="5642" width="22.7109375" style="344" customWidth="1"/>
    <col min="5643" max="5643" width="14" style="344" customWidth="1"/>
    <col min="5644" max="5644" width="13.85546875" style="344" customWidth="1"/>
    <col min="5645" max="5888" width="9.140625" style="344"/>
    <col min="5889" max="5889" width="15.85546875" style="344" customWidth="1"/>
    <col min="5890" max="5891" width="10.5703125" style="344" customWidth="1"/>
    <col min="5892" max="5892" width="9.85546875" style="344" customWidth="1"/>
    <col min="5893" max="5893" width="9.28515625" style="344" customWidth="1"/>
    <col min="5894" max="5894" width="73.7109375" style="344" customWidth="1"/>
    <col min="5895" max="5895" width="22.7109375" style="344" customWidth="1"/>
    <col min="5896" max="5897" width="22" style="344" customWidth="1"/>
    <col min="5898" max="5898" width="22.7109375" style="344" customWidth="1"/>
    <col min="5899" max="5899" width="14" style="344" customWidth="1"/>
    <col min="5900" max="5900" width="13.85546875" style="344" customWidth="1"/>
    <col min="5901" max="6144" width="9.140625" style="344"/>
    <col min="6145" max="6145" width="15.85546875" style="344" customWidth="1"/>
    <col min="6146" max="6147" width="10.5703125" style="344" customWidth="1"/>
    <col min="6148" max="6148" width="9.85546875" style="344" customWidth="1"/>
    <col min="6149" max="6149" width="9.28515625" style="344" customWidth="1"/>
    <col min="6150" max="6150" width="73.7109375" style="344" customWidth="1"/>
    <col min="6151" max="6151" width="22.7109375" style="344" customWidth="1"/>
    <col min="6152" max="6153" width="22" style="344" customWidth="1"/>
    <col min="6154" max="6154" width="22.7109375" style="344" customWidth="1"/>
    <col min="6155" max="6155" width="14" style="344" customWidth="1"/>
    <col min="6156" max="6156" width="13.85546875" style="344" customWidth="1"/>
    <col min="6157" max="6400" width="9.140625" style="344"/>
    <col min="6401" max="6401" width="15.85546875" style="344" customWidth="1"/>
    <col min="6402" max="6403" width="10.5703125" style="344" customWidth="1"/>
    <col min="6404" max="6404" width="9.85546875" style="344" customWidth="1"/>
    <col min="6405" max="6405" width="9.28515625" style="344" customWidth="1"/>
    <col min="6406" max="6406" width="73.7109375" style="344" customWidth="1"/>
    <col min="6407" max="6407" width="22.7109375" style="344" customWidth="1"/>
    <col min="6408" max="6409" width="22" style="344" customWidth="1"/>
    <col min="6410" max="6410" width="22.7109375" style="344" customWidth="1"/>
    <col min="6411" max="6411" width="14" style="344" customWidth="1"/>
    <col min="6412" max="6412" width="13.85546875" style="344" customWidth="1"/>
    <col min="6413" max="6656" width="9.140625" style="344"/>
    <col min="6657" max="6657" width="15.85546875" style="344" customWidth="1"/>
    <col min="6658" max="6659" width="10.5703125" style="344" customWidth="1"/>
    <col min="6660" max="6660" width="9.85546875" style="344" customWidth="1"/>
    <col min="6661" max="6661" width="9.28515625" style="344" customWidth="1"/>
    <col min="6662" max="6662" width="73.7109375" style="344" customWidth="1"/>
    <col min="6663" max="6663" width="22.7109375" style="344" customWidth="1"/>
    <col min="6664" max="6665" width="22" style="344" customWidth="1"/>
    <col min="6666" max="6666" width="22.7109375" style="344" customWidth="1"/>
    <col min="6667" max="6667" width="14" style="344" customWidth="1"/>
    <col min="6668" max="6668" width="13.85546875" style="344" customWidth="1"/>
    <col min="6669" max="6912" width="9.140625" style="344"/>
    <col min="6913" max="6913" width="15.85546875" style="344" customWidth="1"/>
    <col min="6914" max="6915" width="10.5703125" style="344" customWidth="1"/>
    <col min="6916" max="6916" width="9.85546875" style="344" customWidth="1"/>
    <col min="6917" max="6917" width="9.28515625" style="344" customWidth="1"/>
    <col min="6918" max="6918" width="73.7109375" style="344" customWidth="1"/>
    <col min="6919" max="6919" width="22.7109375" style="344" customWidth="1"/>
    <col min="6920" max="6921" width="22" style="344" customWidth="1"/>
    <col min="6922" max="6922" width="22.7109375" style="344" customWidth="1"/>
    <col min="6923" max="6923" width="14" style="344" customWidth="1"/>
    <col min="6924" max="6924" width="13.85546875" style="344" customWidth="1"/>
    <col min="6925" max="7168" width="9.140625" style="344"/>
    <col min="7169" max="7169" width="15.85546875" style="344" customWidth="1"/>
    <col min="7170" max="7171" width="10.5703125" style="344" customWidth="1"/>
    <col min="7172" max="7172" width="9.85546875" style="344" customWidth="1"/>
    <col min="7173" max="7173" width="9.28515625" style="344" customWidth="1"/>
    <col min="7174" max="7174" width="73.7109375" style="344" customWidth="1"/>
    <col min="7175" max="7175" width="22.7109375" style="344" customWidth="1"/>
    <col min="7176" max="7177" width="22" style="344" customWidth="1"/>
    <col min="7178" max="7178" width="22.7109375" style="344" customWidth="1"/>
    <col min="7179" max="7179" width="14" style="344" customWidth="1"/>
    <col min="7180" max="7180" width="13.85546875" style="344" customWidth="1"/>
    <col min="7181" max="7424" width="9.140625" style="344"/>
    <col min="7425" max="7425" width="15.85546875" style="344" customWidth="1"/>
    <col min="7426" max="7427" width="10.5703125" style="344" customWidth="1"/>
    <col min="7428" max="7428" width="9.85546875" style="344" customWidth="1"/>
    <col min="7429" max="7429" width="9.28515625" style="344" customWidth="1"/>
    <col min="7430" max="7430" width="73.7109375" style="344" customWidth="1"/>
    <col min="7431" max="7431" width="22.7109375" style="344" customWidth="1"/>
    <col min="7432" max="7433" width="22" style="344" customWidth="1"/>
    <col min="7434" max="7434" width="22.7109375" style="344" customWidth="1"/>
    <col min="7435" max="7435" width="14" style="344" customWidth="1"/>
    <col min="7436" max="7436" width="13.85546875" style="344" customWidth="1"/>
    <col min="7437" max="7680" width="9.140625" style="344"/>
    <col min="7681" max="7681" width="15.85546875" style="344" customWidth="1"/>
    <col min="7682" max="7683" width="10.5703125" style="344" customWidth="1"/>
    <col min="7684" max="7684" width="9.85546875" style="344" customWidth="1"/>
    <col min="7685" max="7685" width="9.28515625" style="344" customWidth="1"/>
    <col min="7686" max="7686" width="73.7109375" style="344" customWidth="1"/>
    <col min="7687" max="7687" width="22.7109375" style="344" customWidth="1"/>
    <col min="7688" max="7689" width="22" style="344" customWidth="1"/>
    <col min="7690" max="7690" width="22.7109375" style="344" customWidth="1"/>
    <col min="7691" max="7691" width="14" style="344" customWidth="1"/>
    <col min="7692" max="7692" width="13.85546875" style="344" customWidth="1"/>
    <col min="7693" max="7936" width="9.140625" style="344"/>
    <col min="7937" max="7937" width="15.85546875" style="344" customWidth="1"/>
    <col min="7938" max="7939" width="10.5703125" style="344" customWidth="1"/>
    <col min="7940" max="7940" width="9.85546875" style="344" customWidth="1"/>
    <col min="7941" max="7941" width="9.28515625" style="344" customWidth="1"/>
    <col min="7942" max="7942" width="73.7109375" style="344" customWidth="1"/>
    <col min="7943" max="7943" width="22.7109375" style="344" customWidth="1"/>
    <col min="7944" max="7945" width="22" style="344" customWidth="1"/>
    <col min="7946" max="7946" width="22.7109375" style="344" customWidth="1"/>
    <col min="7947" max="7947" width="14" style="344" customWidth="1"/>
    <col min="7948" max="7948" width="13.85546875" style="344" customWidth="1"/>
    <col min="7949" max="8192" width="9.140625" style="344"/>
    <col min="8193" max="8193" width="15.85546875" style="344" customWidth="1"/>
    <col min="8194" max="8195" width="10.5703125" style="344" customWidth="1"/>
    <col min="8196" max="8196" width="9.85546875" style="344" customWidth="1"/>
    <col min="8197" max="8197" width="9.28515625" style="344" customWidth="1"/>
    <col min="8198" max="8198" width="73.7109375" style="344" customWidth="1"/>
    <col min="8199" max="8199" width="22.7109375" style="344" customWidth="1"/>
    <col min="8200" max="8201" width="22" style="344" customWidth="1"/>
    <col min="8202" max="8202" width="22.7109375" style="344" customWidth="1"/>
    <col min="8203" max="8203" width="14" style="344" customWidth="1"/>
    <col min="8204" max="8204" width="13.85546875" style="344" customWidth="1"/>
    <col min="8205" max="8448" width="9.140625" style="344"/>
    <col min="8449" max="8449" width="15.85546875" style="344" customWidth="1"/>
    <col min="8450" max="8451" width="10.5703125" style="344" customWidth="1"/>
    <col min="8452" max="8452" width="9.85546875" style="344" customWidth="1"/>
    <col min="8453" max="8453" width="9.28515625" style="344" customWidth="1"/>
    <col min="8454" max="8454" width="73.7109375" style="344" customWidth="1"/>
    <col min="8455" max="8455" width="22.7109375" style="344" customWidth="1"/>
    <col min="8456" max="8457" width="22" style="344" customWidth="1"/>
    <col min="8458" max="8458" width="22.7109375" style="344" customWidth="1"/>
    <col min="8459" max="8459" width="14" style="344" customWidth="1"/>
    <col min="8460" max="8460" width="13.85546875" style="344" customWidth="1"/>
    <col min="8461" max="8704" width="9.140625" style="344"/>
    <col min="8705" max="8705" width="15.85546875" style="344" customWidth="1"/>
    <col min="8706" max="8707" width="10.5703125" style="344" customWidth="1"/>
    <col min="8708" max="8708" width="9.85546875" style="344" customWidth="1"/>
    <col min="8709" max="8709" width="9.28515625" style="344" customWidth="1"/>
    <col min="8710" max="8710" width="73.7109375" style="344" customWidth="1"/>
    <col min="8711" max="8711" width="22.7109375" style="344" customWidth="1"/>
    <col min="8712" max="8713" width="22" style="344" customWidth="1"/>
    <col min="8714" max="8714" width="22.7109375" style="344" customWidth="1"/>
    <col min="8715" max="8715" width="14" style="344" customWidth="1"/>
    <col min="8716" max="8716" width="13.85546875" style="344" customWidth="1"/>
    <col min="8717" max="8960" width="9.140625" style="344"/>
    <col min="8961" max="8961" width="15.85546875" style="344" customWidth="1"/>
    <col min="8962" max="8963" width="10.5703125" style="344" customWidth="1"/>
    <col min="8964" max="8964" width="9.85546875" style="344" customWidth="1"/>
    <col min="8965" max="8965" width="9.28515625" style="344" customWidth="1"/>
    <col min="8966" max="8966" width="73.7109375" style="344" customWidth="1"/>
    <col min="8967" max="8967" width="22.7109375" style="344" customWidth="1"/>
    <col min="8968" max="8969" width="22" style="344" customWidth="1"/>
    <col min="8970" max="8970" width="22.7109375" style="344" customWidth="1"/>
    <col min="8971" max="8971" width="14" style="344" customWidth="1"/>
    <col min="8972" max="8972" width="13.85546875" style="344" customWidth="1"/>
    <col min="8973" max="9216" width="9.140625" style="344"/>
    <col min="9217" max="9217" width="15.85546875" style="344" customWidth="1"/>
    <col min="9218" max="9219" width="10.5703125" style="344" customWidth="1"/>
    <col min="9220" max="9220" width="9.85546875" style="344" customWidth="1"/>
    <col min="9221" max="9221" width="9.28515625" style="344" customWidth="1"/>
    <col min="9222" max="9222" width="73.7109375" style="344" customWidth="1"/>
    <col min="9223" max="9223" width="22.7109375" style="344" customWidth="1"/>
    <col min="9224" max="9225" width="22" style="344" customWidth="1"/>
    <col min="9226" max="9226" width="22.7109375" style="344" customWidth="1"/>
    <col min="9227" max="9227" width="14" style="344" customWidth="1"/>
    <col min="9228" max="9228" width="13.85546875" style="344" customWidth="1"/>
    <col min="9229" max="9472" width="9.140625" style="344"/>
    <col min="9473" max="9473" width="15.85546875" style="344" customWidth="1"/>
    <col min="9474" max="9475" width="10.5703125" style="344" customWidth="1"/>
    <col min="9476" max="9476" width="9.85546875" style="344" customWidth="1"/>
    <col min="9477" max="9477" width="9.28515625" style="344" customWidth="1"/>
    <col min="9478" max="9478" width="73.7109375" style="344" customWidth="1"/>
    <col min="9479" max="9479" width="22.7109375" style="344" customWidth="1"/>
    <col min="9480" max="9481" width="22" style="344" customWidth="1"/>
    <col min="9482" max="9482" width="22.7109375" style="344" customWidth="1"/>
    <col min="9483" max="9483" width="14" style="344" customWidth="1"/>
    <col min="9484" max="9484" width="13.85546875" style="344" customWidth="1"/>
    <col min="9485" max="9728" width="9.140625" style="344"/>
    <col min="9729" max="9729" width="15.85546875" style="344" customWidth="1"/>
    <col min="9730" max="9731" width="10.5703125" style="344" customWidth="1"/>
    <col min="9732" max="9732" width="9.85546875" style="344" customWidth="1"/>
    <col min="9733" max="9733" width="9.28515625" style="344" customWidth="1"/>
    <col min="9734" max="9734" width="73.7109375" style="344" customWidth="1"/>
    <col min="9735" max="9735" width="22.7109375" style="344" customWidth="1"/>
    <col min="9736" max="9737" width="22" style="344" customWidth="1"/>
    <col min="9738" max="9738" width="22.7109375" style="344" customWidth="1"/>
    <col min="9739" max="9739" width="14" style="344" customWidth="1"/>
    <col min="9740" max="9740" width="13.85546875" style="344" customWidth="1"/>
    <col min="9741" max="9984" width="9.140625" style="344"/>
    <col min="9985" max="9985" width="15.85546875" style="344" customWidth="1"/>
    <col min="9986" max="9987" width="10.5703125" style="344" customWidth="1"/>
    <col min="9988" max="9988" width="9.85546875" style="344" customWidth="1"/>
    <col min="9989" max="9989" width="9.28515625" style="344" customWidth="1"/>
    <col min="9990" max="9990" width="73.7109375" style="344" customWidth="1"/>
    <col min="9991" max="9991" width="22.7109375" style="344" customWidth="1"/>
    <col min="9992" max="9993" width="22" style="344" customWidth="1"/>
    <col min="9994" max="9994" width="22.7109375" style="344" customWidth="1"/>
    <col min="9995" max="9995" width="14" style="344" customWidth="1"/>
    <col min="9996" max="9996" width="13.85546875" style="344" customWidth="1"/>
    <col min="9997" max="10240" width="9.140625" style="344"/>
    <col min="10241" max="10241" width="15.85546875" style="344" customWidth="1"/>
    <col min="10242" max="10243" width="10.5703125" style="344" customWidth="1"/>
    <col min="10244" max="10244" width="9.85546875" style="344" customWidth="1"/>
    <col min="10245" max="10245" width="9.28515625" style="344" customWidth="1"/>
    <col min="10246" max="10246" width="73.7109375" style="344" customWidth="1"/>
    <col min="10247" max="10247" width="22.7109375" style="344" customWidth="1"/>
    <col min="10248" max="10249" width="22" style="344" customWidth="1"/>
    <col min="10250" max="10250" width="22.7109375" style="344" customWidth="1"/>
    <col min="10251" max="10251" width="14" style="344" customWidth="1"/>
    <col min="10252" max="10252" width="13.85546875" style="344" customWidth="1"/>
    <col min="10253" max="10496" width="9.140625" style="344"/>
    <col min="10497" max="10497" width="15.85546875" style="344" customWidth="1"/>
    <col min="10498" max="10499" width="10.5703125" style="344" customWidth="1"/>
    <col min="10500" max="10500" width="9.85546875" style="344" customWidth="1"/>
    <col min="10501" max="10501" width="9.28515625" style="344" customWidth="1"/>
    <col min="10502" max="10502" width="73.7109375" style="344" customWidth="1"/>
    <col min="10503" max="10503" width="22.7109375" style="344" customWidth="1"/>
    <col min="10504" max="10505" width="22" style="344" customWidth="1"/>
    <col min="10506" max="10506" width="22.7109375" style="344" customWidth="1"/>
    <col min="10507" max="10507" width="14" style="344" customWidth="1"/>
    <col min="10508" max="10508" width="13.85546875" style="344" customWidth="1"/>
    <col min="10509" max="10752" width="9.140625" style="344"/>
    <col min="10753" max="10753" width="15.85546875" style="344" customWidth="1"/>
    <col min="10754" max="10755" width="10.5703125" style="344" customWidth="1"/>
    <col min="10756" max="10756" width="9.85546875" style="344" customWidth="1"/>
    <col min="10757" max="10757" width="9.28515625" style="344" customWidth="1"/>
    <col min="10758" max="10758" width="73.7109375" style="344" customWidth="1"/>
    <col min="10759" max="10759" width="22.7109375" style="344" customWidth="1"/>
    <col min="10760" max="10761" width="22" style="344" customWidth="1"/>
    <col min="10762" max="10762" width="22.7109375" style="344" customWidth="1"/>
    <col min="10763" max="10763" width="14" style="344" customWidth="1"/>
    <col min="10764" max="10764" width="13.85546875" style="344" customWidth="1"/>
    <col min="10765" max="11008" width="9.140625" style="344"/>
    <col min="11009" max="11009" width="15.85546875" style="344" customWidth="1"/>
    <col min="11010" max="11011" width="10.5703125" style="344" customWidth="1"/>
    <col min="11012" max="11012" width="9.85546875" style="344" customWidth="1"/>
    <col min="11013" max="11013" width="9.28515625" style="344" customWidth="1"/>
    <col min="11014" max="11014" width="73.7109375" style="344" customWidth="1"/>
    <col min="11015" max="11015" width="22.7109375" style="344" customWidth="1"/>
    <col min="11016" max="11017" width="22" style="344" customWidth="1"/>
    <col min="11018" max="11018" width="22.7109375" style="344" customWidth="1"/>
    <col min="11019" max="11019" width="14" style="344" customWidth="1"/>
    <col min="11020" max="11020" width="13.85546875" style="344" customWidth="1"/>
    <col min="11021" max="11264" width="9.140625" style="344"/>
    <col min="11265" max="11265" width="15.85546875" style="344" customWidth="1"/>
    <col min="11266" max="11267" width="10.5703125" style="344" customWidth="1"/>
    <col min="11268" max="11268" width="9.85546875" style="344" customWidth="1"/>
    <col min="11269" max="11269" width="9.28515625" style="344" customWidth="1"/>
    <col min="11270" max="11270" width="73.7109375" style="344" customWidth="1"/>
    <col min="11271" max="11271" width="22.7109375" style="344" customWidth="1"/>
    <col min="11272" max="11273" width="22" style="344" customWidth="1"/>
    <col min="11274" max="11274" width="22.7109375" style="344" customWidth="1"/>
    <col min="11275" max="11275" width="14" style="344" customWidth="1"/>
    <col min="11276" max="11276" width="13.85546875" style="344" customWidth="1"/>
    <col min="11277" max="11520" width="9.140625" style="344"/>
    <col min="11521" max="11521" width="15.85546875" style="344" customWidth="1"/>
    <col min="11522" max="11523" width="10.5703125" style="344" customWidth="1"/>
    <col min="11524" max="11524" width="9.85546875" style="344" customWidth="1"/>
    <col min="11525" max="11525" width="9.28515625" style="344" customWidth="1"/>
    <col min="11526" max="11526" width="73.7109375" style="344" customWidth="1"/>
    <col min="11527" max="11527" width="22.7109375" style="344" customWidth="1"/>
    <col min="11528" max="11529" width="22" style="344" customWidth="1"/>
    <col min="11530" max="11530" width="22.7109375" style="344" customWidth="1"/>
    <col min="11531" max="11531" width="14" style="344" customWidth="1"/>
    <col min="11532" max="11532" width="13.85546875" style="344" customWidth="1"/>
    <col min="11533" max="11776" width="9.140625" style="344"/>
    <col min="11777" max="11777" width="15.85546875" style="344" customWidth="1"/>
    <col min="11778" max="11779" width="10.5703125" style="344" customWidth="1"/>
    <col min="11780" max="11780" width="9.85546875" style="344" customWidth="1"/>
    <col min="11781" max="11781" width="9.28515625" style="344" customWidth="1"/>
    <col min="11782" max="11782" width="73.7109375" style="344" customWidth="1"/>
    <col min="11783" max="11783" width="22.7109375" style="344" customWidth="1"/>
    <col min="11784" max="11785" width="22" style="344" customWidth="1"/>
    <col min="11786" max="11786" width="22.7109375" style="344" customWidth="1"/>
    <col min="11787" max="11787" width="14" style="344" customWidth="1"/>
    <col min="11788" max="11788" width="13.85546875" style="344" customWidth="1"/>
    <col min="11789" max="12032" width="9.140625" style="344"/>
    <col min="12033" max="12033" width="15.85546875" style="344" customWidth="1"/>
    <col min="12034" max="12035" width="10.5703125" style="344" customWidth="1"/>
    <col min="12036" max="12036" width="9.85546875" style="344" customWidth="1"/>
    <col min="12037" max="12037" width="9.28515625" style="344" customWidth="1"/>
    <col min="12038" max="12038" width="73.7109375" style="344" customWidth="1"/>
    <col min="12039" max="12039" width="22.7109375" style="344" customWidth="1"/>
    <col min="12040" max="12041" width="22" style="344" customWidth="1"/>
    <col min="12042" max="12042" width="22.7109375" style="344" customWidth="1"/>
    <col min="12043" max="12043" width="14" style="344" customWidth="1"/>
    <col min="12044" max="12044" width="13.85546875" style="344" customWidth="1"/>
    <col min="12045" max="12288" width="9.140625" style="344"/>
    <col min="12289" max="12289" width="15.85546875" style="344" customWidth="1"/>
    <col min="12290" max="12291" width="10.5703125" style="344" customWidth="1"/>
    <col min="12292" max="12292" width="9.85546875" style="344" customWidth="1"/>
    <col min="12293" max="12293" width="9.28515625" style="344" customWidth="1"/>
    <col min="12294" max="12294" width="73.7109375" style="344" customWidth="1"/>
    <col min="12295" max="12295" width="22.7109375" style="344" customWidth="1"/>
    <col min="12296" max="12297" width="22" style="344" customWidth="1"/>
    <col min="12298" max="12298" width="22.7109375" style="344" customWidth="1"/>
    <col min="12299" max="12299" width="14" style="344" customWidth="1"/>
    <col min="12300" max="12300" width="13.85546875" style="344" customWidth="1"/>
    <col min="12301" max="12544" width="9.140625" style="344"/>
    <col min="12545" max="12545" width="15.85546875" style="344" customWidth="1"/>
    <col min="12546" max="12547" width="10.5703125" style="344" customWidth="1"/>
    <col min="12548" max="12548" width="9.85546875" style="344" customWidth="1"/>
    <col min="12549" max="12549" width="9.28515625" style="344" customWidth="1"/>
    <col min="12550" max="12550" width="73.7109375" style="344" customWidth="1"/>
    <col min="12551" max="12551" width="22.7109375" style="344" customWidth="1"/>
    <col min="12552" max="12553" width="22" style="344" customWidth="1"/>
    <col min="12554" max="12554" width="22.7109375" style="344" customWidth="1"/>
    <col min="12555" max="12555" width="14" style="344" customWidth="1"/>
    <col min="12556" max="12556" width="13.85546875" style="344" customWidth="1"/>
    <col min="12557" max="12800" width="9.140625" style="344"/>
    <col min="12801" max="12801" width="15.85546875" style="344" customWidth="1"/>
    <col min="12802" max="12803" width="10.5703125" style="344" customWidth="1"/>
    <col min="12804" max="12804" width="9.85546875" style="344" customWidth="1"/>
    <col min="12805" max="12805" width="9.28515625" style="344" customWidth="1"/>
    <col min="12806" max="12806" width="73.7109375" style="344" customWidth="1"/>
    <col min="12807" max="12807" width="22.7109375" style="344" customWidth="1"/>
    <col min="12808" max="12809" width="22" style="344" customWidth="1"/>
    <col min="12810" max="12810" width="22.7109375" style="344" customWidth="1"/>
    <col min="12811" max="12811" width="14" style="344" customWidth="1"/>
    <col min="12812" max="12812" width="13.85546875" style="344" customWidth="1"/>
    <col min="12813" max="13056" width="9.140625" style="344"/>
    <col min="13057" max="13057" width="15.85546875" style="344" customWidth="1"/>
    <col min="13058" max="13059" width="10.5703125" style="344" customWidth="1"/>
    <col min="13060" max="13060" width="9.85546875" style="344" customWidth="1"/>
    <col min="13061" max="13061" width="9.28515625" style="344" customWidth="1"/>
    <col min="13062" max="13062" width="73.7109375" style="344" customWidth="1"/>
    <col min="13063" max="13063" width="22.7109375" style="344" customWidth="1"/>
    <col min="13064" max="13065" width="22" style="344" customWidth="1"/>
    <col min="13066" max="13066" width="22.7109375" style="344" customWidth="1"/>
    <col min="13067" max="13067" width="14" style="344" customWidth="1"/>
    <col min="13068" max="13068" width="13.85546875" style="344" customWidth="1"/>
    <col min="13069" max="13312" width="9.140625" style="344"/>
    <col min="13313" max="13313" width="15.85546875" style="344" customWidth="1"/>
    <col min="13314" max="13315" width="10.5703125" style="344" customWidth="1"/>
    <col min="13316" max="13316" width="9.85546875" style="344" customWidth="1"/>
    <col min="13317" max="13317" width="9.28515625" style="344" customWidth="1"/>
    <col min="13318" max="13318" width="73.7109375" style="344" customWidth="1"/>
    <col min="13319" max="13319" width="22.7109375" style="344" customWidth="1"/>
    <col min="13320" max="13321" width="22" style="344" customWidth="1"/>
    <col min="13322" max="13322" width="22.7109375" style="344" customWidth="1"/>
    <col min="13323" max="13323" width="14" style="344" customWidth="1"/>
    <col min="13324" max="13324" width="13.85546875" style="344" customWidth="1"/>
    <col min="13325" max="13568" width="9.140625" style="344"/>
    <col min="13569" max="13569" width="15.85546875" style="344" customWidth="1"/>
    <col min="13570" max="13571" width="10.5703125" style="344" customWidth="1"/>
    <col min="13572" max="13572" width="9.85546875" style="344" customWidth="1"/>
    <col min="13573" max="13573" width="9.28515625" style="344" customWidth="1"/>
    <col min="13574" max="13574" width="73.7109375" style="344" customWidth="1"/>
    <col min="13575" max="13575" width="22.7109375" style="344" customWidth="1"/>
    <col min="13576" max="13577" width="22" style="344" customWidth="1"/>
    <col min="13578" max="13578" width="22.7109375" style="344" customWidth="1"/>
    <col min="13579" max="13579" width="14" style="344" customWidth="1"/>
    <col min="13580" max="13580" width="13.85546875" style="344" customWidth="1"/>
    <col min="13581" max="13824" width="9.140625" style="344"/>
    <col min="13825" max="13825" width="15.85546875" style="344" customWidth="1"/>
    <col min="13826" max="13827" width="10.5703125" style="344" customWidth="1"/>
    <col min="13828" max="13828" width="9.85546875" style="344" customWidth="1"/>
    <col min="13829" max="13829" width="9.28515625" style="344" customWidth="1"/>
    <col min="13830" max="13830" width="73.7109375" style="344" customWidth="1"/>
    <col min="13831" max="13831" width="22.7109375" style="344" customWidth="1"/>
    <col min="13832" max="13833" width="22" style="344" customWidth="1"/>
    <col min="13834" max="13834" width="22.7109375" style="344" customWidth="1"/>
    <col min="13835" max="13835" width="14" style="344" customWidth="1"/>
    <col min="13836" max="13836" width="13.85546875" style="344" customWidth="1"/>
    <col min="13837" max="14080" width="9.140625" style="344"/>
    <col min="14081" max="14081" width="15.85546875" style="344" customWidth="1"/>
    <col min="14082" max="14083" width="10.5703125" style="344" customWidth="1"/>
    <col min="14084" max="14084" width="9.85546875" style="344" customWidth="1"/>
    <col min="14085" max="14085" width="9.28515625" style="344" customWidth="1"/>
    <col min="14086" max="14086" width="73.7109375" style="344" customWidth="1"/>
    <col min="14087" max="14087" width="22.7109375" style="344" customWidth="1"/>
    <col min="14088" max="14089" width="22" style="344" customWidth="1"/>
    <col min="14090" max="14090" width="22.7109375" style="344" customWidth="1"/>
    <col min="14091" max="14091" width="14" style="344" customWidth="1"/>
    <col min="14092" max="14092" width="13.85546875" style="344" customWidth="1"/>
    <col min="14093" max="14336" width="9.140625" style="344"/>
    <col min="14337" max="14337" width="15.85546875" style="344" customWidth="1"/>
    <col min="14338" max="14339" width="10.5703125" style="344" customWidth="1"/>
    <col min="14340" max="14340" width="9.85546875" style="344" customWidth="1"/>
    <col min="14341" max="14341" width="9.28515625" style="344" customWidth="1"/>
    <col min="14342" max="14342" width="73.7109375" style="344" customWidth="1"/>
    <col min="14343" max="14343" width="22.7109375" style="344" customWidth="1"/>
    <col min="14344" max="14345" width="22" style="344" customWidth="1"/>
    <col min="14346" max="14346" width="22.7109375" style="344" customWidth="1"/>
    <col min="14347" max="14347" width="14" style="344" customWidth="1"/>
    <col min="14348" max="14348" width="13.85546875" style="344" customWidth="1"/>
    <col min="14349" max="14592" width="9.140625" style="344"/>
    <col min="14593" max="14593" width="15.85546875" style="344" customWidth="1"/>
    <col min="14594" max="14595" width="10.5703125" style="344" customWidth="1"/>
    <col min="14596" max="14596" width="9.85546875" style="344" customWidth="1"/>
    <col min="14597" max="14597" width="9.28515625" style="344" customWidth="1"/>
    <col min="14598" max="14598" width="73.7109375" style="344" customWidth="1"/>
    <col min="14599" max="14599" width="22.7109375" style="344" customWidth="1"/>
    <col min="14600" max="14601" width="22" style="344" customWidth="1"/>
    <col min="14602" max="14602" width="22.7109375" style="344" customWidth="1"/>
    <col min="14603" max="14603" width="14" style="344" customWidth="1"/>
    <col min="14604" max="14604" width="13.85546875" style="344" customWidth="1"/>
    <col min="14605" max="14848" width="9.140625" style="344"/>
    <col min="14849" max="14849" width="15.85546875" style="344" customWidth="1"/>
    <col min="14850" max="14851" width="10.5703125" style="344" customWidth="1"/>
    <col min="14852" max="14852" width="9.85546875" style="344" customWidth="1"/>
    <col min="14853" max="14853" width="9.28515625" style="344" customWidth="1"/>
    <col min="14854" max="14854" width="73.7109375" style="344" customWidth="1"/>
    <col min="14855" max="14855" width="22.7109375" style="344" customWidth="1"/>
    <col min="14856" max="14857" width="22" style="344" customWidth="1"/>
    <col min="14858" max="14858" width="22.7109375" style="344" customWidth="1"/>
    <col min="14859" max="14859" width="14" style="344" customWidth="1"/>
    <col min="14860" max="14860" width="13.85546875" style="344" customWidth="1"/>
    <col min="14861" max="15104" width="9.140625" style="344"/>
    <col min="15105" max="15105" width="15.85546875" style="344" customWidth="1"/>
    <col min="15106" max="15107" width="10.5703125" style="344" customWidth="1"/>
    <col min="15108" max="15108" width="9.85546875" style="344" customWidth="1"/>
    <col min="15109" max="15109" width="9.28515625" style="344" customWidth="1"/>
    <col min="15110" max="15110" width="73.7109375" style="344" customWidth="1"/>
    <col min="15111" max="15111" width="22.7109375" style="344" customWidth="1"/>
    <col min="15112" max="15113" width="22" style="344" customWidth="1"/>
    <col min="15114" max="15114" width="22.7109375" style="344" customWidth="1"/>
    <col min="15115" max="15115" width="14" style="344" customWidth="1"/>
    <col min="15116" max="15116" width="13.85546875" style="344" customWidth="1"/>
    <col min="15117" max="15360" width="9.140625" style="344"/>
    <col min="15361" max="15361" width="15.85546875" style="344" customWidth="1"/>
    <col min="15362" max="15363" width="10.5703125" style="344" customWidth="1"/>
    <col min="15364" max="15364" width="9.85546875" style="344" customWidth="1"/>
    <col min="15365" max="15365" width="9.28515625" style="344" customWidth="1"/>
    <col min="15366" max="15366" width="73.7109375" style="344" customWidth="1"/>
    <col min="15367" max="15367" width="22.7109375" style="344" customWidth="1"/>
    <col min="15368" max="15369" width="22" style="344" customWidth="1"/>
    <col min="15370" max="15370" width="22.7109375" style="344" customWidth="1"/>
    <col min="15371" max="15371" width="14" style="344" customWidth="1"/>
    <col min="15372" max="15372" width="13.85546875" style="344" customWidth="1"/>
    <col min="15373" max="15616" width="9.140625" style="344"/>
    <col min="15617" max="15617" width="15.85546875" style="344" customWidth="1"/>
    <col min="15618" max="15619" width="10.5703125" style="344" customWidth="1"/>
    <col min="15620" max="15620" width="9.85546875" style="344" customWidth="1"/>
    <col min="15621" max="15621" width="9.28515625" style="344" customWidth="1"/>
    <col min="15622" max="15622" width="73.7109375" style="344" customWidth="1"/>
    <col min="15623" max="15623" width="22.7109375" style="344" customWidth="1"/>
    <col min="15624" max="15625" width="22" style="344" customWidth="1"/>
    <col min="15626" max="15626" width="22.7109375" style="344" customWidth="1"/>
    <col min="15627" max="15627" width="14" style="344" customWidth="1"/>
    <col min="15628" max="15628" width="13.85546875" style="344" customWidth="1"/>
    <col min="15629" max="15872" width="9.140625" style="344"/>
    <col min="15873" max="15873" width="15.85546875" style="344" customWidth="1"/>
    <col min="15874" max="15875" width="10.5703125" style="344" customWidth="1"/>
    <col min="15876" max="15876" width="9.85546875" style="344" customWidth="1"/>
    <col min="15877" max="15877" width="9.28515625" style="344" customWidth="1"/>
    <col min="15878" max="15878" width="73.7109375" style="344" customWidth="1"/>
    <col min="15879" max="15879" width="22.7109375" style="344" customWidth="1"/>
    <col min="15880" max="15881" width="22" style="344" customWidth="1"/>
    <col min="15882" max="15882" width="22.7109375" style="344" customWidth="1"/>
    <col min="15883" max="15883" width="14" style="344" customWidth="1"/>
    <col min="15884" max="15884" width="13.85546875" style="344" customWidth="1"/>
    <col min="15885" max="16128" width="9.140625" style="344"/>
    <col min="16129" max="16129" width="15.85546875" style="344" customWidth="1"/>
    <col min="16130" max="16131" width="10.5703125" style="344" customWidth="1"/>
    <col min="16132" max="16132" width="9.85546875" style="344" customWidth="1"/>
    <col min="16133" max="16133" width="9.28515625" style="344" customWidth="1"/>
    <col min="16134" max="16134" width="73.7109375" style="344" customWidth="1"/>
    <col min="16135" max="16135" width="22.7109375" style="344" customWidth="1"/>
    <col min="16136" max="16137" width="22" style="344" customWidth="1"/>
    <col min="16138" max="16138" width="22.7109375" style="344" customWidth="1"/>
    <col min="16139" max="16139" width="14" style="344" customWidth="1"/>
    <col min="16140" max="16140" width="13.85546875" style="344" customWidth="1"/>
    <col min="16141" max="16384" width="9.140625" style="344"/>
  </cols>
  <sheetData>
    <row r="1" spans="1:12" ht="15" x14ac:dyDescent="0.2">
      <c r="G1" s="345"/>
      <c r="H1" s="345"/>
      <c r="I1" s="345"/>
      <c r="K1" s="345"/>
    </row>
    <row r="3" spans="1:12" ht="23.25" x14ac:dyDescent="0.35">
      <c r="A3" s="346" t="s">
        <v>476</v>
      </c>
      <c r="B3" s="347"/>
      <c r="C3" s="347"/>
      <c r="D3" s="347"/>
      <c r="E3" s="347"/>
      <c r="F3" s="347"/>
      <c r="G3" s="347"/>
      <c r="H3" s="347"/>
      <c r="I3" s="347"/>
      <c r="J3" s="348"/>
      <c r="K3" s="348"/>
    </row>
    <row r="4" spans="1:12" ht="24.75" customHeight="1" x14ac:dyDescent="0.25">
      <c r="A4" s="346" t="s">
        <v>294</v>
      </c>
      <c r="B4" s="346"/>
      <c r="C4" s="346"/>
      <c r="D4" s="346"/>
      <c r="E4" s="349"/>
      <c r="F4" s="349"/>
      <c r="G4" s="348"/>
      <c r="H4" s="348"/>
      <c r="I4" s="348"/>
      <c r="J4" s="348"/>
    </row>
    <row r="5" spans="1:12" ht="15.75" thickBot="1" x14ac:dyDescent="0.25">
      <c r="B5" s="350"/>
      <c r="C5" s="350"/>
      <c r="G5" s="351"/>
      <c r="H5" s="351"/>
      <c r="I5" s="351"/>
      <c r="J5" s="345"/>
      <c r="K5" s="352"/>
      <c r="L5" s="352" t="s">
        <v>236</v>
      </c>
    </row>
    <row r="6" spans="1:12" ht="24" customHeight="1" x14ac:dyDescent="0.25">
      <c r="A6" s="353" t="s">
        <v>295</v>
      </c>
      <c r="B6" s="354" t="s">
        <v>296</v>
      </c>
      <c r="C6" s="355"/>
      <c r="D6" s="355"/>
      <c r="E6" s="356"/>
      <c r="F6" s="357" t="s">
        <v>297</v>
      </c>
      <c r="G6" s="357" t="s">
        <v>255</v>
      </c>
      <c r="H6" s="357" t="s">
        <v>298</v>
      </c>
      <c r="I6" s="357" t="s">
        <v>258</v>
      </c>
      <c r="J6" s="357" t="s">
        <v>258</v>
      </c>
      <c r="K6" s="357" t="s">
        <v>299</v>
      </c>
      <c r="L6" s="357" t="s">
        <v>299</v>
      </c>
    </row>
    <row r="7" spans="1:12" ht="17.25" customHeight="1" x14ac:dyDescent="0.25">
      <c r="A7" s="358" t="s">
        <v>300</v>
      </c>
      <c r="B7" s="359" t="s">
        <v>301</v>
      </c>
      <c r="C7" s="360" t="s">
        <v>302</v>
      </c>
      <c r="D7" s="361" t="s">
        <v>303</v>
      </c>
      <c r="E7" s="362" t="s">
        <v>304</v>
      </c>
      <c r="F7" s="363"/>
      <c r="G7" s="364" t="s">
        <v>260</v>
      </c>
      <c r="H7" s="364" t="s">
        <v>305</v>
      </c>
      <c r="I7" s="364" t="s">
        <v>306</v>
      </c>
      <c r="J7" s="364" t="s">
        <v>307</v>
      </c>
      <c r="K7" s="364" t="s">
        <v>308</v>
      </c>
      <c r="L7" s="364" t="s">
        <v>308</v>
      </c>
    </row>
    <row r="8" spans="1:12" ht="15" x14ac:dyDescent="0.25">
      <c r="A8" s="365" t="s">
        <v>309</v>
      </c>
      <c r="B8" s="366" t="s">
        <v>310</v>
      </c>
      <c r="C8" s="360"/>
      <c r="D8" s="360"/>
      <c r="E8" s="367" t="s">
        <v>311</v>
      </c>
      <c r="F8" s="368"/>
      <c r="G8" s="364" t="s">
        <v>267</v>
      </c>
      <c r="H8" s="364">
        <v>2012</v>
      </c>
      <c r="I8" s="369" t="s">
        <v>312</v>
      </c>
      <c r="J8" s="369">
        <v>2012</v>
      </c>
      <c r="K8" s="370" t="s">
        <v>313</v>
      </c>
      <c r="L8" s="370" t="s">
        <v>314</v>
      </c>
    </row>
    <row r="9" spans="1:12" ht="15.75" thickBot="1" x14ac:dyDescent="0.3">
      <c r="A9" s="365" t="s">
        <v>315</v>
      </c>
      <c r="B9" s="371"/>
      <c r="C9" s="372"/>
      <c r="D9" s="372"/>
      <c r="E9" s="373"/>
      <c r="F9" s="374"/>
      <c r="G9" s="369"/>
      <c r="H9" s="375"/>
      <c r="I9" s="376"/>
      <c r="J9" s="377"/>
      <c r="K9" s="378"/>
      <c r="L9" s="378"/>
    </row>
    <row r="10" spans="1:12" ht="15" thickBot="1" x14ac:dyDescent="0.25">
      <c r="A10" s="379" t="s">
        <v>0</v>
      </c>
      <c r="B10" s="380" t="s">
        <v>316</v>
      </c>
      <c r="C10" s="381" t="s">
        <v>317</v>
      </c>
      <c r="D10" s="381" t="s">
        <v>318</v>
      </c>
      <c r="E10" s="382" t="s">
        <v>319</v>
      </c>
      <c r="F10" s="382" t="s">
        <v>320</v>
      </c>
      <c r="G10" s="382">
        <v>1</v>
      </c>
      <c r="H10" s="382">
        <v>2</v>
      </c>
      <c r="I10" s="382">
        <v>3</v>
      </c>
      <c r="J10" s="382">
        <v>4</v>
      </c>
      <c r="K10" s="382">
        <v>5</v>
      </c>
      <c r="L10" s="382">
        <v>6</v>
      </c>
    </row>
    <row r="11" spans="1:12" ht="30.75" customHeight="1" x14ac:dyDescent="0.25">
      <c r="A11" s="383" t="s">
        <v>321</v>
      </c>
      <c r="B11" s="384" t="s">
        <v>477</v>
      </c>
      <c r="C11" s="385"/>
      <c r="D11" s="386"/>
      <c r="E11" s="387"/>
      <c r="F11" s="388" t="s">
        <v>478</v>
      </c>
      <c r="G11" s="481">
        <f>SUM(G12)</f>
        <v>3404000</v>
      </c>
      <c r="H11" s="481">
        <f>SUM(H12)</f>
        <v>1675401</v>
      </c>
      <c r="I11" s="482">
        <f>SUM(I12)</f>
        <v>59490</v>
      </c>
      <c r="J11" s="481">
        <f>SUM(J12)</f>
        <v>494162</v>
      </c>
      <c r="K11" s="483">
        <f t="shared" ref="K11:L13" si="0">SUM($J11/G11)*100</f>
        <v>14.517097532314924</v>
      </c>
      <c r="L11" s="483">
        <f t="shared" si="0"/>
        <v>29.495147728812388</v>
      </c>
    </row>
    <row r="12" spans="1:12" ht="18.75" customHeight="1" x14ac:dyDescent="0.25">
      <c r="A12" s="391" t="s">
        <v>321</v>
      </c>
      <c r="B12" s="484"/>
      <c r="C12" s="413" t="s">
        <v>479</v>
      </c>
      <c r="D12" s="485"/>
      <c r="E12" s="486"/>
      <c r="F12" s="487" t="s">
        <v>480</v>
      </c>
      <c r="G12" s="472">
        <f>SUM(G13+G17+G19+G25+G27+G28)</f>
        <v>3404000</v>
      </c>
      <c r="H12" s="472">
        <f>SUM(H13+H17+H19+H25+H27+H28)</f>
        <v>1675401</v>
      </c>
      <c r="I12" s="472">
        <f>SUM(I13+I17+I19+I25+I27+I28)</f>
        <v>59490</v>
      </c>
      <c r="J12" s="472">
        <f>SUM(J13+J17+J19+J25+J27+J28)</f>
        <v>494162</v>
      </c>
      <c r="K12" s="397">
        <f t="shared" si="0"/>
        <v>14.517097532314924</v>
      </c>
      <c r="L12" s="397">
        <f t="shared" si="0"/>
        <v>29.495147728812388</v>
      </c>
    </row>
    <row r="13" spans="1:12" ht="18.75" customHeight="1" x14ac:dyDescent="0.2">
      <c r="A13" s="398" t="s">
        <v>321</v>
      </c>
      <c r="B13" s="488"/>
      <c r="C13" s="489"/>
      <c r="D13" s="418" t="s">
        <v>481</v>
      </c>
      <c r="E13" s="419"/>
      <c r="F13" s="490" t="s">
        <v>482</v>
      </c>
      <c r="G13" s="431">
        <f>SUM(G14:G16)</f>
        <v>915000</v>
      </c>
      <c r="H13" s="431">
        <f>SUM(H14:H16)</f>
        <v>457500</v>
      </c>
      <c r="I13" s="431">
        <f>SUM(I14:I16)</f>
        <v>0</v>
      </c>
      <c r="J13" s="431">
        <f>SUM(J14:J16)</f>
        <v>8065</v>
      </c>
      <c r="K13" s="403">
        <f t="shared" si="0"/>
        <v>0.88142076502732236</v>
      </c>
      <c r="L13" s="403">
        <f t="shared" si="0"/>
        <v>1.7628415300546447</v>
      </c>
    </row>
    <row r="14" spans="1:12" ht="18.75" customHeight="1" x14ac:dyDescent="0.2">
      <c r="A14" s="398"/>
      <c r="B14" s="488"/>
      <c r="C14" s="489"/>
      <c r="D14" s="418"/>
      <c r="E14" s="491" t="s">
        <v>483</v>
      </c>
      <c r="F14" s="492" t="s">
        <v>484</v>
      </c>
      <c r="G14" s="436">
        <v>0</v>
      </c>
      <c r="H14" s="436">
        <v>0</v>
      </c>
      <c r="I14" s="436">
        <v>0</v>
      </c>
      <c r="J14" s="436">
        <v>0</v>
      </c>
      <c r="K14" s="411">
        <v>0</v>
      </c>
      <c r="L14" s="411">
        <v>0</v>
      </c>
    </row>
    <row r="15" spans="1:12" ht="18.75" customHeight="1" x14ac:dyDescent="0.2">
      <c r="A15" s="404" t="s">
        <v>321</v>
      </c>
      <c r="B15" s="493"/>
      <c r="C15" s="494"/>
      <c r="D15" s="407"/>
      <c r="E15" s="495" t="s">
        <v>485</v>
      </c>
      <c r="F15" s="421" t="s">
        <v>486</v>
      </c>
      <c r="G15" s="436">
        <v>915000</v>
      </c>
      <c r="H15" s="436">
        <v>457500</v>
      </c>
      <c r="I15" s="436">
        <v>0</v>
      </c>
      <c r="J15" s="436">
        <v>8065</v>
      </c>
      <c r="K15" s="411">
        <f>SUM($J15/G15)*100</f>
        <v>0.88142076502732236</v>
      </c>
      <c r="L15" s="411">
        <f>SUM($J15/H15)*100</f>
        <v>1.7628415300546447</v>
      </c>
    </row>
    <row r="16" spans="1:12" ht="18.75" customHeight="1" x14ac:dyDescent="0.2">
      <c r="A16" s="404" t="s">
        <v>321</v>
      </c>
      <c r="B16" s="493"/>
      <c r="C16" s="494"/>
      <c r="D16" s="407"/>
      <c r="E16" s="495" t="s">
        <v>487</v>
      </c>
      <c r="F16" s="421" t="s">
        <v>488</v>
      </c>
      <c r="G16" s="436">
        <v>0</v>
      </c>
      <c r="H16" s="436">
        <v>0</v>
      </c>
      <c r="I16" s="436">
        <v>0</v>
      </c>
      <c r="J16" s="436">
        <v>0</v>
      </c>
      <c r="K16" s="411">
        <v>0</v>
      </c>
      <c r="L16" s="411">
        <v>0</v>
      </c>
    </row>
    <row r="17" spans="1:12" ht="18.75" customHeight="1" x14ac:dyDescent="0.2">
      <c r="A17" s="398" t="s">
        <v>321</v>
      </c>
      <c r="B17" s="488"/>
      <c r="C17" s="489"/>
      <c r="D17" s="418" t="s">
        <v>489</v>
      </c>
      <c r="E17" s="419"/>
      <c r="F17" s="424" t="s">
        <v>490</v>
      </c>
      <c r="G17" s="431">
        <f>SUM(G18)</f>
        <v>0</v>
      </c>
      <c r="H17" s="431">
        <f>SUM(H18)</f>
        <v>0</v>
      </c>
      <c r="I17" s="431">
        <f>SUM(I18)</f>
        <v>0</v>
      </c>
      <c r="J17" s="431">
        <f>SUM(J18)</f>
        <v>0</v>
      </c>
      <c r="K17" s="403">
        <v>0</v>
      </c>
      <c r="L17" s="403">
        <v>0</v>
      </c>
    </row>
    <row r="18" spans="1:12" ht="18.75" customHeight="1" x14ac:dyDescent="0.2">
      <c r="A18" s="404" t="s">
        <v>321</v>
      </c>
      <c r="B18" s="493"/>
      <c r="C18" s="494"/>
      <c r="D18" s="407"/>
      <c r="E18" s="495" t="s">
        <v>491</v>
      </c>
      <c r="F18" s="421" t="s">
        <v>410</v>
      </c>
      <c r="G18" s="436">
        <v>0</v>
      </c>
      <c r="H18" s="436">
        <v>0</v>
      </c>
      <c r="I18" s="436">
        <v>0</v>
      </c>
      <c r="J18" s="436">
        <v>0</v>
      </c>
      <c r="K18" s="411">
        <v>0</v>
      </c>
      <c r="L18" s="411">
        <v>0</v>
      </c>
    </row>
    <row r="19" spans="1:12" ht="18.75" customHeight="1" x14ac:dyDescent="0.2">
      <c r="A19" s="398" t="s">
        <v>321</v>
      </c>
      <c r="B19" s="488"/>
      <c r="C19" s="489"/>
      <c r="D19" s="418" t="s">
        <v>492</v>
      </c>
      <c r="E19" s="419"/>
      <c r="F19" s="420" t="s">
        <v>493</v>
      </c>
      <c r="G19" s="431">
        <f>SUM(G20:G24)</f>
        <v>1507100</v>
      </c>
      <c r="H19" s="431">
        <f>SUM(H20:H24)</f>
        <v>751100</v>
      </c>
      <c r="I19" s="431">
        <f>SUM(I20:I24)</f>
        <v>0</v>
      </c>
      <c r="J19" s="431">
        <f>SUM(J20:J24)</f>
        <v>317908</v>
      </c>
      <c r="K19" s="403">
        <f>SUM($J19/G19)*100</f>
        <v>21.094021630946852</v>
      </c>
      <c r="L19" s="403">
        <f>SUM($J19/H19)*100</f>
        <v>42.325655704966046</v>
      </c>
    </row>
    <row r="20" spans="1:12" ht="18.75" customHeight="1" x14ac:dyDescent="0.2">
      <c r="A20" s="404" t="s">
        <v>321</v>
      </c>
      <c r="B20" s="412"/>
      <c r="C20" s="496"/>
      <c r="D20" s="407"/>
      <c r="E20" s="495" t="s">
        <v>494</v>
      </c>
      <c r="F20" s="497" t="s">
        <v>495</v>
      </c>
      <c r="G20" s="436">
        <v>106000</v>
      </c>
      <c r="H20" s="436">
        <v>0</v>
      </c>
      <c r="I20" s="436">
        <v>0</v>
      </c>
      <c r="J20" s="436">
        <v>0</v>
      </c>
      <c r="K20" s="411">
        <f>SUM($J20/G20)*100</f>
        <v>0</v>
      </c>
      <c r="L20" s="411">
        <v>0</v>
      </c>
    </row>
    <row r="21" spans="1:12" ht="18.75" customHeight="1" x14ac:dyDescent="0.2">
      <c r="A21" s="404" t="s">
        <v>321</v>
      </c>
      <c r="B21" s="412"/>
      <c r="C21" s="496"/>
      <c r="D21" s="407"/>
      <c r="E21" s="495" t="s">
        <v>496</v>
      </c>
      <c r="F21" s="497" t="s">
        <v>407</v>
      </c>
      <c r="G21" s="436">
        <v>900000</v>
      </c>
      <c r="H21" s="436">
        <v>450000</v>
      </c>
      <c r="I21" s="436">
        <v>0</v>
      </c>
      <c r="J21" s="436">
        <v>135813</v>
      </c>
      <c r="K21" s="411">
        <f>SUM($J21/G21)*100</f>
        <v>15.090333333333334</v>
      </c>
      <c r="L21" s="411">
        <f>SUM($J21/H21)*100</f>
        <v>30.180666666666667</v>
      </c>
    </row>
    <row r="22" spans="1:12" ht="18.75" customHeight="1" x14ac:dyDescent="0.2">
      <c r="A22" s="404" t="s">
        <v>321</v>
      </c>
      <c r="B22" s="412"/>
      <c r="C22" s="496"/>
      <c r="D22" s="407"/>
      <c r="E22" s="495" t="s">
        <v>497</v>
      </c>
      <c r="F22" s="497" t="s">
        <v>408</v>
      </c>
      <c r="G22" s="436">
        <v>160000</v>
      </c>
      <c r="H22" s="436">
        <v>80000</v>
      </c>
      <c r="I22" s="436">
        <v>0</v>
      </c>
      <c r="J22" s="436">
        <v>6034</v>
      </c>
      <c r="K22" s="411">
        <f>SUM($J22/G22)*100</f>
        <v>3.7712500000000002</v>
      </c>
      <c r="L22" s="411">
        <f>SUM($J22/H22)*100</f>
        <v>7.5425000000000004</v>
      </c>
    </row>
    <row r="23" spans="1:12" ht="18.75" customHeight="1" x14ac:dyDescent="0.2">
      <c r="A23" s="404" t="s">
        <v>321</v>
      </c>
      <c r="B23" s="412"/>
      <c r="C23" s="496"/>
      <c r="D23" s="407"/>
      <c r="E23" s="495" t="s">
        <v>498</v>
      </c>
      <c r="F23" s="498" t="s">
        <v>409</v>
      </c>
      <c r="G23" s="436">
        <v>221100</v>
      </c>
      <c r="H23" s="436">
        <v>221100</v>
      </c>
      <c r="I23" s="436">
        <v>0</v>
      </c>
      <c r="J23" s="436">
        <v>152808</v>
      </c>
      <c r="K23" s="411">
        <f>SUM($J23/G23)*100</f>
        <v>69.112618724559027</v>
      </c>
      <c r="L23" s="411">
        <f>SUM($J23/H23)*100</f>
        <v>69.112618724559027</v>
      </c>
    </row>
    <row r="24" spans="1:12" ht="18.75" customHeight="1" x14ac:dyDescent="0.2">
      <c r="A24" s="404" t="s">
        <v>321</v>
      </c>
      <c r="B24" s="412"/>
      <c r="C24" s="496"/>
      <c r="D24" s="407"/>
      <c r="E24" s="495" t="s">
        <v>499</v>
      </c>
      <c r="F24" s="498" t="s">
        <v>500</v>
      </c>
      <c r="G24" s="436">
        <v>120000</v>
      </c>
      <c r="H24" s="436">
        <v>0</v>
      </c>
      <c r="I24" s="436">
        <v>0</v>
      </c>
      <c r="J24" s="436">
        <v>23253</v>
      </c>
      <c r="K24" s="411">
        <f>SUM($J24/G24)*100</f>
        <v>19.377500000000001</v>
      </c>
      <c r="L24" s="411">
        <v>0</v>
      </c>
    </row>
    <row r="25" spans="1:12" ht="18.75" customHeight="1" x14ac:dyDescent="0.2">
      <c r="A25" s="398" t="s">
        <v>321</v>
      </c>
      <c r="B25" s="488"/>
      <c r="C25" s="489"/>
      <c r="D25" s="418" t="s">
        <v>501</v>
      </c>
      <c r="E25" s="419"/>
      <c r="F25" s="424" t="s">
        <v>502</v>
      </c>
      <c r="G25" s="431">
        <f>SUM(G26)</f>
        <v>0</v>
      </c>
      <c r="H25" s="431">
        <f>SUM(H26)</f>
        <v>0</v>
      </c>
      <c r="I25" s="431">
        <f>SUM(I26)</f>
        <v>0</v>
      </c>
      <c r="J25" s="431">
        <f>SUM(J26)</f>
        <v>0</v>
      </c>
      <c r="K25" s="403">
        <v>0</v>
      </c>
      <c r="L25" s="403">
        <v>0</v>
      </c>
    </row>
    <row r="26" spans="1:12" ht="18.75" customHeight="1" x14ac:dyDescent="0.2">
      <c r="A26" s="404" t="s">
        <v>321</v>
      </c>
      <c r="B26" s="428"/>
      <c r="C26" s="499"/>
      <c r="D26" s="500"/>
      <c r="E26" s="501" t="s">
        <v>503</v>
      </c>
      <c r="F26" s="502" t="s">
        <v>504</v>
      </c>
      <c r="G26" s="436">
        <v>0</v>
      </c>
      <c r="H26" s="436">
        <v>0</v>
      </c>
      <c r="I26" s="436">
        <v>0</v>
      </c>
      <c r="J26" s="436">
        <v>0</v>
      </c>
      <c r="K26" s="411">
        <v>0</v>
      </c>
      <c r="L26" s="411">
        <v>0</v>
      </c>
    </row>
    <row r="27" spans="1:12" ht="18.75" customHeight="1" x14ac:dyDescent="0.2">
      <c r="A27" s="398" t="s">
        <v>321</v>
      </c>
      <c r="B27" s="488"/>
      <c r="C27" s="489"/>
      <c r="D27" s="418" t="s">
        <v>505</v>
      </c>
      <c r="E27" s="423"/>
      <c r="F27" s="503" t="s">
        <v>506</v>
      </c>
      <c r="G27" s="431">
        <v>21350</v>
      </c>
      <c r="H27" s="431">
        <v>17071</v>
      </c>
      <c r="I27" s="431">
        <v>7500</v>
      </c>
      <c r="J27" s="431">
        <v>12265</v>
      </c>
      <c r="K27" s="403">
        <f>SUM(J27/G27)*100</f>
        <v>57.447306791569083</v>
      </c>
      <c r="L27" s="403">
        <f>SUM($J27/H27)*100</f>
        <v>71.846991974693935</v>
      </c>
    </row>
    <row r="28" spans="1:12" ht="18.75" customHeight="1" x14ac:dyDescent="0.2">
      <c r="A28" s="398" t="s">
        <v>321</v>
      </c>
      <c r="B28" s="488"/>
      <c r="C28" s="489"/>
      <c r="D28" s="418" t="s">
        <v>507</v>
      </c>
      <c r="E28" s="423"/>
      <c r="F28" s="504" t="s">
        <v>508</v>
      </c>
      <c r="G28" s="431">
        <f>SUM(G29:G31)</f>
        <v>960550</v>
      </c>
      <c r="H28" s="431">
        <f>SUM(H29:H31)</f>
        <v>449730</v>
      </c>
      <c r="I28" s="431">
        <f>SUM(I29:I31)</f>
        <v>51990</v>
      </c>
      <c r="J28" s="431">
        <f>SUM(J29:J31)</f>
        <v>155924</v>
      </c>
      <c r="K28" s="403">
        <f>SUM($J28/G28)*100</f>
        <v>16.23278330123367</v>
      </c>
      <c r="L28" s="403">
        <f>SUM($J28/H28)*100</f>
        <v>34.670580125853292</v>
      </c>
    </row>
    <row r="29" spans="1:12" ht="18.75" customHeight="1" x14ac:dyDescent="0.2">
      <c r="A29" s="404" t="s">
        <v>321</v>
      </c>
      <c r="B29" s="428"/>
      <c r="C29" s="499"/>
      <c r="D29" s="500"/>
      <c r="E29" s="501" t="s">
        <v>509</v>
      </c>
      <c r="F29" s="502" t="s">
        <v>510</v>
      </c>
      <c r="G29" s="436">
        <v>0</v>
      </c>
      <c r="H29" s="436">
        <v>0</v>
      </c>
      <c r="I29" s="436">
        <v>0</v>
      </c>
      <c r="J29" s="436">
        <v>0</v>
      </c>
      <c r="K29" s="411">
        <v>0</v>
      </c>
      <c r="L29" s="411">
        <v>0</v>
      </c>
    </row>
    <row r="30" spans="1:12" ht="18.75" customHeight="1" x14ac:dyDescent="0.2">
      <c r="A30" s="404" t="s">
        <v>321</v>
      </c>
      <c r="B30" s="428"/>
      <c r="C30" s="499"/>
      <c r="D30" s="500"/>
      <c r="E30" s="501" t="s">
        <v>511</v>
      </c>
      <c r="F30" s="502" t="s">
        <v>512</v>
      </c>
      <c r="G30" s="436">
        <v>668550</v>
      </c>
      <c r="H30" s="436">
        <v>304730</v>
      </c>
      <c r="I30" s="436">
        <v>19699</v>
      </c>
      <c r="J30" s="436">
        <v>75533</v>
      </c>
      <c r="K30" s="411">
        <f>SUM($J30/G30)*100</f>
        <v>11.298033056615063</v>
      </c>
      <c r="L30" s="411">
        <f>SUM($J30/H30)*100</f>
        <v>24.786860499458538</v>
      </c>
    </row>
    <row r="31" spans="1:12" ht="18.75" customHeight="1" x14ac:dyDescent="0.2">
      <c r="A31" s="404" t="s">
        <v>321</v>
      </c>
      <c r="B31" s="428"/>
      <c r="C31" s="499"/>
      <c r="D31" s="500"/>
      <c r="E31" s="501" t="s">
        <v>513</v>
      </c>
      <c r="F31" s="502" t="s">
        <v>514</v>
      </c>
      <c r="G31" s="436">
        <v>292000</v>
      </c>
      <c r="H31" s="436">
        <v>145000</v>
      </c>
      <c r="I31" s="436">
        <v>32291</v>
      </c>
      <c r="J31" s="436">
        <v>80391</v>
      </c>
      <c r="K31" s="411">
        <f>SUM($J31/G31)*100</f>
        <v>27.531164383561645</v>
      </c>
      <c r="L31" s="411">
        <f>SUM($J31/H31)*100</f>
        <v>55.442068965517244</v>
      </c>
    </row>
    <row r="32" spans="1:12" ht="15" thickBot="1" x14ac:dyDescent="0.25">
      <c r="A32" s="473"/>
      <c r="B32" s="474"/>
      <c r="C32" s="475"/>
      <c r="D32" s="475"/>
      <c r="E32" s="476"/>
      <c r="F32" s="477"/>
      <c r="G32" s="478"/>
      <c r="H32" s="478"/>
      <c r="I32" s="478"/>
      <c r="J32" s="478"/>
      <c r="K32" s="479"/>
      <c r="L32" s="479"/>
    </row>
    <row r="33" spans="2:7" x14ac:dyDescent="0.2">
      <c r="B33" s="480"/>
      <c r="C33" s="480"/>
      <c r="D33" s="480"/>
      <c r="E33" s="480"/>
      <c r="F33" s="480"/>
    </row>
    <row r="34" spans="2:7" x14ac:dyDescent="0.2">
      <c r="B34" s="480"/>
      <c r="C34" s="480"/>
      <c r="D34" s="480"/>
      <c r="E34" s="480"/>
      <c r="F34" s="480"/>
    </row>
    <row r="35" spans="2:7" x14ac:dyDescent="0.2">
      <c r="B35" s="480"/>
      <c r="C35" s="480"/>
      <c r="D35" s="480"/>
      <c r="E35" s="480"/>
      <c r="F35" s="480"/>
      <c r="G35" s="505"/>
    </row>
    <row r="36" spans="2:7" x14ac:dyDescent="0.2">
      <c r="B36" s="480"/>
      <c r="C36" s="480"/>
      <c r="D36" s="480"/>
      <c r="E36" s="480"/>
      <c r="F36" s="480"/>
      <c r="G36" s="505"/>
    </row>
    <row r="37" spans="2:7" x14ac:dyDescent="0.2">
      <c r="B37" s="480"/>
      <c r="C37" s="480"/>
      <c r="D37" s="480"/>
      <c r="E37" s="480"/>
      <c r="F37" s="480"/>
    </row>
    <row r="38" spans="2:7" x14ac:dyDescent="0.2">
      <c r="B38" s="480"/>
      <c r="C38" s="480"/>
      <c r="D38" s="480"/>
      <c r="E38" s="480"/>
      <c r="F38" s="480"/>
    </row>
    <row r="39" spans="2:7" x14ac:dyDescent="0.2">
      <c r="B39" s="480"/>
      <c r="C39" s="480"/>
      <c r="D39" s="480"/>
      <c r="E39" s="480"/>
      <c r="F39" s="480"/>
    </row>
    <row r="40" spans="2:7" x14ac:dyDescent="0.2">
      <c r="B40" s="480"/>
      <c r="C40" s="480"/>
      <c r="D40" s="480"/>
      <c r="E40" s="480"/>
      <c r="F40" s="480"/>
    </row>
    <row r="41" spans="2:7" x14ac:dyDescent="0.2">
      <c r="B41" s="480"/>
      <c r="C41" s="480"/>
      <c r="D41" s="480"/>
      <c r="E41" s="480"/>
      <c r="F41" s="480"/>
    </row>
    <row r="42" spans="2:7" x14ac:dyDescent="0.2">
      <c r="B42" s="480"/>
      <c r="C42" s="480"/>
      <c r="D42" s="480"/>
      <c r="E42" s="480"/>
      <c r="F42" s="480"/>
    </row>
    <row r="43" spans="2:7" x14ac:dyDescent="0.2">
      <c r="B43" s="480"/>
      <c r="C43" s="480"/>
      <c r="D43" s="480"/>
      <c r="E43" s="480"/>
      <c r="F43" s="480"/>
    </row>
    <row r="44" spans="2:7" x14ac:dyDescent="0.2">
      <c r="B44" s="480"/>
      <c r="C44" s="480"/>
      <c r="D44" s="480"/>
      <c r="E44" s="480"/>
      <c r="F44" s="480"/>
    </row>
    <row r="45" spans="2:7" x14ac:dyDescent="0.2">
      <c r="B45" s="480"/>
      <c r="C45" s="480"/>
      <c r="D45" s="480"/>
      <c r="E45" s="480"/>
      <c r="F45" s="480"/>
    </row>
    <row r="46" spans="2:7" x14ac:dyDescent="0.2">
      <c r="B46" s="480"/>
      <c r="C46" s="480"/>
      <c r="D46" s="480"/>
      <c r="E46" s="480"/>
      <c r="F46" s="480"/>
    </row>
    <row r="47" spans="2:7" x14ac:dyDescent="0.2">
      <c r="B47" s="480"/>
      <c r="C47" s="480"/>
      <c r="D47" s="480"/>
      <c r="E47" s="480"/>
      <c r="F47" s="480"/>
    </row>
    <row r="48" spans="2:7" x14ac:dyDescent="0.2">
      <c r="B48" s="480"/>
      <c r="C48" s="480"/>
      <c r="D48" s="480"/>
      <c r="E48" s="480"/>
      <c r="F48" s="480"/>
    </row>
    <row r="49" spans="2:6" x14ac:dyDescent="0.2">
      <c r="B49" s="480"/>
      <c r="C49" s="480"/>
      <c r="D49" s="480"/>
      <c r="E49" s="480"/>
      <c r="F49" s="480"/>
    </row>
    <row r="50" spans="2:6" x14ac:dyDescent="0.2">
      <c r="B50" s="480"/>
      <c r="C50" s="480"/>
      <c r="D50" s="480"/>
      <c r="E50" s="480"/>
      <c r="F50" s="480"/>
    </row>
    <row r="51" spans="2:6" x14ac:dyDescent="0.2">
      <c r="B51" s="480"/>
      <c r="C51" s="480"/>
      <c r="D51" s="480"/>
      <c r="E51" s="480"/>
      <c r="F51" s="480"/>
    </row>
    <row r="52" spans="2:6" x14ac:dyDescent="0.2">
      <c r="B52" s="480"/>
      <c r="C52" s="480"/>
      <c r="D52" s="480"/>
      <c r="E52" s="480"/>
      <c r="F52" s="480"/>
    </row>
    <row r="53" spans="2:6" x14ac:dyDescent="0.2">
      <c r="B53" s="480"/>
      <c r="C53" s="480"/>
      <c r="D53" s="480"/>
      <c r="E53" s="480"/>
      <c r="F53" s="480"/>
    </row>
    <row r="54" spans="2:6" x14ac:dyDescent="0.2">
      <c r="B54" s="480"/>
      <c r="C54" s="480"/>
      <c r="D54" s="480"/>
      <c r="E54" s="480"/>
      <c r="F54" s="480"/>
    </row>
    <row r="55" spans="2:6" x14ac:dyDescent="0.2">
      <c r="B55" s="480"/>
      <c r="C55" s="480"/>
      <c r="D55" s="480"/>
      <c r="E55" s="480"/>
      <c r="F55" s="480"/>
    </row>
    <row r="56" spans="2:6" x14ac:dyDescent="0.2">
      <c r="B56" s="480"/>
      <c r="C56" s="480"/>
      <c r="D56" s="480"/>
      <c r="E56" s="480"/>
      <c r="F56" s="480"/>
    </row>
    <row r="57" spans="2:6" x14ac:dyDescent="0.2">
      <c r="B57" s="480"/>
      <c r="C57" s="480"/>
      <c r="D57" s="480"/>
      <c r="E57" s="480"/>
      <c r="F57" s="480"/>
    </row>
    <row r="58" spans="2:6" x14ac:dyDescent="0.2">
      <c r="B58" s="480"/>
      <c r="C58" s="480"/>
      <c r="D58" s="480"/>
      <c r="E58" s="480"/>
      <c r="F58" s="480"/>
    </row>
    <row r="59" spans="2:6" x14ac:dyDescent="0.2">
      <c r="B59" s="480"/>
      <c r="C59" s="480"/>
      <c r="D59" s="480"/>
      <c r="E59" s="480"/>
      <c r="F59" s="480"/>
    </row>
    <row r="60" spans="2:6" x14ac:dyDescent="0.2">
      <c r="B60" s="480"/>
      <c r="C60" s="480"/>
      <c r="D60" s="480"/>
      <c r="E60" s="480"/>
      <c r="F60" s="480"/>
    </row>
    <row r="61" spans="2:6" x14ac:dyDescent="0.2">
      <c r="B61" s="480"/>
      <c r="C61" s="480"/>
      <c r="D61" s="480"/>
      <c r="E61" s="480"/>
      <c r="F61" s="480"/>
    </row>
    <row r="62" spans="2:6" x14ac:dyDescent="0.2">
      <c r="B62" s="480"/>
      <c r="C62" s="480"/>
      <c r="D62" s="480"/>
      <c r="E62" s="480"/>
      <c r="F62" s="480"/>
    </row>
    <row r="63" spans="2:6" x14ac:dyDescent="0.2">
      <c r="B63" s="480"/>
      <c r="C63" s="480"/>
      <c r="D63" s="480"/>
      <c r="E63" s="480"/>
      <c r="F63" s="480"/>
    </row>
    <row r="64" spans="2:6" x14ac:dyDescent="0.2">
      <c r="B64" s="480"/>
      <c r="C64" s="480"/>
      <c r="D64" s="480"/>
      <c r="E64" s="480"/>
      <c r="F64" s="480"/>
    </row>
    <row r="65" spans="2:6" x14ac:dyDescent="0.2">
      <c r="B65" s="480"/>
      <c r="C65" s="480"/>
      <c r="D65" s="480"/>
      <c r="E65" s="480"/>
      <c r="F65" s="480"/>
    </row>
    <row r="66" spans="2:6" x14ac:dyDescent="0.2">
      <c r="B66" s="480"/>
      <c r="C66" s="480"/>
      <c r="D66" s="480"/>
      <c r="E66" s="480"/>
      <c r="F66" s="480"/>
    </row>
    <row r="67" spans="2:6" x14ac:dyDescent="0.2">
      <c r="B67" s="480"/>
      <c r="C67" s="480"/>
      <c r="D67" s="480"/>
      <c r="E67" s="480"/>
      <c r="F67" s="480"/>
    </row>
    <row r="68" spans="2:6" x14ac:dyDescent="0.2">
      <c r="B68" s="480"/>
      <c r="C68" s="480"/>
      <c r="D68" s="480"/>
      <c r="E68" s="480"/>
      <c r="F68" s="480"/>
    </row>
    <row r="69" spans="2:6" x14ac:dyDescent="0.2">
      <c r="B69" s="480"/>
      <c r="C69" s="480"/>
      <c r="D69" s="480"/>
      <c r="E69" s="480"/>
      <c r="F69" s="480"/>
    </row>
    <row r="70" spans="2:6" x14ac:dyDescent="0.2">
      <c r="B70" s="480"/>
      <c r="C70" s="480"/>
      <c r="D70" s="480"/>
      <c r="E70" s="480"/>
      <c r="F70" s="480"/>
    </row>
    <row r="71" spans="2:6" x14ac:dyDescent="0.2">
      <c r="B71" s="480"/>
      <c r="C71" s="480"/>
      <c r="D71" s="480"/>
      <c r="E71" s="480"/>
      <c r="F71" s="480"/>
    </row>
    <row r="72" spans="2:6" x14ac:dyDescent="0.2">
      <c r="B72" s="480"/>
      <c r="C72" s="480"/>
      <c r="D72" s="480"/>
      <c r="E72" s="480"/>
      <c r="F72" s="480"/>
    </row>
    <row r="73" spans="2:6" x14ac:dyDescent="0.2">
      <c r="B73" s="480"/>
      <c r="C73" s="480"/>
      <c r="D73" s="480"/>
      <c r="E73" s="480"/>
      <c r="F73" s="480"/>
    </row>
    <row r="74" spans="2:6" x14ac:dyDescent="0.2">
      <c r="B74" s="480"/>
      <c r="C74" s="480"/>
      <c r="D74" s="480"/>
      <c r="E74" s="480"/>
      <c r="F74" s="480"/>
    </row>
    <row r="75" spans="2:6" x14ac:dyDescent="0.2">
      <c r="B75" s="480"/>
      <c r="C75" s="480"/>
      <c r="D75" s="480"/>
      <c r="E75" s="480"/>
      <c r="F75" s="480"/>
    </row>
    <row r="76" spans="2:6" x14ac:dyDescent="0.2">
      <c r="B76" s="480"/>
      <c r="C76" s="480"/>
      <c r="D76" s="480"/>
      <c r="E76" s="480"/>
      <c r="F76" s="480"/>
    </row>
    <row r="77" spans="2:6" x14ac:dyDescent="0.2">
      <c r="B77" s="480"/>
      <c r="C77" s="480"/>
      <c r="D77" s="480"/>
      <c r="E77" s="480"/>
      <c r="F77" s="480"/>
    </row>
    <row r="78" spans="2:6" x14ac:dyDescent="0.2">
      <c r="B78" s="480"/>
      <c r="C78" s="480"/>
      <c r="D78" s="480"/>
      <c r="E78" s="480"/>
      <c r="F78" s="480"/>
    </row>
    <row r="79" spans="2:6" x14ac:dyDescent="0.2">
      <c r="B79" s="480"/>
      <c r="C79" s="480"/>
      <c r="D79" s="480"/>
      <c r="E79" s="480"/>
      <c r="F79" s="480"/>
    </row>
    <row r="80" spans="2:6" x14ac:dyDescent="0.2">
      <c r="B80" s="480"/>
      <c r="C80" s="480"/>
      <c r="D80" s="480"/>
      <c r="E80" s="480"/>
      <c r="F80" s="480"/>
    </row>
    <row r="81" spans="2:6" x14ac:dyDescent="0.2">
      <c r="B81" s="480"/>
      <c r="C81" s="480"/>
      <c r="D81" s="480"/>
      <c r="E81" s="480"/>
      <c r="F81" s="480"/>
    </row>
    <row r="82" spans="2:6" x14ac:dyDescent="0.2">
      <c r="B82" s="480"/>
      <c r="C82" s="480"/>
      <c r="D82" s="480"/>
      <c r="E82" s="480"/>
      <c r="F82" s="480"/>
    </row>
    <row r="83" spans="2:6" x14ac:dyDescent="0.2">
      <c r="B83" s="480"/>
      <c r="C83" s="480"/>
      <c r="D83" s="480"/>
      <c r="E83" s="480"/>
      <c r="F83" s="480"/>
    </row>
    <row r="84" spans="2:6" x14ac:dyDescent="0.2">
      <c r="B84" s="480"/>
      <c r="C84" s="480"/>
      <c r="D84" s="480"/>
      <c r="E84" s="480"/>
      <c r="F84" s="480"/>
    </row>
    <row r="85" spans="2:6" x14ac:dyDescent="0.2">
      <c r="B85" s="480"/>
      <c r="C85" s="480"/>
      <c r="D85" s="480"/>
      <c r="E85" s="480"/>
      <c r="F85" s="480"/>
    </row>
    <row r="86" spans="2:6" x14ac:dyDescent="0.2">
      <c r="B86" s="480"/>
      <c r="C86" s="480"/>
      <c r="D86" s="480"/>
      <c r="E86" s="480"/>
      <c r="F86" s="480"/>
    </row>
    <row r="87" spans="2:6" x14ac:dyDescent="0.2">
      <c r="B87" s="480"/>
      <c r="C87" s="480"/>
      <c r="D87" s="480"/>
      <c r="E87" s="480"/>
      <c r="F87" s="480"/>
    </row>
    <row r="88" spans="2:6" x14ac:dyDescent="0.2">
      <c r="B88" s="480"/>
      <c r="C88" s="480"/>
      <c r="D88" s="480"/>
      <c r="E88" s="480"/>
      <c r="F88" s="480"/>
    </row>
    <row r="89" spans="2:6" x14ac:dyDescent="0.2">
      <c r="B89" s="480"/>
      <c r="C89" s="480"/>
      <c r="D89" s="480"/>
      <c r="E89" s="480"/>
      <c r="F89" s="480"/>
    </row>
    <row r="90" spans="2:6" x14ac:dyDescent="0.2">
      <c r="B90" s="480"/>
      <c r="C90" s="480"/>
      <c r="D90" s="480"/>
      <c r="E90" s="480"/>
      <c r="F90" s="480"/>
    </row>
    <row r="91" spans="2:6" x14ac:dyDescent="0.2">
      <c r="B91" s="480"/>
      <c r="C91" s="480"/>
      <c r="D91" s="480"/>
      <c r="E91" s="480"/>
      <c r="F91" s="480"/>
    </row>
    <row r="92" spans="2:6" x14ac:dyDescent="0.2">
      <c r="B92" s="480"/>
      <c r="C92" s="480"/>
      <c r="D92" s="480"/>
      <c r="E92" s="480"/>
      <c r="F92" s="480"/>
    </row>
    <row r="93" spans="2:6" x14ac:dyDescent="0.2">
      <c r="B93" s="480"/>
      <c r="C93" s="480"/>
      <c r="D93" s="480"/>
      <c r="E93" s="480"/>
      <c r="F93" s="480"/>
    </row>
    <row r="94" spans="2:6" x14ac:dyDescent="0.2">
      <c r="B94" s="480"/>
      <c r="C94" s="480"/>
      <c r="D94" s="480"/>
      <c r="E94" s="480"/>
      <c r="F94" s="480"/>
    </row>
    <row r="95" spans="2:6" x14ac:dyDescent="0.2">
      <c r="B95" s="480"/>
      <c r="C95" s="480"/>
      <c r="D95" s="480"/>
      <c r="E95" s="480"/>
      <c r="F95" s="480"/>
    </row>
    <row r="96" spans="2:6" x14ac:dyDescent="0.2">
      <c r="B96" s="480"/>
      <c r="C96" s="480"/>
      <c r="D96" s="480"/>
      <c r="E96" s="480"/>
      <c r="F96" s="480"/>
    </row>
    <row r="97" spans="2:6" x14ac:dyDescent="0.2">
      <c r="B97" s="480"/>
      <c r="C97" s="480"/>
      <c r="D97" s="480"/>
      <c r="E97" s="480"/>
      <c r="F97" s="480"/>
    </row>
    <row r="98" spans="2:6" x14ac:dyDescent="0.2">
      <c r="B98" s="480"/>
      <c r="C98" s="480"/>
      <c r="D98" s="480"/>
      <c r="E98" s="480"/>
      <c r="F98" s="480"/>
    </row>
    <row r="99" spans="2:6" x14ac:dyDescent="0.2">
      <c r="B99" s="480"/>
      <c r="C99" s="480"/>
      <c r="D99" s="480"/>
      <c r="E99" s="480"/>
      <c r="F99" s="480"/>
    </row>
    <row r="100" spans="2:6" x14ac:dyDescent="0.2">
      <c r="B100" s="480"/>
      <c r="C100" s="480"/>
      <c r="D100" s="480"/>
      <c r="E100" s="480"/>
      <c r="F100" s="480"/>
    </row>
    <row r="101" spans="2:6" x14ac:dyDescent="0.2">
      <c r="B101" s="480"/>
      <c r="C101" s="480"/>
      <c r="D101" s="480"/>
      <c r="E101" s="480"/>
      <c r="F101" s="480"/>
    </row>
    <row r="102" spans="2:6" x14ac:dyDescent="0.2">
      <c r="B102" s="480"/>
      <c r="C102" s="480"/>
      <c r="D102" s="480"/>
      <c r="E102" s="480"/>
      <c r="F102" s="480"/>
    </row>
    <row r="103" spans="2:6" x14ac:dyDescent="0.2">
      <c r="B103" s="480"/>
      <c r="C103" s="480"/>
      <c r="D103" s="480"/>
      <c r="E103" s="480"/>
      <c r="F103" s="480"/>
    </row>
    <row r="104" spans="2:6" x14ac:dyDescent="0.2">
      <c r="B104" s="480"/>
      <c r="C104" s="480"/>
      <c r="D104" s="480"/>
      <c r="E104" s="480"/>
      <c r="F104" s="480"/>
    </row>
    <row r="105" spans="2:6" x14ac:dyDescent="0.2">
      <c r="B105" s="480"/>
      <c r="C105" s="480"/>
      <c r="D105" s="480"/>
      <c r="E105" s="480"/>
      <c r="F105" s="480"/>
    </row>
    <row r="106" spans="2:6" x14ac:dyDescent="0.2">
      <c r="B106" s="480"/>
      <c r="C106" s="480"/>
      <c r="D106" s="480"/>
      <c r="E106" s="480"/>
      <c r="F106" s="480"/>
    </row>
    <row r="107" spans="2:6" x14ac:dyDescent="0.2">
      <c r="B107" s="480"/>
      <c r="C107" s="480"/>
      <c r="D107" s="480"/>
      <c r="E107" s="480"/>
      <c r="F107" s="480"/>
    </row>
    <row r="108" spans="2:6" x14ac:dyDescent="0.2">
      <c r="B108" s="480"/>
      <c r="C108" s="480"/>
      <c r="D108" s="480"/>
      <c r="E108" s="480"/>
      <c r="F108" s="480"/>
    </row>
    <row r="109" spans="2:6" x14ac:dyDescent="0.2">
      <c r="B109" s="480"/>
      <c r="C109" s="480"/>
      <c r="D109" s="480"/>
      <c r="E109" s="480"/>
      <c r="F109" s="480"/>
    </row>
    <row r="110" spans="2:6" x14ac:dyDescent="0.2">
      <c r="B110" s="480"/>
      <c r="C110" s="480"/>
      <c r="D110" s="480"/>
      <c r="E110" s="480"/>
      <c r="F110" s="480"/>
    </row>
    <row r="111" spans="2:6" x14ac:dyDescent="0.2">
      <c r="B111" s="480"/>
      <c r="C111" s="480"/>
      <c r="D111" s="480"/>
      <c r="E111" s="480"/>
      <c r="F111" s="480"/>
    </row>
    <row r="112" spans="2:6" x14ac:dyDescent="0.2">
      <c r="B112" s="480"/>
      <c r="C112" s="480"/>
      <c r="D112" s="480"/>
      <c r="E112" s="480"/>
      <c r="F112" s="480"/>
    </row>
    <row r="113" spans="2:6" x14ac:dyDescent="0.2">
      <c r="B113" s="480"/>
      <c r="C113" s="480"/>
      <c r="D113" s="480"/>
      <c r="E113" s="480"/>
      <c r="F113" s="480"/>
    </row>
    <row r="114" spans="2:6" x14ac:dyDescent="0.2">
      <c r="B114" s="480"/>
      <c r="C114" s="480"/>
      <c r="D114" s="480"/>
      <c r="E114" s="480"/>
      <c r="F114" s="480"/>
    </row>
    <row r="115" spans="2:6" x14ac:dyDescent="0.2">
      <c r="B115" s="480"/>
      <c r="C115" s="480"/>
      <c r="D115" s="480"/>
      <c r="E115" s="480"/>
      <c r="F115" s="480"/>
    </row>
    <row r="116" spans="2:6" x14ac:dyDescent="0.2">
      <c r="B116" s="480"/>
      <c r="C116" s="480"/>
      <c r="D116" s="480"/>
      <c r="E116" s="480"/>
      <c r="F116" s="480"/>
    </row>
    <row r="117" spans="2:6" x14ac:dyDescent="0.2">
      <c r="B117" s="480"/>
      <c r="C117" s="480"/>
      <c r="D117" s="480"/>
      <c r="E117" s="480"/>
      <c r="F117" s="480"/>
    </row>
    <row r="118" spans="2:6" x14ac:dyDescent="0.2">
      <c r="B118" s="480"/>
      <c r="C118" s="480"/>
      <c r="D118" s="480"/>
      <c r="E118" s="480"/>
      <c r="F118" s="480"/>
    </row>
    <row r="119" spans="2:6" x14ac:dyDescent="0.2">
      <c r="B119" s="480"/>
      <c r="C119" s="480"/>
      <c r="D119" s="480"/>
      <c r="E119" s="480"/>
      <c r="F119" s="480"/>
    </row>
    <row r="120" spans="2:6" x14ac:dyDescent="0.2">
      <c r="B120" s="480"/>
      <c r="C120" s="480"/>
      <c r="D120" s="480"/>
      <c r="E120" s="480"/>
      <c r="F120" s="480"/>
    </row>
    <row r="121" spans="2:6" x14ac:dyDescent="0.2">
      <c r="B121" s="480"/>
      <c r="C121" s="480"/>
      <c r="D121" s="480"/>
      <c r="E121" s="480"/>
      <c r="F121" s="480"/>
    </row>
    <row r="122" spans="2:6" x14ac:dyDescent="0.2">
      <c r="B122" s="480"/>
      <c r="C122" s="480"/>
      <c r="D122" s="480"/>
      <c r="E122" s="480"/>
      <c r="F122" s="480"/>
    </row>
    <row r="123" spans="2:6" x14ac:dyDescent="0.2">
      <c r="B123" s="480"/>
      <c r="C123" s="480"/>
      <c r="D123" s="480"/>
      <c r="E123" s="480"/>
      <c r="F123" s="480"/>
    </row>
    <row r="124" spans="2:6" x14ac:dyDescent="0.2">
      <c r="B124" s="480"/>
      <c r="C124" s="480"/>
      <c r="D124" s="480"/>
      <c r="E124" s="480"/>
      <c r="F124" s="480"/>
    </row>
    <row r="125" spans="2:6" x14ac:dyDescent="0.2">
      <c r="B125" s="480"/>
      <c r="C125" s="480"/>
      <c r="D125" s="480"/>
      <c r="E125" s="480"/>
      <c r="F125" s="480"/>
    </row>
    <row r="126" spans="2:6" x14ac:dyDescent="0.2">
      <c r="B126" s="480"/>
      <c r="C126" s="480"/>
      <c r="D126" s="480"/>
      <c r="E126" s="480"/>
      <c r="F126" s="480"/>
    </row>
    <row r="127" spans="2:6" x14ac:dyDescent="0.2">
      <c r="B127" s="480"/>
      <c r="C127" s="480"/>
      <c r="D127" s="480"/>
      <c r="E127" s="480"/>
      <c r="F127" s="480"/>
    </row>
    <row r="128" spans="2:6" x14ac:dyDescent="0.2">
      <c r="B128" s="480"/>
      <c r="C128" s="480"/>
      <c r="D128" s="480"/>
      <c r="E128" s="480"/>
      <c r="F128" s="480"/>
    </row>
    <row r="129" spans="2:6" x14ac:dyDescent="0.2">
      <c r="B129" s="480"/>
      <c r="C129" s="480"/>
      <c r="D129" s="480"/>
      <c r="E129" s="480"/>
      <c r="F129" s="480"/>
    </row>
    <row r="130" spans="2:6" x14ac:dyDescent="0.2">
      <c r="B130" s="480"/>
      <c r="C130" s="480"/>
      <c r="D130" s="480"/>
      <c r="E130" s="480"/>
      <c r="F130" s="480"/>
    </row>
    <row r="131" spans="2:6" x14ac:dyDescent="0.2">
      <c r="B131" s="480"/>
      <c r="C131" s="480"/>
      <c r="D131" s="480"/>
      <c r="E131" s="480"/>
      <c r="F131" s="480"/>
    </row>
    <row r="132" spans="2:6" x14ac:dyDescent="0.2">
      <c r="B132" s="480"/>
      <c r="C132" s="480"/>
      <c r="D132" s="480"/>
      <c r="E132" s="480"/>
      <c r="F132" s="480"/>
    </row>
    <row r="133" spans="2:6" x14ac:dyDescent="0.2">
      <c r="B133" s="480"/>
      <c r="C133" s="480"/>
      <c r="D133" s="480"/>
      <c r="E133" s="480"/>
      <c r="F133" s="480"/>
    </row>
    <row r="134" spans="2:6" x14ac:dyDescent="0.2">
      <c r="B134" s="480"/>
      <c r="C134" s="480"/>
      <c r="D134" s="480"/>
      <c r="E134" s="480"/>
      <c r="F134" s="480"/>
    </row>
    <row r="135" spans="2:6" x14ac:dyDescent="0.2">
      <c r="B135" s="480"/>
      <c r="C135" s="480"/>
      <c r="D135" s="480"/>
      <c r="E135" s="480"/>
      <c r="F135" s="480"/>
    </row>
    <row r="136" spans="2:6" x14ac:dyDescent="0.2">
      <c r="B136" s="480"/>
      <c r="C136" s="480"/>
      <c r="D136" s="480"/>
      <c r="E136" s="480"/>
      <c r="F136" s="480"/>
    </row>
    <row r="137" spans="2:6" x14ac:dyDescent="0.2">
      <c r="B137" s="480"/>
      <c r="C137" s="480"/>
      <c r="D137" s="480"/>
      <c r="E137" s="480"/>
      <c r="F137" s="480"/>
    </row>
    <row r="138" spans="2:6" x14ac:dyDescent="0.2">
      <c r="B138" s="480"/>
      <c r="C138" s="480"/>
      <c r="D138" s="480"/>
      <c r="E138" s="480"/>
      <c r="F138" s="480"/>
    </row>
    <row r="139" spans="2:6" x14ac:dyDescent="0.2">
      <c r="B139" s="480"/>
      <c r="C139" s="480"/>
      <c r="D139" s="480"/>
      <c r="E139" s="480"/>
      <c r="F139" s="480"/>
    </row>
    <row r="140" spans="2:6" x14ac:dyDescent="0.2">
      <c r="B140" s="480"/>
      <c r="C140" s="480"/>
      <c r="D140" s="480"/>
      <c r="E140" s="480"/>
      <c r="F140" s="480"/>
    </row>
    <row r="141" spans="2:6" x14ac:dyDescent="0.2">
      <c r="B141" s="480"/>
      <c r="C141" s="480"/>
      <c r="D141" s="480"/>
      <c r="E141" s="480"/>
      <c r="F141" s="480"/>
    </row>
    <row r="142" spans="2:6" x14ac:dyDescent="0.2">
      <c r="B142" s="480"/>
      <c r="C142" s="480"/>
      <c r="D142" s="480"/>
      <c r="E142" s="480"/>
      <c r="F142" s="480"/>
    </row>
    <row r="143" spans="2:6" x14ac:dyDescent="0.2">
      <c r="B143" s="480"/>
      <c r="C143" s="480"/>
      <c r="D143" s="480"/>
      <c r="E143" s="480"/>
      <c r="F143" s="480"/>
    </row>
    <row r="144" spans="2:6" x14ac:dyDescent="0.2">
      <c r="B144" s="480"/>
      <c r="C144" s="480"/>
      <c r="D144" s="480"/>
      <c r="E144" s="480"/>
      <c r="F144" s="480"/>
    </row>
    <row r="145" spans="2:6" x14ac:dyDescent="0.2">
      <c r="B145" s="480"/>
      <c r="C145" s="480"/>
      <c r="D145" s="480"/>
      <c r="E145" s="480"/>
      <c r="F145" s="480"/>
    </row>
    <row r="146" spans="2:6" x14ac:dyDescent="0.2">
      <c r="B146" s="480"/>
      <c r="C146" s="480"/>
      <c r="D146" s="480"/>
      <c r="E146" s="480"/>
      <c r="F146" s="480"/>
    </row>
    <row r="147" spans="2:6" x14ac:dyDescent="0.2">
      <c r="B147" s="480"/>
      <c r="C147" s="480"/>
      <c r="D147" s="480"/>
      <c r="E147" s="480"/>
      <c r="F147" s="480"/>
    </row>
    <row r="148" spans="2:6" x14ac:dyDescent="0.2">
      <c r="B148" s="480"/>
      <c r="C148" s="480"/>
      <c r="D148" s="480"/>
      <c r="E148" s="480"/>
      <c r="F148" s="480"/>
    </row>
    <row r="149" spans="2:6" x14ac:dyDescent="0.2">
      <c r="B149" s="480"/>
      <c r="C149" s="480"/>
      <c r="D149" s="480"/>
      <c r="E149" s="480"/>
      <c r="F149" s="480"/>
    </row>
    <row r="150" spans="2:6" x14ac:dyDescent="0.2">
      <c r="B150" s="480"/>
      <c r="C150" s="480"/>
      <c r="D150" s="480"/>
      <c r="E150" s="480"/>
      <c r="F150" s="480"/>
    </row>
    <row r="151" spans="2:6" x14ac:dyDescent="0.2">
      <c r="B151" s="480"/>
      <c r="C151" s="480"/>
      <c r="D151" s="480"/>
      <c r="E151" s="480"/>
      <c r="F151" s="480"/>
    </row>
    <row r="152" spans="2:6" x14ac:dyDescent="0.2">
      <c r="B152" s="480"/>
      <c r="C152" s="480"/>
      <c r="D152" s="480"/>
      <c r="E152" s="480"/>
      <c r="F152" s="480"/>
    </row>
    <row r="153" spans="2:6" x14ac:dyDescent="0.2">
      <c r="B153" s="480"/>
      <c r="C153" s="480"/>
      <c r="D153" s="480"/>
      <c r="E153" s="480"/>
      <c r="F153" s="480"/>
    </row>
    <row r="154" spans="2:6" x14ac:dyDescent="0.2">
      <c r="B154" s="480"/>
      <c r="C154" s="480"/>
      <c r="D154" s="480"/>
      <c r="E154" s="480"/>
      <c r="F154" s="480"/>
    </row>
    <row r="155" spans="2:6" x14ac:dyDescent="0.2">
      <c r="B155" s="480"/>
      <c r="C155" s="480"/>
      <c r="D155" s="480"/>
      <c r="E155" s="480"/>
      <c r="F155" s="480"/>
    </row>
    <row r="156" spans="2:6" x14ac:dyDescent="0.2">
      <c r="B156" s="480"/>
      <c r="C156" s="480"/>
      <c r="D156" s="480"/>
      <c r="E156" s="480"/>
      <c r="F156" s="480"/>
    </row>
    <row r="157" spans="2:6" x14ac:dyDescent="0.2">
      <c r="B157" s="480"/>
      <c r="C157" s="480"/>
      <c r="D157" s="480"/>
      <c r="E157" s="480"/>
      <c r="F157" s="480"/>
    </row>
    <row r="158" spans="2:6" x14ac:dyDescent="0.2">
      <c r="B158" s="480"/>
      <c r="C158" s="480"/>
      <c r="D158" s="480"/>
      <c r="E158" s="480"/>
      <c r="F158" s="480"/>
    </row>
    <row r="159" spans="2:6" x14ac:dyDescent="0.2">
      <c r="B159" s="480"/>
      <c r="C159" s="480"/>
      <c r="D159" s="480"/>
      <c r="E159" s="480"/>
      <c r="F159" s="480"/>
    </row>
    <row r="160" spans="2:6" x14ac:dyDescent="0.2">
      <c r="B160" s="480"/>
      <c r="C160" s="480"/>
      <c r="D160" s="480"/>
      <c r="E160" s="480"/>
      <c r="F160" s="480"/>
    </row>
    <row r="161" spans="2:6" x14ac:dyDescent="0.2">
      <c r="B161" s="480"/>
      <c r="C161" s="480"/>
      <c r="D161" s="480"/>
      <c r="E161" s="480"/>
      <c r="F161" s="480"/>
    </row>
    <row r="162" spans="2:6" x14ac:dyDescent="0.2">
      <c r="B162" s="480"/>
      <c r="C162" s="480"/>
      <c r="D162" s="480"/>
      <c r="E162" s="480"/>
      <c r="F162" s="480"/>
    </row>
    <row r="163" spans="2:6" x14ac:dyDescent="0.2">
      <c r="B163" s="480"/>
      <c r="C163" s="480"/>
      <c r="D163" s="480"/>
      <c r="E163" s="480"/>
      <c r="F163" s="480"/>
    </row>
    <row r="164" spans="2:6" x14ac:dyDescent="0.2">
      <c r="B164" s="480"/>
      <c r="C164" s="480"/>
      <c r="D164" s="480"/>
      <c r="E164" s="480"/>
      <c r="F164" s="480"/>
    </row>
    <row r="165" spans="2:6" x14ac:dyDescent="0.2">
      <c r="B165" s="480"/>
      <c r="C165" s="480"/>
      <c r="D165" s="480"/>
      <c r="E165" s="480"/>
      <c r="F165" s="480"/>
    </row>
    <row r="166" spans="2:6" x14ac:dyDescent="0.2">
      <c r="B166" s="480"/>
      <c r="C166" s="480"/>
      <c r="D166" s="480"/>
      <c r="E166" s="480"/>
      <c r="F166" s="480"/>
    </row>
    <row r="167" spans="2:6" x14ac:dyDescent="0.2">
      <c r="B167" s="480"/>
      <c r="C167" s="480"/>
      <c r="D167" s="480"/>
      <c r="E167" s="480"/>
      <c r="F167" s="480"/>
    </row>
    <row r="168" spans="2:6" x14ac:dyDescent="0.2">
      <c r="B168" s="480"/>
      <c r="C168" s="480"/>
      <c r="D168" s="480"/>
      <c r="E168" s="480"/>
      <c r="F168" s="480"/>
    </row>
    <row r="169" spans="2:6" x14ac:dyDescent="0.2">
      <c r="B169" s="480"/>
      <c r="C169" s="480"/>
      <c r="D169" s="480"/>
      <c r="E169" s="480"/>
      <c r="F169" s="480"/>
    </row>
    <row r="170" spans="2:6" x14ac:dyDescent="0.2">
      <c r="B170" s="480"/>
      <c r="C170" s="480"/>
      <c r="D170" s="480"/>
      <c r="E170" s="480"/>
      <c r="F170" s="480"/>
    </row>
    <row r="171" spans="2:6" x14ac:dyDescent="0.2">
      <c r="B171" s="480"/>
      <c r="C171" s="480"/>
      <c r="D171" s="480"/>
      <c r="E171" s="480"/>
      <c r="F171" s="480"/>
    </row>
    <row r="172" spans="2:6" x14ac:dyDescent="0.2">
      <c r="B172" s="480"/>
      <c r="C172" s="480"/>
      <c r="D172" s="480"/>
      <c r="E172" s="480"/>
      <c r="F172" s="480"/>
    </row>
    <row r="173" spans="2:6" x14ac:dyDescent="0.2">
      <c r="B173" s="480"/>
      <c r="C173" s="480"/>
      <c r="D173" s="480"/>
      <c r="E173" s="480"/>
      <c r="F173" s="480"/>
    </row>
    <row r="174" spans="2:6" x14ac:dyDescent="0.2">
      <c r="B174" s="480"/>
      <c r="C174" s="480"/>
      <c r="D174" s="480"/>
      <c r="E174" s="480"/>
      <c r="F174" s="480"/>
    </row>
    <row r="175" spans="2:6" x14ac:dyDescent="0.2">
      <c r="B175" s="480"/>
      <c r="C175" s="480"/>
      <c r="D175" s="480"/>
      <c r="E175" s="480"/>
      <c r="F175" s="480"/>
    </row>
    <row r="176" spans="2:6" x14ac:dyDescent="0.2">
      <c r="B176" s="480"/>
      <c r="C176" s="480"/>
      <c r="D176" s="480"/>
      <c r="E176" s="480"/>
      <c r="F176" s="480"/>
    </row>
    <row r="177" spans="2:6" x14ac:dyDescent="0.2">
      <c r="B177" s="480"/>
      <c r="C177" s="480"/>
      <c r="D177" s="480"/>
      <c r="E177" s="480"/>
      <c r="F177" s="480"/>
    </row>
    <row r="178" spans="2:6" x14ac:dyDescent="0.2">
      <c r="B178" s="480"/>
      <c r="C178" s="480"/>
      <c r="D178" s="480"/>
      <c r="E178" s="480"/>
      <c r="F178" s="480"/>
    </row>
    <row r="179" spans="2:6" x14ac:dyDescent="0.2">
      <c r="B179" s="480"/>
      <c r="C179" s="480"/>
      <c r="D179" s="480"/>
      <c r="E179" s="480"/>
      <c r="F179" s="480"/>
    </row>
    <row r="180" spans="2:6" x14ac:dyDescent="0.2">
      <c r="B180" s="480"/>
      <c r="C180" s="480"/>
      <c r="D180" s="480"/>
      <c r="E180" s="480"/>
      <c r="F180" s="480"/>
    </row>
    <row r="181" spans="2:6" x14ac:dyDescent="0.2">
      <c r="B181" s="480"/>
      <c r="C181" s="480"/>
      <c r="D181" s="480"/>
      <c r="E181" s="480"/>
      <c r="F181" s="480"/>
    </row>
    <row r="182" spans="2:6" x14ac:dyDescent="0.2">
      <c r="B182" s="480"/>
      <c r="C182" s="480"/>
      <c r="D182" s="480"/>
      <c r="E182" s="480"/>
      <c r="F182" s="480"/>
    </row>
    <row r="183" spans="2:6" x14ac:dyDescent="0.2">
      <c r="B183" s="480"/>
      <c r="C183" s="480"/>
      <c r="D183" s="480"/>
      <c r="E183" s="480"/>
      <c r="F183" s="480"/>
    </row>
    <row r="184" spans="2:6" x14ac:dyDescent="0.2">
      <c r="B184" s="480"/>
      <c r="C184" s="480"/>
      <c r="D184" s="480"/>
      <c r="E184" s="480"/>
      <c r="F184" s="480"/>
    </row>
    <row r="185" spans="2:6" x14ac:dyDescent="0.2">
      <c r="B185" s="480"/>
      <c r="C185" s="480"/>
      <c r="D185" s="480"/>
      <c r="E185" s="480"/>
      <c r="F185" s="480"/>
    </row>
    <row r="186" spans="2:6" x14ac:dyDescent="0.2">
      <c r="B186" s="480"/>
      <c r="C186" s="480"/>
      <c r="D186" s="480"/>
      <c r="E186" s="480"/>
      <c r="F186" s="480"/>
    </row>
    <row r="187" spans="2:6" x14ac:dyDescent="0.2">
      <c r="B187" s="480"/>
      <c r="C187" s="480"/>
      <c r="D187" s="480"/>
      <c r="E187" s="480"/>
      <c r="F187" s="480"/>
    </row>
    <row r="188" spans="2:6" x14ac:dyDescent="0.2">
      <c r="B188" s="480"/>
      <c r="C188" s="480"/>
      <c r="D188" s="480"/>
      <c r="E188" s="480"/>
      <c r="F188" s="480"/>
    </row>
    <row r="189" spans="2:6" x14ac:dyDescent="0.2">
      <c r="B189" s="480"/>
      <c r="C189" s="480"/>
      <c r="D189" s="480"/>
      <c r="E189" s="480"/>
      <c r="F189" s="480"/>
    </row>
    <row r="190" spans="2:6" x14ac:dyDescent="0.2">
      <c r="B190" s="480"/>
      <c r="C190" s="480"/>
      <c r="D190" s="480"/>
      <c r="E190" s="480"/>
      <c r="F190" s="480"/>
    </row>
    <row r="191" spans="2:6" x14ac:dyDescent="0.2">
      <c r="B191" s="480"/>
      <c r="C191" s="480"/>
      <c r="D191" s="480"/>
      <c r="E191" s="480"/>
      <c r="F191" s="480"/>
    </row>
    <row r="192" spans="2:6" x14ac:dyDescent="0.2">
      <c r="B192" s="480"/>
      <c r="C192" s="480"/>
      <c r="D192" s="480"/>
      <c r="E192" s="480"/>
      <c r="F192" s="480"/>
    </row>
    <row r="193" spans="2:6" x14ac:dyDescent="0.2">
      <c r="B193" s="480"/>
      <c r="C193" s="480"/>
      <c r="D193" s="480"/>
      <c r="E193" s="480"/>
      <c r="F193" s="480"/>
    </row>
    <row r="194" spans="2:6" x14ac:dyDescent="0.2">
      <c r="B194" s="480"/>
      <c r="C194" s="480"/>
      <c r="D194" s="480"/>
      <c r="E194" s="480"/>
      <c r="F194" s="480"/>
    </row>
    <row r="195" spans="2:6" x14ac:dyDescent="0.2">
      <c r="B195" s="480"/>
      <c r="C195" s="480"/>
      <c r="D195" s="480"/>
      <c r="E195" s="480"/>
      <c r="F195" s="480"/>
    </row>
    <row r="196" spans="2:6" x14ac:dyDescent="0.2">
      <c r="B196" s="480"/>
      <c r="C196" s="480"/>
      <c r="D196" s="480"/>
      <c r="E196" s="480"/>
      <c r="F196" s="480"/>
    </row>
    <row r="197" spans="2:6" x14ac:dyDescent="0.2">
      <c r="B197" s="480"/>
      <c r="C197" s="480"/>
      <c r="D197" s="480"/>
      <c r="E197" s="480"/>
      <c r="F197" s="480"/>
    </row>
    <row r="198" spans="2:6" x14ac:dyDescent="0.2">
      <c r="B198" s="480"/>
      <c r="C198" s="480"/>
      <c r="D198" s="480"/>
      <c r="E198" s="480"/>
      <c r="F198" s="480"/>
    </row>
    <row r="199" spans="2:6" x14ac:dyDescent="0.2">
      <c r="B199" s="480"/>
      <c r="C199" s="480"/>
      <c r="D199" s="480"/>
      <c r="E199" s="480"/>
      <c r="F199" s="480"/>
    </row>
    <row r="200" spans="2:6" x14ac:dyDescent="0.2">
      <c r="B200" s="480"/>
      <c r="C200" s="480"/>
      <c r="D200" s="480"/>
      <c r="E200" s="480"/>
      <c r="F200" s="480"/>
    </row>
    <row r="201" spans="2:6" x14ac:dyDescent="0.2">
      <c r="B201" s="480"/>
      <c r="C201" s="480"/>
      <c r="D201" s="480"/>
      <c r="E201" s="480"/>
      <c r="F201" s="480"/>
    </row>
    <row r="202" spans="2:6" x14ac:dyDescent="0.2">
      <c r="B202" s="480"/>
      <c r="C202" s="480"/>
      <c r="D202" s="480"/>
      <c r="E202" s="480"/>
      <c r="F202" s="480"/>
    </row>
    <row r="203" spans="2:6" x14ac:dyDescent="0.2">
      <c r="B203" s="480"/>
      <c r="C203" s="480"/>
      <c r="D203" s="480"/>
      <c r="E203" s="480"/>
      <c r="F203" s="480"/>
    </row>
    <row r="204" spans="2:6" x14ac:dyDescent="0.2">
      <c r="B204" s="480"/>
      <c r="C204" s="480"/>
      <c r="D204" s="480"/>
      <c r="E204" s="480"/>
      <c r="F204" s="480"/>
    </row>
    <row r="205" spans="2:6" x14ac:dyDescent="0.2">
      <c r="B205" s="480"/>
      <c r="C205" s="480"/>
      <c r="D205" s="480"/>
      <c r="E205" s="480"/>
      <c r="F205" s="480"/>
    </row>
    <row r="206" spans="2:6" x14ac:dyDescent="0.2">
      <c r="B206" s="480"/>
      <c r="C206" s="480"/>
      <c r="D206" s="480"/>
      <c r="E206" s="480"/>
      <c r="F206" s="480"/>
    </row>
    <row r="207" spans="2:6" x14ac:dyDescent="0.2">
      <c r="B207" s="480"/>
      <c r="C207" s="480"/>
      <c r="D207" s="480"/>
      <c r="E207" s="480"/>
      <c r="F207" s="480"/>
    </row>
    <row r="208" spans="2:6" x14ac:dyDescent="0.2">
      <c r="B208" s="480"/>
      <c r="C208" s="480"/>
      <c r="D208" s="480"/>
      <c r="E208" s="480"/>
      <c r="F208" s="480"/>
    </row>
    <row r="209" spans="2:6" x14ac:dyDescent="0.2">
      <c r="B209" s="480"/>
      <c r="C209" s="480"/>
      <c r="D209" s="480"/>
      <c r="E209" s="480"/>
      <c r="F209" s="480"/>
    </row>
    <row r="210" spans="2:6" x14ac:dyDescent="0.2">
      <c r="B210" s="480"/>
      <c r="C210" s="480"/>
      <c r="D210" s="480"/>
      <c r="E210" s="480"/>
      <c r="F210" s="480"/>
    </row>
    <row r="211" spans="2:6" x14ac:dyDescent="0.2">
      <c r="B211" s="480"/>
      <c r="C211" s="480"/>
      <c r="D211" s="480"/>
      <c r="E211" s="480"/>
      <c r="F211" s="480"/>
    </row>
    <row r="212" spans="2:6" x14ac:dyDescent="0.2">
      <c r="B212" s="480"/>
      <c r="C212" s="480"/>
      <c r="D212" s="480"/>
      <c r="E212" s="480"/>
      <c r="F212" s="480"/>
    </row>
    <row r="213" spans="2:6" x14ac:dyDescent="0.2">
      <c r="B213" s="480"/>
      <c r="C213" s="480"/>
      <c r="D213" s="480"/>
      <c r="E213" s="480"/>
      <c r="F213" s="480"/>
    </row>
    <row r="214" spans="2:6" x14ac:dyDescent="0.2">
      <c r="B214" s="480"/>
      <c r="C214" s="480"/>
      <c r="D214" s="480"/>
      <c r="E214" s="480"/>
      <c r="F214" s="480"/>
    </row>
    <row r="215" spans="2:6" x14ac:dyDescent="0.2">
      <c r="B215" s="480"/>
      <c r="C215" s="480"/>
      <c r="D215" s="480"/>
      <c r="E215" s="480"/>
      <c r="F215" s="480"/>
    </row>
    <row r="216" spans="2:6" x14ac:dyDescent="0.2">
      <c r="B216" s="480"/>
      <c r="C216" s="480"/>
      <c r="D216" s="480"/>
      <c r="E216" s="480"/>
      <c r="F216" s="480"/>
    </row>
    <row r="217" spans="2:6" x14ac:dyDescent="0.2">
      <c r="B217" s="480"/>
      <c r="C217" s="480"/>
      <c r="D217" s="480"/>
      <c r="E217" s="480"/>
      <c r="F217" s="480"/>
    </row>
    <row r="218" spans="2:6" x14ac:dyDescent="0.2">
      <c r="B218" s="480"/>
      <c r="C218" s="480"/>
      <c r="D218" s="480"/>
      <c r="E218" s="480"/>
      <c r="F218" s="480"/>
    </row>
    <row r="219" spans="2:6" x14ac:dyDescent="0.2">
      <c r="B219" s="480"/>
      <c r="C219" s="480"/>
      <c r="D219" s="480"/>
      <c r="E219" s="480"/>
      <c r="F219" s="480"/>
    </row>
    <row r="220" spans="2:6" x14ac:dyDescent="0.2">
      <c r="B220" s="480"/>
      <c r="C220" s="480"/>
      <c r="D220" s="480"/>
      <c r="E220" s="480"/>
      <c r="F220" s="480"/>
    </row>
    <row r="221" spans="2:6" x14ac:dyDescent="0.2">
      <c r="B221" s="480"/>
      <c r="C221" s="480"/>
      <c r="D221" s="480"/>
      <c r="E221" s="480"/>
      <c r="F221" s="480"/>
    </row>
    <row r="222" spans="2:6" x14ac:dyDescent="0.2">
      <c r="B222" s="480"/>
      <c r="C222" s="480"/>
      <c r="D222" s="480"/>
      <c r="E222" s="480"/>
      <c r="F222" s="480"/>
    </row>
    <row r="223" spans="2:6" x14ac:dyDescent="0.2">
      <c r="B223" s="480"/>
      <c r="C223" s="480"/>
      <c r="D223" s="480"/>
      <c r="E223" s="480"/>
      <c r="F223" s="480"/>
    </row>
    <row r="224" spans="2:6" x14ac:dyDescent="0.2">
      <c r="B224" s="480"/>
      <c r="C224" s="480"/>
      <c r="D224" s="480"/>
      <c r="E224" s="480"/>
      <c r="F224" s="480"/>
    </row>
    <row r="225" spans="2:6" x14ac:dyDescent="0.2">
      <c r="B225" s="480"/>
      <c r="C225" s="480"/>
      <c r="D225" s="480"/>
      <c r="E225" s="480"/>
      <c r="F225" s="480"/>
    </row>
    <row r="226" spans="2:6" x14ac:dyDescent="0.2">
      <c r="B226" s="480"/>
      <c r="C226" s="480"/>
      <c r="D226" s="480"/>
      <c r="E226" s="480"/>
      <c r="F226" s="480"/>
    </row>
    <row r="227" spans="2:6" x14ac:dyDescent="0.2">
      <c r="B227" s="480"/>
      <c r="C227" s="480"/>
      <c r="D227" s="480"/>
      <c r="E227" s="480"/>
      <c r="F227" s="480"/>
    </row>
    <row r="228" spans="2:6" x14ac:dyDescent="0.2">
      <c r="B228" s="480"/>
      <c r="C228" s="480"/>
      <c r="D228" s="480"/>
      <c r="E228" s="480"/>
      <c r="F228" s="480"/>
    </row>
    <row r="229" spans="2:6" x14ac:dyDescent="0.2">
      <c r="B229" s="480"/>
      <c r="C229" s="480"/>
      <c r="D229" s="480"/>
      <c r="E229" s="480"/>
      <c r="F229" s="480"/>
    </row>
    <row r="230" spans="2:6" x14ac:dyDescent="0.2">
      <c r="B230" s="480"/>
      <c r="C230" s="480"/>
      <c r="D230" s="480"/>
      <c r="E230" s="480"/>
      <c r="F230" s="480"/>
    </row>
    <row r="231" spans="2:6" x14ac:dyDescent="0.2">
      <c r="B231" s="480"/>
      <c r="C231" s="480"/>
      <c r="D231" s="480"/>
      <c r="E231" s="480"/>
      <c r="F231" s="480"/>
    </row>
    <row r="232" spans="2:6" x14ac:dyDescent="0.2">
      <c r="B232" s="480"/>
      <c r="C232" s="480"/>
      <c r="D232" s="480"/>
      <c r="E232" s="480"/>
      <c r="F232" s="480"/>
    </row>
    <row r="233" spans="2:6" x14ac:dyDescent="0.2">
      <c r="B233" s="480"/>
      <c r="C233" s="480"/>
      <c r="D233" s="480"/>
      <c r="E233" s="480"/>
      <c r="F233" s="480"/>
    </row>
    <row r="234" spans="2:6" x14ac:dyDescent="0.2">
      <c r="B234" s="480"/>
      <c r="C234" s="480"/>
      <c r="D234" s="480"/>
      <c r="E234" s="480"/>
      <c r="F234" s="480"/>
    </row>
    <row r="235" spans="2:6" x14ac:dyDescent="0.2">
      <c r="B235" s="480"/>
      <c r="C235" s="480"/>
      <c r="D235" s="480"/>
      <c r="E235" s="480"/>
      <c r="F235" s="480"/>
    </row>
    <row r="236" spans="2:6" x14ac:dyDescent="0.2">
      <c r="B236" s="480"/>
      <c r="C236" s="480"/>
      <c r="D236" s="480"/>
      <c r="E236" s="480"/>
      <c r="F236" s="480"/>
    </row>
    <row r="237" spans="2:6" x14ac:dyDescent="0.2">
      <c r="B237" s="480"/>
      <c r="C237" s="480"/>
      <c r="D237" s="480"/>
      <c r="E237" s="480"/>
      <c r="F237" s="480"/>
    </row>
    <row r="238" spans="2:6" x14ac:dyDescent="0.2">
      <c r="B238" s="480"/>
      <c r="C238" s="480"/>
      <c r="D238" s="480"/>
      <c r="E238" s="480"/>
      <c r="F238" s="480"/>
    </row>
    <row r="239" spans="2:6" x14ac:dyDescent="0.2">
      <c r="B239" s="480"/>
      <c r="C239" s="480"/>
      <c r="D239" s="480"/>
      <c r="E239" s="480"/>
      <c r="F239" s="480"/>
    </row>
    <row r="240" spans="2:6" x14ac:dyDescent="0.2">
      <c r="B240" s="480"/>
      <c r="C240" s="480"/>
      <c r="D240" s="480"/>
      <c r="E240" s="480"/>
      <c r="F240" s="480"/>
    </row>
    <row r="241" spans="2:6" x14ac:dyDescent="0.2">
      <c r="B241" s="480"/>
      <c r="C241" s="480"/>
      <c r="D241" s="480"/>
      <c r="E241" s="480"/>
      <c r="F241" s="480"/>
    </row>
    <row r="242" spans="2:6" x14ac:dyDescent="0.2">
      <c r="B242" s="480"/>
      <c r="C242" s="480"/>
      <c r="D242" s="480"/>
      <c r="E242" s="480"/>
      <c r="F242" s="480"/>
    </row>
    <row r="243" spans="2:6" x14ac:dyDescent="0.2">
      <c r="B243" s="480"/>
      <c r="C243" s="480"/>
      <c r="D243" s="480"/>
      <c r="E243" s="480"/>
      <c r="F243" s="480"/>
    </row>
    <row r="244" spans="2:6" x14ac:dyDescent="0.2">
      <c r="B244" s="480"/>
      <c r="C244" s="480"/>
      <c r="D244" s="480"/>
      <c r="E244" s="480"/>
      <c r="F244" s="480"/>
    </row>
    <row r="245" spans="2:6" x14ac:dyDescent="0.2">
      <c r="B245" s="480"/>
      <c r="C245" s="480"/>
      <c r="D245" s="480"/>
      <c r="E245" s="480"/>
      <c r="F245" s="480"/>
    </row>
    <row r="246" spans="2:6" x14ac:dyDescent="0.2">
      <c r="B246" s="480"/>
      <c r="C246" s="480"/>
      <c r="D246" s="480"/>
      <c r="E246" s="480"/>
      <c r="F246" s="480"/>
    </row>
    <row r="247" spans="2:6" x14ac:dyDescent="0.2">
      <c r="B247" s="480"/>
      <c r="C247" s="480"/>
      <c r="D247" s="480"/>
      <c r="E247" s="480"/>
      <c r="F247" s="480"/>
    </row>
    <row r="248" spans="2:6" x14ac:dyDescent="0.2">
      <c r="B248" s="480"/>
      <c r="C248" s="480"/>
      <c r="D248" s="480"/>
      <c r="E248" s="480"/>
      <c r="F248" s="480"/>
    </row>
    <row r="249" spans="2:6" x14ac:dyDescent="0.2">
      <c r="B249" s="480"/>
      <c r="C249" s="480"/>
      <c r="D249" s="480"/>
      <c r="E249" s="480"/>
      <c r="F249" s="480"/>
    </row>
    <row r="250" spans="2:6" x14ac:dyDescent="0.2">
      <c r="B250" s="480"/>
      <c r="C250" s="480"/>
      <c r="D250" s="480"/>
      <c r="E250" s="480"/>
      <c r="F250" s="480"/>
    </row>
    <row r="251" spans="2:6" x14ac:dyDescent="0.2">
      <c r="B251" s="480"/>
      <c r="C251" s="480"/>
      <c r="D251" s="480"/>
      <c r="E251" s="480"/>
      <c r="F251" s="480"/>
    </row>
    <row r="252" spans="2:6" x14ac:dyDescent="0.2">
      <c r="B252" s="480"/>
      <c r="C252" s="480"/>
      <c r="D252" s="480"/>
      <c r="E252" s="480"/>
      <c r="F252" s="480"/>
    </row>
    <row r="253" spans="2:6" x14ac:dyDescent="0.2">
      <c r="B253" s="480"/>
      <c r="C253" s="480"/>
      <c r="D253" s="480"/>
      <c r="E253" s="480"/>
      <c r="F253" s="480"/>
    </row>
    <row r="254" spans="2:6" x14ac:dyDescent="0.2">
      <c r="B254" s="480"/>
      <c r="C254" s="480"/>
      <c r="D254" s="480"/>
      <c r="E254" s="480"/>
      <c r="F254" s="480"/>
    </row>
    <row r="255" spans="2:6" x14ac:dyDescent="0.2">
      <c r="B255" s="480"/>
      <c r="C255" s="480"/>
      <c r="D255" s="480"/>
      <c r="E255" s="480"/>
      <c r="F255" s="480"/>
    </row>
    <row r="256" spans="2:6" x14ac:dyDescent="0.2">
      <c r="B256" s="480"/>
      <c r="C256" s="480"/>
      <c r="D256" s="480"/>
      <c r="E256" s="480"/>
      <c r="F256" s="480"/>
    </row>
    <row r="257" spans="2:6" x14ac:dyDescent="0.2">
      <c r="B257" s="480"/>
      <c r="C257" s="480"/>
      <c r="D257" s="480"/>
      <c r="E257" s="480"/>
      <c r="F257" s="480"/>
    </row>
    <row r="258" spans="2:6" x14ac:dyDescent="0.2">
      <c r="B258" s="480"/>
      <c r="C258" s="480"/>
      <c r="D258" s="480"/>
      <c r="E258" s="480"/>
      <c r="F258" s="480"/>
    </row>
    <row r="259" spans="2:6" x14ac:dyDescent="0.2">
      <c r="B259" s="480"/>
      <c r="C259" s="480"/>
      <c r="D259" s="480"/>
      <c r="E259" s="480"/>
      <c r="F259" s="480"/>
    </row>
    <row r="260" spans="2:6" x14ac:dyDescent="0.2">
      <c r="B260" s="480"/>
      <c r="C260" s="480"/>
      <c r="D260" s="480"/>
      <c r="E260" s="480"/>
      <c r="F260" s="480"/>
    </row>
    <row r="261" spans="2:6" x14ac:dyDescent="0.2">
      <c r="B261" s="480"/>
      <c r="C261" s="480"/>
      <c r="D261" s="480"/>
      <c r="E261" s="480"/>
      <c r="F261" s="480"/>
    </row>
    <row r="262" spans="2:6" x14ac:dyDescent="0.2">
      <c r="B262" s="480"/>
      <c r="C262" s="480"/>
      <c r="D262" s="480"/>
      <c r="E262" s="480"/>
      <c r="F262" s="480"/>
    </row>
    <row r="263" spans="2:6" x14ac:dyDescent="0.2">
      <c r="B263" s="480"/>
      <c r="C263" s="480"/>
      <c r="D263" s="480"/>
      <c r="E263" s="480"/>
      <c r="F263" s="480"/>
    </row>
    <row r="264" spans="2:6" x14ac:dyDescent="0.2">
      <c r="B264" s="480"/>
      <c r="C264" s="480"/>
      <c r="D264" s="480"/>
      <c r="E264" s="480"/>
      <c r="F264" s="480"/>
    </row>
    <row r="265" spans="2:6" x14ac:dyDescent="0.2">
      <c r="B265" s="480"/>
      <c r="C265" s="480"/>
      <c r="D265" s="480"/>
      <c r="E265" s="480"/>
      <c r="F265" s="480"/>
    </row>
    <row r="266" spans="2:6" x14ac:dyDescent="0.2">
      <c r="B266" s="480"/>
      <c r="C266" s="480"/>
      <c r="D266" s="480"/>
      <c r="E266" s="480"/>
      <c r="F266" s="480"/>
    </row>
    <row r="267" spans="2:6" x14ac:dyDescent="0.2">
      <c r="B267" s="480"/>
      <c r="C267" s="480"/>
      <c r="D267" s="480"/>
      <c r="E267" s="480"/>
      <c r="F267" s="480"/>
    </row>
    <row r="268" spans="2:6" x14ac:dyDescent="0.2">
      <c r="B268" s="480"/>
      <c r="C268" s="480"/>
      <c r="D268" s="480"/>
      <c r="E268" s="480"/>
      <c r="F268" s="480"/>
    </row>
    <row r="269" spans="2:6" x14ac:dyDescent="0.2">
      <c r="B269" s="480"/>
      <c r="C269" s="480"/>
      <c r="D269" s="480"/>
      <c r="E269" s="480"/>
      <c r="F269" s="480"/>
    </row>
    <row r="270" spans="2:6" x14ac:dyDescent="0.2">
      <c r="B270" s="480"/>
      <c r="C270" s="480"/>
      <c r="D270" s="480"/>
      <c r="E270" s="480"/>
      <c r="F270" s="480"/>
    </row>
    <row r="271" spans="2:6" x14ac:dyDescent="0.2">
      <c r="B271" s="480"/>
      <c r="C271" s="480"/>
      <c r="D271" s="480"/>
      <c r="E271" s="480"/>
      <c r="F271" s="480"/>
    </row>
    <row r="272" spans="2:6" x14ac:dyDescent="0.2">
      <c r="B272" s="480"/>
      <c r="C272" s="480"/>
      <c r="D272" s="480"/>
      <c r="E272" s="480"/>
      <c r="F272" s="480"/>
    </row>
    <row r="273" spans="2:6" x14ac:dyDescent="0.2">
      <c r="B273" s="480"/>
      <c r="C273" s="480"/>
      <c r="D273" s="480"/>
      <c r="E273" s="480"/>
      <c r="F273" s="480"/>
    </row>
    <row r="274" spans="2:6" x14ac:dyDescent="0.2">
      <c r="B274" s="480"/>
      <c r="C274" s="480"/>
      <c r="D274" s="480"/>
      <c r="E274" s="480"/>
      <c r="F274" s="480"/>
    </row>
    <row r="275" spans="2:6" x14ac:dyDescent="0.2">
      <c r="B275" s="480"/>
      <c r="C275" s="480"/>
      <c r="D275" s="480"/>
      <c r="E275" s="480"/>
      <c r="F275" s="480"/>
    </row>
    <row r="276" spans="2:6" x14ac:dyDescent="0.2">
      <c r="B276" s="480"/>
      <c r="C276" s="480"/>
      <c r="D276" s="480"/>
      <c r="E276" s="480"/>
      <c r="F276" s="480"/>
    </row>
    <row r="277" spans="2:6" x14ac:dyDescent="0.2">
      <c r="B277" s="480"/>
      <c r="C277" s="480"/>
      <c r="D277" s="480"/>
      <c r="E277" s="480"/>
      <c r="F277" s="480"/>
    </row>
    <row r="278" spans="2:6" x14ac:dyDescent="0.2">
      <c r="B278" s="480"/>
      <c r="C278" s="480"/>
      <c r="D278" s="480"/>
      <c r="E278" s="480"/>
      <c r="F278" s="480"/>
    </row>
    <row r="279" spans="2:6" x14ac:dyDescent="0.2">
      <c r="B279" s="480"/>
      <c r="C279" s="480"/>
      <c r="D279" s="480"/>
      <c r="E279" s="480"/>
      <c r="F279" s="480"/>
    </row>
    <row r="280" spans="2:6" x14ac:dyDescent="0.2">
      <c r="B280" s="480"/>
      <c r="C280" s="480"/>
      <c r="D280" s="480"/>
      <c r="E280" s="480"/>
      <c r="F280" s="480"/>
    </row>
    <row r="281" spans="2:6" x14ac:dyDescent="0.2">
      <c r="B281" s="480"/>
      <c r="C281" s="480"/>
      <c r="D281" s="480"/>
      <c r="E281" s="480"/>
      <c r="F281" s="480"/>
    </row>
    <row r="282" spans="2:6" x14ac:dyDescent="0.2">
      <c r="B282" s="480"/>
      <c r="C282" s="480"/>
      <c r="D282" s="480"/>
      <c r="E282" s="480"/>
      <c r="F282" s="480"/>
    </row>
    <row r="283" spans="2:6" x14ac:dyDescent="0.2">
      <c r="B283" s="480"/>
      <c r="C283" s="480"/>
      <c r="D283" s="480"/>
      <c r="E283" s="480"/>
      <c r="F283" s="480"/>
    </row>
    <row r="284" spans="2:6" x14ac:dyDescent="0.2">
      <c r="B284" s="480"/>
      <c r="C284" s="480"/>
      <c r="D284" s="480"/>
      <c r="E284" s="480"/>
      <c r="F284" s="480"/>
    </row>
    <row r="285" spans="2:6" x14ac:dyDescent="0.2">
      <c r="B285" s="480"/>
      <c r="C285" s="480"/>
      <c r="D285" s="480"/>
      <c r="E285" s="480"/>
      <c r="F285" s="480"/>
    </row>
    <row r="286" spans="2:6" x14ac:dyDescent="0.2">
      <c r="B286" s="480"/>
      <c r="C286" s="480"/>
      <c r="D286" s="480"/>
      <c r="E286" s="480"/>
      <c r="F286" s="480"/>
    </row>
    <row r="287" spans="2:6" x14ac:dyDescent="0.2">
      <c r="B287" s="480"/>
      <c r="C287" s="480"/>
      <c r="D287" s="480"/>
      <c r="E287" s="480"/>
      <c r="F287" s="480"/>
    </row>
    <row r="288" spans="2:6" x14ac:dyDescent="0.2">
      <c r="B288" s="480"/>
      <c r="C288" s="480"/>
      <c r="D288" s="480"/>
      <c r="E288" s="480"/>
      <c r="F288" s="480"/>
    </row>
    <row r="289" spans="2:6" x14ac:dyDescent="0.2">
      <c r="B289" s="480"/>
      <c r="C289" s="480"/>
      <c r="D289" s="480"/>
      <c r="E289" s="480"/>
      <c r="F289" s="480"/>
    </row>
    <row r="290" spans="2:6" x14ac:dyDescent="0.2">
      <c r="B290" s="480"/>
      <c r="C290" s="480"/>
      <c r="D290" s="480"/>
      <c r="E290" s="480"/>
      <c r="F290" s="480"/>
    </row>
    <row r="291" spans="2:6" x14ac:dyDescent="0.2">
      <c r="B291" s="480"/>
      <c r="C291" s="480"/>
      <c r="D291" s="480"/>
      <c r="E291" s="480"/>
      <c r="F291" s="480"/>
    </row>
    <row r="292" spans="2:6" x14ac:dyDescent="0.2">
      <c r="B292" s="480"/>
      <c r="C292" s="480"/>
      <c r="D292" s="480"/>
      <c r="E292" s="480"/>
      <c r="F292" s="480"/>
    </row>
    <row r="293" spans="2:6" x14ac:dyDescent="0.2">
      <c r="B293" s="480"/>
      <c r="C293" s="480"/>
      <c r="D293" s="480"/>
      <c r="E293" s="480"/>
      <c r="F293" s="480"/>
    </row>
    <row r="294" spans="2:6" x14ac:dyDescent="0.2">
      <c r="B294" s="480"/>
      <c r="C294" s="480"/>
      <c r="D294" s="480"/>
      <c r="E294" s="480"/>
      <c r="F294" s="480"/>
    </row>
    <row r="295" spans="2:6" x14ac:dyDescent="0.2">
      <c r="B295" s="480"/>
      <c r="C295" s="480"/>
      <c r="D295" s="480"/>
      <c r="E295" s="480"/>
      <c r="F295" s="480"/>
    </row>
    <row r="296" spans="2:6" x14ac:dyDescent="0.2">
      <c r="B296" s="480"/>
      <c r="C296" s="480"/>
      <c r="D296" s="480"/>
      <c r="E296" s="480"/>
      <c r="F296" s="480"/>
    </row>
    <row r="297" spans="2:6" x14ac:dyDescent="0.2">
      <c r="B297" s="480"/>
      <c r="C297" s="480"/>
      <c r="D297" s="480"/>
      <c r="E297" s="480"/>
      <c r="F297" s="480"/>
    </row>
    <row r="298" spans="2:6" x14ac:dyDescent="0.2">
      <c r="B298" s="480"/>
      <c r="C298" s="480"/>
      <c r="D298" s="480"/>
      <c r="E298" s="480"/>
      <c r="F298" s="480"/>
    </row>
    <row r="299" spans="2:6" x14ac:dyDescent="0.2">
      <c r="B299" s="480"/>
      <c r="C299" s="480"/>
      <c r="D299" s="480"/>
      <c r="E299" s="480"/>
      <c r="F299" s="480"/>
    </row>
    <row r="300" spans="2:6" x14ac:dyDescent="0.2">
      <c r="B300" s="480"/>
      <c r="C300" s="480"/>
      <c r="D300" s="480"/>
      <c r="E300" s="480"/>
      <c r="F300" s="480"/>
    </row>
    <row r="301" spans="2:6" x14ac:dyDescent="0.2">
      <c r="B301" s="480"/>
      <c r="C301" s="480"/>
      <c r="D301" s="480"/>
      <c r="E301" s="480"/>
      <c r="F301" s="480"/>
    </row>
    <row r="302" spans="2:6" x14ac:dyDescent="0.2">
      <c r="B302" s="480"/>
      <c r="C302" s="480"/>
      <c r="D302" s="480"/>
      <c r="E302" s="480"/>
      <c r="F302" s="480"/>
    </row>
    <row r="303" spans="2:6" x14ac:dyDescent="0.2">
      <c r="B303" s="480"/>
      <c r="C303" s="480"/>
      <c r="D303" s="480"/>
      <c r="E303" s="480"/>
      <c r="F303" s="480"/>
    </row>
    <row r="304" spans="2:6" x14ac:dyDescent="0.2">
      <c r="B304" s="480"/>
      <c r="C304" s="480"/>
      <c r="D304" s="480"/>
      <c r="E304" s="480"/>
      <c r="F304" s="480"/>
    </row>
    <row r="305" spans="2:6" x14ac:dyDescent="0.2">
      <c r="B305" s="480"/>
      <c r="C305" s="480"/>
      <c r="D305" s="480"/>
      <c r="E305" s="480"/>
      <c r="F305" s="480"/>
    </row>
    <row r="306" spans="2:6" x14ac:dyDescent="0.2">
      <c r="B306" s="480"/>
      <c r="C306" s="480"/>
      <c r="D306" s="480"/>
      <c r="E306" s="480"/>
      <c r="F306" s="480"/>
    </row>
    <row r="307" spans="2:6" x14ac:dyDescent="0.2">
      <c r="B307" s="480"/>
      <c r="C307" s="480"/>
      <c r="D307" s="480"/>
      <c r="E307" s="480"/>
      <c r="F307" s="480"/>
    </row>
    <row r="308" spans="2:6" x14ac:dyDescent="0.2">
      <c r="B308" s="480"/>
      <c r="C308" s="480"/>
      <c r="D308" s="480"/>
      <c r="E308" s="480"/>
      <c r="F308" s="480"/>
    </row>
    <row r="309" spans="2:6" x14ac:dyDescent="0.2">
      <c r="B309" s="480"/>
      <c r="C309" s="480"/>
      <c r="D309" s="480"/>
      <c r="E309" s="480"/>
      <c r="F309" s="480"/>
    </row>
    <row r="310" spans="2:6" x14ac:dyDescent="0.2">
      <c r="B310" s="480"/>
      <c r="C310" s="480"/>
      <c r="D310" s="480"/>
      <c r="E310" s="480"/>
      <c r="F310" s="480"/>
    </row>
    <row r="311" spans="2:6" x14ac:dyDescent="0.2">
      <c r="B311" s="480"/>
      <c r="C311" s="480"/>
      <c r="D311" s="480"/>
      <c r="E311" s="480"/>
      <c r="F311" s="480"/>
    </row>
    <row r="312" spans="2:6" x14ac:dyDescent="0.2">
      <c r="B312" s="480"/>
      <c r="C312" s="480"/>
      <c r="D312" s="480"/>
      <c r="E312" s="480"/>
      <c r="F312" s="480"/>
    </row>
    <row r="313" spans="2:6" x14ac:dyDescent="0.2">
      <c r="B313" s="480"/>
      <c r="C313" s="480"/>
      <c r="D313" s="480"/>
      <c r="E313" s="480"/>
      <c r="F313" s="480"/>
    </row>
    <row r="314" spans="2:6" x14ac:dyDescent="0.2">
      <c r="B314" s="480"/>
      <c r="C314" s="480"/>
      <c r="D314" s="480"/>
      <c r="E314" s="480"/>
      <c r="F314" s="480"/>
    </row>
    <row r="315" spans="2:6" x14ac:dyDescent="0.2">
      <c r="B315" s="480"/>
      <c r="C315" s="480"/>
      <c r="D315" s="480"/>
      <c r="E315" s="480"/>
      <c r="F315" s="480"/>
    </row>
    <row r="316" spans="2:6" x14ac:dyDescent="0.2">
      <c r="B316" s="480"/>
      <c r="C316" s="480"/>
      <c r="D316" s="480"/>
      <c r="E316" s="480"/>
      <c r="F316" s="480"/>
    </row>
    <row r="317" spans="2:6" x14ac:dyDescent="0.2">
      <c r="B317" s="480"/>
      <c r="C317" s="480"/>
      <c r="D317" s="480"/>
      <c r="E317" s="480"/>
      <c r="F317" s="480"/>
    </row>
    <row r="318" spans="2:6" x14ac:dyDescent="0.2">
      <c r="B318" s="480"/>
      <c r="C318" s="480"/>
      <c r="D318" s="480"/>
      <c r="E318" s="480"/>
      <c r="F318" s="480"/>
    </row>
    <row r="319" spans="2:6" x14ac:dyDescent="0.2">
      <c r="B319" s="480"/>
      <c r="C319" s="480"/>
      <c r="D319" s="480"/>
      <c r="E319" s="480"/>
      <c r="F319" s="480"/>
    </row>
    <row r="320" spans="2:6" x14ac:dyDescent="0.2">
      <c r="B320" s="480"/>
      <c r="C320" s="480"/>
      <c r="D320" s="480"/>
      <c r="E320" s="480"/>
      <c r="F320" s="480"/>
    </row>
    <row r="321" spans="2:6" x14ac:dyDescent="0.2">
      <c r="B321" s="480"/>
      <c r="C321" s="480"/>
      <c r="D321" s="480"/>
      <c r="E321" s="480"/>
      <c r="F321" s="480"/>
    </row>
    <row r="322" spans="2:6" x14ac:dyDescent="0.2">
      <c r="B322" s="480"/>
      <c r="C322" s="480"/>
      <c r="D322" s="480"/>
      <c r="E322" s="480"/>
      <c r="F322" s="480"/>
    </row>
    <row r="323" spans="2:6" x14ac:dyDescent="0.2">
      <c r="B323" s="480"/>
      <c r="C323" s="480"/>
      <c r="D323" s="480"/>
      <c r="E323" s="480"/>
      <c r="F323" s="480"/>
    </row>
    <row r="324" spans="2:6" x14ac:dyDescent="0.2">
      <c r="B324" s="480"/>
      <c r="C324" s="480"/>
      <c r="D324" s="480"/>
      <c r="E324" s="480"/>
      <c r="F324" s="480"/>
    </row>
    <row r="325" spans="2:6" x14ac:dyDescent="0.2">
      <c r="B325" s="480"/>
      <c r="C325" s="480"/>
      <c r="D325" s="480"/>
      <c r="E325" s="480"/>
      <c r="F325" s="480"/>
    </row>
    <row r="326" spans="2:6" x14ac:dyDescent="0.2">
      <c r="B326" s="480"/>
      <c r="C326" s="480"/>
      <c r="D326" s="480"/>
      <c r="E326" s="480"/>
      <c r="F326" s="480"/>
    </row>
    <row r="327" spans="2:6" x14ac:dyDescent="0.2">
      <c r="B327" s="480"/>
      <c r="C327" s="480"/>
      <c r="D327" s="480"/>
      <c r="E327" s="480"/>
      <c r="F327" s="480"/>
    </row>
    <row r="328" spans="2:6" x14ac:dyDescent="0.2">
      <c r="B328" s="480"/>
      <c r="C328" s="480"/>
      <c r="D328" s="480"/>
      <c r="E328" s="480"/>
      <c r="F328" s="480"/>
    </row>
    <row r="329" spans="2:6" x14ac:dyDescent="0.2">
      <c r="B329" s="480"/>
      <c r="C329" s="480"/>
      <c r="D329" s="480"/>
      <c r="E329" s="480"/>
      <c r="F329" s="480"/>
    </row>
    <row r="330" spans="2:6" x14ac:dyDescent="0.2">
      <c r="B330" s="480"/>
      <c r="C330" s="480"/>
      <c r="D330" s="480"/>
      <c r="E330" s="480"/>
      <c r="F330" s="480"/>
    </row>
    <row r="331" spans="2:6" x14ac:dyDescent="0.2">
      <c r="B331" s="480"/>
      <c r="C331" s="480"/>
      <c r="D331" s="480"/>
      <c r="E331" s="480"/>
      <c r="F331" s="480"/>
    </row>
    <row r="332" spans="2:6" x14ac:dyDescent="0.2">
      <c r="B332" s="480"/>
      <c r="C332" s="480"/>
      <c r="D332" s="480"/>
      <c r="E332" s="480"/>
      <c r="F332" s="480"/>
    </row>
    <row r="333" spans="2:6" x14ac:dyDescent="0.2">
      <c r="B333" s="480"/>
      <c r="C333" s="480"/>
      <c r="D333" s="480"/>
      <c r="E333" s="480"/>
      <c r="F333" s="480"/>
    </row>
    <row r="334" spans="2:6" x14ac:dyDescent="0.2">
      <c r="B334" s="480"/>
      <c r="C334" s="480"/>
      <c r="D334" s="480"/>
      <c r="E334" s="480"/>
      <c r="F334" s="480"/>
    </row>
    <row r="335" spans="2:6" x14ac:dyDescent="0.2">
      <c r="B335" s="480"/>
      <c r="C335" s="480"/>
      <c r="D335" s="480"/>
      <c r="E335" s="480"/>
      <c r="F335" s="480"/>
    </row>
    <row r="336" spans="2:6" x14ac:dyDescent="0.2">
      <c r="B336" s="480"/>
      <c r="C336" s="480"/>
      <c r="D336" s="480"/>
      <c r="E336" s="480"/>
      <c r="F336" s="480"/>
    </row>
    <row r="337" spans="2:6" x14ac:dyDescent="0.2">
      <c r="B337" s="480"/>
      <c r="C337" s="480"/>
      <c r="D337" s="480"/>
      <c r="E337" s="480"/>
      <c r="F337" s="480"/>
    </row>
    <row r="338" spans="2:6" x14ac:dyDescent="0.2">
      <c r="B338" s="480"/>
      <c r="C338" s="480"/>
      <c r="D338" s="480"/>
      <c r="E338" s="480"/>
      <c r="F338" s="480"/>
    </row>
    <row r="339" spans="2:6" x14ac:dyDescent="0.2">
      <c r="B339" s="480"/>
      <c r="C339" s="480"/>
      <c r="D339" s="480"/>
      <c r="E339" s="480"/>
      <c r="F339" s="480"/>
    </row>
    <row r="340" spans="2:6" x14ac:dyDescent="0.2">
      <c r="B340" s="480"/>
      <c r="C340" s="480"/>
      <c r="D340" s="480"/>
      <c r="E340" s="480"/>
      <c r="F340" s="480"/>
    </row>
    <row r="341" spans="2:6" x14ac:dyDescent="0.2">
      <c r="B341" s="480"/>
      <c r="C341" s="480"/>
      <c r="D341" s="480"/>
      <c r="E341" s="480"/>
      <c r="F341" s="480"/>
    </row>
    <row r="342" spans="2:6" x14ac:dyDescent="0.2">
      <c r="B342" s="480"/>
      <c r="C342" s="480"/>
      <c r="D342" s="480"/>
      <c r="E342" s="480"/>
      <c r="F342" s="480"/>
    </row>
    <row r="343" spans="2:6" x14ac:dyDescent="0.2">
      <c r="B343" s="480"/>
      <c r="C343" s="480"/>
      <c r="D343" s="480"/>
      <c r="E343" s="480"/>
      <c r="F343" s="480"/>
    </row>
    <row r="344" spans="2:6" x14ac:dyDescent="0.2">
      <c r="B344" s="480"/>
      <c r="C344" s="480"/>
      <c r="D344" s="480"/>
      <c r="E344" s="480"/>
      <c r="F344" s="480"/>
    </row>
    <row r="345" spans="2:6" x14ac:dyDescent="0.2">
      <c r="B345" s="480"/>
      <c r="C345" s="480"/>
      <c r="D345" s="480"/>
      <c r="E345" s="480"/>
      <c r="F345" s="480"/>
    </row>
    <row r="346" spans="2:6" x14ac:dyDescent="0.2">
      <c r="B346" s="480"/>
      <c r="C346" s="480"/>
      <c r="D346" s="480"/>
      <c r="E346" s="480"/>
      <c r="F346" s="480"/>
    </row>
    <row r="347" spans="2:6" x14ac:dyDescent="0.2">
      <c r="B347" s="480"/>
      <c r="C347" s="480"/>
      <c r="D347" s="480"/>
      <c r="E347" s="480"/>
      <c r="F347" s="480"/>
    </row>
    <row r="348" spans="2:6" x14ac:dyDescent="0.2">
      <c r="B348" s="480"/>
      <c r="C348" s="480"/>
      <c r="D348" s="480"/>
      <c r="E348" s="480"/>
      <c r="F348" s="480"/>
    </row>
    <row r="349" spans="2:6" x14ac:dyDescent="0.2">
      <c r="B349" s="480"/>
      <c r="C349" s="480"/>
      <c r="D349" s="480"/>
      <c r="E349" s="480"/>
      <c r="F349" s="480"/>
    </row>
    <row r="350" spans="2:6" x14ac:dyDescent="0.2">
      <c r="B350" s="480"/>
      <c r="C350" s="480"/>
      <c r="D350" s="480"/>
      <c r="E350" s="480"/>
      <c r="F350" s="480"/>
    </row>
    <row r="351" spans="2:6" x14ac:dyDescent="0.2">
      <c r="B351" s="480"/>
      <c r="C351" s="480"/>
      <c r="D351" s="480"/>
      <c r="E351" s="480"/>
      <c r="F351" s="480"/>
    </row>
    <row r="352" spans="2:6" x14ac:dyDescent="0.2">
      <c r="B352" s="480"/>
      <c r="C352" s="480"/>
      <c r="D352" s="480"/>
      <c r="E352" s="480"/>
      <c r="F352" s="480"/>
    </row>
    <row r="353" spans="2:6" x14ac:dyDescent="0.2">
      <c r="B353" s="480"/>
      <c r="C353" s="480"/>
      <c r="D353" s="480"/>
      <c r="E353" s="480"/>
      <c r="F353" s="480"/>
    </row>
    <row r="354" spans="2:6" x14ac:dyDescent="0.2">
      <c r="B354" s="480"/>
      <c r="C354" s="480"/>
      <c r="D354" s="480"/>
      <c r="E354" s="480"/>
      <c r="F354" s="480"/>
    </row>
    <row r="355" spans="2:6" x14ac:dyDescent="0.2">
      <c r="B355" s="480"/>
      <c r="C355" s="480"/>
      <c r="D355" s="480"/>
      <c r="E355" s="480"/>
      <c r="F355" s="480"/>
    </row>
    <row r="356" spans="2:6" x14ac:dyDescent="0.2">
      <c r="B356" s="480"/>
      <c r="C356" s="480"/>
      <c r="D356" s="480"/>
      <c r="E356" s="480"/>
      <c r="F356" s="480"/>
    </row>
    <row r="357" spans="2:6" x14ac:dyDescent="0.2">
      <c r="B357" s="480"/>
      <c r="C357" s="480"/>
      <c r="D357" s="480"/>
      <c r="E357" s="480"/>
      <c r="F357" s="480"/>
    </row>
    <row r="358" spans="2:6" x14ac:dyDescent="0.2">
      <c r="B358" s="480"/>
      <c r="C358" s="480"/>
      <c r="D358" s="480"/>
      <c r="E358" s="480"/>
      <c r="F358" s="480"/>
    </row>
    <row r="359" spans="2:6" x14ac:dyDescent="0.2">
      <c r="B359" s="480"/>
      <c r="C359" s="480"/>
      <c r="D359" s="480"/>
      <c r="E359" s="480"/>
      <c r="F359" s="480"/>
    </row>
    <row r="360" spans="2:6" x14ac:dyDescent="0.2">
      <c r="B360" s="480"/>
      <c r="C360" s="480"/>
      <c r="D360" s="480"/>
      <c r="E360" s="480"/>
      <c r="F360" s="480"/>
    </row>
    <row r="361" spans="2:6" x14ac:dyDescent="0.2">
      <c r="B361" s="480"/>
      <c r="C361" s="480"/>
      <c r="D361" s="480"/>
      <c r="E361" s="480"/>
      <c r="F361" s="480"/>
    </row>
    <row r="362" spans="2:6" x14ac:dyDescent="0.2">
      <c r="B362" s="480"/>
      <c r="C362" s="480"/>
      <c r="D362" s="480"/>
      <c r="E362" s="480"/>
      <c r="F362" s="480"/>
    </row>
    <row r="363" spans="2:6" x14ac:dyDescent="0.2">
      <c r="B363" s="480"/>
      <c r="C363" s="480"/>
      <c r="D363" s="480"/>
      <c r="E363" s="480"/>
      <c r="F363" s="480"/>
    </row>
    <row r="364" spans="2:6" x14ac:dyDescent="0.2">
      <c r="B364" s="480"/>
      <c r="C364" s="480"/>
      <c r="D364" s="480"/>
      <c r="E364" s="480"/>
      <c r="F364" s="480"/>
    </row>
    <row r="365" spans="2:6" x14ac:dyDescent="0.2">
      <c r="B365" s="480"/>
      <c r="C365" s="480"/>
      <c r="D365" s="480"/>
      <c r="E365" s="480"/>
      <c r="F365" s="480"/>
    </row>
    <row r="366" spans="2:6" x14ac:dyDescent="0.2">
      <c r="B366" s="480"/>
      <c r="C366" s="480"/>
      <c r="D366" s="480"/>
      <c r="E366" s="480"/>
      <c r="F366" s="480"/>
    </row>
    <row r="367" spans="2:6" x14ac:dyDescent="0.2">
      <c r="B367" s="480"/>
      <c r="C367" s="480"/>
      <c r="D367" s="480"/>
      <c r="E367" s="480"/>
      <c r="F367" s="480"/>
    </row>
    <row r="368" spans="2:6" x14ac:dyDescent="0.2">
      <c r="B368" s="480"/>
      <c r="C368" s="480"/>
      <c r="D368" s="480"/>
      <c r="E368" s="480"/>
      <c r="F368" s="480"/>
    </row>
    <row r="369" spans="2:6" x14ac:dyDescent="0.2">
      <c r="B369" s="480"/>
      <c r="C369" s="480"/>
      <c r="D369" s="480"/>
      <c r="E369" s="480"/>
      <c r="F369" s="480"/>
    </row>
    <row r="370" spans="2:6" x14ac:dyDescent="0.2">
      <c r="B370" s="480"/>
      <c r="C370" s="480"/>
      <c r="D370" s="480"/>
      <c r="E370" s="480"/>
      <c r="F370" s="480"/>
    </row>
    <row r="371" spans="2:6" x14ac:dyDescent="0.2">
      <c r="B371" s="480"/>
      <c r="C371" s="480"/>
      <c r="D371" s="480"/>
      <c r="E371" s="480"/>
      <c r="F371" s="480"/>
    </row>
    <row r="372" spans="2:6" x14ac:dyDescent="0.2">
      <c r="B372" s="480"/>
      <c r="C372" s="480"/>
      <c r="D372" s="480"/>
      <c r="E372" s="480"/>
      <c r="F372" s="480"/>
    </row>
    <row r="373" spans="2:6" x14ac:dyDescent="0.2">
      <c r="B373" s="480"/>
      <c r="C373" s="480"/>
      <c r="D373" s="480"/>
      <c r="E373" s="480"/>
      <c r="F373" s="480"/>
    </row>
    <row r="374" spans="2:6" x14ac:dyDescent="0.2">
      <c r="B374" s="480"/>
      <c r="C374" s="480"/>
      <c r="D374" s="480"/>
      <c r="E374" s="480"/>
      <c r="F374" s="480"/>
    </row>
    <row r="375" spans="2:6" x14ac:dyDescent="0.2">
      <c r="B375" s="480"/>
      <c r="C375" s="480"/>
      <c r="D375" s="480"/>
      <c r="E375" s="480"/>
      <c r="F375" s="480"/>
    </row>
    <row r="376" spans="2:6" x14ac:dyDescent="0.2">
      <c r="B376" s="480"/>
      <c r="C376" s="480"/>
      <c r="D376" s="480"/>
      <c r="E376" s="480"/>
      <c r="F376" s="480"/>
    </row>
    <row r="377" spans="2:6" x14ac:dyDescent="0.2">
      <c r="B377" s="480"/>
      <c r="C377" s="480"/>
      <c r="D377" s="480"/>
      <c r="E377" s="480"/>
      <c r="F377" s="480"/>
    </row>
    <row r="378" spans="2:6" x14ac:dyDescent="0.2">
      <c r="B378" s="480"/>
      <c r="C378" s="480"/>
      <c r="D378" s="480"/>
      <c r="E378" s="480"/>
      <c r="F378" s="480"/>
    </row>
    <row r="379" spans="2:6" x14ac:dyDescent="0.2">
      <c r="B379" s="480"/>
      <c r="C379" s="480"/>
      <c r="D379" s="480"/>
      <c r="E379" s="480"/>
      <c r="F379" s="480"/>
    </row>
    <row r="380" spans="2:6" x14ac:dyDescent="0.2">
      <c r="B380" s="480"/>
      <c r="C380" s="480"/>
      <c r="D380" s="480"/>
      <c r="E380" s="480"/>
      <c r="F380" s="480"/>
    </row>
    <row r="381" spans="2:6" x14ac:dyDescent="0.2">
      <c r="B381" s="480"/>
      <c r="C381" s="480"/>
      <c r="D381" s="480"/>
      <c r="E381" s="480"/>
      <c r="F381" s="480"/>
    </row>
    <row r="382" spans="2:6" x14ac:dyDescent="0.2">
      <c r="B382" s="480"/>
      <c r="C382" s="480"/>
      <c r="D382" s="480"/>
      <c r="E382" s="480"/>
      <c r="F382" s="480"/>
    </row>
    <row r="383" spans="2:6" x14ac:dyDescent="0.2">
      <c r="B383" s="480"/>
      <c r="C383" s="480"/>
      <c r="D383" s="480"/>
      <c r="E383" s="480"/>
      <c r="F383" s="480"/>
    </row>
    <row r="384" spans="2:6" x14ac:dyDescent="0.2">
      <c r="B384" s="480"/>
      <c r="C384" s="480"/>
      <c r="D384" s="480"/>
      <c r="E384" s="480"/>
      <c r="F384" s="480"/>
    </row>
    <row r="385" spans="2:6" x14ac:dyDescent="0.2">
      <c r="B385" s="480"/>
      <c r="C385" s="480"/>
      <c r="D385" s="480"/>
      <c r="E385" s="480"/>
      <c r="F385" s="480"/>
    </row>
    <row r="386" spans="2:6" x14ac:dyDescent="0.2">
      <c r="B386" s="480"/>
      <c r="C386" s="480"/>
      <c r="D386" s="480"/>
      <c r="E386" s="480"/>
      <c r="F386" s="480"/>
    </row>
    <row r="387" spans="2:6" x14ac:dyDescent="0.2">
      <c r="B387" s="480"/>
      <c r="C387" s="480"/>
      <c r="D387" s="480"/>
      <c r="E387" s="480"/>
      <c r="F387" s="480"/>
    </row>
    <row r="388" spans="2:6" x14ac:dyDescent="0.2">
      <c r="B388" s="480"/>
      <c r="C388" s="480"/>
      <c r="D388" s="480"/>
      <c r="E388" s="480"/>
      <c r="F388" s="480"/>
    </row>
    <row r="389" spans="2:6" x14ac:dyDescent="0.2">
      <c r="B389" s="480"/>
      <c r="C389" s="480"/>
      <c r="D389" s="480"/>
      <c r="E389" s="480"/>
      <c r="F389" s="480"/>
    </row>
    <row r="390" spans="2:6" x14ac:dyDescent="0.2">
      <c r="B390" s="480"/>
      <c r="C390" s="480"/>
      <c r="D390" s="480"/>
      <c r="E390" s="480"/>
      <c r="F390" s="480"/>
    </row>
    <row r="391" spans="2:6" x14ac:dyDescent="0.2">
      <c r="B391" s="480"/>
      <c r="C391" s="480"/>
      <c r="D391" s="480"/>
      <c r="E391" s="480"/>
      <c r="F391" s="480"/>
    </row>
    <row r="392" spans="2:6" x14ac:dyDescent="0.2">
      <c r="B392" s="480"/>
      <c r="C392" s="480"/>
      <c r="D392" s="480"/>
      <c r="E392" s="480"/>
      <c r="F392" s="480"/>
    </row>
    <row r="393" spans="2:6" x14ac:dyDescent="0.2">
      <c r="B393" s="480"/>
      <c r="C393" s="480"/>
      <c r="D393" s="480"/>
      <c r="E393" s="480"/>
      <c r="F393" s="480"/>
    </row>
    <row r="394" spans="2:6" x14ac:dyDescent="0.2">
      <c r="B394" s="480"/>
      <c r="C394" s="480"/>
      <c r="D394" s="480"/>
      <c r="E394" s="480"/>
      <c r="F394" s="480"/>
    </row>
    <row r="395" spans="2:6" x14ac:dyDescent="0.2">
      <c r="B395" s="480"/>
      <c r="C395" s="480"/>
      <c r="D395" s="480"/>
      <c r="E395" s="480"/>
      <c r="F395" s="480"/>
    </row>
    <row r="396" spans="2:6" x14ac:dyDescent="0.2">
      <c r="B396" s="480"/>
      <c r="C396" s="480"/>
      <c r="D396" s="480"/>
      <c r="E396" s="480"/>
      <c r="F396" s="480"/>
    </row>
    <row r="397" spans="2:6" x14ac:dyDescent="0.2">
      <c r="B397" s="480"/>
      <c r="C397" s="480"/>
      <c r="D397" s="480"/>
      <c r="E397" s="480"/>
      <c r="F397" s="480"/>
    </row>
    <row r="398" spans="2:6" x14ac:dyDescent="0.2">
      <c r="B398" s="480"/>
      <c r="C398" s="480"/>
      <c r="D398" s="480"/>
      <c r="E398" s="480"/>
      <c r="F398" s="480"/>
    </row>
    <row r="399" spans="2:6" x14ac:dyDescent="0.2">
      <c r="B399" s="480"/>
      <c r="C399" s="480"/>
      <c r="D399" s="480"/>
      <c r="E399" s="480"/>
      <c r="F399" s="480"/>
    </row>
    <row r="400" spans="2:6" x14ac:dyDescent="0.2">
      <c r="B400" s="480"/>
      <c r="C400" s="480"/>
      <c r="D400" s="480"/>
      <c r="E400" s="480"/>
      <c r="F400" s="480"/>
    </row>
    <row r="401" spans="2:6" x14ac:dyDescent="0.2">
      <c r="B401" s="480"/>
      <c r="C401" s="480"/>
      <c r="D401" s="480"/>
      <c r="E401" s="480"/>
      <c r="F401" s="480"/>
    </row>
    <row r="402" spans="2:6" x14ac:dyDescent="0.2">
      <c r="B402" s="480"/>
      <c r="C402" s="480"/>
      <c r="D402" s="480"/>
      <c r="E402" s="480"/>
      <c r="F402" s="480"/>
    </row>
    <row r="403" spans="2:6" x14ac:dyDescent="0.2">
      <c r="B403" s="480"/>
      <c r="C403" s="480"/>
      <c r="D403" s="480"/>
      <c r="E403" s="480"/>
      <c r="F403" s="480"/>
    </row>
    <row r="404" spans="2:6" x14ac:dyDescent="0.2">
      <c r="B404" s="480"/>
      <c r="C404" s="480"/>
      <c r="D404" s="480"/>
      <c r="E404" s="480"/>
      <c r="F404" s="480"/>
    </row>
    <row r="405" spans="2:6" x14ac:dyDescent="0.2">
      <c r="B405" s="480"/>
      <c r="C405" s="480"/>
      <c r="D405" s="480"/>
      <c r="E405" s="480"/>
      <c r="F405" s="480"/>
    </row>
    <row r="406" spans="2:6" x14ac:dyDescent="0.2">
      <c r="B406" s="480"/>
      <c r="C406" s="480"/>
      <c r="D406" s="480"/>
      <c r="E406" s="480"/>
      <c r="F406" s="480"/>
    </row>
    <row r="407" spans="2:6" x14ac:dyDescent="0.2">
      <c r="B407" s="480"/>
      <c r="C407" s="480"/>
      <c r="D407" s="480"/>
      <c r="E407" s="480"/>
      <c r="F407" s="480"/>
    </row>
    <row r="408" spans="2:6" x14ac:dyDescent="0.2">
      <c r="B408" s="480"/>
      <c r="C408" s="480"/>
      <c r="D408" s="480"/>
      <c r="E408" s="480"/>
      <c r="F408" s="480"/>
    </row>
    <row r="409" spans="2:6" x14ac:dyDescent="0.2">
      <c r="B409" s="480"/>
      <c r="C409" s="480"/>
      <c r="D409" s="480"/>
      <c r="E409" s="480"/>
      <c r="F409" s="480"/>
    </row>
    <row r="410" spans="2:6" x14ac:dyDescent="0.2">
      <c r="B410" s="480"/>
      <c r="C410" s="480"/>
      <c r="D410" s="480"/>
      <c r="E410" s="480"/>
      <c r="F410" s="480"/>
    </row>
    <row r="411" spans="2:6" x14ac:dyDescent="0.2">
      <c r="B411" s="480"/>
      <c r="C411" s="480"/>
      <c r="D411" s="480"/>
      <c r="E411" s="480"/>
      <c r="F411" s="480"/>
    </row>
    <row r="412" spans="2:6" x14ac:dyDescent="0.2">
      <c r="B412" s="480"/>
      <c r="C412" s="480"/>
      <c r="D412" s="480"/>
      <c r="E412" s="480"/>
      <c r="F412" s="480"/>
    </row>
    <row r="413" spans="2:6" x14ac:dyDescent="0.2">
      <c r="B413" s="480"/>
      <c r="C413" s="480"/>
      <c r="D413" s="480"/>
      <c r="E413" s="480"/>
      <c r="F413" s="480"/>
    </row>
    <row r="414" spans="2:6" x14ac:dyDescent="0.2">
      <c r="B414" s="480"/>
      <c r="C414" s="480"/>
      <c r="D414" s="480"/>
      <c r="E414" s="480"/>
      <c r="F414" s="480"/>
    </row>
    <row r="415" spans="2:6" x14ac:dyDescent="0.2">
      <c r="B415" s="480"/>
      <c r="C415" s="480"/>
      <c r="D415" s="480"/>
      <c r="E415" s="480"/>
      <c r="F415" s="480"/>
    </row>
    <row r="416" spans="2:6" x14ac:dyDescent="0.2">
      <c r="B416" s="480"/>
      <c r="C416" s="480"/>
      <c r="D416" s="480"/>
      <c r="E416" s="480"/>
      <c r="F416" s="480"/>
    </row>
    <row r="417" spans="2:6" x14ac:dyDescent="0.2">
      <c r="B417" s="480"/>
      <c r="C417" s="480"/>
      <c r="D417" s="480"/>
      <c r="E417" s="480"/>
      <c r="F417" s="480"/>
    </row>
    <row r="418" spans="2:6" x14ac:dyDescent="0.2">
      <c r="B418" s="480"/>
      <c r="C418" s="480"/>
      <c r="D418" s="480"/>
      <c r="E418" s="480"/>
      <c r="F418" s="480"/>
    </row>
    <row r="419" spans="2:6" x14ac:dyDescent="0.2">
      <c r="B419" s="480"/>
      <c r="C419" s="480"/>
      <c r="D419" s="480"/>
      <c r="E419" s="480"/>
      <c r="F419" s="480"/>
    </row>
    <row r="420" spans="2:6" x14ac:dyDescent="0.2">
      <c r="B420" s="480"/>
      <c r="C420" s="480"/>
      <c r="D420" s="480"/>
      <c r="E420" s="480"/>
      <c r="F420" s="480"/>
    </row>
    <row r="421" spans="2:6" x14ac:dyDescent="0.2">
      <c r="B421" s="480"/>
      <c r="C421" s="480"/>
      <c r="D421" s="480"/>
      <c r="E421" s="480"/>
      <c r="F421" s="480"/>
    </row>
    <row r="422" spans="2:6" x14ac:dyDescent="0.2">
      <c r="B422" s="480"/>
      <c r="C422" s="480"/>
      <c r="D422" s="480"/>
      <c r="E422" s="480"/>
      <c r="F422" s="480"/>
    </row>
    <row r="423" spans="2:6" x14ac:dyDescent="0.2">
      <c r="B423" s="480"/>
      <c r="C423" s="480"/>
      <c r="D423" s="480"/>
      <c r="E423" s="480"/>
      <c r="F423" s="480"/>
    </row>
    <row r="424" spans="2:6" x14ac:dyDescent="0.2">
      <c r="B424" s="480"/>
      <c r="C424" s="480"/>
      <c r="D424" s="480"/>
      <c r="E424" s="480"/>
      <c r="F424" s="480"/>
    </row>
    <row r="425" spans="2:6" x14ac:dyDescent="0.2">
      <c r="B425" s="480"/>
      <c r="C425" s="480"/>
      <c r="D425" s="480"/>
      <c r="E425" s="480"/>
      <c r="F425" s="480"/>
    </row>
    <row r="426" spans="2:6" x14ac:dyDescent="0.2">
      <c r="B426" s="480"/>
      <c r="C426" s="480"/>
      <c r="D426" s="480"/>
      <c r="E426" s="480"/>
      <c r="F426" s="480"/>
    </row>
    <row r="427" spans="2:6" x14ac:dyDescent="0.2">
      <c r="B427" s="480"/>
      <c r="C427" s="480"/>
      <c r="D427" s="480"/>
      <c r="E427" s="480"/>
      <c r="F427" s="480"/>
    </row>
    <row r="428" spans="2:6" x14ac:dyDescent="0.2">
      <c r="B428" s="480"/>
      <c r="C428" s="480"/>
      <c r="D428" s="480"/>
      <c r="E428" s="480"/>
      <c r="F428" s="480"/>
    </row>
    <row r="429" spans="2:6" x14ac:dyDescent="0.2">
      <c r="B429" s="480"/>
      <c r="C429" s="480"/>
      <c r="D429" s="480"/>
      <c r="E429" s="480"/>
      <c r="F429" s="480"/>
    </row>
    <row r="430" spans="2:6" x14ac:dyDescent="0.2">
      <c r="B430" s="480"/>
      <c r="C430" s="480"/>
      <c r="D430" s="480"/>
      <c r="E430" s="480"/>
      <c r="F430" s="480"/>
    </row>
    <row r="431" spans="2:6" x14ac:dyDescent="0.2">
      <c r="B431" s="480"/>
      <c r="C431" s="480"/>
      <c r="D431" s="480"/>
      <c r="E431" s="480"/>
      <c r="F431" s="480"/>
    </row>
    <row r="432" spans="2:6" x14ac:dyDescent="0.2">
      <c r="B432" s="480"/>
      <c r="C432" s="480"/>
      <c r="D432" s="480"/>
      <c r="E432" s="480"/>
      <c r="F432" s="480"/>
    </row>
    <row r="433" spans="2:6" x14ac:dyDescent="0.2">
      <c r="B433" s="480"/>
      <c r="C433" s="480"/>
      <c r="D433" s="480"/>
      <c r="E433" s="480"/>
      <c r="F433" s="480"/>
    </row>
    <row r="434" spans="2:6" x14ac:dyDescent="0.2">
      <c r="B434" s="480"/>
      <c r="C434" s="480"/>
      <c r="D434" s="480"/>
      <c r="E434" s="480"/>
      <c r="F434" s="480"/>
    </row>
    <row r="435" spans="2:6" x14ac:dyDescent="0.2">
      <c r="B435" s="480"/>
      <c r="C435" s="480"/>
      <c r="D435" s="480"/>
      <c r="E435" s="480"/>
      <c r="F435" s="480"/>
    </row>
    <row r="436" spans="2:6" x14ac:dyDescent="0.2">
      <c r="B436" s="480"/>
      <c r="C436" s="480"/>
      <c r="D436" s="480"/>
      <c r="E436" s="480"/>
      <c r="F436" s="480"/>
    </row>
    <row r="437" spans="2:6" x14ac:dyDescent="0.2">
      <c r="B437" s="480"/>
      <c r="C437" s="480"/>
      <c r="D437" s="480"/>
      <c r="E437" s="480"/>
      <c r="F437" s="480"/>
    </row>
    <row r="438" spans="2:6" x14ac:dyDescent="0.2">
      <c r="B438" s="480"/>
      <c r="C438" s="480"/>
      <c r="D438" s="480"/>
      <c r="E438" s="480"/>
      <c r="F438" s="480"/>
    </row>
    <row r="439" spans="2:6" x14ac:dyDescent="0.2">
      <c r="B439" s="480"/>
      <c r="C439" s="480"/>
      <c r="D439" s="480"/>
      <c r="E439" s="480"/>
      <c r="F439" s="480"/>
    </row>
    <row r="440" spans="2:6" x14ac:dyDescent="0.2">
      <c r="B440" s="480"/>
      <c r="C440" s="480"/>
      <c r="D440" s="480"/>
      <c r="E440" s="480"/>
      <c r="F440" s="480"/>
    </row>
    <row r="441" spans="2:6" x14ac:dyDescent="0.2">
      <c r="B441" s="480"/>
      <c r="C441" s="480"/>
      <c r="D441" s="480"/>
      <c r="E441" s="480"/>
      <c r="F441" s="480"/>
    </row>
    <row r="442" spans="2:6" x14ac:dyDescent="0.2">
      <c r="B442" s="480"/>
      <c r="C442" s="480"/>
      <c r="D442" s="480"/>
      <c r="E442" s="480"/>
      <c r="F442" s="480"/>
    </row>
    <row r="443" spans="2:6" x14ac:dyDescent="0.2">
      <c r="B443" s="480"/>
      <c r="C443" s="480"/>
      <c r="D443" s="480"/>
      <c r="E443" s="480"/>
      <c r="F443" s="480"/>
    </row>
    <row r="444" spans="2:6" x14ac:dyDescent="0.2">
      <c r="B444" s="480"/>
      <c r="C444" s="480"/>
      <c r="D444" s="480"/>
      <c r="E444" s="480"/>
      <c r="F444" s="480"/>
    </row>
    <row r="445" spans="2:6" x14ac:dyDescent="0.2">
      <c r="B445" s="480"/>
      <c r="C445" s="480"/>
      <c r="D445" s="480"/>
      <c r="E445" s="480"/>
      <c r="F445" s="480"/>
    </row>
    <row r="446" spans="2:6" x14ac:dyDescent="0.2">
      <c r="B446" s="480"/>
      <c r="C446" s="480"/>
      <c r="D446" s="480"/>
      <c r="E446" s="480"/>
      <c r="F446" s="480"/>
    </row>
    <row r="447" spans="2:6" x14ac:dyDescent="0.2">
      <c r="B447" s="480"/>
      <c r="C447" s="480"/>
      <c r="D447" s="480"/>
      <c r="E447" s="480"/>
      <c r="F447" s="480"/>
    </row>
    <row r="448" spans="2:6" x14ac:dyDescent="0.2">
      <c r="B448" s="480"/>
      <c r="C448" s="480"/>
      <c r="D448" s="480"/>
      <c r="E448" s="480"/>
      <c r="F448" s="480"/>
    </row>
    <row r="449" spans="2:6" x14ac:dyDescent="0.2">
      <c r="B449" s="480"/>
      <c r="C449" s="480"/>
      <c r="D449" s="480"/>
      <c r="E449" s="480"/>
      <c r="F449" s="480"/>
    </row>
    <row r="450" spans="2:6" x14ac:dyDescent="0.2">
      <c r="B450" s="480"/>
      <c r="C450" s="480"/>
      <c r="D450" s="480"/>
      <c r="E450" s="480"/>
      <c r="F450" s="480"/>
    </row>
    <row r="451" spans="2:6" x14ac:dyDescent="0.2">
      <c r="B451" s="480"/>
      <c r="C451" s="480"/>
      <c r="D451" s="480"/>
      <c r="E451" s="480"/>
      <c r="F451" s="480"/>
    </row>
    <row r="452" spans="2:6" x14ac:dyDescent="0.2">
      <c r="B452" s="480"/>
      <c r="C452" s="480"/>
      <c r="D452" s="480"/>
      <c r="E452" s="480"/>
      <c r="F452" s="480"/>
    </row>
    <row r="453" spans="2:6" x14ac:dyDescent="0.2">
      <c r="B453" s="480"/>
      <c r="C453" s="480"/>
      <c r="D453" s="480"/>
      <c r="E453" s="480"/>
      <c r="F453" s="480"/>
    </row>
    <row r="454" spans="2:6" x14ac:dyDescent="0.2">
      <c r="B454" s="480"/>
      <c r="C454" s="480"/>
      <c r="D454" s="480"/>
      <c r="E454" s="480"/>
      <c r="F454" s="480"/>
    </row>
    <row r="455" spans="2:6" x14ac:dyDescent="0.2">
      <c r="B455" s="480"/>
      <c r="C455" s="480"/>
      <c r="D455" s="480"/>
      <c r="E455" s="480"/>
      <c r="F455" s="480"/>
    </row>
    <row r="456" spans="2:6" x14ac:dyDescent="0.2">
      <c r="B456" s="480"/>
      <c r="C456" s="480"/>
      <c r="D456" s="480"/>
      <c r="E456" s="480"/>
      <c r="F456" s="480"/>
    </row>
    <row r="457" spans="2:6" x14ac:dyDescent="0.2">
      <c r="B457" s="480"/>
      <c r="C457" s="480"/>
      <c r="D457" s="480"/>
      <c r="E457" s="480"/>
      <c r="F457" s="480"/>
    </row>
    <row r="458" spans="2:6" x14ac:dyDescent="0.2">
      <c r="B458" s="480"/>
      <c r="C458" s="480"/>
      <c r="D458" s="480"/>
      <c r="E458" s="480"/>
      <c r="F458" s="480"/>
    </row>
    <row r="459" spans="2:6" x14ac:dyDescent="0.2">
      <c r="B459" s="480"/>
      <c r="C459" s="480"/>
      <c r="D459" s="480"/>
      <c r="E459" s="480"/>
      <c r="F459" s="480"/>
    </row>
    <row r="460" spans="2:6" x14ac:dyDescent="0.2">
      <c r="B460" s="480"/>
      <c r="C460" s="480"/>
      <c r="D460" s="480"/>
      <c r="E460" s="480"/>
      <c r="F460" s="480"/>
    </row>
    <row r="461" spans="2:6" x14ac:dyDescent="0.2">
      <c r="B461" s="480"/>
      <c r="C461" s="480"/>
      <c r="D461" s="480"/>
      <c r="E461" s="480"/>
      <c r="F461" s="480"/>
    </row>
    <row r="462" spans="2:6" x14ac:dyDescent="0.2">
      <c r="B462" s="480"/>
      <c r="C462" s="480"/>
      <c r="D462" s="480"/>
      <c r="E462" s="480"/>
      <c r="F462" s="480"/>
    </row>
    <row r="463" spans="2:6" x14ac:dyDescent="0.2">
      <c r="B463" s="480"/>
      <c r="C463" s="480"/>
      <c r="D463" s="480"/>
      <c r="E463" s="480"/>
      <c r="F463" s="480"/>
    </row>
    <row r="464" spans="2:6" x14ac:dyDescent="0.2">
      <c r="B464" s="480"/>
      <c r="C464" s="480"/>
      <c r="D464" s="480"/>
      <c r="E464" s="480"/>
      <c r="F464" s="480"/>
    </row>
    <row r="465" spans="2:6" x14ac:dyDescent="0.2">
      <c r="B465" s="480"/>
      <c r="C465" s="480"/>
      <c r="D465" s="480"/>
      <c r="E465" s="480"/>
      <c r="F465" s="480"/>
    </row>
    <row r="466" spans="2:6" x14ac:dyDescent="0.2">
      <c r="B466" s="480"/>
      <c r="C466" s="480"/>
      <c r="D466" s="480"/>
      <c r="E466" s="480"/>
      <c r="F466" s="480"/>
    </row>
    <row r="467" spans="2:6" x14ac:dyDescent="0.2">
      <c r="B467" s="480"/>
      <c r="C467" s="480"/>
      <c r="D467" s="480"/>
      <c r="E467" s="480"/>
      <c r="F467" s="480"/>
    </row>
    <row r="468" spans="2:6" x14ac:dyDescent="0.2">
      <c r="B468" s="480"/>
      <c r="C468" s="480"/>
      <c r="D468" s="480"/>
      <c r="E468" s="480"/>
      <c r="F468" s="480"/>
    </row>
    <row r="469" spans="2:6" x14ac:dyDescent="0.2">
      <c r="B469" s="480"/>
      <c r="C469" s="480"/>
      <c r="D469" s="480"/>
      <c r="E469" s="480"/>
      <c r="F469" s="480"/>
    </row>
    <row r="470" spans="2:6" x14ac:dyDescent="0.2">
      <c r="B470" s="480"/>
      <c r="C470" s="480"/>
      <c r="D470" s="480"/>
      <c r="E470" s="480"/>
      <c r="F470" s="480"/>
    </row>
    <row r="471" spans="2:6" x14ac:dyDescent="0.2">
      <c r="B471" s="480"/>
      <c r="C471" s="480"/>
      <c r="D471" s="480"/>
      <c r="E471" s="480"/>
      <c r="F471" s="480"/>
    </row>
    <row r="472" spans="2:6" x14ac:dyDescent="0.2">
      <c r="B472" s="480"/>
      <c r="C472" s="480"/>
      <c r="D472" s="480"/>
      <c r="E472" s="480"/>
      <c r="F472" s="480"/>
    </row>
    <row r="473" spans="2:6" x14ac:dyDescent="0.2">
      <c r="B473" s="480"/>
      <c r="C473" s="480"/>
      <c r="D473" s="480"/>
      <c r="E473" s="480"/>
      <c r="F473" s="480"/>
    </row>
    <row r="474" spans="2:6" x14ac:dyDescent="0.2">
      <c r="B474" s="480"/>
      <c r="C474" s="480"/>
      <c r="D474" s="480"/>
      <c r="E474" s="480"/>
      <c r="F474" s="480"/>
    </row>
    <row r="475" spans="2:6" x14ac:dyDescent="0.2">
      <c r="B475" s="480"/>
      <c r="C475" s="480"/>
      <c r="D475" s="480"/>
      <c r="E475" s="480"/>
      <c r="F475" s="480"/>
    </row>
    <row r="476" spans="2:6" x14ac:dyDescent="0.2">
      <c r="B476" s="480"/>
      <c r="C476" s="480"/>
      <c r="D476" s="480"/>
      <c r="E476" s="480"/>
      <c r="F476" s="480"/>
    </row>
    <row r="477" spans="2:6" x14ac:dyDescent="0.2">
      <c r="B477" s="480"/>
      <c r="C477" s="480"/>
      <c r="D477" s="480"/>
      <c r="E477" s="480"/>
      <c r="F477" s="480"/>
    </row>
    <row r="478" spans="2:6" x14ac:dyDescent="0.2">
      <c r="B478" s="480"/>
      <c r="C478" s="480"/>
      <c r="D478" s="480"/>
      <c r="E478" s="480"/>
      <c r="F478" s="480"/>
    </row>
    <row r="479" spans="2:6" x14ac:dyDescent="0.2">
      <c r="B479" s="480"/>
      <c r="C479" s="480"/>
      <c r="D479" s="480"/>
      <c r="E479" s="480"/>
      <c r="F479" s="480"/>
    </row>
    <row r="480" spans="2:6" x14ac:dyDescent="0.2">
      <c r="B480" s="480"/>
      <c r="C480" s="480"/>
      <c r="D480" s="480"/>
      <c r="E480" s="480"/>
      <c r="F480" s="480"/>
    </row>
    <row r="481" spans="2:6" x14ac:dyDescent="0.2">
      <c r="B481" s="480"/>
      <c r="C481" s="480"/>
      <c r="D481" s="480"/>
      <c r="E481" s="480"/>
      <c r="F481" s="480"/>
    </row>
    <row r="482" spans="2:6" x14ac:dyDescent="0.2">
      <c r="B482" s="480"/>
      <c r="C482" s="480"/>
      <c r="D482" s="480"/>
      <c r="E482" s="480"/>
      <c r="F482" s="480"/>
    </row>
    <row r="483" spans="2:6" x14ac:dyDescent="0.2">
      <c r="B483" s="480"/>
      <c r="C483" s="480"/>
      <c r="D483" s="480"/>
      <c r="E483" s="480"/>
      <c r="F483" s="480"/>
    </row>
    <row r="484" spans="2:6" x14ac:dyDescent="0.2">
      <c r="B484" s="480"/>
      <c r="C484" s="480"/>
      <c r="D484" s="480"/>
      <c r="E484" s="480"/>
      <c r="F484" s="480"/>
    </row>
    <row r="485" spans="2:6" x14ac:dyDescent="0.2">
      <c r="B485" s="480"/>
      <c r="C485" s="480"/>
      <c r="D485" s="480"/>
      <c r="E485" s="480"/>
      <c r="F485" s="480"/>
    </row>
    <row r="486" spans="2:6" x14ac:dyDescent="0.2">
      <c r="B486" s="480"/>
      <c r="C486" s="480"/>
      <c r="D486" s="480"/>
      <c r="E486" s="480"/>
      <c r="F486" s="480"/>
    </row>
    <row r="487" spans="2:6" x14ac:dyDescent="0.2">
      <c r="B487" s="480"/>
      <c r="C487" s="480"/>
      <c r="D487" s="480"/>
      <c r="E487" s="480"/>
      <c r="F487" s="480"/>
    </row>
    <row r="488" spans="2:6" x14ac:dyDescent="0.2">
      <c r="B488" s="480"/>
      <c r="C488" s="480"/>
      <c r="D488" s="480"/>
      <c r="E488" s="480"/>
      <c r="F488" s="480"/>
    </row>
    <row r="489" spans="2:6" x14ac:dyDescent="0.2">
      <c r="B489" s="480"/>
      <c r="C489" s="480"/>
      <c r="D489" s="480"/>
      <c r="E489" s="480"/>
      <c r="F489" s="480"/>
    </row>
    <row r="490" spans="2:6" x14ac:dyDescent="0.2">
      <c r="B490" s="480"/>
      <c r="C490" s="480"/>
      <c r="D490" s="480"/>
      <c r="E490" s="480"/>
      <c r="F490" s="480"/>
    </row>
    <row r="491" spans="2:6" x14ac:dyDescent="0.2">
      <c r="B491" s="480"/>
      <c r="C491" s="480"/>
      <c r="D491" s="480"/>
      <c r="E491" s="480"/>
      <c r="F491" s="480"/>
    </row>
    <row r="492" spans="2:6" x14ac:dyDescent="0.2">
      <c r="B492" s="480"/>
      <c r="C492" s="480"/>
      <c r="D492" s="480"/>
      <c r="E492" s="480"/>
      <c r="F492" s="480"/>
    </row>
    <row r="493" spans="2:6" x14ac:dyDescent="0.2">
      <c r="B493" s="480"/>
      <c r="C493" s="480"/>
      <c r="D493" s="480"/>
      <c r="E493" s="480"/>
      <c r="F493" s="480"/>
    </row>
    <row r="494" spans="2:6" x14ac:dyDescent="0.2">
      <c r="B494" s="480"/>
      <c r="C494" s="480"/>
      <c r="D494" s="480"/>
      <c r="E494" s="480"/>
      <c r="F494" s="480"/>
    </row>
    <row r="495" spans="2:6" x14ac:dyDescent="0.2">
      <c r="B495" s="480"/>
      <c r="C495" s="480"/>
      <c r="D495" s="480"/>
      <c r="E495" s="480"/>
      <c r="F495" s="480"/>
    </row>
    <row r="496" spans="2:6" x14ac:dyDescent="0.2">
      <c r="B496" s="480"/>
      <c r="C496" s="480"/>
      <c r="D496" s="480"/>
      <c r="E496" s="480"/>
      <c r="F496" s="480"/>
    </row>
    <row r="497" spans="2:6" x14ac:dyDescent="0.2">
      <c r="B497" s="480"/>
      <c r="C497" s="480"/>
      <c r="D497" s="480"/>
      <c r="E497" s="480"/>
      <c r="F497" s="480"/>
    </row>
    <row r="498" spans="2:6" x14ac:dyDescent="0.2">
      <c r="B498" s="480"/>
      <c r="C498" s="480"/>
      <c r="D498" s="480"/>
      <c r="E498" s="480"/>
      <c r="F498" s="480"/>
    </row>
    <row r="499" spans="2:6" x14ac:dyDescent="0.2">
      <c r="B499" s="480"/>
      <c r="C499" s="480"/>
      <c r="D499" s="480"/>
      <c r="E499" s="480"/>
      <c r="F499" s="480"/>
    </row>
    <row r="500" spans="2:6" x14ac:dyDescent="0.2">
      <c r="B500" s="480"/>
      <c r="C500" s="480"/>
      <c r="D500" s="480"/>
      <c r="E500" s="480"/>
      <c r="F500" s="480"/>
    </row>
    <row r="501" spans="2:6" x14ac:dyDescent="0.2">
      <c r="B501" s="480"/>
      <c r="C501" s="480"/>
      <c r="D501" s="480"/>
      <c r="E501" s="480"/>
      <c r="F501" s="480"/>
    </row>
    <row r="502" spans="2:6" x14ac:dyDescent="0.2">
      <c r="B502" s="480"/>
      <c r="C502" s="480"/>
      <c r="D502" s="480"/>
      <c r="E502" s="480"/>
      <c r="F502" s="480"/>
    </row>
    <row r="503" spans="2:6" x14ac:dyDescent="0.2">
      <c r="B503" s="480"/>
      <c r="C503" s="480"/>
      <c r="D503" s="480"/>
      <c r="E503" s="480"/>
      <c r="F503" s="480"/>
    </row>
    <row r="504" spans="2:6" x14ac:dyDescent="0.2">
      <c r="B504" s="480"/>
      <c r="C504" s="480"/>
      <c r="D504" s="480"/>
      <c r="E504" s="480"/>
      <c r="F504" s="480"/>
    </row>
    <row r="505" spans="2:6" x14ac:dyDescent="0.2">
      <c r="B505" s="480"/>
      <c r="C505" s="480"/>
      <c r="D505" s="480"/>
      <c r="E505" s="480"/>
      <c r="F505" s="480"/>
    </row>
    <row r="506" spans="2:6" x14ac:dyDescent="0.2">
      <c r="B506" s="480"/>
      <c r="C506" s="480"/>
      <c r="D506" s="480"/>
      <c r="E506" s="480"/>
      <c r="F506" s="480"/>
    </row>
    <row r="507" spans="2:6" x14ac:dyDescent="0.2">
      <c r="B507" s="480"/>
      <c r="C507" s="480"/>
      <c r="D507" s="480"/>
      <c r="E507" s="480"/>
      <c r="F507" s="480"/>
    </row>
    <row r="508" spans="2:6" x14ac:dyDescent="0.2">
      <c r="B508" s="480"/>
      <c r="C508" s="480"/>
      <c r="D508" s="480"/>
      <c r="E508" s="480"/>
      <c r="F508" s="480"/>
    </row>
    <row r="509" spans="2:6" x14ac:dyDescent="0.2">
      <c r="B509" s="480"/>
      <c r="C509" s="480"/>
      <c r="D509" s="480"/>
      <c r="E509" s="480"/>
      <c r="F509" s="480"/>
    </row>
    <row r="510" spans="2:6" x14ac:dyDescent="0.2">
      <c r="B510" s="480"/>
      <c r="C510" s="480"/>
      <c r="D510" s="480"/>
      <c r="E510" s="480"/>
      <c r="F510" s="480"/>
    </row>
    <row r="511" spans="2:6" x14ac:dyDescent="0.2">
      <c r="B511" s="480"/>
      <c r="C511" s="480"/>
      <c r="D511" s="480"/>
      <c r="E511" s="480"/>
      <c r="F511" s="480"/>
    </row>
    <row r="512" spans="2:6" x14ac:dyDescent="0.2">
      <c r="B512" s="480"/>
      <c r="C512" s="480"/>
      <c r="D512" s="480"/>
      <c r="E512" s="480"/>
      <c r="F512" s="480"/>
    </row>
    <row r="513" spans="2:6" x14ac:dyDescent="0.2">
      <c r="B513" s="480"/>
      <c r="C513" s="480"/>
      <c r="D513" s="480"/>
      <c r="E513" s="480"/>
      <c r="F513" s="480"/>
    </row>
    <row r="514" spans="2:6" x14ac:dyDescent="0.2">
      <c r="B514" s="480"/>
      <c r="C514" s="480"/>
      <c r="D514" s="480"/>
      <c r="E514" s="480"/>
      <c r="F514" s="480"/>
    </row>
    <row r="515" spans="2:6" x14ac:dyDescent="0.2">
      <c r="B515" s="480"/>
      <c r="C515" s="480"/>
      <c r="D515" s="480"/>
      <c r="E515" s="480"/>
      <c r="F515" s="480"/>
    </row>
    <row r="516" spans="2:6" x14ac:dyDescent="0.2">
      <c r="B516" s="480"/>
      <c r="C516" s="480"/>
      <c r="D516" s="480"/>
      <c r="E516" s="480"/>
      <c r="F516" s="480"/>
    </row>
    <row r="517" spans="2:6" x14ac:dyDescent="0.2">
      <c r="B517" s="480"/>
      <c r="C517" s="480"/>
      <c r="D517" s="480"/>
      <c r="E517" s="480"/>
      <c r="F517" s="480"/>
    </row>
    <row r="518" spans="2:6" x14ac:dyDescent="0.2">
      <c r="B518" s="480"/>
      <c r="C518" s="480"/>
      <c r="D518" s="480"/>
      <c r="E518" s="480"/>
      <c r="F518" s="480"/>
    </row>
    <row r="519" spans="2:6" x14ac:dyDescent="0.2">
      <c r="B519" s="480"/>
      <c r="C519" s="480"/>
      <c r="D519" s="480"/>
      <c r="E519" s="480"/>
      <c r="F519" s="480"/>
    </row>
    <row r="520" spans="2:6" x14ac:dyDescent="0.2">
      <c r="B520" s="480"/>
      <c r="C520" s="480"/>
      <c r="D520" s="480"/>
      <c r="E520" s="480"/>
      <c r="F520" s="480"/>
    </row>
    <row r="521" spans="2:6" x14ac:dyDescent="0.2">
      <c r="B521" s="480"/>
      <c r="C521" s="480"/>
      <c r="D521" s="480"/>
      <c r="E521" s="480"/>
      <c r="F521" s="480"/>
    </row>
    <row r="522" spans="2:6" x14ac:dyDescent="0.2">
      <c r="B522" s="480"/>
      <c r="C522" s="480"/>
      <c r="D522" s="480"/>
      <c r="E522" s="480"/>
      <c r="F522" s="480"/>
    </row>
    <row r="523" spans="2:6" x14ac:dyDescent="0.2">
      <c r="B523" s="480"/>
      <c r="C523" s="480"/>
      <c r="D523" s="480"/>
      <c r="E523" s="480"/>
      <c r="F523" s="480"/>
    </row>
    <row r="524" spans="2:6" x14ac:dyDescent="0.2">
      <c r="B524" s="480"/>
      <c r="C524" s="480"/>
      <c r="D524" s="480"/>
      <c r="E524" s="480"/>
      <c r="F524" s="480"/>
    </row>
    <row r="525" spans="2:6" x14ac:dyDescent="0.2">
      <c r="B525" s="480"/>
      <c r="C525" s="480"/>
      <c r="D525" s="480"/>
      <c r="E525" s="480"/>
      <c r="F525" s="480"/>
    </row>
    <row r="526" spans="2:6" x14ac:dyDescent="0.2">
      <c r="B526" s="480"/>
      <c r="C526" s="480"/>
      <c r="D526" s="480"/>
      <c r="E526" s="480"/>
      <c r="F526" s="480"/>
    </row>
    <row r="527" spans="2:6" x14ac:dyDescent="0.2">
      <c r="B527" s="480"/>
      <c r="C527" s="480"/>
      <c r="D527" s="480"/>
      <c r="E527" s="480"/>
      <c r="F527" s="480"/>
    </row>
    <row r="528" spans="2:6" x14ac:dyDescent="0.2">
      <c r="B528" s="480"/>
      <c r="C528" s="480"/>
      <c r="D528" s="480"/>
      <c r="E528" s="480"/>
      <c r="F528" s="480"/>
    </row>
    <row r="529" spans="2:6" x14ac:dyDescent="0.2">
      <c r="B529" s="480"/>
      <c r="C529" s="480"/>
      <c r="D529" s="480"/>
      <c r="E529" s="480"/>
      <c r="F529" s="480"/>
    </row>
    <row r="530" spans="2:6" x14ac:dyDescent="0.2">
      <c r="B530" s="480"/>
      <c r="C530" s="480"/>
      <c r="D530" s="480"/>
      <c r="E530" s="480"/>
      <c r="F530" s="480"/>
    </row>
    <row r="531" spans="2:6" x14ac:dyDescent="0.2">
      <c r="B531" s="480"/>
      <c r="C531" s="480"/>
      <c r="D531" s="480"/>
      <c r="E531" s="480"/>
      <c r="F531" s="480"/>
    </row>
    <row r="532" spans="2:6" x14ac:dyDescent="0.2">
      <c r="B532" s="480"/>
      <c r="C532" s="480"/>
      <c r="D532" s="480"/>
      <c r="E532" s="480"/>
      <c r="F532" s="480"/>
    </row>
    <row r="533" spans="2:6" x14ac:dyDescent="0.2">
      <c r="B533" s="480"/>
      <c r="C533" s="480"/>
      <c r="D533" s="480"/>
      <c r="E533" s="480"/>
      <c r="F533" s="480"/>
    </row>
  </sheetData>
  <printOptions horizontalCentered="1"/>
  <pageMargins left="0" right="0" top="1.5748031496062993" bottom="0" header="0" footer="0"/>
  <pageSetup paperSize="9" scale="59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88"/>
  <sheetViews>
    <sheetView topLeftCell="A51" zoomScale="75" workbookViewId="0">
      <selection activeCell="L3" sqref="A3:L88"/>
    </sheetView>
  </sheetViews>
  <sheetFormatPr defaultRowHeight="12.75" x14ac:dyDescent="0.2"/>
  <cols>
    <col min="1" max="1" width="15.85546875" style="344" customWidth="1"/>
    <col min="2" max="3" width="10.5703125" style="344" customWidth="1"/>
    <col min="4" max="4" width="9.85546875" style="344" customWidth="1"/>
    <col min="5" max="5" width="9.28515625" style="344" customWidth="1"/>
    <col min="6" max="6" width="69.140625" style="344" customWidth="1"/>
    <col min="7" max="7" width="22.28515625" style="344" customWidth="1"/>
    <col min="8" max="8" width="21" style="344" customWidth="1"/>
    <col min="9" max="9" width="19" style="344" customWidth="1"/>
    <col min="10" max="10" width="21.140625" style="344" customWidth="1"/>
    <col min="11" max="11" width="14" style="344" customWidth="1"/>
    <col min="12" max="12" width="15.140625" style="344" customWidth="1"/>
    <col min="13" max="256" width="9.140625" style="344"/>
    <col min="257" max="257" width="15.85546875" style="344" customWidth="1"/>
    <col min="258" max="259" width="10.5703125" style="344" customWidth="1"/>
    <col min="260" max="260" width="9.85546875" style="344" customWidth="1"/>
    <col min="261" max="261" width="9.28515625" style="344" customWidth="1"/>
    <col min="262" max="262" width="69.140625" style="344" customWidth="1"/>
    <col min="263" max="263" width="22.28515625" style="344" customWidth="1"/>
    <col min="264" max="264" width="21" style="344" customWidth="1"/>
    <col min="265" max="265" width="19" style="344" customWidth="1"/>
    <col min="266" max="266" width="21.140625" style="344" customWidth="1"/>
    <col min="267" max="267" width="14" style="344" customWidth="1"/>
    <col min="268" max="268" width="15.140625" style="344" customWidth="1"/>
    <col min="269" max="512" width="9.140625" style="344"/>
    <col min="513" max="513" width="15.85546875" style="344" customWidth="1"/>
    <col min="514" max="515" width="10.5703125" style="344" customWidth="1"/>
    <col min="516" max="516" width="9.85546875" style="344" customWidth="1"/>
    <col min="517" max="517" width="9.28515625" style="344" customWidth="1"/>
    <col min="518" max="518" width="69.140625" style="344" customWidth="1"/>
    <col min="519" max="519" width="22.28515625" style="344" customWidth="1"/>
    <col min="520" max="520" width="21" style="344" customWidth="1"/>
    <col min="521" max="521" width="19" style="344" customWidth="1"/>
    <col min="522" max="522" width="21.140625" style="344" customWidth="1"/>
    <col min="523" max="523" width="14" style="344" customWidth="1"/>
    <col min="524" max="524" width="15.140625" style="344" customWidth="1"/>
    <col min="525" max="768" width="9.140625" style="344"/>
    <col min="769" max="769" width="15.85546875" style="344" customWidth="1"/>
    <col min="770" max="771" width="10.5703125" style="344" customWidth="1"/>
    <col min="772" max="772" width="9.85546875" style="344" customWidth="1"/>
    <col min="773" max="773" width="9.28515625" style="344" customWidth="1"/>
    <col min="774" max="774" width="69.140625" style="344" customWidth="1"/>
    <col min="775" max="775" width="22.28515625" style="344" customWidth="1"/>
    <col min="776" max="776" width="21" style="344" customWidth="1"/>
    <col min="777" max="777" width="19" style="344" customWidth="1"/>
    <col min="778" max="778" width="21.140625" style="344" customWidth="1"/>
    <col min="779" max="779" width="14" style="344" customWidth="1"/>
    <col min="780" max="780" width="15.140625" style="344" customWidth="1"/>
    <col min="781" max="1024" width="9.140625" style="344"/>
    <col min="1025" max="1025" width="15.85546875" style="344" customWidth="1"/>
    <col min="1026" max="1027" width="10.5703125" style="344" customWidth="1"/>
    <col min="1028" max="1028" width="9.85546875" style="344" customWidth="1"/>
    <col min="1029" max="1029" width="9.28515625" style="344" customWidth="1"/>
    <col min="1030" max="1030" width="69.140625" style="344" customWidth="1"/>
    <col min="1031" max="1031" width="22.28515625" style="344" customWidth="1"/>
    <col min="1032" max="1032" width="21" style="344" customWidth="1"/>
    <col min="1033" max="1033" width="19" style="344" customWidth="1"/>
    <col min="1034" max="1034" width="21.140625" style="344" customWidth="1"/>
    <col min="1035" max="1035" width="14" style="344" customWidth="1"/>
    <col min="1036" max="1036" width="15.140625" style="344" customWidth="1"/>
    <col min="1037" max="1280" width="9.140625" style="344"/>
    <col min="1281" max="1281" width="15.85546875" style="344" customWidth="1"/>
    <col min="1282" max="1283" width="10.5703125" style="344" customWidth="1"/>
    <col min="1284" max="1284" width="9.85546875" style="344" customWidth="1"/>
    <col min="1285" max="1285" width="9.28515625" style="344" customWidth="1"/>
    <col min="1286" max="1286" width="69.140625" style="344" customWidth="1"/>
    <col min="1287" max="1287" width="22.28515625" style="344" customWidth="1"/>
    <col min="1288" max="1288" width="21" style="344" customWidth="1"/>
    <col min="1289" max="1289" width="19" style="344" customWidth="1"/>
    <col min="1290" max="1290" width="21.140625" style="344" customWidth="1"/>
    <col min="1291" max="1291" width="14" style="344" customWidth="1"/>
    <col min="1292" max="1292" width="15.140625" style="344" customWidth="1"/>
    <col min="1293" max="1536" width="9.140625" style="344"/>
    <col min="1537" max="1537" width="15.85546875" style="344" customWidth="1"/>
    <col min="1538" max="1539" width="10.5703125" style="344" customWidth="1"/>
    <col min="1540" max="1540" width="9.85546875" style="344" customWidth="1"/>
    <col min="1541" max="1541" width="9.28515625" style="344" customWidth="1"/>
    <col min="1542" max="1542" width="69.140625" style="344" customWidth="1"/>
    <col min="1543" max="1543" width="22.28515625" style="344" customWidth="1"/>
    <col min="1544" max="1544" width="21" style="344" customWidth="1"/>
    <col min="1545" max="1545" width="19" style="344" customWidth="1"/>
    <col min="1546" max="1546" width="21.140625" style="344" customWidth="1"/>
    <col min="1547" max="1547" width="14" style="344" customWidth="1"/>
    <col min="1548" max="1548" width="15.140625" style="344" customWidth="1"/>
    <col min="1549" max="1792" width="9.140625" style="344"/>
    <col min="1793" max="1793" width="15.85546875" style="344" customWidth="1"/>
    <col min="1794" max="1795" width="10.5703125" style="344" customWidth="1"/>
    <col min="1796" max="1796" width="9.85546875" style="344" customWidth="1"/>
    <col min="1797" max="1797" width="9.28515625" style="344" customWidth="1"/>
    <col min="1798" max="1798" width="69.140625" style="344" customWidth="1"/>
    <col min="1799" max="1799" width="22.28515625" style="344" customWidth="1"/>
    <col min="1800" max="1800" width="21" style="344" customWidth="1"/>
    <col min="1801" max="1801" width="19" style="344" customWidth="1"/>
    <col min="1802" max="1802" width="21.140625" style="344" customWidth="1"/>
    <col min="1803" max="1803" width="14" style="344" customWidth="1"/>
    <col min="1804" max="1804" width="15.140625" style="344" customWidth="1"/>
    <col min="1805" max="2048" width="9.140625" style="344"/>
    <col min="2049" max="2049" width="15.85546875" style="344" customWidth="1"/>
    <col min="2050" max="2051" width="10.5703125" style="344" customWidth="1"/>
    <col min="2052" max="2052" width="9.85546875" style="344" customWidth="1"/>
    <col min="2053" max="2053" width="9.28515625" style="344" customWidth="1"/>
    <col min="2054" max="2054" width="69.140625" style="344" customWidth="1"/>
    <col min="2055" max="2055" width="22.28515625" style="344" customWidth="1"/>
    <col min="2056" max="2056" width="21" style="344" customWidth="1"/>
    <col min="2057" max="2057" width="19" style="344" customWidth="1"/>
    <col min="2058" max="2058" width="21.140625" style="344" customWidth="1"/>
    <col min="2059" max="2059" width="14" style="344" customWidth="1"/>
    <col min="2060" max="2060" width="15.140625" style="344" customWidth="1"/>
    <col min="2061" max="2304" width="9.140625" style="344"/>
    <col min="2305" max="2305" width="15.85546875" style="344" customWidth="1"/>
    <col min="2306" max="2307" width="10.5703125" style="344" customWidth="1"/>
    <col min="2308" max="2308" width="9.85546875" style="344" customWidth="1"/>
    <col min="2309" max="2309" width="9.28515625" style="344" customWidth="1"/>
    <col min="2310" max="2310" width="69.140625" style="344" customWidth="1"/>
    <col min="2311" max="2311" width="22.28515625" style="344" customWidth="1"/>
    <col min="2312" max="2312" width="21" style="344" customWidth="1"/>
    <col min="2313" max="2313" width="19" style="344" customWidth="1"/>
    <col min="2314" max="2314" width="21.140625" style="344" customWidth="1"/>
    <col min="2315" max="2315" width="14" style="344" customWidth="1"/>
    <col min="2316" max="2316" width="15.140625" style="344" customWidth="1"/>
    <col min="2317" max="2560" width="9.140625" style="344"/>
    <col min="2561" max="2561" width="15.85546875" style="344" customWidth="1"/>
    <col min="2562" max="2563" width="10.5703125" style="344" customWidth="1"/>
    <col min="2564" max="2564" width="9.85546875" style="344" customWidth="1"/>
    <col min="2565" max="2565" width="9.28515625" style="344" customWidth="1"/>
    <col min="2566" max="2566" width="69.140625" style="344" customWidth="1"/>
    <col min="2567" max="2567" width="22.28515625" style="344" customWidth="1"/>
    <col min="2568" max="2568" width="21" style="344" customWidth="1"/>
    <col min="2569" max="2569" width="19" style="344" customWidth="1"/>
    <col min="2570" max="2570" width="21.140625" style="344" customWidth="1"/>
    <col min="2571" max="2571" width="14" style="344" customWidth="1"/>
    <col min="2572" max="2572" width="15.140625" style="344" customWidth="1"/>
    <col min="2573" max="2816" width="9.140625" style="344"/>
    <col min="2817" max="2817" width="15.85546875" style="344" customWidth="1"/>
    <col min="2818" max="2819" width="10.5703125" style="344" customWidth="1"/>
    <col min="2820" max="2820" width="9.85546875" style="344" customWidth="1"/>
    <col min="2821" max="2821" width="9.28515625" style="344" customWidth="1"/>
    <col min="2822" max="2822" width="69.140625" style="344" customWidth="1"/>
    <col min="2823" max="2823" width="22.28515625" style="344" customWidth="1"/>
    <col min="2824" max="2824" width="21" style="344" customWidth="1"/>
    <col min="2825" max="2825" width="19" style="344" customWidth="1"/>
    <col min="2826" max="2826" width="21.140625" style="344" customWidth="1"/>
    <col min="2827" max="2827" width="14" style="344" customWidth="1"/>
    <col min="2828" max="2828" width="15.140625" style="344" customWidth="1"/>
    <col min="2829" max="3072" width="9.140625" style="344"/>
    <col min="3073" max="3073" width="15.85546875" style="344" customWidth="1"/>
    <col min="3074" max="3075" width="10.5703125" style="344" customWidth="1"/>
    <col min="3076" max="3076" width="9.85546875" style="344" customWidth="1"/>
    <col min="3077" max="3077" width="9.28515625" style="344" customWidth="1"/>
    <col min="3078" max="3078" width="69.140625" style="344" customWidth="1"/>
    <col min="3079" max="3079" width="22.28515625" style="344" customWidth="1"/>
    <col min="3080" max="3080" width="21" style="344" customWidth="1"/>
    <col min="3081" max="3081" width="19" style="344" customWidth="1"/>
    <col min="3082" max="3082" width="21.140625" style="344" customWidth="1"/>
    <col min="3083" max="3083" width="14" style="344" customWidth="1"/>
    <col min="3084" max="3084" width="15.140625" style="344" customWidth="1"/>
    <col min="3085" max="3328" width="9.140625" style="344"/>
    <col min="3329" max="3329" width="15.85546875" style="344" customWidth="1"/>
    <col min="3330" max="3331" width="10.5703125" style="344" customWidth="1"/>
    <col min="3332" max="3332" width="9.85546875" style="344" customWidth="1"/>
    <col min="3333" max="3333" width="9.28515625" style="344" customWidth="1"/>
    <col min="3334" max="3334" width="69.140625" style="344" customWidth="1"/>
    <col min="3335" max="3335" width="22.28515625" style="344" customWidth="1"/>
    <col min="3336" max="3336" width="21" style="344" customWidth="1"/>
    <col min="3337" max="3337" width="19" style="344" customWidth="1"/>
    <col min="3338" max="3338" width="21.140625" style="344" customWidth="1"/>
    <col min="3339" max="3339" width="14" style="344" customWidth="1"/>
    <col min="3340" max="3340" width="15.140625" style="344" customWidth="1"/>
    <col min="3341" max="3584" width="9.140625" style="344"/>
    <col min="3585" max="3585" width="15.85546875" style="344" customWidth="1"/>
    <col min="3586" max="3587" width="10.5703125" style="344" customWidth="1"/>
    <col min="3588" max="3588" width="9.85546875" style="344" customWidth="1"/>
    <col min="3589" max="3589" width="9.28515625" style="344" customWidth="1"/>
    <col min="3590" max="3590" width="69.140625" style="344" customWidth="1"/>
    <col min="3591" max="3591" width="22.28515625" style="344" customWidth="1"/>
    <col min="3592" max="3592" width="21" style="344" customWidth="1"/>
    <col min="3593" max="3593" width="19" style="344" customWidth="1"/>
    <col min="3594" max="3594" width="21.140625" style="344" customWidth="1"/>
    <col min="3595" max="3595" width="14" style="344" customWidth="1"/>
    <col min="3596" max="3596" width="15.140625" style="344" customWidth="1"/>
    <col min="3597" max="3840" width="9.140625" style="344"/>
    <col min="3841" max="3841" width="15.85546875" style="344" customWidth="1"/>
    <col min="3842" max="3843" width="10.5703125" style="344" customWidth="1"/>
    <col min="3844" max="3844" width="9.85546875" style="344" customWidth="1"/>
    <col min="3845" max="3845" width="9.28515625" style="344" customWidth="1"/>
    <col min="3846" max="3846" width="69.140625" style="344" customWidth="1"/>
    <col min="3847" max="3847" width="22.28515625" style="344" customWidth="1"/>
    <col min="3848" max="3848" width="21" style="344" customWidth="1"/>
    <col min="3849" max="3849" width="19" style="344" customWidth="1"/>
    <col min="3850" max="3850" width="21.140625" style="344" customWidth="1"/>
    <col min="3851" max="3851" width="14" style="344" customWidth="1"/>
    <col min="3852" max="3852" width="15.140625" style="344" customWidth="1"/>
    <col min="3853" max="4096" width="9.140625" style="344"/>
    <col min="4097" max="4097" width="15.85546875" style="344" customWidth="1"/>
    <col min="4098" max="4099" width="10.5703125" style="344" customWidth="1"/>
    <col min="4100" max="4100" width="9.85546875" style="344" customWidth="1"/>
    <col min="4101" max="4101" width="9.28515625" style="344" customWidth="1"/>
    <col min="4102" max="4102" width="69.140625" style="344" customWidth="1"/>
    <col min="4103" max="4103" width="22.28515625" style="344" customWidth="1"/>
    <col min="4104" max="4104" width="21" style="344" customWidth="1"/>
    <col min="4105" max="4105" width="19" style="344" customWidth="1"/>
    <col min="4106" max="4106" width="21.140625" style="344" customWidth="1"/>
    <col min="4107" max="4107" width="14" style="344" customWidth="1"/>
    <col min="4108" max="4108" width="15.140625" style="344" customWidth="1"/>
    <col min="4109" max="4352" width="9.140625" style="344"/>
    <col min="4353" max="4353" width="15.85546875" style="344" customWidth="1"/>
    <col min="4354" max="4355" width="10.5703125" style="344" customWidth="1"/>
    <col min="4356" max="4356" width="9.85546875" style="344" customWidth="1"/>
    <col min="4357" max="4357" width="9.28515625" style="344" customWidth="1"/>
    <col min="4358" max="4358" width="69.140625" style="344" customWidth="1"/>
    <col min="4359" max="4359" width="22.28515625" style="344" customWidth="1"/>
    <col min="4360" max="4360" width="21" style="344" customWidth="1"/>
    <col min="4361" max="4361" width="19" style="344" customWidth="1"/>
    <col min="4362" max="4362" width="21.140625" style="344" customWidth="1"/>
    <col min="4363" max="4363" width="14" style="344" customWidth="1"/>
    <col min="4364" max="4364" width="15.140625" style="344" customWidth="1"/>
    <col min="4365" max="4608" width="9.140625" style="344"/>
    <col min="4609" max="4609" width="15.85546875" style="344" customWidth="1"/>
    <col min="4610" max="4611" width="10.5703125" style="344" customWidth="1"/>
    <col min="4612" max="4612" width="9.85546875" style="344" customWidth="1"/>
    <col min="4613" max="4613" width="9.28515625" style="344" customWidth="1"/>
    <col min="4614" max="4614" width="69.140625" style="344" customWidth="1"/>
    <col min="4615" max="4615" width="22.28515625" style="344" customWidth="1"/>
    <col min="4616" max="4616" width="21" style="344" customWidth="1"/>
    <col min="4617" max="4617" width="19" style="344" customWidth="1"/>
    <col min="4618" max="4618" width="21.140625" style="344" customWidth="1"/>
    <col min="4619" max="4619" width="14" style="344" customWidth="1"/>
    <col min="4620" max="4620" width="15.140625" style="344" customWidth="1"/>
    <col min="4621" max="4864" width="9.140625" style="344"/>
    <col min="4865" max="4865" width="15.85546875" style="344" customWidth="1"/>
    <col min="4866" max="4867" width="10.5703125" style="344" customWidth="1"/>
    <col min="4868" max="4868" width="9.85546875" style="344" customWidth="1"/>
    <col min="4869" max="4869" width="9.28515625" style="344" customWidth="1"/>
    <col min="4870" max="4870" width="69.140625" style="344" customWidth="1"/>
    <col min="4871" max="4871" width="22.28515625" style="344" customWidth="1"/>
    <col min="4872" max="4872" width="21" style="344" customWidth="1"/>
    <col min="4873" max="4873" width="19" style="344" customWidth="1"/>
    <col min="4874" max="4874" width="21.140625" style="344" customWidth="1"/>
    <col min="4875" max="4875" width="14" style="344" customWidth="1"/>
    <col min="4876" max="4876" width="15.140625" style="344" customWidth="1"/>
    <col min="4877" max="5120" width="9.140625" style="344"/>
    <col min="5121" max="5121" width="15.85546875" style="344" customWidth="1"/>
    <col min="5122" max="5123" width="10.5703125" style="344" customWidth="1"/>
    <col min="5124" max="5124" width="9.85546875" style="344" customWidth="1"/>
    <col min="5125" max="5125" width="9.28515625" style="344" customWidth="1"/>
    <col min="5126" max="5126" width="69.140625" style="344" customWidth="1"/>
    <col min="5127" max="5127" width="22.28515625" style="344" customWidth="1"/>
    <col min="5128" max="5128" width="21" style="344" customWidth="1"/>
    <col min="5129" max="5129" width="19" style="344" customWidth="1"/>
    <col min="5130" max="5130" width="21.140625" style="344" customWidth="1"/>
    <col min="5131" max="5131" width="14" style="344" customWidth="1"/>
    <col min="5132" max="5132" width="15.140625" style="344" customWidth="1"/>
    <col min="5133" max="5376" width="9.140625" style="344"/>
    <col min="5377" max="5377" width="15.85546875" style="344" customWidth="1"/>
    <col min="5378" max="5379" width="10.5703125" style="344" customWidth="1"/>
    <col min="5380" max="5380" width="9.85546875" style="344" customWidth="1"/>
    <col min="5381" max="5381" width="9.28515625" style="344" customWidth="1"/>
    <col min="5382" max="5382" width="69.140625" style="344" customWidth="1"/>
    <col min="5383" max="5383" width="22.28515625" style="344" customWidth="1"/>
    <col min="5384" max="5384" width="21" style="344" customWidth="1"/>
    <col min="5385" max="5385" width="19" style="344" customWidth="1"/>
    <col min="5386" max="5386" width="21.140625" style="344" customWidth="1"/>
    <col min="5387" max="5387" width="14" style="344" customWidth="1"/>
    <col min="5388" max="5388" width="15.140625" style="344" customWidth="1"/>
    <col min="5389" max="5632" width="9.140625" style="344"/>
    <col min="5633" max="5633" width="15.85546875" style="344" customWidth="1"/>
    <col min="5634" max="5635" width="10.5703125" style="344" customWidth="1"/>
    <col min="5636" max="5636" width="9.85546875" style="344" customWidth="1"/>
    <col min="5637" max="5637" width="9.28515625" style="344" customWidth="1"/>
    <col min="5638" max="5638" width="69.140625" style="344" customWidth="1"/>
    <col min="5639" max="5639" width="22.28515625" style="344" customWidth="1"/>
    <col min="5640" max="5640" width="21" style="344" customWidth="1"/>
    <col min="5641" max="5641" width="19" style="344" customWidth="1"/>
    <col min="5642" max="5642" width="21.140625" style="344" customWidth="1"/>
    <col min="5643" max="5643" width="14" style="344" customWidth="1"/>
    <col min="5644" max="5644" width="15.140625" style="344" customWidth="1"/>
    <col min="5645" max="5888" width="9.140625" style="344"/>
    <col min="5889" max="5889" width="15.85546875" style="344" customWidth="1"/>
    <col min="5890" max="5891" width="10.5703125" style="344" customWidth="1"/>
    <col min="5892" max="5892" width="9.85546875" style="344" customWidth="1"/>
    <col min="5893" max="5893" width="9.28515625" style="344" customWidth="1"/>
    <col min="5894" max="5894" width="69.140625" style="344" customWidth="1"/>
    <col min="5895" max="5895" width="22.28515625" style="344" customWidth="1"/>
    <col min="5896" max="5896" width="21" style="344" customWidth="1"/>
    <col min="5897" max="5897" width="19" style="344" customWidth="1"/>
    <col min="5898" max="5898" width="21.140625" style="344" customWidth="1"/>
    <col min="5899" max="5899" width="14" style="344" customWidth="1"/>
    <col min="5900" max="5900" width="15.140625" style="344" customWidth="1"/>
    <col min="5901" max="6144" width="9.140625" style="344"/>
    <col min="6145" max="6145" width="15.85546875" style="344" customWidth="1"/>
    <col min="6146" max="6147" width="10.5703125" style="344" customWidth="1"/>
    <col min="6148" max="6148" width="9.85546875" style="344" customWidth="1"/>
    <col min="6149" max="6149" width="9.28515625" style="344" customWidth="1"/>
    <col min="6150" max="6150" width="69.140625" style="344" customWidth="1"/>
    <col min="6151" max="6151" width="22.28515625" style="344" customWidth="1"/>
    <col min="6152" max="6152" width="21" style="344" customWidth="1"/>
    <col min="6153" max="6153" width="19" style="344" customWidth="1"/>
    <col min="6154" max="6154" width="21.140625" style="344" customWidth="1"/>
    <col min="6155" max="6155" width="14" style="344" customWidth="1"/>
    <col min="6156" max="6156" width="15.140625" style="344" customWidth="1"/>
    <col min="6157" max="6400" width="9.140625" style="344"/>
    <col min="6401" max="6401" width="15.85546875" style="344" customWidth="1"/>
    <col min="6402" max="6403" width="10.5703125" style="344" customWidth="1"/>
    <col min="6404" max="6404" width="9.85546875" style="344" customWidth="1"/>
    <col min="6405" max="6405" width="9.28515625" style="344" customWidth="1"/>
    <col min="6406" max="6406" width="69.140625" style="344" customWidth="1"/>
    <col min="6407" max="6407" width="22.28515625" style="344" customWidth="1"/>
    <col min="6408" max="6408" width="21" style="344" customWidth="1"/>
    <col min="6409" max="6409" width="19" style="344" customWidth="1"/>
    <col min="6410" max="6410" width="21.140625" style="344" customWidth="1"/>
    <col min="6411" max="6411" width="14" style="344" customWidth="1"/>
    <col min="6412" max="6412" width="15.140625" style="344" customWidth="1"/>
    <col min="6413" max="6656" width="9.140625" style="344"/>
    <col min="6657" max="6657" width="15.85546875" style="344" customWidth="1"/>
    <col min="6658" max="6659" width="10.5703125" style="344" customWidth="1"/>
    <col min="6660" max="6660" width="9.85546875" style="344" customWidth="1"/>
    <col min="6661" max="6661" width="9.28515625" style="344" customWidth="1"/>
    <col min="6662" max="6662" width="69.140625" style="344" customWidth="1"/>
    <col min="6663" max="6663" width="22.28515625" style="344" customWidth="1"/>
    <col min="6664" max="6664" width="21" style="344" customWidth="1"/>
    <col min="6665" max="6665" width="19" style="344" customWidth="1"/>
    <col min="6666" max="6666" width="21.140625" style="344" customWidth="1"/>
    <col min="6667" max="6667" width="14" style="344" customWidth="1"/>
    <col min="6668" max="6668" width="15.140625" style="344" customWidth="1"/>
    <col min="6669" max="6912" width="9.140625" style="344"/>
    <col min="6913" max="6913" width="15.85546875" style="344" customWidth="1"/>
    <col min="6914" max="6915" width="10.5703125" style="344" customWidth="1"/>
    <col min="6916" max="6916" width="9.85546875" style="344" customWidth="1"/>
    <col min="6917" max="6917" width="9.28515625" style="344" customWidth="1"/>
    <col min="6918" max="6918" width="69.140625" style="344" customWidth="1"/>
    <col min="6919" max="6919" width="22.28515625" style="344" customWidth="1"/>
    <col min="6920" max="6920" width="21" style="344" customWidth="1"/>
    <col min="6921" max="6921" width="19" style="344" customWidth="1"/>
    <col min="6922" max="6922" width="21.140625" style="344" customWidth="1"/>
    <col min="6923" max="6923" width="14" style="344" customWidth="1"/>
    <col min="6924" max="6924" width="15.140625" style="344" customWidth="1"/>
    <col min="6925" max="7168" width="9.140625" style="344"/>
    <col min="7169" max="7169" width="15.85546875" style="344" customWidth="1"/>
    <col min="7170" max="7171" width="10.5703125" style="344" customWidth="1"/>
    <col min="7172" max="7172" width="9.85546875" style="344" customWidth="1"/>
    <col min="7173" max="7173" width="9.28515625" style="344" customWidth="1"/>
    <col min="7174" max="7174" width="69.140625" style="344" customWidth="1"/>
    <col min="7175" max="7175" width="22.28515625" style="344" customWidth="1"/>
    <col min="7176" max="7176" width="21" style="344" customWidth="1"/>
    <col min="7177" max="7177" width="19" style="344" customWidth="1"/>
    <col min="7178" max="7178" width="21.140625" style="344" customWidth="1"/>
    <col min="7179" max="7179" width="14" style="344" customWidth="1"/>
    <col min="7180" max="7180" width="15.140625" style="344" customWidth="1"/>
    <col min="7181" max="7424" width="9.140625" style="344"/>
    <col min="7425" max="7425" width="15.85546875" style="344" customWidth="1"/>
    <col min="7426" max="7427" width="10.5703125" style="344" customWidth="1"/>
    <col min="7428" max="7428" width="9.85546875" style="344" customWidth="1"/>
    <col min="7429" max="7429" width="9.28515625" style="344" customWidth="1"/>
    <col min="7430" max="7430" width="69.140625" style="344" customWidth="1"/>
    <col min="7431" max="7431" width="22.28515625" style="344" customWidth="1"/>
    <col min="7432" max="7432" width="21" style="344" customWidth="1"/>
    <col min="7433" max="7433" width="19" style="344" customWidth="1"/>
    <col min="7434" max="7434" width="21.140625" style="344" customWidth="1"/>
    <col min="7435" max="7435" width="14" style="344" customWidth="1"/>
    <col min="7436" max="7436" width="15.140625" style="344" customWidth="1"/>
    <col min="7437" max="7680" width="9.140625" style="344"/>
    <col min="7681" max="7681" width="15.85546875" style="344" customWidth="1"/>
    <col min="7682" max="7683" width="10.5703125" style="344" customWidth="1"/>
    <col min="7684" max="7684" width="9.85546875" style="344" customWidth="1"/>
    <col min="7685" max="7685" width="9.28515625" style="344" customWidth="1"/>
    <col min="7686" max="7686" width="69.140625" style="344" customWidth="1"/>
    <col min="7687" max="7687" width="22.28515625" style="344" customWidth="1"/>
    <col min="7688" max="7688" width="21" style="344" customWidth="1"/>
    <col min="7689" max="7689" width="19" style="344" customWidth="1"/>
    <col min="7690" max="7690" width="21.140625" style="344" customWidth="1"/>
    <col min="7691" max="7691" width="14" style="344" customWidth="1"/>
    <col min="7692" max="7692" width="15.140625" style="344" customWidth="1"/>
    <col min="7693" max="7936" width="9.140625" style="344"/>
    <col min="7937" max="7937" width="15.85546875" style="344" customWidth="1"/>
    <col min="7938" max="7939" width="10.5703125" style="344" customWidth="1"/>
    <col min="7940" max="7940" width="9.85546875" style="344" customWidth="1"/>
    <col min="7941" max="7941" width="9.28515625" style="344" customWidth="1"/>
    <col min="7942" max="7942" width="69.140625" style="344" customWidth="1"/>
    <col min="7943" max="7943" width="22.28515625" style="344" customWidth="1"/>
    <col min="7944" max="7944" width="21" style="344" customWidth="1"/>
    <col min="7945" max="7945" width="19" style="344" customWidth="1"/>
    <col min="7946" max="7946" width="21.140625" style="344" customWidth="1"/>
    <col min="7947" max="7947" width="14" style="344" customWidth="1"/>
    <col min="7948" max="7948" width="15.140625" style="344" customWidth="1"/>
    <col min="7949" max="8192" width="9.140625" style="344"/>
    <col min="8193" max="8193" width="15.85546875" style="344" customWidth="1"/>
    <col min="8194" max="8195" width="10.5703125" style="344" customWidth="1"/>
    <col min="8196" max="8196" width="9.85546875" style="344" customWidth="1"/>
    <col min="8197" max="8197" width="9.28515625" style="344" customWidth="1"/>
    <col min="8198" max="8198" width="69.140625" style="344" customWidth="1"/>
    <col min="8199" max="8199" width="22.28515625" style="344" customWidth="1"/>
    <col min="8200" max="8200" width="21" style="344" customWidth="1"/>
    <col min="8201" max="8201" width="19" style="344" customWidth="1"/>
    <col min="8202" max="8202" width="21.140625" style="344" customWidth="1"/>
    <col min="8203" max="8203" width="14" style="344" customWidth="1"/>
    <col min="8204" max="8204" width="15.140625" style="344" customWidth="1"/>
    <col min="8205" max="8448" width="9.140625" style="344"/>
    <col min="8449" max="8449" width="15.85546875" style="344" customWidth="1"/>
    <col min="8450" max="8451" width="10.5703125" style="344" customWidth="1"/>
    <col min="8452" max="8452" width="9.85546875" style="344" customWidth="1"/>
    <col min="8453" max="8453" width="9.28515625" style="344" customWidth="1"/>
    <col min="8454" max="8454" width="69.140625" style="344" customWidth="1"/>
    <col min="8455" max="8455" width="22.28515625" style="344" customWidth="1"/>
    <col min="8456" max="8456" width="21" style="344" customWidth="1"/>
    <col min="8457" max="8457" width="19" style="344" customWidth="1"/>
    <col min="8458" max="8458" width="21.140625" style="344" customWidth="1"/>
    <col min="8459" max="8459" width="14" style="344" customWidth="1"/>
    <col min="8460" max="8460" width="15.140625" style="344" customWidth="1"/>
    <col min="8461" max="8704" width="9.140625" style="344"/>
    <col min="8705" max="8705" width="15.85546875" style="344" customWidth="1"/>
    <col min="8706" max="8707" width="10.5703125" style="344" customWidth="1"/>
    <col min="8708" max="8708" width="9.85546875" style="344" customWidth="1"/>
    <col min="8709" max="8709" width="9.28515625" style="344" customWidth="1"/>
    <col min="8710" max="8710" width="69.140625" style="344" customWidth="1"/>
    <col min="8711" max="8711" width="22.28515625" style="344" customWidth="1"/>
    <col min="8712" max="8712" width="21" style="344" customWidth="1"/>
    <col min="8713" max="8713" width="19" style="344" customWidth="1"/>
    <col min="8714" max="8714" width="21.140625" style="344" customWidth="1"/>
    <col min="8715" max="8715" width="14" style="344" customWidth="1"/>
    <col min="8716" max="8716" width="15.140625" style="344" customWidth="1"/>
    <col min="8717" max="8960" width="9.140625" style="344"/>
    <col min="8961" max="8961" width="15.85546875" style="344" customWidth="1"/>
    <col min="8962" max="8963" width="10.5703125" style="344" customWidth="1"/>
    <col min="8964" max="8964" width="9.85546875" style="344" customWidth="1"/>
    <col min="8965" max="8965" width="9.28515625" style="344" customWidth="1"/>
    <col min="8966" max="8966" width="69.140625" style="344" customWidth="1"/>
    <col min="8967" max="8967" width="22.28515625" style="344" customWidth="1"/>
    <col min="8968" max="8968" width="21" style="344" customWidth="1"/>
    <col min="8969" max="8969" width="19" style="344" customWidth="1"/>
    <col min="8970" max="8970" width="21.140625" style="344" customWidth="1"/>
    <col min="8971" max="8971" width="14" style="344" customWidth="1"/>
    <col min="8972" max="8972" width="15.140625" style="344" customWidth="1"/>
    <col min="8973" max="9216" width="9.140625" style="344"/>
    <col min="9217" max="9217" width="15.85546875" style="344" customWidth="1"/>
    <col min="9218" max="9219" width="10.5703125" style="344" customWidth="1"/>
    <col min="9220" max="9220" width="9.85546875" style="344" customWidth="1"/>
    <col min="9221" max="9221" width="9.28515625" style="344" customWidth="1"/>
    <col min="9222" max="9222" width="69.140625" style="344" customWidth="1"/>
    <col min="9223" max="9223" width="22.28515625" style="344" customWidth="1"/>
    <col min="9224" max="9224" width="21" style="344" customWidth="1"/>
    <col min="9225" max="9225" width="19" style="344" customWidth="1"/>
    <col min="9226" max="9226" width="21.140625" style="344" customWidth="1"/>
    <col min="9227" max="9227" width="14" style="344" customWidth="1"/>
    <col min="9228" max="9228" width="15.140625" style="344" customWidth="1"/>
    <col min="9229" max="9472" width="9.140625" style="344"/>
    <col min="9473" max="9473" width="15.85546875" style="344" customWidth="1"/>
    <col min="9474" max="9475" width="10.5703125" style="344" customWidth="1"/>
    <col min="9476" max="9476" width="9.85546875" style="344" customWidth="1"/>
    <col min="9477" max="9477" width="9.28515625" style="344" customWidth="1"/>
    <col min="9478" max="9478" width="69.140625" style="344" customWidth="1"/>
    <col min="9479" max="9479" width="22.28515625" style="344" customWidth="1"/>
    <col min="9480" max="9480" width="21" style="344" customWidth="1"/>
    <col min="9481" max="9481" width="19" style="344" customWidth="1"/>
    <col min="9482" max="9482" width="21.140625" style="344" customWidth="1"/>
    <col min="9483" max="9483" width="14" style="344" customWidth="1"/>
    <col min="9484" max="9484" width="15.140625" style="344" customWidth="1"/>
    <col min="9485" max="9728" width="9.140625" style="344"/>
    <col min="9729" max="9729" width="15.85546875" style="344" customWidth="1"/>
    <col min="9730" max="9731" width="10.5703125" style="344" customWidth="1"/>
    <col min="9732" max="9732" width="9.85546875" style="344" customWidth="1"/>
    <col min="9733" max="9733" width="9.28515625" style="344" customWidth="1"/>
    <col min="9734" max="9734" width="69.140625" style="344" customWidth="1"/>
    <col min="9735" max="9735" width="22.28515625" style="344" customWidth="1"/>
    <col min="9736" max="9736" width="21" style="344" customWidth="1"/>
    <col min="9737" max="9737" width="19" style="344" customWidth="1"/>
    <col min="9738" max="9738" width="21.140625" style="344" customWidth="1"/>
    <col min="9739" max="9739" width="14" style="344" customWidth="1"/>
    <col min="9740" max="9740" width="15.140625" style="344" customWidth="1"/>
    <col min="9741" max="9984" width="9.140625" style="344"/>
    <col min="9985" max="9985" width="15.85546875" style="344" customWidth="1"/>
    <col min="9986" max="9987" width="10.5703125" style="344" customWidth="1"/>
    <col min="9988" max="9988" width="9.85546875" style="344" customWidth="1"/>
    <col min="9989" max="9989" width="9.28515625" style="344" customWidth="1"/>
    <col min="9990" max="9990" width="69.140625" style="344" customWidth="1"/>
    <col min="9991" max="9991" width="22.28515625" style="344" customWidth="1"/>
    <col min="9992" max="9992" width="21" style="344" customWidth="1"/>
    <col min="9993" max="9993" width="19" style="344" customWidth="1"/>
    <col min="9994" max="9994" width="21.140625" style="344" customWidth="1"/>
    <col min="9995" max="9995" width="14" style="344" customWidth="1"/>
    <col min="9996" max="9996" width="15.140625" style="344" customWidth="1"/>
    <col min="9997" max="10240" width="9.140625" style="344"/>
    <col min="10241" max="10241" width="15.85546875" style="344" customWidth="1"/>
    <col min="10242" max="10243" width="10.5703125" style="344" customWidth="1"/>
    <col min="10244" max="10244" width="9.85546875" style="344" customWidth="1"/>
    <col min="10245" max="10245" width="9.28515625" style="344" customWidth="1"/>
    <col min="10246" max="10246" width="69.140625" style="344" customWidth="1"/>
    <col min="10247" max="10247" width="22.28515625" style="344" customWidth="1"/>
    <col min="10248" max="10248" width="21" style="344" customWidth="1"/>
    <col min="10249" max="10249" width="19" style="344" customWidth="1"/>
    <col min="10250" max="10250" width="21.140625" style="344" customWidth="1"/>
    <col min="10251" max="10251" width="14" style="344" customWidth="1"/>
    <col min="10252" max="10252" width="15.140625" style="344" customWidth="1"/>
    <col min="10253" max="10496" width="9.140625" style="344"/>
    <col min="10497" max="10497" width="15.85546875" style="344" customWidth="1"/>
    <col min="10498" max="10499" width="10.5703125" style="344" customWidth="1"/>
    <col min="10500" max="10500" width="9.85546875" style="344" customWidth="1"/>
    <col min="10501" max="10501" width="9.28515625" style="344" customWidth="1"/>
    <col min="10502" max="10502" width="69.140625" style="344" customWidth="1"/>
    <col min="10503" max="10503" width="22.28515625" style="344" customWidth="1"/>
    <col min="10504" max="10504" width="21" style="344" customWidth="1"/>
    <col min="10505" max="10505" width="19" style="344" customWidth="1"/>
    <col min="10506" max="10506" width="21.140625" style="344" customWidth="1"/>
    <col min="10507" max="10507" width="14" style="344" customWidth="1"/>
    <col min="10508" max="10508" width="15.140625" style="344" customWidth="1"/>
    <col min="10509" max="10752" width="9.140625" style="344"/>
    <col min="10753" max="10753" width="15.85546875" style="344" customWidth="1"/>
    <col min="10754" max="10755" width="10.5703125" style="344" customWidth="1"/>
    <col min="10756" max="10756" width="9.85546875" style="344" customWidth="1"/>
    <col min="10757" max="10757" width="9.28515625" style="344" customWidth="1"/>
    <col min="10758" max="10758" width="69.140625" style="344" customWidth="1"/>
    <col min="10759" max="10759" width="22.28515625" style="344" customWidth="1"/>
    <col min="10760" max="10760" width="21" style="344" customWidth="1"/>
    <col min="10761" max="10761" width="19" style="344" customWidth="1"/>
    <col min="10762" max="10762" width="21.140625" style="344" customWidth="1"/>
    <col min="10763" max="10763" width="14" style="344" customWidth="1"/>
    <col min="10764" max="10764" width="15.140625" style="344" customWidth="1"/>
    <col min="10765" max="11008" width="9.140625" style="344"/>
    <col min="11009" max="11009" width="15.85546875" style="344" customWidth="1"/>
    <col min="11010" max="11011" width="10.5703125" style="344" customWidth="1"/>
    <col min="11012" max="11012" width="9.85546875" style="344" customWidth="1"/>
    <col min="11013" max="11013" width="9.28515625" style="344" customWidth="1"/>
    <col min="11014" max="11014" width="69.140625" style="344" customWidth="1"/>
    <col min="11015" max="11015" width="22.28515625" style="344" customWidth="1"/>
    <col min="11016" max="11016" width="21" style="344" customWidth="1"/>
    <col min="11017" max="11017" width="19" style="344" customWidth="1"/>
    <col min="11018" max="11018" width="21.140625" style="344" customWidth="1"/>
    <col min="11019" max="11019" width="14" style="344" customWidth="1"/>
    <col min="11020" max="11020" width="15.140625" style="344" customWidth="1"/>
    <col min="11021" max="11264" width="9.140625" style="344"/>
    <col min="11265" max="11265" width="15.85546875" style="344" customWidth="1"/>
    <col min="11266" max="11267" width="10.5703125" style="344" customWidth="1"/>
    <col min="11268" max="11268" width="9.85546875" style="344" customWidth="1"/>
    <col min="11269" max="11269" width="9.28515625" style="344" customWidth="1"/>
    <col min="11270" max="11270" width="69.140625" style="344" customWidth="1"/>
    <col min="11271" max="11271" width="22.28515625" style="344" customWidth="1"/>
    <col min="11272" max="11272" width="21" style="344" customWidth="1"/>
    <col min="11273" max="11273" width="19" style="344" customWidth="1"/>
    <col min="11274" max="11274" width="21.140625" style="344" customWidth="1"/>
    <col min="11275" max="11275" width="14" style="344" customWidth="1"/>
    <col min="11276" max="11276" width="15.140625" style="344" customWidth="1"/>
    <col min="11277" max="11520" width="9.140625" style="344"/>
    <col min="11521" max="11521" width="15.85546875" style="344" customWidth="1"/>
    <col min="11522" max="11523" width="10.5703125" style="344" customWidth="1"/>
    <col min="11524" max="11524" width="9.85546875" style="344" customWidth="1"/>
    <col min="11525" max="11525" width="9.28515625" style="344" customWidth="1"/>
    <col min="11526" max="11526" width="69.140625" style="344" customWidth="1"/>
    <col min="11527" max="11527" width="22.28515625" style="344" customWidth="1"/>
    <col min="11528" max="11528" width="21" style="344" customWidth="1"/>
    <col min="11529" max="11529" width="19" style="344" customWidth="1"/>
    <col min="11530" max="11530" width="21.140625" style="344" customWidth="1"/>
    <col min="11531" max="11531" width="14" style="344" customWidth="1"/>
    <col min="11532" max="11532" width="15.140625" style="344" customWidth="1"/>
    <col min="11533" max="11776" width="9.140625" style="344"/>
    <col min="11777" max="11777" width="15.85546875" style="344" customWidth="1"/>
    <col min="11778" max="11779" width="10.5703125" style="344" customWidth="1"/>
    <col min="11780" max="11780" width="9.85546875" style="344" customWidth="1"/>
    <col min="11781" max="11781" width="9.28515625" style="344" customWidth="1"/>
    <col min="11782" max="11782" width="69.140625" style="344" customWidth="1"/>
    <col min="11783" max="11783" width="22.28515625" style="344" customWidth="1"/>
    <col min="11784" max="11784" width="21" style="344" customWidth="1"/>
    <col min="11785" max="11785" width="19" style="344" customWidth="1"/>
    <col min="11786" max="11786" width="21.140625" style="344" customWidth="1"/>
    <col min="11787" max="11787" width="14" style="344" customWidth="1"/>
    <col min="11788" max="11788" width="15.140625" style="344" customWidth="1"/>
    <col min="11789" max="12032" width="9.140625" style="344"/>
    <col min="12033" max="12033" width="15.85546875" style="344" customWidth="1"/>
    <col min="12034" max="12035" width="10.5703125" style="344" customWidth="1"/>
    <col min="12036" max="12036" width="9.85546875" style="344" customWidth="1"/>
    <col min="12037" max="12037" width="9.28515625" style="344" customWidth="1"/>
    <col min="12038" max="12038" width="69.140625" style="344" customWidth="1"/>
    <col min="12039" max="12039" width="22.28515625" style="344" customWidth="1"/>
    <col min="12040" max="12040" width="21" style="344" customWidth="1"/>
    <col min="12041" max="12041" width="19" style="344" customWidth="1"/>
    <col min="12042" max="12042" width="21.140625" style="344" customWidth="1"/>
    <col min="12043" max="12043" width="14" style="344" customWidth="1"/>
    <col min="12044" max="12044" width="15.140625" style="344" customWidth="1"/>
    <col min="12045" max="12288" width="9.140625" style="344"/>
    <col min="12289" max="12289" width="15.85546875" style="344" customWidth="1"/>
    <col min="12290" max="12291" width="10.5703125" style="344" customWidth="1"/>
    <col min="12292" max="12292" width="9.85546875" style="344" customWidth="1"/>
    <col min="12293" max="12293" width="9.28515625" style="344" customWidth="1"/>
    <col min="12294" max="12294" width="69.140625" style="344" customWidth="1"/>
    <col min="12295" max="12295" width="22.28515625" style="344" customWidth="1"/>
    <col min="12296" max="12296" width="21" style="344" customWidth="1"/>
    <col min="12297" max="12297" width="19" style="344" customWidth="1"/>
    <col min="12298" max="12298" width="21.140625" style="344" customWidth="1"/>
    <col min="12299" max="12299" width="14" style="344" customWidth="1"/>
    <col min="12300" max="12300" width="15.140625" style="344" customWidth="1"/>
    <col min="12301" max="12544" width="9.140625" style="344"/>
    <col min="12545" max="12545" width="15.85546875" style="344" customWidth="1"/>
    <col min="12546" max="12547" width="10.5703125" style="344" customWidth="1"/>
    <col min="12548" max="12548" width="9.85546875" style="344" customWidth="1"/>
    <col min="12549" max="12549" width="9.28515625" style="344" customWidth="1"/>
    <col min="12550" max="12550" width="69.140625" style="344" customWidth="1"/>
    <col min="12551" max="12551" width="22.28515625" style="344" customWidth="1"/>
    <col min="12552" max="12552" width="21" style="344" customWidth="1"/>
    <col min="12553" max="12553" width="19" style="344" customWidth="1"/>
    <col min="12554" max="12554" width="21.140625" style="344" customWidth="1"/>
    <col min="12555" max="12555" width="14" style="344" customWidth="1"/>
    <col min="12556" max="12556" width="15.140625" style="344" customWidth="1"/>
    <col min="12557" max="12800" width="9.140625" style="344"/>
    <col min="12801" max="12801" width="15.85546875" style="344" customWidth="1"/>
    <col min="12802" max="12803" width="10.5703125" style="344" customWidth="1"/>
    <col min="12804" max="12804" width="9.85546875" style="344" customWidth="1"/>
    <col min="12805" max="12805" width="9.28515625" style="344" customWidth="1"/>
    <col min="12806" max="12806" width="69.140625" style="344" customWidth="1"/>
    <col min="12807" max="12807" width="22.28515625" style="344" customWidth="1"/>
    <col min="12808" max="12808" width="21" style="344" customWidth="1"/>
    <col min="12809" max="12809" width="19" style="344" customWidth="1"/>
    <col min="12810" max="12810" width="21.140625" style="344" customWidth="1"/>
    <col min="12811" max="12811" width="14" style="344" customWidth="1"/>
    <col min="12812" max="12812" width="15.140625" style="344" customWidth="1"/>
    <col min="12813" max="13056" width="9.140625" style="344"/>
    <col min="13057" max="13057" width="15.85546875" style="344" customWidth="1"/>
    <col min="13058" max="13059" width="10.5703125" style="344" customWidth="1"/>
    <col min="13060" max="13060" width="9.85546875" style="344" customWidth="1"/>
    <col min="13061" max="13061" width="9.28515625" style="344" customWidth="1"/>
    <col min="13062" max="13062" width="69.140625" style="344" customWidth="1"/>
    <col min="13063" max="13063" width="22.28515625" style="344" customWidth="1"/>
    <col min="13064" max="13064" width="21" style="344" customWidth="1"/>
    <col min="13065" max="13065" width="19" style="344" customWidth="1"/>
    <col min="13066" max="13066" width="21.140625" style="344" customWidth="1"/>
    <col min="13067" max="13067" width="14" style="344" customWidth="1"/>
    <col min="13068" max="13068" width="15.140625" style="344" customWidth="1"/>
    <col min="13069" max="13312" width="9.140625" style="344"/>
    <col min="13313" max="13313" width="15.85546875" style="344" customWidth="1"/>
    <col min="13314" max="13315" width="10.5703125" style="344" customWidth="1"/>
    <col min="13316" max="13316" width="9.85546875" style="344" customWidth="1"/>
    <col min="13317" max="13317" width="9.28515625" style="344" customWidth="1"/>
    <col min="13318" max="13318" width="69.140625" style="344" customWidth="1"/>
    <col min="13319" max="13319" width="22.28515625" style="344" customWidth="1"/>
    <col min="13320" max="13320" width="21" style="344" customWidth="1"/>
    <col min="13321" max="13321" width="19" style="344" customWidth="1"/>
    <col min="13322" max="13322" width="21.140625" style="344" customWidth="1"/>
    <col min="13323" max="13323" width="14" style="344" customWidth="1"/>
    <col min="13324" max="13324" width="15.140625" style="344" customWidth="1"/>
    <col min="13325" max="13568" width="9.140625" style="344"/>
    <col min="13569" max="13569" width="15.85546875" style="344" customWidth="1"/>
    <col min="13570" max="13571" width="10.5703125" style="344" customWidth="1"/>
    <col min="13572" max="13572" width="9.85546875" style="344" customWidth="1"/>
    <col min="13573" max="13573" width="9.28515625" style="344" customWidth="1"/>
    <col min="13574" max="13574" width="69.140625" style="344" customWidth="1"/>
    <col min="13575" max="13575" width="22.28515625" style="344" customWidth="1"/>
    <col min="13576" max="13576" width="21" style="344" customWidth="1"/>
    <col min="13577" max="13577" width="19" style="344" customWidth="1"/>
    <col min="13578" max="13578" width="21.140625" style="344" customWidth="1"/>
    <col min="13579" max="13579" width="14" style="344" customWidth="1"/>
    <col min="13580" max="13580" width="15.140625" style="344" customWidth="1"/>
    <col min="13581" max="13824" width="9.140625" style="344"/>
    <col min="13825" max="13825" width="15.85546875" style="344" customWidth="1"/>
    <col min="13826" max="13827" width="10.5703125" style="344" customWidth="1"/>
    <col min="13828" max="13828" width="9.85546875" style="344" customWidth="1"/>
    <col min="13829" max="13829" width="9.28515625" style="344" customWidth="1"/>
    <col min="13830" max="13830" width="69.140625" style="344" customWidth="1"/>
    <col min="13831" max="13831" width="22.28515625" style="344" customWidth="1"/>
    <col min="13832" max="13832" width="21" style="344" customWidth="1"/>
    <col min="13833" max="13833" width="19" style="344" customWidth="1"/>
    <col min="13834" max="13834" width="21.140625" style="344" customWidth="1"/>
    <col min="13835" max="13835" width="14" style="344" customWidth="1"/>
    <col min="13836" max="13836" width="15.140625" style="344" customWidth="1"/>
    <col min="13837" max="14080" width="9.140625" style="344"/>
    <col min="14081" max="14081" width="15.85546875" style="344" customWidth="1"/>
    <col min="14082" max="14083" width="10.5703125" style="344" customWidth="1"/>
    <col min="14084" max="14084" width="9.85546875" style="344" customWidth="1"/>
    <col min="14085" max="14085" width="9.28515625" style="344" customWidth="1"/>
    <col min="14086" max="14086" width="69.140625" style="344" customWidth="1"/>
    <col min="14087" max="14087" width="22.28515625" style="344" customWidth="1"/>
    <col min="14088" max="14088" width="21" style="344" customWidth="1"/>
    <col min="14089" max="14089" width="19" style="344" customWidth="1"/>
    <col min="14090" max="14090" width="21.140625" style="344" customWidth="1"/>
    <col min="14091" max="14091" width="14" style="344" customWidth="1"/>
    <col min="14092" max="14092" width="15.140625" style="344" customWidth="1"/>
    <col min="14093" max="14336" width="9.140625" style="344"/>
    <col min="14337" max="14337" width="15.85546875" style="344" customWidth="1"/>
    <col min="14338" max="14339" width="10.5703125" style="344" customWidth="1"/>
    <col min="14340" max="14340" width="9.85546875" style="344" customWidth="1"/>
    <col min="14341" max="14341" width="9.28515625" style="344" customWidth="1"/>
    <col min="14342" max="14342" width="69.140625" style="344" customWidth="1"/>
    <col min="14343" max="14343" width="22.28515625" style="344" customWidth="1"/>
    <col min="14344" max="14344" width="21" style="344" customWidth="1"/>
    <col min="14345" max="14345" width="19" style="344" customWidth="1"/>
    <col min="14346" max="14346" width="21.140625" style="344" customWidth="1"/>
    <col min="14347" max="14347" width="14" style="344" customWidth="1"/>
    <col min="14348" max="14348" width="15.140625" style="344" customWidth="1"/>
    <col min="14349" max="14592" width="9.140625" style="344"/>
    <col min="14593" max="14593" width="15.85546875" style="344" customWidth="1"/>
    <col min="14594" max="14595" width="10.5703125" style="344" customWidth="1"/>
    <col min="14596" max="14596" width="9.85546875" style="344" customWidth="1"/>
    <col min="14597" max="14597" width="9.28515625" style="344" customWidth="1"/>
    <col min="14598" max="14598" width="69.140625" style="344" customWidth="1"/>
    <col min="14599" max="14599" width="22.28515625" style="344" customWidth="1"/>
    <col min="14600" max="14600" width="21" style="344" customWidth="1"/>
    <col min="14601" max="14601" width="19" style="344" customWidth="1"/>
    <col min="14602" max="14602" width="21.140625" style="344" customWidth="1"/>
    <col min="14603" max="14603" width="14" style="344" customWidth="1"/>
    <col min="14604" max="14604" width="15.140625" style="344" customWidth="1"/>
    <col min="14605" max="14848" width="9.140625" style="344"/>
    <col min="14849" max="14849" width="15.85546875" style="344" customWidth="1"/>
    <col min="14850" max="14851" width="10.5703125" style="344" customWidth="1"/>
    <col min="14852" max="14852" width="9.85546875" style="344" customWidth="1"/>
    <col min="14853" max="14853" width="9.28515625" style="344" customWidth="1"/>
    <col min="14854" max="14854" width="69.140625" style="344" customWidth="1"/>
    <col min="14855" max="14855" width="22.28515625" style="344" customWidth="1"/>
    <col min="14856" max="14856" width="21" style="344" customWidth="1"/>
    <col min="14857" max="14857" width="19" style="344" customWidth="1"/>
    <col min="14858" max="14858" width="21.140625" style="344" customWidth="1"/>
    <col min="14859" max="14859" width="14" style="344" customWidth="1"/>
    <col min="14860" max="14860" width="15.140625" style="344" customWidth="1"/>
    <col min="14861" max="15104" width="9.140625" style="344"/>
    <col min="15105" max="15105" width="15.85546875" style="344" customWidth="1"/>
    <col min="15106" max="15107" width="10.5703125" style="344" customWidth="1"/>
    <col min="15108" max="15108" width="9.85546875" style="344" customWidth="1"/>
    <col min="15109" max="15109" width="9.28515625" style="344" customWidth="1"/>
    <col min="15110" max="15110" width="69.140625" style="344" customWidth="1"/>
    <col min="15111" max="15111" width="22.28515625" style="344" customWidth="1"/>
    <col min="15112" max="15112" width="21" style="344" customWidth="1"/>
    <col min="15113" max="15113" width="19" style="344" customWidth="1"/>
    <col min="15114" max="15114" width="21.140625" style="344" customWidth="1"/>
    <col min="15115" max="15115" width="14" style="344" customWidth="1"/>
    <col min="15116" max="15116" width="15.140625" style="344" customWidth="1"/>
    <col min="15117" max="15360" width="9.140625" style="344"/>
    <col min="15361" max="15361" width="15.85546875" style="344" customWidth="1"/>
    <col min="15362" max="15363" width="10.5703125" style="344" customWidth="1"/>
    <col min="15364" max="15364" width="9.85546875" style="344" customWidth="1"/>
    <col min="15365" max="15365" width="9.28515625" style="344" customWidth="1"/>
    <col min="15366" max="15366" width="69.140625" style="344" customWidth="1"/>
    <col min="15367" max="15367" width="22.28515625" style="344" customWidth="1"/>
    <col min="15368" max="15368" width="21" style="344" customWidth="1"/>
    <col min="15369" max="15369" width="19" style="344" customWidth="1"/>
    <col min="15370" max="15370" width="21.140625" style="344" customWidth="1"/>
    <col min="15371" max="15371" width="14" style="344" customWidth="1"/>
    <col min="15372" max="15372" width="15.140625" style="344" customWidth="1"/>
    <col min="15373" max="15616" width="9.140625" style="344"/>
    <col min="15617" max="15617" width="15.85546875" style="344" customWidth="1"/>
    <col min="15618" max="15619" width="10.5703125" style="344" customWidth="1"/>
    <col min="15620" max="15620" width="9.85546875" style="344" customWidth="1"/>
    <col min="15621" max="15621" width="9.28515625" style="344" customWidth="1"/>
    <col min="15622" max="15622" width="69.140625" style="344" customWidth="1"/>
    <col min="15623" max="15623" width="22.28515625" style="344" customWidth="1"/>
    <col min="15624" max="15624" width="21" style="344" customWidth="1"/>
    <col min="15625" max="15625" width="19" style="344" customWidth="1"/>
    <col min="15626" max="15626" width="21.140625" style="344" customWidth="1"/>
    <col min="15627" max="15627" width="14" style="344" customWidth="1"/>
    <col min="15628" max="15628" width="15.140625" style="344" customWidth="1"/>
    <col min="15629" max="15872" width="9.140625" style="344"/>
    <col min="15873" max="15873" width="15.85546875" style="344" customWidth="1"/>
    <col min="15874" max="15875" width="10.5703125" style="344" customWidth="1"/>
    <col min="15876" max="15876" width="9.85546875" style="344" customWidth="1"/>
    <col min="15877" max="15877" width="9.28515625" style="344" customWidth="1"/>
    <col min="15878" max="15878" width="69.140625" style="344" customWidth="1"/>
    <col min="15879" max="15879" width="22.28515625" style="344" customWidth="1"/>
    <col min="15880" max="15880" width="21" style="344" customWidth="1"/>
    <col min="15881" max="15881" width="19" style="344" customWidth="1"/>
    <col min="15882" max="15882" width="21.140625" style="344" customWidth="1"/>
    <col min="15883" max="15883" width="14" style="344" customWidth="1"/>
    <col min="15884" max="15884" width="15.140625" style="344" customWidth="1"/>
    <col min="15885" max="16128" width="9.140625" style="344"/>
    <col min="16129" max="16129" width="15.85546875" style="344" customWidth="1"/>
    <col min="16130" max="16131" width="10.5703125" style="344" customWidth="1"/>
    <col min="16132" max="16132" width="9.85546875" style="344" customWidth="1"/>
    <col min="16133" max="16133" width="9.28515625" style="344" customWidth="1"/>
    <col min="16134" max="16134" width="69.140625" style="344" customWidth="1"/>
    <col min="16135" max="16135" width="22.28515625" style="344" customWidth="1"/>
    <col min="16136" max="16136" width="21" style="344" customWidth="1"/>
    <col min="16137" max="16137" width="19" style="344" customWidth="1"/>
    <col min="16138" max="16138" width="21.140625" style="344" customWidth="1"/>
    <col min="16139" max="16139" width="14" style="344" customWidth="1"/>
    <col min="16140" max="16140" width="15.140625" style="344" customWidth="1"/>
    <col min="16141" max="16384" width="9.140625" style="344"/>
  </cols>
  <sheetData>
    <row r="1" spans="1:12" ht="15" x14ac:dyDescent="0.2">
      <c r="G1" s="345"/>
      <c r="H1" s="345"/>
      <c r="I1" s="345"/>
      <c r="K1" s="345"/>
    </row>
    <row r="3" spans="1:12" ht="23.25" x14ac:dyDescent="0.35">
      <c r="A3" s="346" t="s">
        <v>515</v>
      </c>
      <c r="B3" s="347"/>
      <c r="C3" s="347"/>
      <c r="D3" s="347"/>
      <c r="E3" s="347"/>
      <c r="F3" s="347"/>
      <c r="G3" s="347"/>
      <c r="H3" s="347"/>
      <c r="I3" s="347"/>
      <c r="J3" s="348"/>
      <c r="K3" s="348"/>
    </row>
    <row r="4" spans="1:12" ht="24.75" customHeight="1" x14ac:dyDescent="0.25">
      <c r="A4" s="346" t="s">
        <v>294</v>
      </c>
      <c r="B4" s="346"/>
      <c r="C4" s="346"/>
      <c r="D4" s="346"/>
      <c r="E4" s="349"/>
      <c r="F4" s="349"/>
      <c r="G4" s="348"/>
      <c r="H4" s="348"/>
      <c r="I4" s="348"/>
      <c r="J4" s="348"/>
    </row>
    <row r="5" spans="1:12" ht="15.75" thickBot="1" x14ac:dyDescent="0.25">
      <c r="B5" s="350"/>
      <c r="C5" s="350"/>
      <c r="G5" s="351"/>
      <c r="H5" s="351"/>
      <c r="I5" s="351"/>
      <c r="J5" s="345"/>
      <c r="K5" s="352"/>
      <c r="L5" s="352" t="s">
        <v>236</v>
      </c>
    </row>
    <row r="6" spans="1:12" ht="24" customHeight="1" x14ac:dyDescent="0.25">
      <c r="A6" s="353" t="s">
        <v>295</v>
      </c>
      <c r="B6" s="354" t="s">
        <v>296</v>
      </c>
      <c r="C6" s="355"/>
      <c r="D6" s="355"/>
      <c r="E6" s="356"/>
      <c r="F6" s="357" t="s">
        <v>297</v>
      </c>
      <c r="G6" s="357" t="s">
        <v>255</v>
      </c>
      <c r="H6" s="357" t="s">
        <v>298</v>
      </c>
      <c r="I6" s="357" t="s">
        <v>258</v>
      </c>
      <c r="J6" s="357" t="s">
        <v>258</v>
      </c>
      <c r="K6" s="357" t="s">
        <v>299</v>
      </c>
      <c r="L6" s="357" t="s">
        <v>299</v>
      </c>
    </row>
    <row r="7" spans="1:12" ht="17.25" customHeight="1" x14ac:dyDescent="0.25">
      <c r="A7" s="358" t="s">
        <v>300</v>
      </c>
      <c r="B7" s="359" t="s">
        <v>301</v>
      </c>
      <c r="C7" s="360" t="s">
        <v>302</v>
      </c>
      <c r="D7" s="361" t="s">
        <v>303</v>
      </c>
      <c r="E7" s="362" t="s">
        <v>304</v>
      </c>
      <c r="F7" s="363"/>
      <c r="G7" s="364" t="s">
        <v>260</v>
      </c>
      <c r="H7" s="364" t="s">
        <v>305</v>
      </c>
      <c r="I7" s="364" t="s">
        <v>306</v>
      </c>
      <c r="J7" s="364" t="s">
        <v>307</v>
      </c>
      <c r="K7" s="364" t="s">
        <v>308</v>
      </c>
      <c r="L7" s="364" t="s">
        <v>308</v>
      </c>
    </row>
    <row r="8" spans="1:12" ht="15" x14ac:dyDescent="0.25">
      <c r="A8" s="365" t="s">
        <v>309</v>
      </c>
      <c r="B8" s="366" t="s">
        <v>310</v>
      </c>
      <c r="C8" s="360"/>
      <c r="D8" s="360"/>
      <c r="E8" s="367" t="s">
        <v>311</v>
      </c>
      <c r="F8" s="368"/>
      <c r="G8" s="364" t="s">
        <v>267</v>
      </c>
      <c r="H8" s="364">
        <v>2012</v>
      </c>
      <c r="I8" s="369" t="s">
        <v>312</v>
      </c>
      <c r="J8" s="369">
        <v>2012</v>
      </c>
      <c r="K8" s="370" t="s">
        <v>313</v>
      </c>
      <c r="L8" s="370" t="s">
        <v>314</v>
      </c>
    </row>
    <row r="9" spans="1:12" ht="15.75" thickBot="1" x14ac:dyDescent="0.3">
      <c r="A9" s="365" t="s">
        <v>315</v>
      </c>
      <c r="B9" s="371"/>
      <c r="C9" s="372"/>
      <c r="D9" s="372"/>
      <c r="E9" s="373"/>
      <c r="F9" s="374"/>
      <c r="G9" s="369"/>
      <c r="H9" s="375"/>
      <c r="I9" s="376"/>
      <c r="J9" s="377"/>
      <c r="K9" s="378"/>
      <c r="L9" s="378"/>
    </row>
    <row r="10" spans="1:12" ht="15" thickBot="1" x14ac:dyDescent="0.25">
      <c r="A10" s="379" t="s">
        <v>0</v>
      </c>
      <c r="B10" s="380" t="s">
        <v>316</v>
      </c>
      <c r="C10" s="381" t="s">
        <v>317</v>
      </c>
      <c r="D10" s="381" t="s">
        <v>318</v>
      </c>
      <c r="E10" s="382" t="s">
        <v>319</v>
      </c>
      <c r="F10" s="382" t="s">
        <v>320</v>
      </c>
      <c r="G10" s="382">
        <v>1</v>
      </c>
      <c r="H10" s="382">
        <v>2</v>
      </c>
      <c r="I10" s="382">
        <v>3</v>
      </c>
      <c r="J10" s="382">
        <v>4</v>
      </c>
      <c r="K10" s="382">
        <v>5</v>
      </c>
      <c r="L10" s="382">
        <v>6</v>
      </c>
    </row>
    <row r="11" spans="1:12" ht="24.75" customHeight="1" x14ac:dyDescent="0.25">
      <c r="A11" s="383" t="s">
        <v>321</v>
      </c>
      <c r="B11" s="384" t="s">
        <v>322</v>
      </c>
      <c r="C11" s="385"/>
      <c r="D11" s="386"/>
      <c r="E11" s="387"/>
      <c r="F11" s="388" t="s">
        <v>277</v>
      </c>
      <c r="G11" s="389">
        <f>SUM(G12+G20+G21+G78)</f>
        <v>49389467</v>
      </c>
      <c r="H11" s="389">
        <f>SUM(H12+H20+H21+H78)</f>
        <v>25504315</v>
      </c>
      <c r="I11" s="389">
        <f>SUM(I12+I20+I21+I78)</f>
        <v>3297159</v>
      </c>
      <c r="J11" s="389">
        <f>SUM(J12+J20+J21+J78)</f>
        <v>21722203</v>
      </c>
      <c r="K11" s="390">
        <f t="shared" ref="K11:L17" si="0">SUM($J11/G11)*100</f>
        <v>43.981448514113339</v>
      </c>
      <c r="L11" s="390">
        <f t="shared" si="0"/>
        <v>85.170697585879097</v>
      </c>
    </row>
    <row r="12" spans="1:12" ht="18.95" customHeight="1" x14ac:dyDescent="0.25">
      <c r="A12" s="391" t="s">
        <v>321</v>
      </c>
      <c r="B12" s="392"/>
      <c r="C12" s="393" t="s">
        <v>323</v>
      </c>
      <c r="D12" s="393"/>
      <c r="E12" s="394"/>
      <c r="F12" s="395" t="s">
        <v>324</v>
      </c>
      <c r="G12" s="396">
        <f>SUM(G13+G14+G16+G17+G18+G19)</f>
        <v>18614905</v>
      </c>
      <c r="H12" s="396">
        <f>SUM(H13+H14+H16+H17+H18+H19)</f>
        <v>9381558</v>
      </c>
      <c r="I12" s="396">
        <f>SUM(I13+I14+I16+I17+I18+I19)</f>
        <v>1282501</v>
      </c>
      <c r="J12" s="396">
        <f>SUM(J13+J14+J16+J17+J18+J19)</f>
        <v>7593428</v>
      </c>
      <c r="K12" s="397">
        <f t="shared" si="0"/>
        <v>40.792193137703364</v>
      </c>
      <c r="L12" s="397">
        <f t="shared" si="0"/>
        <v>80.939946222152017</v>
      </c>
    </row>
    <row r="13" spans="1:12" ht="18.95" customHeight="1" x14ac:dyDescent="0.25">
      <c r="A13" s="398" t="s">
        <v>321</v>
      </c>
      <c r="B13" s="392"/>
      <c r="C13" s="393"/>
      <c r="D13" s="399" t="s">
        <v>325</v>
      </c>
      <c r="E13" s="400"/>
      <c r="F13" s="401" t="s">
        <v>326</v>
      </c>
      <c r="G13" s="402">
        <v>14466583</v>
      </c>
      <c r="H13" s="402">
        <v>7270758</v>
      </c>
      <c r="I13" s="402">
        <v>1140725</v>
      </c>
      <c r="J13" s="402">
        <v>6741237</v>
      </c>
      <c r="K13" s="403">
        <f t="shared" si="0"/>
        <v>46.598681941685882</v>
      </c>
      <c r="L13" s="403">
        <f t="shared" si="0"/>
        <v>92.717114226604707</v>
      </c>
    </row>
    <row r="14" spans="1:12" ht="18.95" customHeight="1" x14ac:dyDescent="0.25">
      <c r="A14" s="398" t="s">
        <v>321</v>
      </c>
      <c r="B14" s="392"/>
      <c r="C14" s="393"/>
      <c r="D14" s="399" t="s">
        <v>327</v>
      </c>
      <c r="E14" s="400"/>
      <c r="F14" s="401" t="s">
        <v>328</v>
      </c>
      <c r="G14" s="402">
        <f>SUM(G15:G15)</f>
        <v>10536</v>
      </c>
      <c r="H14" s="402">
        <f>SUM(H15:H15)</f>
        <v>5268</v>
      </c>
      <c r="I14" s="402">
        <f>SUM(I15:I15)</f>
        <v>5056</v>
      </c>
      <c r="J14" s="402">
        <f>SUM(J15:J15)</f>
        <v>53053</v>
      </c>
      <c r="K14" s="403">
        <f t="shared" si="0"/>
        <v>503.54024297646163</v>
      </c>
      <c r="L14" s="403">
        <f t="shared" si="0"/>
        <v>1007.0804859529233</v>
      </c>
    </row>
    <row r="15" spans="1:12" ht="18.95" customHeight="1" x14ac:dyDescent="0.2">
      <c r="A15" s="404" t="s">
        <v>321</v>
      </c>
      <c r="B15" s="405"/>
      <c r="C15" s="406"/>
      <c r="D15" s="407"/>
      <c r="E15" s="408" t="s">
        <v>329</v>
      </c>
      <c r="F15" s="409" t="s">
        <v>330</v>
      </c>
      <c r="G15" s="410">
        <v>10536</v>
      </c>
      <c r="H15" s="410">
        <v>5268</v>
      </c>
      <c r="I15" s="410">
        <v>5056</v>
      </c>
      <c r="J15" s="410">
        <v>53053</v>
      </c>
      <c r="K15" s="411">
        <f t="shared" si="0"/>
        <v>503.54024297646163</v>
      </c>
      <c r="L15" s="411">
        <f t="shared" si="0"/>
        <v>1007.0804859529233</v>
      </c>
    </row>
    <row r="16" spans="1:12" ht="18.95" customHeight="1" x14ac:dyDescent="0.25">
      <c r="A16" s="398" t="s">
        <v>321</v>
      </c>
      <c r="B16" s="392"/>
      <c r="C16" s="393"/>
      <c r="D16" s="399" t="s">
        <v>331</v>
      </c>
      <c r="E16" s="400"/>
      <c r="F16" s="401" t="s">
        <v>332</v>
      </c>
      <c r="G16" s="402">
        <v>3360</v>
      </c>
      <c r="H16" s="402">
        <v>1680</v>
      </c>
      <c r="I16" s="402">
        <v>241</v>
      </c>
      <c r="J16" s="402">
        <v>1410</v>
      </c>
      <c r="K16" s="403">
        <f t="shared" si="0"/>
        <v>41.964285714285715</v>
      </c>
      <c r="L16" s="403">
        <f t="shared" si="0"/>
        <v>83.928571428571431</v>
      </c>
    </row>
    <row r="17" spans="1:12" ht="18.95" customHeight="1" x14ac:dyDescent="0.25">
      <c r="A17" s="398" t="s">
        <v>321</v>
      </c>
      <c r="B17" s="392"/>
      <c r="C17" s="393"/>
      <c r="D17" s="399" t="s">
        <v>333</v>
      </c>
      <c r="E17" s="400"/>
      <c r="F17" s="401" t="s">
        <v>334</v>
      </c>
      <c r="G17" s="402">
        <v>4134426</v>
      </c>
      <c r="H17" s="402">
        <v>2103852</v>
      </c>
      <c r="I17" s="402">
        <v>136479</v>
      </c>
      <c r="J17" s="402">
        <v>797728</v>
      </c>
      <c r="K17" s="403">
        <f t="shared" si="0"/>
        <v>19.29477030185085</v>
      </c>
      <c r="L17" s="403">
        <f t="shared" si="0"/>
        <v>37.917496097634249</v>
      </c>
    </row>
    <row r="18" spans="1:12" ht="18.95" hidden="1" customHeight="1" x14ac:dyDescent="0.25">
      <c r="A18" s="398"/>
      <c r="B18" s="392"/>
      <c r="C18" s="393"/>
      <c r="D18" s="399" t="s">
        <v>335</v>
      </c>
      <c r="E18" s="400"/>
      <c r="F18" s="401" t="s">
        <v>336</v>
      </c>
      <c r="G18" s="402">
        <v>0</v>
      </c>
      <c r="H18" s="402">
        <v>0</v>
      </c>
      <c r="I18" s="402">
        <v>0</v>
      </c>
      <c r="J18" s="402">
        <v>0</v>
      </c>
      <c r="K18" s="403">
        <v>0</v>
      </c>
      <c r="L18" s="403">
        <v>0</v>
      </c>
    </row>
    <row r="19" spans="1:12" ht="18.95" hidden="1" customHeight="1" x14ac:dyDescent="0.25">
      <c r="A19" s="398"/>
      <c r="B19" s="392"/>
      <c r="C19" s="393"/>
      <c r="D19" s="399" t="s">
        <v>337</v>
      </c>
      <c r="E19" s="400"/>
      <c r="F19" s="401" t="s">
        <v>338</v>
      </c>
      <c r="G19" s="402">
        <v>0</v>
      </c>
      <c r="H19" s="402">
        <v>0</v>
      </c>
      <c r="I19" s="402">
        <v>0</v>
      </c>
      <c r="J19" s="402">
        <v>0</v>
      </c>
      <c r="K19" s="403">
        <v>0</v>
      </c>
      <c r="L19" s="403">
        <v>0</v>
      </c>
    </row>
    <row r="20" spans="1:12" ht="18.95" customHeight="1" x14ac:dyDescent="0.25">
      <c r="A20" s="391" t="s">
        <v>321</v>
      </c>
      <c r="B20" s="412"/>
      <c r="C20" s="413" t="s">
        <v>339</v>
      </c>
      <c r="D20" s="413"/>
      <c r="E20" s="414"/>
      <c r="F20" s="415" t="s">
        <v>340</v>
      </c>
      <c r="G20" s="416">
        <v>7127108</v>
      </c>
      <c r="H20" s="417">
        <v>3619478</v>
      </c>
      <c r="I20" s="417">
        <v>491384</v>
      </c>
      <c r="J20" s="417">
        <v>2926359</v>
      </c>
      <c r="K20" s="397">
        <f t="shared" ref="K20:L55" si="1">SUM($J20/G20)*100</f>
        <v>41.059557396913306</v>
      </c>
      <c r="L20" s="397">
        <f t="shared" si="1"/>
        <v>80.850304933473836</v>
      </c>
    </row>
    <row r="21" spans="1:12" ht="18.95" customHeight="1" x14ac:dyDescent="0.25">
      <c r="A21" s="391" t="s">
        <v>321</v>
      </c>
      <c r="B21" s="412"/>
      <c r="C21" s="425" t="s">
        <v>363</v>
      </c>
      <c r="D21" s="413"/>
      <c r="E21" s="426"/>
      <c r="F21" s="415" t="s">
        <v>364</v>
      </c>
      <c r="G21" s="427">
        <f>SUM(G22+G26+G31+G41+G53+G47+G57)</f>
        <v>23115972</v>
      </c>
      <c r="H21" s="427">
        <f>SUM(H22+H26+H31+H41+H53+H47+H57)</f>
        <v>12173947</v>
      </c>
      <c r="I21" s="427">
        <f>SUM(I22+I26+I31+I41+I53+I47+I57)</f>
        <v>1498582</v>
      </c>
      <c r="J21" s="427">
        <f>SUM(J22+J26+J31+J41+J53+J47+J57)</f>
        <v>10991484</v>
      </c>
      <c r="K21" s="397">
        <f t="shared" si="1"/>
        <v>47.549304870242963</v>
      </c>
      <c r="L21" s="397">
        <f t="shared" si="1"/>
        <v>90.2869381639332</v>
      </c>
    </row>
    <row r="22" spans="1:12" ht="18.95" customHeight="1" x14ac:dyDescent="0.2">
      <c r="A22" s="398" t="s">
        <v>321</v>
      </c>
      <c r="B22" s="428"/>
      <c r="C22" s="429"/>
      <c r="D22" s="399" t="s">
        <v>365</v>
      </c>
      <c r="E22" s="430"/>
      <c r="F22" s="401" t="s">
        <v>366</v>
      </c>
      <c r="G22" s="431">
        <f>SUM(G23:G25)</f>
        <v>65700</v>
      </c>
      <c r="H22" s="431">
        <f>SUM(H23:H25)</f>
        <v>34920</v>
      </c>
      <c r="I22" s="431">
        <f>SUM(I23:I25)</f>
        <v>11510</v>
      </c>
      <c r="J22" s="431">
        <f>SUM(J23:J25)</f>
        <v>49590</v>
      </c>
      <c r="K22" s="403">
        <f t="shared" si="1"/>
        <v>75.479452054794521</v>
      </c>
      <c r="L22" s="403">
        <f t="shared" si="1"/>
        <v>142.01030927835052</v>
      </c>
    </row>
    <row r="23" spans="1:12" ht="18.95" customHeight="1" x14ac:dyDescent="0.2">
      <c r="A23" s="404" t="s">
        <v>321</v>
      </c>
      <c r="B23" s="428"/>
      <c r="C23" s="432"/>
      <c r="D23" s="433"/>
      <c r="E23" s="434">
        <v>631001</v>
      </c>
      <c r="F23" s="435" t="s">
        <v>367</v>
      </c>
      <c r="G23" s="436">
        <v>35000</v>
      </c>
      <c r="H23" s="436">
        <v>18580</v>
      </c>
      <c r="I23" s="436">
        <v>5889</v>
      </c>
      <c r="J23" s="436">
        <v>31238</v>
      </c>
      <c r="K23" s="411">
        <f t="shared" si="1"/>
        <v>89.251428571428576</v>
      </c>
      <c r="L23" s="411">
        <f t="shared" si="1"/>
        <v>168.12701829924649</v>
      </c>
    </row>
    <row r="24" spans="1:12" ht="18.95" customHeight="1" x14ac:dyDescent="0.2">
      <c r="A24" s="404" t="s">
        <v>321</v>
      </c>
      <c r="B24" s="428"/>
      <c r="C24" s="432"/>
      <c r="D24" s="433"/>
      <c r="E24" s="434">
        <v>631002</v>
      </c>
      <c r="F24" s="435" t="s">
        <v>368</v>
      </c>
      <c r="G24" s="436">
        <v>30000</v>
      </c>
      <c r="H24" s="436">
        <v>16000</v>
      </c>
      <c r="I24" s="436">
        <v>5621</v>
      </c>
      <c r="J24" s="436">
        <v>18352</v>
      </c>
      <c r="K24" s="411">
        <f t="shared" si="1"/>
        <v>61.173333333333332</v>
      </c>
      <c r="L24" s="411">
        <f t="shared" si="1"/>
        <v>114.7</v>
      </c>
    </row>
    <row r="25" spans="1:12" ht="18.95" customHeight="1" x14ac:dyDescent="0.2">
      <c r="A25" s="404" t="s">
        <v>321</v>
      </c>
      <c r="B25" s="428"/>
      <c r="C25" s="432"/>
      <c r="D25" s="433"/>
      <c r="E25" s="434">
        <v>631004</v>
      </c>
      <c r="F25" s="435" t="s">
        <v>369</v>
      </c>
      <c r="G25" s="436">
        <v>700</v>
      </c>
      <c r="H25" s="436">
        <v>340</v>
      </c>
      <c r="I25" s="436">
        <v>0</v>
      </c>
      <c r="J25" s="436">
        <v>0</v>
      </c>
      <c r="K25" s="411">
        <f t="shared" si="1"/>
        <v>0</v>
      </c>
      <c r="L25" s="411">
        <f t="shared" si="1"/>
        <v>0</v>
      </c>
    </row>
    <row r="26" spans="1:12" ht="18.95" customHeight="1" x14ac:dyDescent="0.2">
      <c r="A26" s="398" t="s">
        <v>321</v>
      </c>
      <c r="B26" s="428"/>
      <c r="C26" s="429"/>
      <c r="D26" s="399" t="s">
        <v>370</v>
      </c>
      <c r="E26" s="430"/>
      <c r="F26" s="401" t="s">
        <v>371</v>
      </c>
      <c r="G26" s="431">
        <f>SUM(G27:G30)</f>
        <v>9172163</v>
      </c>
      <c r="H26" s="431">
        <f>SUM(H27:H30)</f>
        <v>4586265</v>
      </c>
      <c r="I26" s="431">
        <f>SUM(I27:I30)</f>
        <v>704200</v>
      </c>
      <c r="J26" s="431">
        <f>SUM(J27:J30)</f>
        <v>4117080</v>
      </c>
      <c r="K26" s="403">
        <f t="shared" si="1"/>
        <v>44.88668594310851</v>
      </c>
      <c r="L26" s="403">
        <f t="shared" si="1"/>
        <v>89.769779984366366</v>
      </c>
    </row>
    <row r="27" spans="1:12" ht="18.95" customHeight="1" x14ac:dyDescent="0.2">
      <c r="A27" s="404" t="s">
        <v>321</v>
      </c>
      <c r="B27" s="428"/>
      <c r="C27" s="429"/>
      <c r="D27" s="437"/>
      <c r="E27" s="438">
        <v>632001</v>
      </c>
      <c r="F27" s="439" t="s">
        <v>372</v>
      </c>
      <c r="G27" s="436">
        <v>551075</v>
      </c>
      <c r="H27" s="436">
        <v>275024</v>
      </c>
      <c r="I27" s="436">
        <v>42826</v>
      </c>
      <c r="J27" s="436">
        <v>314438</v>
      </c>
      <c r="K27" s="411">
        <f t="shared" si="1"/>
        <v>57.059021004400492</v>
      </c>
      <c r="L27" s="411">
        <f t="shared" si="1"/>
        <v>114.33111292105416</v>
      </c>
    </row>
    <row r="28" spans="1:12" ht="18.95" customHeight="1" x14ac:dyDescent="0.2">
      <c r="A28" s="404" t="s">
        <v>321</v>
      </c>
      <c r="B28" s="428"/>
      <c r="C28" s="429"/>
      <c r="D28" s="437"/>
      <c r="E28" s="438">
        <v>632002</v>
      </c>
      <c r="F28" s="439" t="s">
        <v>373</v>
      </c>
      <c r="G28" s="436">
        <v>60030</v>
      </c>
      <c r="H28" s="436">
        <v>27500</v>
      </c>
      <c r="I28" s="436">
        <v>5404</v>
      </c>
      <c r="J28" s="436">
        <v>27867</v>
      </c>
      <c r="K28" s="411">
        <f t="shared" si="1"/>
        <v>46.421789105447274</v>
      </c>
      <c r="L28" s="411">
        <f t="shared" si="1"/>
        <v>101.33454545454545</v>
      </c>
    </row>
    <row r="29" spans="1:12" ht="18.95" customHeight="1" x14ac:dyDescent="0.2">
      <c r="A29" s="404" t="s">
        <v>321</v>
      </c>
      <c r="B29" s="428"/>
      <c r="C29" s="429"/>
      <c r="D29" s="437"/>
      <c r="E29" s="438">
        <v>632003</v>
      </c>
      <c r="F29" s="440" t="s">
        <v>374</v>
      </c>
      <c r="G29" s="436">
        <v>6641058</v>
      </c>
      <c r="H29" s="436">
        <v>3329741</v>
      </c>
      <c r="I29" s="436">
        <v>508361</v>
      </c>
      <c r="J29" s="436">
        <v>3033592</v>
      </c>
      <c r="K29" s="411">
        <f t="shared" si="1"/>
        <v>45.679348079778855</v>
      </c>
      <c r="L29" s="411">
        <f t="shared" si="1"/>
        <v>91.105944876793714</v>
      </c>
    </row>
    <row r="30" spans="1:12" ht="18.95" customHeight="1" x14ac:dyDescent="0.2">
      <c r="A30" s="404" t="s">
        <v>321</v>
      </c>
      <c r="B30" s="428"/>
      <c r="C30" s="429"/>
      <c r="D30" s="437"/>
      <c r="E30" s="438">
        <v>632004</v>
      </c>
      <c r="F30" s="440" t="s">
        <v>375</v>
      </c>
      <c r="G30" s="436">
        <v>1920000</v>
      </c>
      <c r="H30" s="436">
        <v>954000</v>
      </c>
      <c r="I30" s="436">
        <v>147609</v>
      </c>
      <c r="J30" s="436">
        <v>741183</v>
      </c>
      <c r="K30" s="411">
        <f t="shared" si="1"/>
        <v>38.603281250000002</v>
      </c>
      <c r="L30" s="411">
        <f t="shared" si="1"/>
        <v>77.692138364779879</v>
      </c>
    </row>
    <row r="31" spans="1:12" ht="18.95" customHeight="1" x14ac:dyDescent="0.2">
      <c r="A31" s="398" t="s">
        <v>321</v>
      </c>
      <c r="B31" s="428"/>
      <c r="C31" s="429"/>
      <c r="D31" s="399" t="s">
        <v>376</v>
      </c>
      <c r="E31" s="430"/>
      <c r="F31" s="401" t="s">
        <v>377</v>
      </c>
      <c r="G31" s="431">
        <f>SUM(G32:G40)</f>
        <v>780633</v>
      </c>
      <c r="H31" s="431">
        <f>SUM(H32:H40)</f>
        <v>265135</v>
      </c>
      <c r="I31" s="431">
        <f>SUM(I32:I40)</f>
        <v>23129</v>
      </c>
      <c r="J31" s="431">
        <f>SUM(J32:J40)</f>
        <v>270018</v>
      </c>
      <c r="K31" s="403">
        <f t="shared" si="1"/>
        <v>34.589621499475427</v>
      </c>
      <c r="L31" s="403">
        <f t="shared" si="1"/>
        <v>101.84170328323307</v>
      </c>
    </row>
    <row r="32" spans="1:12" ht="18.95" customHeight="1" x14ac:dyDescent="0.2">
      <c r="A32" s="404" t="s">
        <v>321</v>
      </c>
      <c r="B32" s="428"/>
      <c r="C32" s="429"/>
      <c r="D32" s="441"/>
      <c r="E32" s="442" t="s">
        <v>378</v>
      </c>
      <c r="F32" s="443" t="s">
        <v>379</v>
      </c>
      <c r="G32" s="444">
        <v>23300</v>
      </c>
      <c r="H32" s="444">
        <v>8470</v>
      </c>
      <c r="I32" s="444">
        <v>4060</v>
      </c>
      <c r="J32" s="444">
        <v>26622</v>
      </c>
      <c r="K32" s="411">
        <f t="shared" si="1"/>
        <v>114.25751072961374</v>
      </c>
      <c r="L32" s="411">
        <f t="shared" si="1"/>
        <v>314.30932703659977</v>
      </c>
    </row>
    <row r="33" spans="1:12" ht="18.95" customHeight="1" x14ac:dyDescent="0.2">
      <c r="A33" s="404" t="s">
        <v>321</v>
      </c>
      <c r="B33" s="428"/>
      <c r="C33" s="429"/>
      <c r="D33" s="441"/>
      <c r="E33" s="442" t="s">
        <v>380</v>
      </c>
      <c r="F33" s="443" t="s">
        <v>381</v>
      </c>
      <c r="G33" s="444">
        <v>170000</v>
      </c>
      <c r="H33" s="444">
        <v>55000</v>
      </c>
      <c r="I33" s="444">
        <v>0</v>
      </c>
      <c r="J33" s="444">
        <v>11595</v>
      </c>
      <c r="K33" s="411">
        <f t="shared" si="1"/>
        <v>6.8205882352941174</v>
      </c>
      <c r="L33" s="411">
        <f t="shared" si="1"/>
        <v>21.081818181818182</v>
      </c>
    </row>
    <row r="34" spans="1:12" ht="18.95" customHeight="1" x14ac:dyDescent="0.2">
      <c r="A34" s="404" t="s">
        <v>321</v>
      </c>
      <c r="B34" s="428"/>
      <c r="C34" s="429"/>
      <c r="D34" s="441"/>
      <c r="E34" s="442" t="s">
        <v>382</v>
      </c>
      <c r="F34" s="443" t="s">
        <v>383</v>
      </c>
      <c r="G34" s="444">
        <v>1000</v>
      </c>
      <c r="H34" s="444">
        <v>250</v>
      </c>
      <c r="I34" s="444">
        <v>0</v>
      </c>
      <c r="J34" s="444">
        <v>0</v>
      </c>
      <c r="K34" s="411">
        <f t="shared" si="1"/>
        <v>0</v>
      </c>
      <c r="L34" s="411">
        <f t="shared" si="1"/>
        <v>0</v>
      </c>
    </row>
    <row r="35" spans="1:12" ht="18.95" customHeight="1" x14ac:dyDescent="0.2">
      <c r="A35" s="404" t="s">
        <v>321</v>
      </c>
      <c r="B35" s="428"/>
      <c r="C35" s="429"/>
      <c r="D35" s="441"/>
      <c r="E35" s="442" t="s">
        <v>384</v>
      </c>
      <c r="F35" s="443" t="s">
        <v>385</v>
      </c>
      <c r="G35" s="444">
        <v>17452</v>
      </c>
      <c r="H35" s="444">
        <v>6125</v>
      </c>
      <c r="I35" s="444">
        <v>92</v>
      </c>
      <c r="J35" s="444">
        <v>60394</v>
      </c>
      <c r="K35" s="411">
        <f t="shared" si="1"/>
        <v>346.05775842310334</v>
      </c>
      <c r="L35" s="411">
        <f t="shared" si="1"/>
        <v>986.02448979591838</v>
      </c>
    </row>
    <row r="36" spans="1:12" ht="18.95" customHeight="1" x14ac:dyDescent="0.2">
      <c r="A36" s="404" t="s">
        <v>321</v>
      </c>
      <c r="B36" s="428"/>
      <c r="C36" s="429"/>
      <c r="D36" s="441"/>
      <c r="E36" s="442" t="s">
        <v>386</v>
      </c>
      <c r="F36" s="443" t="s">
        <v>387</v>
      </c>
      <c r="G36" s="444">
        <v>491929</v>
      </c>
      <c r="H36" s="444">
        <v>169670</v>
      </c>
      <c r="I36" s="444">
        <v>17467</v>
      </c>
      <c r="J36" s="444">
        <v>158438</v>
      </c>
      <c r="K36" s="411">
        <f t="shared" si="1"/>
        <v>32.20749335778131</v>
      </c>
      <c r="L36" s="411">
        <f t="shared" si="1"/>
        <v>93.380090764425063</v>
      </c>
    </row>
    <row r="37" spans="1:12" ht="18.95" customHeight="1" x14ac:dyDescent="0.2">
      <c r="A37" s="404" t="s">
        <v>321</v>
      </c>
      <c r="B37" s="428"/>
      <c r="C37" s="429"/>
      <c r="D37" s="441"/>
      <c r="E37" s="442" t="s">
        <v>388</v>
      </c>
      <c r="F37" s="443" t="s">
        <v>389</v>
      </c>
      <c r="G37" s="444">
        <v>15830</v>
      </c>
      <c r="H37" s="444">
        <v>5900</v>
      </c>
      <c r="I37" s="444">
        <v>57</v>
      </c>
      <c r="J37" s="444">
        <v>1062</v>
      </c>
      <c r="K37" s="411">
        <f t="shared" si="1"/>
        <v>6.7087807959570434</v>
      </c>
      <c r="L37" s="411">
        <f t="shared" si="1"/>
        <v>18</v>
      </c>
    </row>
    <row r="38" spans="1:12" ht="18.95" customHeight="1" x14ac:dyDescent="0.2">
      <c r="A38" s="404" t="s">
        <v>321</v>
      </c>
      <c r="B38" s="428"/>
      <c r="C38" s="429"/>
      <c r="D38" s="441"/>
      <c r="E38" s="442" t="s">
        <v>390</v>
      </c>
      <c r="F38" s="443" t="s">
        <v>391</v>
      </c>
      <c r="G38" s="444">
        <v>5622</v>
      </c>
      <c r="H38" s="444">
        <v>1500</v>
      </c>
      <c r="I38" s="444">
        <v>0</v>
      </c>
      <c r="J38" s="444">
        <v>521</v>
      </c>
      <c r="K38" s="411">
        <f t="shared" si="1"/>
        <v>9.2671647100675916</v>
      </c>
      <c r="L38" s="411">
        <f t="shared" si="1"/>
        <v>34.733333333333334</v>
      </c>
    </row>
    <row r="39" spans="1:12" ht="18.95" customHeight="1" x14ac:dyDescent="0.2">
      <c r="A39" s="404" t="s">
        <v>321</v>
      </c>
      <c r="B39" s="428"/>
      <c r="C39" s="429"/>
      <c r="D39" s="441"/>
      <c r="E39" s="442" t="s">
        <v>392</v>
      </c>
      <c r="F39" s="443" t="s">
        <v>393</v>
      </c>
      <c r="G39" s="444">
        <v>35000</v>
      </c>
      <c r="H39" s="444">
        <v>10000</v>
      </c>
      <c r="I39" s="444">
        <v>0</v>
      </c>
      <c r="J39" s="444">
        <v>1979</v>
      </c>
      <c r="K39" s="411">
        <f t="shared" si="1"/>
        <v>5.6542857142857148</v>
      </c>
      <c r="L39" s="411">
        <f t="shared" si="1"/>
        <v>19.79</v>
      </c>
    </row>
    <row r="40" spans="1:12" ht="18.95" customHeight="1" x14ac:dyDescent="0.2">
      <c r="A40" s="404" t="s">
        <v>321</v>
      </c>
      <c r="B40" s="428"/>
      <c r="C40" s="429"/>
      <c r="D40" s="441"/>
      <c r="E40" s="442" t="s">
        <v>394</v>
      </c>
      <c r="F40" s="443" t="s">
        <v>395</v>
      </c>
      <c r="G40" s="444">
        <v>20500</v>
      </c>
      <c r="H40" s="444">
        <v>8220</v>
      </c>
      <c r="I40" s="444">
        <v>1453</v>
      </c>
      <c r="J40" s="444">
        <v>9407</v>
      </c>
      <c r="K40" s="411">
        <f t="shared" si="1"/>
        <v>45.887804878048783</v>
      </c>
      <c r="L40" s="411">
        <f t="shared" si="1"/>
        <v>114.4403892944039</v>
      </c>
    </row>
    <row r="41" spans="1:12" ht="18.95" customHeight="1" x14ac:dyDescent="0.2">
      <c r="A41" s="398" t="s">
        <v>321</v>
      </c>
      <c r="B41" s="428"/>
      <c r="C41" s="429"/>
      <c r="D41" s="399" t="s">
        <v>396</v>
      </c>
      <c r="E41" s="430"/>
      <c r="F41" s="401" t="s">
        <v>397</v>
      </c>
      <c r="G41" s="431">
        <f>SUM(G42:G46)</f>
        <v>122934</v>
      </c>
      <c r="H41" s="431">
        <f>SUM(H42:H46)</f>
        <v>62302</v>
      </c>
      <c r="I41" s="431">
        <f>SUM(I42:I46)</f>
        <v>10116</v>
      </c>
      <c r="J41" s="431">
        <f>SUM(J42:J46)</f>
        <v>59443</v>
      </c>
      <c r="K41" s="403">
        <f t="shared" si="1"/>
        <v>48.353588104185988</v>
      </c>
      <c r="L41" s="403">
        <f t="shared" si="1"/>
        <v>95.411062245192767</v>
      </c>
    </row>
    <row r="42" spans="1:12" ht="18.95" customHeight="1" x14ac:dyDescent="0.2">
      <c r="A42" s="404" t="s">
        <v>321</v>
      </c>
      <c r="B42" s="428"/>
      <c r="C42" s="429"/>
      <c r="D42" s="437"/>
      <c r="E42" s="438">
        <v>634001</v>
      </c>
      <c r="F42" s="445" t="s">
        <v>398</v>
      </c>
      <c r="G42" s="436">
        <v>68167</v>
      </c>
      <c r="H42" s="436">
        <v>33140</v>
      </c>
      <c r="I42" s="436">
        <v>7443</v>
      </c>
      <c r="J42" s="436">
        <v>33224</v>
      </c>
      <c r="K42" s="411">
        <f t="shared" si="1"/>
        <v>48.739125970044157</v>
      </c>
      <c r="L42" s="411">
        <f t="shared" si="1"/>
        <v>100.25347012673507</v>
      </c>
    </row>
    <row r="43" spans="1:12" ht="18.95" customHeight="1" x14ac:dyDescent="0.2">
      <c r="A43" s="404" t="s">
        <v>321</v>
      </c>
      <c r="B43" s="428"/>
      <c r="C43" s="429"/>
      <c r="D43" s="437"/>
      <c r="E43" s="438">
        <v>634002</v>
      </c>
      <c r="F43" s="445" t="s">
        <v>399</v>
      </c>
      <c r="G43" s="436">
        <v>28911</v>
      </c>
      <c r="H43" s="436">
        <v>16006</v>
      </c>
      <c r="I43" s="436">
        <v>2371</v>
      </c>
      <c r="J43" s="436">
        <v>15197</v>
      </c>
      <c r="K43" s="411">
        <f t="shared" si="1"/>
        <v>52.564767735464017</v>
      </c>
      <c r="L43" s="411">
        <f t="shared" si="1"/>
        <v>94.945645382981382</v>
      </c>
    </row>
    <row r="44" spans="1:12" ht="18.95" customHeight="1" x14ac:dyDescent="0.2">
      <c r="A44" s="404" t="s">
        <v>321</v>
      </c>
      <c r="B44" s="428"/>
      <c r="C44" s="429"/>
      <c r="D44" s="446"/>
      <c r="E44" s="447" t="s">
        <v>400</v>
      </c>
      <c r="F44" s="443" t="s">
        <v>401</v>
      </c>
      <c r="G44" s="436">
        <v>4156</v>
      </c>
      <c r="H44" s="436">
        <v>4156</v>
      </c>
      <c r="I44" s="436">
        <v>0</v>
      </c>
      <c r="J44" s="436">
        <v>3501</v>
      </c>
      <c r="K44" s="411">
        <f t="shared" si="1"/>
        <v>84.239653512993257</v>
      </c>
      <c r="L44" s="411">
        <f t="shared" si="1"/>
        <v>84.239653512993257</v>
      </c>
    </row>
    <row r="45" spans="1:12" ht="18.95" customHeight="1" x14ac:dyDescent="0.2">
      <c r="A45" s="404" t="s">
        <v>321</v>
      </c>
      <c r="B45" s="428"/>
      <c r="C45" s="429"/>
      <c r="D45" s="446"/>
      <c r="E45" s="438">
        <v>634004</v>
      </c>
      <c r="F45" s="448" t="s">
        <v>402</v>
      </c>
      <c r="G45" s="436">
        <v>20000</v>
      </c>
      <c r="H45" s="436">
        <v>8000</v>
      </c>
      <c r="I45" s="436">
        <v>240</v>
      </c>
      <c r="J45" s="436">
        <v>6194</v>
      </c>
      <c r="K45" s="411">
        <f t="shared" si="1"/>
        <v>30.97</v>
      </c>
      <c r="L45" s="411">
        <f t="shared" si="1"/>
        <v>77.424999999999997</v>
      </c>
    </row>
    <row r="46" spans="1:12" ht="18.95" customHeight="1" x14ac:dyDescent="0.2">
      <c r="A46" s="404" t="s">
        <v>321</v>
      </c>
      <c r="B46" s="428"/>
      <c r="C46" s="429"/>
      <c r="D46" s="446"/>
      <c r="E46" s="438">
        <v>634005</v>
      </c>
      <c r="F46" s="448" t="s">
        <v>403</v>
      </c>
      <c r="G46" s="436">
        <v>1700</v>
      </c>
      <c r="H46" s="436">
        <v>1000</v>
      </c>
      <c r="I46" s="436">
        <v>62</v>
      </c>
      <c r="J46" s="436">
        <v>1327</v>
      </c>
      <c r="K46" s="411">
        <f t="shared" si="1"/>
        <v>78.058823529411768</v>
      </c>
      <c r="L46" s="411">
        <f t="shared" si="1"/>
        <v>132.69999999999999</v>
      </c>
    </row>
    <row r="47" spans="1:12" ht="18.95" customHeight="1" x14ac:dyDescent="0.2">
      <c r="A47" s="398" t="s">
        <v>321</v>
      </c>
      <c r="B47" s="428"/>
      <c r="C47" s="429"/>
      <c r="D47" s="399" t="s">
        <v>404</v>
      </c>
      <c r="E47" s="449"/>
      <c r="F47" s="401" t="s">
        <v>405</v>
      </c>
      <c r="G47" s="431">
        <f>SUM(G48:G52)</f>
        <v>9603391</v>
      </c>
      <c r="H47" s="431">
        <f>SUM(H48:H52)</f>
        <v>5520839</v>
      </c>
      <c r="I47" s="431">
        <f>SUM(I48:I52)</f>
        <v>461901</v>
      </c>
      <c r="J47" s="431">
        <f>SUM(J48:J52)</f>
        <v>4857578</v>
      </c>
      <c r="K47" s="403">
        <f t="shared" si="1"/>
        <v>50.581903829595184</v>
      </c>
      <c r="L47" s="403">
        <f t="shared" si="1"/>
        <v>87.986228180173342</v>
      </c>
    </row>
    <row r="48" spans="1:12" ht="18.95" customHeight="1" x14ac:dyDescent="0.2">
      <c r="A48" s="404" t="s">
        <v>321</v>
      </c>
      <c r="B48" s="428"/>
      <c r="C48" s="429"/>
      <c r="D48" s="437"/>
      <c r="E48" s="438">
        <v>635001</v>
      </c>
      <c r="F48" s="448" t="s">
        <v>406</v>
      </c>
      <c r="G48" s="436">
        <v>16500</v>
      </c>
      <c r="H48" s="436">
        <v>7630</v>
      </c>
      <c r="I48" s="436">
        <v>2427</v>
      </c>
      <c r="J48" s="436">
        <v>8631</v>
      </c>
      <c r="K48" s="450">
        <f t="shared" si="1"/>
        <v>52.309090909090905</v>
      </c>
      <c r="L48" s="450">
        <f t="shared" si="1"/>
        <v>113.11926605504587</v>
      </c>
    </row>
    <row r="49" spans="1:12" ht="18.95" customHeight="1" x14ac:dyDescent="0.2">
      <c r="A49" s="404" t="s">
        <v>321</v>
      </c>
      <c r="B49" s="428"/>
      <c r="C49" s="429"/>
      <c r="D49" s="437"/>
      <c r="E49" s="438">
        <v>635002</v>
      </c>
      <c r="F49" s="448" t="s">
        <v>407</v>
      </c>
      <c r="G49" s="436">
        <v>9399640</v>
      </c>
      <c r="H49" s="436">
        <v>5428847</v>
      </c>
      <c r="I49" s="436">
        <v>450830</v>
      </c>
      <c r="J49" s="436">
        <v>4798009</v>
      </c>
      <c r="K49" s="450">
        <f t="shared" si="1"/>
        <v>51.044603835891586</v>
      </c>
      <c r="L49" s="450">
        <f t="shared" si="1"/>
        <v>88.379889873485112</v>
      </c>
    </row>
    <row r="50" spans="1:12" ht="18.95" customHeight="1" x14ac:dyDescent="0.2">
      <c r="A50" s="404" t="s">
        <v>321</v>
      </c>
      <c r="B50" s="428"/>
      <c r="C50" s="429"/>
      <c r="D50" s="437"/>
      <c r="E50" s="438">
        <v>635003</v>
      </c>
      <c r="F50" s="448" t="s">
        <v>408</v>
      </c>
      <c r="G50" s="436">
        <v>6100</v>
      </c>
      <c r="H50" s="436">
        <v>3042</v>
      </c>
      <c r="I50" s="436">
        <v>0</v>
      </c>
      <c r="J50" s="436">
        <v>763</v>
      </c>
      <c r="K50" s="450">
        <f t="shared" si="1"/>
        <v>12.508196721311476</v>
      </c>
      <c r="L50" s="450">
        <f t="shared" si="1"/>
        <v>25.08218277449047</v>
      </c>
    </row>
    <row r="51" spans="1:12" ht="18.95" customHeight="1" x14ac:dyDescent="0.2">
      <c r="A51" s="404" t="s">
        <v>321</v>
      </c>
      <c r="B51" s="428"/>
      <c r="C51" s="429"/>
      <c r="D51" s="437"/>
      <c r="E51" s="438">
        <v>635004</v>
      </c>
      <c r="F51" s="448" t="s">
        <v>409</v>
      </c>
      <c r="G51" s="436">
        <v>103690</v>
      </c>
      <c r="H51" s="436">
        <v>45130</v>
      </c>
      <c r="I51" s="436">
        <v>5248</v>
      </c>
      <c r="J51" s="436">
        <v>22306</v>
      </c>
      <c r="K51" s="450">
        <f t="shared" si="1"/>
        <v>21.512199826405631</v>
      </c>
      <c r="L51" s="450">
        <f t="shared" si="1"/>
        <v>49.426102370928426</v>
      </c>
    </row>
    <row r="52" spans="1:12" ht="18.95" customHeight="1" x14ac:dyDescent="0.2">
      <c r="A52" s="404" t="s">
        <v>321</v>
      </c>
      <c r="B52" s="428"/>
      <c r="C52" s="429"/>
      <c r="D52" s="437"/>
      <c r="E52" s="438">
        <v>635006</v>
      </c>
      <c r="F52" s="445" t="s">
        <v>410</v>
      </c>
      <c r="G52" s="436">
        <v>77461</v>
      </c>
      <c r="H52" s="436">
        <v>36190</v>
      </c>
      <c r="I52" s="436">
        <v>3396</v>
      </c>
      <c r="J52" s="436">
        <v>27869</v>
      </c>
      <c r="K52" s="450">
        <f t="shared" si="1"/>
        <v>35.978105110959063</v>
      </c>
      <c r="L52" s="450">
        <f t="shared" si="1"/>
        <v>77.007460624481908</v>
      </c>
    </row>
    <row r="53" spans="1:12" ht="18.95" customHeight="1" x14ac:dyDescent="0.2">
      <c r="A53" s="398" t="s">
        <v>321</v>
      </c>
      <c r="B53" s="428"/>
      <c r="C53" s="429"/>
      <c r="D53" s="399" t="s">
        <v>411</v>
      </c>
      <c r="E53" s="430"/>
      <c r="F53" s="401" t="s">
        <v>412</v>
      </c>
      <c r="G53" s="431">
        <f>SUM(G54:G56)</f>
        <v>543628</v>
      </c>
      <c r="H53" s="431">
        <f>SUM(H54:H56)</f>
        <v>273814</v>
      </c>
      <c r="I53" s="431">
        <f>SUM(I54:I56)</f>
        <v>10808</v>
      </c>
      <c r="J53" s="431">
        <f>SUM(J54:J56)</f>
        <v>270359</v>
      </c>
      <c r="K53" s="403">
        <f t="shared" si="1"/>
        <v>49.732353741897036</v>
      </c>
      <c r="L53" s="403">
        <f t="shared" si="1"/>
        <v>98.738194540819677</v>
      </c>
    </row>
    <row r="54" spans="1:12" ht="18.95" customHeight="1" x14ac:dyDescent="0.2">
      <c r="A54" s="404" t="s">
        <v>321</v>
      </c>
      <c r="B54" s="428"/>
      <c r="C54" s="429"/>
      <c r="D54" s="451"/>
      <c r="E54" s="438">
        <v>636001</v>
      </c>
      <c r="F54" s="452" t="s">
        <v>413</v>
      </c>
      <c r="G54" s="436">
        <v>541000</v>
      </c>
      <c r="H54" s="436">
        <v>272500</v>
      </c>
      <c r="I54" s="436">
        <v>10705</v>
      </c>
      <c r="J54" s="436">
        <v>269632</v>
      </c>
      <c r="K54" s="411">
        <f t="shared" si="1"/>
        <v>49.839556377079482</v>
      </c>
      <c r="L54" s="411">
        <f t="shared" si="1"/>
        <v>98.947522935779816</v>
      </c>
    </row>
    <row r="55" spans="1:12" ht="18" customHeight="1" x14ac:dyDescent="0.2">
      <c r="A55" s="404" t="s">
        <v>321</v>
      </c>
      <c r="B55" s="428"/>
      <c r="C55" s="429"/>
      <c r="D55" s="451"/>
      <c r="E55" s="438">
        <v>636002</v>
      </c>
      <c r="F55" s="452" t="s">
        <v>414</v>
      </c>
      <c r="G55" s="436">
        <v>2628</v>
      </c>
      <c r="H55" s="436">
        <v>1314</v>
      </c>
      <c r="I55" s="436">
        <v>103</v>
      </c>
      <c r="J55" s="436">
        <v>727</v>
      </c>
      <c r="K55" s="411">
        <f t="shared" si="1"/>
        <v>27.663622526636228</v>
      </c>
      <c r="L55" s="411">
        <f t="shared" si="1"/>
        <v>55.327245053272456</v>
      </c>
    </row>
    <row r="56" spans="1:12" s="461" customFormat="1" ht="21" hidden="1" customHeight="1" x14ac:dyDescent="0.2">
      <c r="A56" s="453" t="s">
        <v>321</v>
      </c>
      <c r="B56" s="454"/>
      <c r="C56" s="455"/>
      <c r="D56" s="456"/>
      <c r="E56" s="457">
        <v>636005</v>
      </c>
      <c r="F56" s="458" t="s">
        <v>415</v>
      </c>
      <c r="G56" s="459">
        <v>0</v>
      </c>
      <c r="H56" s="436">
        <v>0</v>
      </c>
      <c r="I56" s="436">
        <v>0</v>
      </c>
      <c r="J56" s="436">
        <v>0</v>
      </c>
      <c r="K56" s="460">
        <v>0</v>
      </c>
      <c r="L56" s="460">
        <v>0</v>
      </c>
    </row>
    <row r="57" spans="1:12" ht="18.95" customHeight="1" x14ac:dyDescent="0.2">
      <c r="A57" s="398" t="s">
        <v>321</v>
      </c>
      <c r="B57" s="428"/>
      <c r="C57" s="429"/>
      <c r="D57" s="399" t="s">
        <v>416</v>
      </c>
      <c r="E57" s="430"/>
      <c r="F57" s="401" t="s">
        <v>417</v>
      </c>
      <c r="G57" s="431">
        <f>SUM(G58:G77)</f>
        <v>2827523</v>
      </c>
      <c r="H57" s="431">
        <f>SUM(H58:H77)</f>
        <v>1430672</v>
      </c>
      <c r="I57" s="431">
        <f>SUM(I58:I77)</f>
        <v>276918</v>
      </c>
      <c r="J57" s="431">
        <f>SUM(J58:J77)</f>
        <v>1367416</v>
      </c>
      <c r="K57" s="403">
        <f t="shared" ref="K57:L72" si="2">SUM($J57/G57)*100</f>
        <v>48.360915189726136</v>
      </c>
      <c r="L57" s="403">
        <f t="shared" si="2"/>
        <v>95.578581254123947</v>
      </c>
    </row>
    <row r="58" spans="1:12" ht="18.95" customHeight="1" x14ac:dyDescent="0.2">
      <c r="A58" s="404" t="s">
        <v>321</v>
      </c>
      <c r="B58" s="428"/>
      <c r="C58" s="429"/>
      <c r="D58" s="441"/>
      <c r="E58" s="442" t="s">
        <v>418</v>
      </c>
      <c r="F58" s="443" t="s">
        <v>419</v>
      </c>
      <c r="G58" s="436">
        <v>60100</v>
      </c>
      <c r="H58" s="436">
        <v>28100</v>
      </c>
      <c r="I58" s="436">
        <v>5576</v>
      </c>
      <c r="J58" s="436">
        <v>21704</v>
      </c>
      <c r="K58" s="450">
        <f t="shared" si="2"/>
        <v>36.113144758735437</v>
      </c>
      <c r="L58" s="450">
        <f t="shared" si="2"/>
        <v>77.238434163701058</v>
      </c>
    </row>
    <row r="59" spans="1:12" ht="18.95" customHeight="1" x14ac:dyDescent="0.2">
      <c r="A59" s="404" t="s">
        <v>321</v>
      </c>
      <c r="B59" s="428"/>
      <c r="C59" s="429"/>
      <c r="D59" s="441"/>
      <c r="E59" s="442" t="s">
        <v>420</v>
      </c>
      <c r="F59" s="443" t="s">
        <v>421</v>
      </c>
      <c r="G59" s="436">
        <v>4250</v>
      </c>
      <c r="H59" s="436">
        <v>2875</v>
      </c>
      <c r="I59" s="436">
        <v>516</v>
      </c>
      <c r="J59" s="436">
        <v>4146</v>
      </c>
      <c r="K59" s="450">
        <f t="shared" si="2"/>
        <v>97.552941176470583</v>
      </c>
      <c r="L59" s="450">
        <f t="shared" si="2"/>
        <v>144.2086956521739</v>
      </c>
    </row>
    <row r="60" spans="1:12" ht="18.95" customHeight="1" x14ac:dyDescent="0.2">
      <c r="A60" s="404" t="s">
        <v>321</v>
      </c>
      <c r="B60" s="428"/>
      <c r="C60" s="429"/>
      <c r="D60" s="441"/>
      <c r="E60" s="442" t="s">
        <v>422</v>
      </c>
      <c r="F60" s="443" t="s">
        <v>423</v>
      </c>
      <c r="G60" s="436">
        <v>486203</v>
      </c>
      <c r="H60" s="436">
        <v>224657</v>
      </c>
      <c r="I60" s="436">
        <v>54215</v>
      </c>
      <c r="J60" s="436">
        <v>198209</v>
      </c>
      <c r="K60" s="450">
        <f t="shared" si="2"/>
        <v>40.766716782907551</v>
      </c>
      <c r="L60" s="450">
        <f t="shared" si="2"/>
        <v>88.227386638297489</v>
      </c>
    </row>
    <row r="61" spans="1:12" ht="18.95" customHeight="1" x14ac:dyDescent="0.2">
      <c r="A61" s="404" t="s">
        <v>321</v>
      </c>
      <c r="B61" s="428"/>
      <c r="C61" s="429"/>
      <c r="D61" s="441"/>
      <c r="E61" s="442" t="s">
        <v>424</v>
      </c>
      <c r="F61" s="443" t="s">
        <v>425</v>
      </c>
      <c r="G61" s="436">
        <v>285037</v>
      </c>
      <c r="H61" s="436">
        <v>139516</v>
      </c>
      <c r="I61" s="436">
        <v>21237</v>
      </c>
      <c r="J61" s="436">
        <v>131171</v>
      </c>
      <c r="K61" s="450">
        <f t="shared" si="2"/>
        <v>46.018937892273634</v>
      </c>
      <c r="L61" s="450">
        <f t="shared" si="2"/>
        <v>94.018607184839027</v>
      </c>
    </row>
    <row r="62" spans="1:12" ht="18.95" customHeight="1" x14ac:dyDescent="0.2">
      <c r="A62" s="404" t="s">
        <v>321</v>
      </c>
      <c r="B62" s="428"/>
      <c r="C62" s="429"/>
      <c r="D62" s="441"/>
      <c r="E62" s="442" t="s">
        <v>426</v>
      </c>
      <c r="F62" s="443" t="s">
        <v>366</v>
      </c>
      <c r="G62" s="436">
        <v>300</v>
      </c>
      <c r="H62" s="436">
        <v>140</v>
      </c>
      <c r="I62" s="436">
        <v>16</v>
      </c>
      <c r="J62" s="436">
        <v>25</v>
      </c>
      <c r="K62" s="450">
        <f t="shared" si="2"/>
        <v>8.3333333333333321</v>
      </c>
      <c r="L62" s="450">
        <f t="shared" si="2"/>
        <v>17.857142857142858</v>
      </c>
    </row>
    <row r="63" spans="1:12" s="467" customFormat="1" ht="18" hidden="1" customHeight="1" x14ac:dyDescent="0.2">
      <c r="A63" s="462" t="s">
        <v>321</v>
      </c>
      <c r="B63" s="463"/>
      <c r="C63" s="429"/>
      <c r="D63" s="464"/>
      <c r="E63" s="465" t="s">
        <v>427</v>
      </c>
      <c r="F63" s="466" t="s">
        <v>428</v>
      </c>
      <c r="G63" s="436">
        <v>0</v>
      </c>
      <c r="H63" s="436"/>
      <c r="I63" s="436"/>
      <c r="J63" s="436"/>
      <c r="K63" s="450" t="e">
        <f t="shared" si="2"/>
        <v>#DIV/0!</v>
      </c>
      <c r="L63" s="450" t="e">
        <f t="shared" si="2"/>
        <v>#DIV/0!</v>
      </c>
    </row>
    <row r="64" spans="1:12" ht="18.95" customHeight="1" x14ac:dyDescent="0.2">
      <c r="A64" s="404" t="s">
        <v>321</v>
      </c>
      <c r="B64" s="428"/>
      <c r="C64" s="429"/>
      <c r="D64" s="441"/>
      <c r="E64" s="442" t="s">
        <v>429</v>
      </c>
      <c r="F64" s="443" t="s">
        <v>430</v>
      </c>
      <c r="G64" s="436">
        <v>1719</v>
      </c>
      <c r="H64" s="436">
        <v>688</v>
      </c>
      <c r="I64" s="436">
        <v>10817</v>
      </c>
      <c r="J64" s="436">
        <v>14364</v>
      </c>
      <c r="K64" s="450">
        <f t="shared" si="2"/>
        <v>835.60209424083757</v>
      </c>
      <c r="L64" s="450">
        <f t="shared" si="2"/>
        <v>2087.7906976744184</v>
      </c>
    </row>
    <row r="65" spans="1:12" ht="18.95" customHeight="1" x14ac:dyDescent="0.2">
      <c r="A65" s="404" t="s">
        <v>321</v>
      </c>
      <c r="B65" s="428"/>
      <c r="C65" s="429"/>
      <c r="D65" s="441"/>
      <c r="E65" s="442" t="s">
        <v>431</v>
      </c>
      <c r="F65" s="443" t="s">
        <v>432</v>
      </c>
      <c r="G65" s="436">
        <v>1008220</v>
      </c>
      <c r="H65" s="436">
        <v>514400</v>
      </c>
      <c r="I65" s="436">
        <v>81237</v>
      </c>
      <c r="J65" s="436">
        <v>541717</v>
      </c>
      <c r="K65" s="450">
        <f t="shared" si="2"/>
        <v>53.730039078772485</v>
      </c>
      <c r="L65" s="450">
        <f t="shared" si="2"/>
        <v>105.31045878693624</v>
      </c>
    </row>
    <row r="66" spans="1:12" ht="18.95" customHeight="1" x14ac:dyDescent="0.2">
      <c r="A66" s="404" t="s">
        <v>321</v>
      </c>
      <c r="B66" s="428"/>
      <c r="C66" s="429"/>
      <c r="D66" s="441"/>
      <c r="E66" s="442" t="s">
        <v>433</v>
      </c>
      <c r="F66" s="443" t="s">
        <v>434</v>
      </c>
      <c r="G66" s="436">
        <v>470000</v>
      </c>
      <c r="H66" s="436">
        <v>242000</v>
      </c>
      <c r="I66" s="436">
        <v>27202</v>
      </c>
      <c r="J66" s="436">
        <v>201152</v>
      </c>
      <c r="K66" s="450">
        <f t="shared" si="2"/>
        <v>42.798297872340427</v>
      </c>
      <c r="L66" s="450">
        <f t="shared" si="2"/>
        <v>83.120661157024784</v>
      </c>
    </row>
    <row r="67" spans="1:12" ht="18.95" customHeight="1" x14ac:dyDescent="0.2">
      <c r="A67" s="404" t="s">
        <v>321</v>
      </c>
      <c r="B67" s="428"/>
      <c r="C67" s="429"/>
      <c r="D67" s="441"/>
      <c r="E67" s="442" t="s">
        <v>435</v>
      </c>
      <c r="F67" s="443" t="s">
        <v>436</v>
      </c>
      <c r="G67" s="436">
        <v>58000</v>
      </c>
      <c r="H67" s="436">
        <v>35000</v>
      </c>
      <c r="I67" s="436">
        <v>0</v>
      </c>
      <c r="J67" s="436">
        <v>7057</v>
      </c>
      <c r="K67" s="450">
        <f t="shared" si="2"/>
        <v>12.167241379310346</v>
      </c>
      <c r="L67" s="450">
        <f t="shared" si="2"/>
        <v>20.162857142857142</v>
      </c>
    </row>
    <row r="68" spans="1:12" ht="18.95" customHeight="1" x14ac:dyDescent="0.2">
      <c r="A68" s="404" t="s">
        <v>321</v>
      </c>
      <c r="B68" s="428"/>
      <c r="C68" s="429"/>
      <c r="D68" s="441"/>
      <c r="E68" s="442" t="s">
        <v>437</v>
      </c>
      <c r="F68" s="443" t="s">
        <v>438</v>
      </c>
      <c r="G68" s="436">
        <v>190698</v>
      </c>
      <c r="H68" s="468">
        <v>94800</v>
      </c>
      <c r="I68" s="468">
        <v>16668</v>
      </c>
      <c r="J68" s="468">
        <v>94179</v>
      </c>
      <c r="K68" s="450">
        <f t="shared" si="2"/>
        <v>49.386464462133844</v>
      </c>
      <c r="L68" s="450">
        <f t="shared" si="2"/>
        <v>99.344936708860772</v>
      </c>
    </row>
    <row r="69" spans="1:12" s="461" customFormat="1" ht="18.95" hidden="1" customHeight="1" x14ac:dyDescent="0.2">
      <c r="A69" s="453" t="s">
        <v>321</v>
      </c>
      <c r="B69" s="454"/>
      <c r="C69" s="455"/>
      <c r="D69" s="469"/>
      <c r="E69" s="470" t="s">
        <v>439</v>
      </c>
      <c r="F69" s="471" t="s">
        <v>440</v>
      </c>
      <c r="G69" s="459">
        <v>0</v>
      </c>
      <c r="H69" s="459">
        <v>0</v>
      </c>
      <c r="I69" s="459"/>
      <c r="J69" s="459"/>
      <c r="K69" s="450" t="e">
        <f t="shared" si="2"/>
        <v>#DIV/0!</v>
      </c>
      <c r="L69" s="450" t="e">
        <f t="shared" si="2"/>
        <v>#DIV/0!</v>
      </c>
    </row>
    <row r="70" spans="1:12" ht="18.95" customHeight="1" x14ac:dyDescent="0.2">
      <c r="A70" s="404" t="s">
        <v>321</v>
      </c>
      <c r="B70" s="428"/>
      <c r="C70" s="429"/>
      <c r="D70" s="441"/>
      <c r="E70" s="442" t="s">
        <v>441</v>
      </c>
      <c r="F70" s="443" t="s">
        <v>442</v>
      </c>
      <c r="G70" s="436">
        <v>2700</v>
      </c>
      <c r="H70" s="436">
        <v>1350</v>
      </c>
      <c r="I70" s="436">
        <v>669</v>
      </c>
      <c r="J70" s="436">
        <v>1635</v>
      </c>
      <c r="K70" s="450">
        <f t="shared" si="2"/>
        <v>60.55555555555555</v>
      </c>
      <c r="L70" s="450">
        <f t="shared" si="2"/>
        <v>121.1111111111111</v>
      </c>
    </row>
    <row r="71" spans="1:12" ht="18.95" customHeight="1" x14ac:dyDescent="0.2">
      <c r="A71" s="404" t="s">
        <v>321</v>
      </c>
      <c r="B71" s="428"/>
      <c r="C71" s="429"/>
      <c r="D71" s="441"/>
      <c r="E71" s="442" t="s">
        <v>443</v>
      </c>
      <c r="F71" s="443" t="s">
        <v>444</v>
      </c>
      <c r="G71" s="436">
        <v>82800</v>
      </c>
      <c r="H71" s="436">
        <v>41000</v>
      </c>
      <c r="I71" s="436">
        <v>19978</v>
      </c>
      <c r="J71" s="436">
        <v>39051</v>
      </c>
      <c r="K71" s="450">
        <f t="shared" si="2"/>
        <v>47.163043478260867</v>
      </c>
      <c r="L71" s="450">
        <f t="shared" si="2"/>
        <v>95.246341463414623</v>
      </c>
    </row>
    <row r="72" spans="1:12" ht="18.95" customHeight="1" x14ac:dyDescent="0.2">
      <c r="A72" s="404" t="s">
        <v>321</v>
      </c>
      <c r="B72" s="428"/>
      <c r="C72" s="429"/>
      <c r="D72" s="441"/>
      <c r="E72" s="442" t="s">
        <v>445</v>
      </c>
      <c r="F72" s="443" t="s">
        <v>446</v>
      </c>
      <c r="G72" s="436">
        <v>95000</v>
      </c>
      <c r="H72" s="436">
        <v>47500</v>
      </c>
      <c r="I72" s="436">
        <v>4666</v>
      </c>
      <c r="J72" s="436">
        <v>28249</v>
      </c>
      <c r="K72" s="450">
        <f t="shared" si="2"/>
        <v>29.735789473684211</v>
      </c>
      <c r="L72" s="450">
        <f t="shared" si="2"/>
        <v>59.471578947368421</v>
      </c>
    </row>
    <row r="73" spans="1:12" ht="18.95" customHeight="1" x14ac:dyDescent="0.2">
      <c r="A73" s="404" t="s">
        <v>447</v>
      </c>
      <c r="B73" s="428"/>
      <c r="C73" s="429"/>
      <c r="D73" s="441"/>
      <c r="E73" s="442" t="s">
        <v>448</v>
      </c>
      <c r="F73" s="443" t="s">
        <v>449</v>
      </c>
      <c r="G73" s="436">
        <v>0</v>
      </c>
      <c r="H73" s="436">
        <v>0</v>
      </c>
      <c r="I73" s="436">
        <v>0</v>
      </c>
      <c r="J73" s="436">
        <v>0</v>
      </c>
      <c r="K73" s="450">
        <v>0</v>
      </c>
      <c r="L73" s="450">
        <v>0</v>
      </c>
    </row>
    <row r="74" spans="1:12" ht="20.25" customHeight="1" x14ac:dyDescent="0.2">
      <c r="A74" s="404" t="s">
        <v>321</v>
      </c>
      <c r="B74" s="428"/>
      <c r="C74" s="429"/>
      <c r="D74" s="441"/>
      <c r="E74" s="442" t="s">
        <v>450</v>
      </c>
      <c r="F74" s="443" t="s">
        <v>451</v>
      </c>
      <c r="G74" s="436">
        <v>50000</v>
      </c>
      <c r="H74" s="436">
        <v>50000</v>
      </c>
      <c r="I74" s="436">
        <v>-1</v>
      </c>
      <c r="J74" s="436">
        <v>5324</v>
      </c>
      <c r="K74" s="450">
        <f>SUM($J74/G74)*100</f>
        <v>10.648</v>
      </c>
      <c r="L74" s="450">
        <v>0</v>
      </c>
    </row>
    <row r="75" spans="1:12" s="461" customFormat="1" ht="18.95" hidden="1" customHeight="1" x14ac:dyDescent="0.2">
      <c r="A75" s="453" t="s">
        <v>321</v>
      </c>
      <c r="B75" s="454"/>
      <c r="C75" s="455"/>
      <c r="D75" s="469"/>
      <c r="E75" s="470" t="s">
        <v>452</v>
      </c>
      <c r="F75" s="471" t="s">
        <v>453</v>
      </c>
      <c r="G75" s="459">
        <v>0</v>
      </c>
      <c r="H75" s="459">
        <v>0</v>
      </c>
      <c r="I75" s="459"/>
      <c r="J75" s="459"/>
      <c r="K75" s="450" t="e">
        <f>SUM($J75/G75)*100</f>
        <v>#DIV/0!</v>
      </c>
      <c r="L75" s="450" t="e">
        <f>SUM($J75/H75)*100</f>
        <v>#DIV/0!</v>
      </c>
    </row>
    <row r="76" spans="1:12" ht="18.75" customHeight="1" x14ac:dyDescent="0.2">
      <c r="A76" s="404" t="s">
        <v>321</v>
      </c>
      <c r="B76" s="428"/>
      <c r="C76" s="429"/>
      <c r="D76" s="441"/>
      <c r="E76" s="442" t="s">
        <v>454</v>
      </c>
      <c r="F76" s="443" t="s">
        <v>455</v>
      </c>
      <c r="G76" s="436">
        <v>0</v>
      </c>
      <c r="H76" s="436">
        <v>0</v>
      </c>
      <c r="I76" s="436">
        <v>34122</v>
      </c>
      <c r="J76" s="436">
        <v>39869</v>
      </c>
      <c r="K76" s="450">
        <v>0</v>
      </c>
      <c r="L76" s="450">
        <v>0</v>
      </c>
    </row>
    <row r="77" spans="1:12" ht="18.95" customHeight="1" x14ac:dyDescent="0.2">
      <c r="A77" s="404" t="s">
        <v>321</v>
      </c>
      <c r="B77" s="428"/>
      <c r="C77" s="429"/>
      <c r="D77" s="441"/>
      <c r="E77" s="442" t="s">
        <v>456</v>
      </c>
      <c r="F77" s="443" t="s">
        <v>457</v>
      </c>
      <c r="G77" s="436">
        <v>32496</v>
      </c>
      <c r="H77" s="436">
        <v>8646</v>
      </c>
      <c r="I77" s="436">
        <v>0</v>
      </c>
      <c r="J77" s="436">
        <v>39564</v>
      </c>
      <c r="K77" s="450">
        <f t="shared" ref="K77:L86" si="3">SUM($J77/G77)*100</f>
        <v>121.75036927621861</v>
      </c>
      <c r="L77" s="450">
        <f t="shared" si="3"/>
        <v>457.59888965995839</v>
      </c>
    </row>
    <row r="78" spans="1:12" ht="18.95" customHeight="1" x14ac:dyDescent="0.25">
      <c r="A78" s="391" t="s">
        <v>321</v>
      </c>
      <c r="B78" s="412"/>
      <c r="C78" s="425" t="s">
        <v>458</v>
      </c>
      <c r="D78" s="413"/>
      <c r="E78" s="426"/>
      <c r="F78" s="415" t="s">
        <v>459</v>
      </c>
      <c r="G78" s="472">
        <f>SUM(G79+G85)</f>
        <v>531482</v>
      </c>
      <c r="H78" s="472">
        <f>SUM(H79+H85)</f>
        <v>329332</v>
      </c>
      <c r="I78" s="472">
        <f>SUM(I79+I85)</f>
        <v>24692</v>
      </c>
      <c r="J78" s="472">
        <f>SUM(J79+J85)</f>
        <v>210932</v>
      </c>
      <c r="K78" s="397">
        <f t="shared" si="3"/>
        <v>39.687515287441535</v>
      </c>
      <c r="L78" s="397">
        <f t="shared" si="3"/>
        <v>64.048437443066575</v>
      </c>
    </row>
    <row r="79" spans="1:12" ht="18.95" customHeight="1" x14ac:dyDescent="0.2">
      <c r="A79" s="398" t="s">
        <v>321</v>
      </c>
      <c r="B79" s="428"/>
      <c r="C79" s="429"/>
      <c r="D79" s="399" t="s">
        <v>460</v>
      </c>
      <c r="E79" s="430"/>
      <c r="F79" s="401" t="s">
        <v>461</v>
      </c>
      <c r="G79" s="431">
        <f>SUM(G80:G84)</f>
        <v>491162</v>
      </c>
      <c r="H79" s="431">
        <f>SUM(H80:H84)</f>
        <v>289012</v>
      </c>
      <c r="I79" s="431">
        <f>SUM(I80:I84)</f>
        <v>24692</v>
      </c>
      <c r="J79" s="431">
        <f>SUM(J80:J84)</f>
        <v>176575</v>
      </c>
      <c r="K79" s="403">
        <f t="shared" si="3"/>
        <v>35.950460336915313</v>
      </c>
      <c r="L79" s="403">
        <f t="shared" si="3"/>
        <v>61.09607905554094</v>
      </c>
    </row>
    <row r="80" spans="1:12" ht="18.95" customHeight="1" x14ac:dyDescent="0.2">
      <c r="A80" s="404" t="s">
        <v>321</v>
      </c>
      <c r="B80" s="428"/>
      <c r="C80" s="429"/>
      <c r="D80" s="441"/>
      <c r="E80" s="442" t="s">
        <v>462</v>
      </c>
      <c r="F80" s="443" t="s">
        <v>463</v>
      </c>
      <c r="G80" s="436">
        <v>325018</v>
      </c>
      <c r="H80" s="468">
        <v>196720</v>
      </c>
      <c r="I80" s="468">
        <v>11929</v>
      </c>
      <c r="J80" s="468">
        <v>98425</v>
      </c>
      <c r="K80" s="411">
        <f t="shared" si="3"/>
        <v>30.282938175731804</v>
      </c>
      <c r="L80" s="411">
        <f t="shared" si="3"/>
        <v>50.033041886945917</v>
      </c>
    </row>
    <row r="81" spans="1:12" ht="18.95" customHeight="1" x14ac:dyDescent="0.2">
      <c r="A81" s="404" t="s">
        <v>321</v>
      </c>
      <c r="B81" s="428"/>
      <c r="C81" s="429"/>
      <c r="D81" s="441"/>
      <c r="E81" s="442" t="s">
        <v>464</v>
      </c>
      <c r="F81" s="443" t="s">
        <v>465</v>
      </c>
      <c r="G81" s="436">
        <v>57020</v>
      </c>
      <c r="H81" s="468">
        <v>30292</v>
      </c>
      <c r="I81" s="468">
        <v>5072</v>
      </c>
      <c r="J81" s="468">
        <v>25833</v>
      </c>
      <c r="K81" s="411">
        <f t="shared" si="3"/>
        <v>45.305156085584002</v>
      </c>
      <c r="L81" s="411">
        <f t="shared" si="3"/>
        <v>85.279941898851192</v>
      </c>
    </row>
    <row r="82" spans="1:12" ht="18.95" customHeight="1" x14ac:dyDescent="0.2">
      <c r="A82" s="404" t="s">
        <v>321</v>
      </c>
      <c r="B82" s="428"/>
      <c r="C82" s="429"/>
      <c r="D82" s="441"/>
      <c r="E82" s="442" t="s">
        <v>466</v>
      </c>
      <c r="F82" s="443" t="s">
        <v>467</v>
      </c>
      <c r="G82" s="436">
        <v>11000</v>
      </c>
      <c r="H82" s="468">
        <v>5000</v>
      </c>
      <c r="I82" s="468">
        <v>692</v>
      </c>
      <c r="J82" s="468">
        <v>3955</v>
      </c>
      <c r="K82" s="411">
        <f t="shared" si="3"/>
        <v>35.954545454545453</v>
      </c>
      <c r="L82" s="411">
        <f t="shared" si="3"/>
        <v>79.100000000000009</v>
      </c>
    </row>
    <row r="83" spans="1:12" ht="18.75" customHeight="1" x14ac:dyDescent="0.2">
      <c r="A83" s="404" t="s">
        <v>321</v>
      </c>
      <c r="B83" s="428"/>
      <c r="C83" s="429"/>
      <c r="D83" s="441"/>
      <c r="E83" s="442" t="s">
        <v>468</v>
      </c>
      <c r="F83" s="443" t="s">
        <v>469</v>
      </c>
      <c r="G83" s="436">
        <v>98124</v>
      </c>
      <c r="H83" s="468">
        <v>57000</v>
      </c>
      <c r="I83" s="468">
        <v>6999</v>
      </c>
      <c r="J83" s="468">
        <v>48362</v>
      </c>
      <c r="K83" s="411">
        <f t="shared" si="3"/>
        <v>49.286616933675759</v>
      </c>
      <c r="L83" s="411">
        <f t="shared" si="3"/>
        <v>84.845614035087721</v>
      </c>
    </row>
    <row r="84" spans="1:12" ht="18.95" hidden="1" customHeight="1" x14ac:dyDescent="0.2">
      <c r="A84" s="404" t="s">
        <v>321</v>
      </c>
      <c r="B84" s="428"/>
      <c r="C84" s="429"/>
      <c r="D84" s="441"/>
      <c r="E84" s="442" t="s">
        <v>470</v>
      </c>
      <c r="F84" s="443" t="s">
        <v>471</v>
      </c>
      <c r="G84" s="436">
        <v>0</v>
      </c>
      <c r="H84" s="436"/>
      <c r="I84" s="436">
        <v>0</v>
      </c>
      <c r="J84" s="436">
        <v>0</v>
      </c>
      <c r="K84" s="411" t="e">
        <f t="shared" si="3"/>
        <v>#DIV/0!</v>
      </c>
      <c r="L84" s="411" t="e">
        <f t="shared" si="3"/>
        <v>#DIV/0!</v>
      </c>
    </row>
    <row r="85" spans="1:12" ht="18.95" customHeight="1" x14ac:dyDescent="0.2">
      <c r="A85" s="398" t="s">
        <v>321</v>
      </c>
      <c r="B85" s="428"/>
      <c r="C85" s="429"/>
      <c r="D85" s="399" t="s">
        <v>472</v>
      </c>
      <c r="E85" s="442"/>
      <c r="F85" s="401" t="s">
        <v>473</v>
      </c>
      <c r="G85" s="431">
        <f>SUM(G86)</f>
        <v>40320</v>
      </c>
      <c r="H85" s="431">
        <f>SUM(H86)</f>
        <v>40320</v>
      </c>
      <c r="I85" s="431">
        <f>SUM(I86)</f>
        <v>0</v>
      </c>
      <c r="J85" s="431">
        <f>SUM(J86)</f>
        <v>34357</v>
      </c>
      <c r="K85" s="403">
        <f t="shared" si="3"/>
        <v>85.210813492063494</v>
      </c>
      <c r="L85" s="403">
        <f t="shared" si="3"/>
        <v>85.210813492063494</v>
      </c>
    </row>
    <row r="86" spans="1:12" ht="18.95" customHeight="1" x14ac:dyDescent="0.2">
      <c r="A86" s="404" t="s">
        <v>321</v>
      </c>
      <c r="B86" s="428"/>
      <c r="C86" s="429"/>
      <c r="D86" s="441"/>
      <c r="E86" s="442" t="s">
        <v>474</v>
      </c>
      <c r="F86" s="443" t="s">
        <v>475</v>
      </c>
      <c r="G86" s="436">
        <v>40320</v>
      </c>
      <c r="H86" s="436">
        <v>40320</v>
      </c>
      <c r="I86" s="436">
        <v>0</v>
      </c>
      <c r="J86" s="436">
        <v>34357</v>
      </c>
      <c r="K86" s="411">
        <f t="shared" si="3"/>
        <v>85.210813492063494</v>
      </c>
      <c r="L86" s="411">
        <f t="shared" si="3"/>
        <v>85.210813492063494</v>
      </c>
    </row>
    <row r="87" spans="1:12" ht="15" thickBot="1" x14ac:dyDescent="0.25">
      <c r="A87" s="473"/>
      <c r="B87" s="474"/>
      <c r="C87" s="475"/>
      <c r="D87" s="475"/>
      <c r="E87" s="476"/>
      <c r="F87" s="477"/>
      <c r="G87" s="478"/>
      <c r="H87" s="478"/>
      <c r="I87" s="478"/>
      <c r="J87" s="478"/>
      <c r="K87" s="479"/>
      <c r="L87" s="479"/>
    </row>
    <row r="88" spans="1:12" x14ac:dyDescent="0.2">
      <c r="B88" s="480"/>
      <c r="C88" s="480"/>
      <c r="D88" s="480"/>
      <c r="E88" s="480"/>
      <c r="F88" s="480"/>
    </row>
    <row r="89" spans="1:12" x14ac:dyDescent="0.2">
      <c r="B89" s="480"/>
      <c r="C89" s="480"/>
      <c r="D89" s="480"/>
      <c r="E89" s="480"/>
      <c r="F89" s="480"/>
    </row>
    <row r="90" spans="1:12" x14ac:dyDescent="0.2">
      <c r="B90" s="480"/>
      <c r="C90" s="480"/>
      <c r="D90" s="480"/>
      <c r="E90" s="480"/>
      <c r="F90" s="480"/>
    </row>
    <row r="91" spans="1:12" x14ac:dyDescent="0.2">
      <c r="B91" s="480"/>
      <c r="C91" s="480"/>
      <c r="D91" s="480"/>
      <c r="E91" s="480"/>
      <c r="F91" s="480"/>
    </row>
    <row r="92" spans="1:12" x14ac:dyDescent="0.2">
      <c r="B92" s="480"/>
      <c r="C92" s="480"/>
      <c r="D92" s="480"/>
      <c r="E92" s="480"/>
      <c r="F92" s="480"/>
    </row>
    <row r="93" spans="1:12" x14ac:dyDescent="0.2">
      <c r="B93" s="480"/>
      <c r="C93" s="480"/>
      <c r="D93" s="480"/>
      <c r="E93" s="480"/>
      <c r="F93" s="480"/>
    </row>
    <row r="94" spans="1:12" x14ac:dyDescent="0.2">
      <c r="B94" s="480"/>
      <c r="C94" s="480"/>
      <c r="D94" s="480"/>
      <c r="E94" s="480"/>
      <c r="F94" s="480"/>
    </row>
    <row r="95" spans="1:12" x14ac:dyDescent="0.2">
      <c r="B95" s="480"/>
      <c r="C95" s="480"/>
      <c r="D95" s="480"/>
      <c r="E95" s="480"/>
      <c r="F95" s="480"/>
    </row>
    <row r="96" spans="1:12" x14ac:dyDescent="0.2">
      <c r="B96" s="480"/>
      <c r="C96" s="480"/>
      <c r="D96" s="480"/>
      <c r="E96" s="480"/>
      <c r="F96" s="480"/>
    </row>
    <row r="97" spans="2:6" x14ac:dyDescent="0.2">
      <c r="B97" s="480"/>
      <c r="C97" s="480"/>
      <c r="D97" s="480"/>
      <c r="E97" s="480"/>
      <c r="F97" s="480"/>
    </row>
    <row r="98" spans="2:6" x14ac:dyDescent="0.2">
      <c r="B98" s="480"/>
      <c r="C98" s="480"/>
      <c r="D98" s="480"/>
      <c r="E98" s="480"/>
      <c r="F98" s="480"/>
    </row>
    <row r="99" spans="2:6" x14ac:dyDescent="0.2">
      <c r="B99" s="480"/>
      <c r="C99" s="480"/>
      <c r="D99" s="480"/>
      <c r="E99" s="480"/>
      <c r="F99" s="480"/>
    </row>
    <row r="100" spans="2:6" x14ac:dyDescent="0.2">
      <c r="B100" s="480"/>
      <c r="C100" s="480"/>
      <c r="D100" s="480"/>
      <c r="E100" s="480"/>
      <c r="F100" s="480"/>
    </row>
    <row r="101" spans="2:6" x14ac:dyDescent="0.2">
      <c r="B101" s="480"/>
      <c r="C101" s="480"/>
      <c r="D101" s="480"/>
      <c r="E101" s="480"/>
      <c r="F101" s="480"/>
    </row>
    <row r="102" spans="2:6" x14ac:dyDescent="0.2">
      <c r="B102" s="480"/>
      <c r="C102" s="480"/>
      <c r="D102" s="480"/>
      <c r="E102" s="480"/>
      <c r="F102" s="480"/>
    </row>
    <row r="103" spans="2:6" x14ac:dyDescent="0.2">
      <c r="B103" s="480"/>
      <c r="C103" s="480"/>
      <c r="D103" s="480"/>
      <c r="E103" s="480"/>
      <c r="F103" s="480"/>
    </row>
    <row r="104" spans="2:6" x14ac:dyDescent="0.2">
      <c r="B104" s="480"/>
      <c r="C104" s="480"/>
      <c r="D104" s="480"/>
      <c r="E104" s="480"/>
      <c r="F104" s="480"/>
    </row>
    <row r="105" spans="2:6" x14ac:dyDescent="0.2">
      <c r="B105" s="480"/>
      <c r="C105" s="480"/>
      <c r="D105" s="480"/>
      <c r="E105" s="480"/>
      <c r="F105" s="480"/>
    </row>
    <row r="106" spans="2:6" x14ac:dyDescent="0.2">
      <c r="B106" s="480"/>
      <c r="C106" s="480"/>
      <c r="D106" s="480"/>
      <c r="E106" s="480"/>
      <c r="F106" s="480"/>
    </row>
    <row r="107" spans="2:6" x14ac:dyDescent="0.2">
      <c r="B107" s="480"/>
      <c r="C107" s="480"/>
      <c r="D107" s="480"/>
      <c r="E107" s="480"/>
      <c r="F107" s="480"/>
    </row>
    <row r="108" spans="2:6" x14ac:dyDescent="0.2">
      <c r="B108" s="480"/>
      <c r="C108" s="480"/>
      <c r="D108" s="480"/>
      <c r="E108" s="480"/>
      <c r="F108" s="480"/>
    </row>
    <row r="109" spans="2:6" x14ac:dyDescent="0.2">
      <c r="B109" s="480"/>
      <c r="C109" s="480"/>
      <c r="D109" s="480"/>
      <c r="E109" s="480"/>
      <c r="F109" s="480"/>
    </row>
    <row r="110" spans="2:6" x14ac:dyDescent="0.2">
      <c r="B110" s="480"/>
      <c r="C110" s="480"/>
      <c r="D110" s="480"/>
      <c r="E110" s="480"/>
      <c r="F110" s="480"/>
    </row>
    <row r="111" spans="2:6" x14ac:dyDescent="0.2">
      <c r="B111" s="480"/>
      <c r="C111" s="480"/>
      <c r="D111" s="480"/>
      <c r="E111" s="480"/>
      <c r="F111" s="480"/>
    </row>
    <row r="112" spans="2:6" x14ac:dyDescent="0.2">
      <c r="B112" s="480"/>
      <c r="C112" s="480"/>
      <c r="D112" s="480"/>
      <c r="E112" s="480"/>
      <c r="F112" s="480"/>
    </row>
    <row r="113" spans="2:6" x14ac:dyDescent="0.2">
      <c r="B113" s="480"/>
      <c r="C113" s="480"/>
      <c r="D113" s="480"/>
      <c r="E113" s="480"/>
      <c r="F113" s="480"/>
    </row>
    <row r="114" spans="2:6" x14ac:dyDescent="0.2">
      <c r="B114" s="480"/>
      <c r="C114" s="480"/>
      <c r="D114" s="480"/>
      <c r="E114" s="480"/>
      <c r="F114" s="480"/>
    </row>
    <row r="115" spans="2:6" x14ac:dyDescent="0.2">
      <c r="B115" s="480"/>
      <c r="C115" s="480"/>
      <c r="D115" s="480"/>
      <c r="E115" s="480"/>
      <c r="F115" s="480"/>
    </row>
    <row r="116" spans="2:6" x14ac:dyDescent="0.2">
      <c r="B116" s="480"/>
      <c r="C116" s="480"/>
      <c r="D116" s="480"/>
      <c r="E116" s="480"/>
      <c r="F116" s="480"/>
    </row>
    <row r="117" spans="2:6" x14ac:dyDescent="0.2">
      <c r="B117" s="480"/>
      <c r="C117" s="480"/>
      <c r="D117" s="480"/>
      <c r="E117" s="480"/>
      <c r="F117" s="480"/>
    </row>
    <row r="118" spans="2:6" x14ac:dyDescent="0.2">
      <c r="B118" s="480"/>
      <c r="C118" s="480"/>
      <c r="D118" s="480"/>
      <c r="E118" s="480"/>
      <c r="F118" s="480"/>
    </row>
    <row r="119" spans="2:6" x14ac:dyDescent="0.2">
      <c r="B119" s="480"/>
      <c r="C119" s="480"/>
      <c r="D119" s="480"/>
      <c r="E119" s="480"/>
      <c r="F119" s="480"/>
    </row>
    <row r="120" spans="2:6" x14ac:dyDescent="0.2">
      <c r="B120" s="480"/>
      <c r="C120" s="480"/>
      <c r="D120" s="480"/>
      <c r="E120" s="480"/>
      <c r="F120" s="480"/>
    </row>
    <row r="121" spans="2:6" x14ac:dyDescent="0.2">
      <c r="B121" s="480"/>
      <c r="C121" s="480"/>
      <c r="D121" s="480"/>
      <c r="E121" s="480"/>
      <c r="F121" s="480"/>
    </row>
    <row r="122" spans="2:6" x14ac:dyDescent="0.2">
      <c r="B122" s="480"/>
      <c r="C122" s="480"/>
      <c r="D122" s="480"/>
      <c r="E122" s="480"/>
      <c r="F122" s="480"/>
    </row>
    <row r="123" spans="2:6" x14ac:dyDescent="0.2">
      <c r="B123" s="480"/>
      <c r="C123" s="480"/>
      <c r="D123" s="480"/>
      <c r="E123" s="480"/>
      <c r="F123" s="480"/>
    </row>
    <row r="124" spans="2:6" x14ac:dyDescent="0.2">
      <c r="B124" s="480"/>
      <c r="C124" s="480"/>
      <c r="D124" s="480"/>
      <c r="E124" s="480"/>
      <c r="F124" s="480"/>
    </row>
    <row r="125" spans="2:6" x14ac:dyDescent="0.2">
      <c r="B125" s="480"/>
      <c r="C125" s="480"/>
      <c r="D125" s="480"/>
      <c r="E125" s="480"/>
      <c r="F125" s="480"/>
    </row>
    <row r="126" spans="2:6" x14ac:dyDescent="0.2">
      <c r="B126" s="480"/>
      <c r="C126" s="480"/>
      <c r="D126" s="480"/>
      <c r="E126" s="480"/>
      <c r="F126" s="480"/>
    </row>
    <row r="127" spans="2:6" x14ac:dyDescent="0.2">
      <c r="B127" s="480"/>
      <c r="C127" s="480"/>
      <c r="D127" s="480"/>
      <c r="E127" s="480"/>
      <c r="F127" s="480"/>
    </row>
    <row r="128" spans="2:6" x14ac:dyDescent="0.2">
      <c r="B128" s="480"/>
      <c r="C128" s="480"/>
      <c r="D128" s="480"/>
      <c r="E128" s="480"/>
      <c r="F128" s="480"/>
    </row>
    <row r="129" spans="2:6" x14ac:dyDescent="0.2">
      <c r="B129" s="480"/>
      <c r="C129" s="480"/>
      <c r="D129" s="480"/>
      <c r="E129" s="480"/>
      <c r="F129" s="480"/>
    </row>
    <row r="130" spans="2:6" x14ac:dyDescent="0.2">
      <c r="B130" s="480"/>
      <c r="C130" s="480"/>
      <c r="D130" s="480"/>
      <c r="E130" s="480"/>
      <c r="F130" s="480"/>
    </row>
    <row r="131" spans="2:6" x14ac:dyDescent="0.2">
      <c r="B131" s="480"/>
      <c r="C131" s="480"/>
      <c r="D131" s="480"/>
      <c r="E131" s="480"/>
      <c r="F131" s="480"/>
    </row>
    <row r="132" spans="2:6" x14ac:dyDescent="0.2">
      <c r="B132" s="480"/>
      <c r="C132" s="480"/>
      <c r="D132" s="480"/>
      <c r="E132" s="480"/>
      <c r="F132" s="480"/>
    </row>
    <row r="133" spans="2:6" x14ac:dyDescent="0.2">
      <c r="B133" s="480"/>
      <c r="C133" s="480"/>
      <c r="D133" s="480"/>
      <c r="E133" s="480"/>
      <c r="F133" s="480"/>
    </row>
    <row r="134" spans="2:6" x14ac:dyDescent="0.2">
      <c r="B134" s="480"/>
      <c r="C134" s="480"/>
      <c r="D134" s="480"/>
      <c r="E134" s="480"/>
      <c r="F134" s="480"/>
    </row>
    <row r="135" spans="2:6" x14ac:dyDescent="0.2">
      <c r="B135" s="480"/>
      <c r="C135" s="480"/>
      <c r="D135" s="480"/>
      <c r="E135" s="480"/>
      <c r="F135" s="480"/>
    </row>
    <row r="136" spans="2:6" x14ac:dyDescent="0.2">
      <c r="B136" s="480"/>
      <c r="C136" s="480"/>
      <c r="D136" s="480"/>
      <c r="E136" s="480"/>
      <c r="F136" s="480"/>
    </row>
    <row r="137" spans="2:6" x14ac:dyDescent="0.2">
      <c r="B137" s="480"/>
      <c r="C137" s="480"/>
      <c r="D137" s="480"/>
      <c r="E137" s="480"/>
      <c r="F137" s="480"/>
    </row>
    <row r="138" spans="2:6" x14ac:dyDescent="0.2">
      <c r="B138" s="480"/>
      <c r="C138" s="480"/>
      <c r="D138" s="480"/>
      <c r="E138" s="480"/>
      <c r="F138" s="480"/>
    </row>
    <row r="139" spans="2:6" x14ac:dyDescent="0.2">
      <c r="B139" s="480"/>
      <c r="C139" s="480"/>
      <c r="D139" s="480"/>
      <c r="E139" s="480"/>
      <c r="F139" s="480"/>
    </row>
    <row r="140" spans="2:6" x14ac:dyDescent="0.2">
      <c r="B140" s="480"/>
      <c r="C140" s="480"/>
      <c r="D140" s="480"/>
      <c r="E140" s="480"/>
      <c r="F140" s="480"/>
    </row>
    <row r="141" spans="2:6" x14ac:dyDescent="0.2">
      <c r="B141" s="480"/>
      <c r="C141" s="480"/>
      <c r="D141" s="480"/>
      <c r="E141" s="480"/>
      <c r="F141" s="480"/>
    </row>
    <row r="142" spans="2:6" x14ac:dyDescent="0.2">
      <c r="B142" s="480"/>
      <c r="C142" s="480"/>
      <c r="D142" s="480"/>
      <c r="E142" s="480"/>
      <c r="F142" s="480"/>
    </row>
    <row r="143" spans="2:6" x14ac:dyDescent="0.2">
      <c r="B143" s="480"/>
      <c r="C143" s="480"/>
      <c r="D143" s="480"/>
      <c r="E143" s="480"/>
      <c r="F143" s="480"/>
    </row>
    <row r="144" spans="2:6" x14ac:dyDescent="0.2">
      <c r="B144" s="480"/>
      <c r="C144" s="480"/>
      <c r="D144" s="480"/>
      <c r="E144" s="480"/>
      <c r="F144" s="480"/>
    </row>
    <row r="145" spans="2:6" x14ac:dyDescent="0.2">
      <c r="B145" s="480"/>
      <c r="C145" s="480"/>
      <c r="D145" s="480"/>
      <c r="E145" s="480"/>
      <c r="F145" s="480"/>
    </row>
    <row r="146" spans="2:6" x14ac:dyDescent="0.2">
      <c r="B146" s="480"/>
      <c r="C146" s="480"/>
      <c r="D146" s="480"/>
      <c r="E146" s="480"/>
      <c r="F146" s="480"/>
    </row>
    <row r="147" spans="2:6" x14ac:dyDescent="0.2">
      <c r="B147" s="480"/>
      <c r="C147" s="480"/>
      <c r="D147" s="480"/>
      <c r="E147" s="480"/>
      <c r="F147" s="480"/>
    </row>
    <row r="148" spans="2:6" x14ac:dyDescent="0.2">
      <c r="B148" s="480"/>
      <c r="C148" s="480"/>
      <c r="D148" s="480"/>
      <c r="E148" s="480"/>
      <c r="F148" s="480"/>
    </row>
    <row r="149" spans="2:6" x14ac:dyDescent="0.2">
      <c r="B149" s="480"/>
      <c r="C149" s="480"/>
      <c r="D149" s="480"/>
      <c r="E149" s="480"/>
      <c r="F149" s="480"/>
    </row>
    <row r="150" spans="2:6" x14ac:dyDescent="0.2">
      <c r="B150" s="480"/>
      <c r="C150" s="480"/>
      <c r="D150" s="480"/>
      <c r="E150" s="480"/>
      <c r="F150" s="480"/>
    </row>
    <row r="151" spans="2:6" x14ac:dyDescent="0.2">
      <c r="B151" s="480"/>
      <c r="C151" s="480"/>
      <c r="D151" s="480"/>
      <c r="E151" s="480"/>
      <c r="F151" s="480"/>
    </row>
    <row r="152" spans="2:6" x14ac:dyDescent="0.2">
      <c r="B152" s="480"/>
      <c r="C152" s="480"/>
      <c r="D152" s="480"/>
      <c r="E152" s="480"/>
      <c r="F152" s="480"/>
    </row>
    <row r="153" spans="2:6" x14ac:dyDescent="0.2">
      <c r="B153" s="480"/>
      <c r="C153" s="480"/>
      <c r="D153" s="480"/>
      <c r="E153" s="480"/>
      <c r="F153" s="480"/>
    </row>
    <row r="154" spans="2:6" x14ac:dyDescent="0.2">
      <c r="B154" s="480"/>
      <c r="C154" s="480"/>
      <c r="D154" s="480"/>
      <c r="E154" s="480"/>
      <c r="F154" s="480"/>
    </row>
    <row r="155" spans="2:6" x14ac:dyDescent="0.2">
      <c r="B155" s="480"/>
      <c r="C155" s="480"/>
      <c r="D155" s="480"/>
      <c r="E155" s="480"/>
      <c r="F155" s="480"/>
    </row>
    <row r="156" spans="2:6" x14ac:dyDescent="0.2">
      <c r="B156" s="480"/>
      <c r="C156" s="480"/>
      <c r="D156" s="480"/>
      <c r="E156" s="480"/>
      <c r="F156" s="480"/>
    </row>
    <row r="157" spans="2:6" x14ac:dyDescent="0.2">
      <c r="B157" s="480"/>
      <c r="C157" s="480"/>
      <c r="D157" s="480"/>
      <c r="E157" s="480"/>
      <c r="F157" s="480"/>
    </row>
    <row r="158" spans="2:6" x14ac:dyDescent="0.2">
      <c r="B158" s="480"/>
      <c r="C158" s="480"/>
      <c r="D158" s="480"/>
      <c r="E158" s="480"/>
      <c r="F158" s="480"/>
    </row>
    <row r="159" spans="2:6" x14ac:dyDescent="0.2">
      <c r="B159" s="480"/>
      <c r="C159" s="480"/>
      <c r="D159" s="480"/>
      <c r="E159" s="480"/>
      <c r="F159" s="480"/>
    </row>
    <row r="160" spans="2:6" x14ac:dyDescent="0.2">
      <c r="B160" s="480"/>
      <c r="C160" s="480"/>
      <c r="D160" s="480"/>
      <c r="E160" s="480"/>
      <c r="F160" s="480"/>
    </row>
    <row r="161" spans="2:6" x14ac:dyDescent="0.2">
      <c r="B161" s="480"/>
      <c r="C161" s="480"/>
      <c r="D161" s="480"/>
      <c r="E161" s="480"/>
      <c r="F161" s="480"/>
    </row>
    <row r="162" spans="2:6" x14ac:dyDescent="0.2">
      <c r="B162" s="480"/>
      <c r="C162" s="480"/>
      <c r="D162" s="480"/>
      <c r="E162" s="480"/>
      <c r="F162" s="480"/>
    </row>
    <row r="163" spans="2:6" x14ac:dyDescent="0.2">
      <c r="B163" s="480"/>
      <c r="C163" s="480"/>
      <c r="D163" s="480"/>
      <c r="E163" s="480"/>
      <c r="F163" s="480"/>
    </row>
    <row r="164" spans="2:6" x14ac:dyDescent="0.2">
      <c r="B164" s="480"/>
      <c r="C164" s="480"/>
      <c r="D164" s="480"/>
      <c r="E164" s="480"/>
      <c r="F164" s="480"/>
    </row>
    <row r="165" spans="2:6" x14ac:dyDescent="0.2">
      <c r="B165" s="480"/>
      <c r="C165" s="480"/>
      <c r="D165" s="480"/>
      <c r="E165" s="480"/>
      <c r="F165" s="480"/>
    </row>
    <row r="166" spans="2:6" x14ac:dyDescent="0.2">
      <c r="B166" s="480"/>
      <c r="C166" s="480"/>
      <c r="D166" s="480"/>
      <c r="E166" s="480"/>
      <c r="F166" s="480"/>
    </row>
    <row r="167" spans="2:6" x14ac:dyDescent="0.2">
      <c r="B167" s="480"/>
      <c r="C167" s="480"/>
      <c r="D167" s="480"/>
      <c r="E167" s="480"/>
      <c r="F167" s="480"/>
    </row>
    <row r="168" spans="2:6" x14ac:dyDescent="0.2">
      <c r="B168" s="480"/>
      <c r="C168" s="480"/>
      <c r="D168" s="480"/>
      <c r="E168" s="480"/>
      <c r="F168" s="480"/>
    </row>
    <row r="169" spans="2:6" x14ac:dyDescent="0.2">
      <c r="B169" s="480"/>
      <c r="C169" s="480"/>
      <c r="D169" s="480"/>
      <c r="E169" s="480"/>
      <c r="F169" s="480"/>
    </row>
    <row r="170" spans="2:6" x14ac:dyDescent="0.2">
      <c r="B170" s="480"/>
      <c r="C170" s="480"/>
      <c r="D170" s="480"/>
      <c r="E170" s="480"/>
      <c r="F170" s="480"/>
    </row>
    <row r="171" spans="2:6" x14ac:dyDescent="0.2">
      <c r="B171" s="480"/>
      <c r="C171" s="480"/>
      <c r="D171" s="480"/>
      <c r="E171" s="480"/>
      <c r="F171" s="480"/>
    </row>
    <row r="172" spans="2:6" x14ac:dyDescent="0.2">
      <c r="B172" s="480"/>
      <c r="C172" s="480"/>
      <c r="D172" s="480"/>
      <c r="E172" s="480"/>
      <c r="F172" s="480"/>
    </row>
    <row r="173" spans="2:6" x14ac:dyDescent="0.2">
      <c r="B173" s="480"/>
      <c r="C173" s="480"/>
      <c r="D173" s="480"/>
      <c r="E173" s="480"/>
      <c r="F173" s="480"/>
    </row>
    <row r="174" spans="2:6" x14ac:dyDescent="0.2">
      <c r="B174" s="480"/>
      <c r="C174" s="480"/>
      <c r="D174" s="480"/>
      <c r="E174" s="480"/>
      <c r="F174" s="480"/>
    </row>
    <row r="175" spans="2:6" x14ac:dyDescent="0.2">
      <c r="B175" s="480"/>
      <c r="C175" s="480"/>
      <c r="D175" s="480"/>
      <c r="E175" s="480"/>
      <c r="F175" s="480"/>
    </row>
    <row r="176" spans="2:6" x14ac:dyDescent="0.2">
      <c r="B176" s="480"/>
      <c r="C176" s="480"/>
      <c r="D176" s="480"/>
      <c r="E176" s="480"/>
      <c r="F176" s="480"/>
    </row>
    <row r="177" spans="2:6" x14ac:dyDescent="0.2">
      <c r="B177" s="480"/>
      <c r="C177" s="480"/>
      <c r="D177" s="480"/>
      <c r="E177" s="480"/>
      <c r="F177" s="480"/>
    </row>
    <row r="178" spans="2:6" x14ac:dyDescent="0.2">
      <c r="B178" s="480"/>
      <c r="C178" s="480"/>
      <c r="D178" s="480"/>
      <c r="E178" s="480"/>
      <c r="F178" s="480"/>
    </row>
    <row r="179" spans="2:6" x14ac:dyDescent="0.2">
      <c r="B179" s="480"/>
      <c r="C179" s="480"/>
      <c r="D179" s="480"/>
      <c r="E179" s="480"/>
      <c r="F179" s="480"/>
    </row>
    <row r="180" spans="2:6" x14ac:dyDescent="0.2">
      <c r="B180" s="480"/>
      <c r="C180" s="480"/>
      <c r="D180" s="480"/>
      <c r="E180" s="480"/>
      <c r="F180" s="480"/>
    </row>
    <row r="181" spans="2:6" x14ac:dyDescent="0.2">
      <c r="B181" s="480"/>
      <c r="C181" s="480"/>
      <c r="D181" s="480"/>
      <c r="E181" s="480"/>
      <c r="F181" s="480"/>
    </row>
    <row r="182" spans="2:6" x14ac:dyDescent="0.2">
      <c r="B182" s="480"/>
      <c r="C182" s="480"/>
      <c r="D182" s="480"/>
      <c r="E182" s="480"/>
      <c r="F182" s="480"/>
    </row>
    <row r="183" spans="2:6" x14ac:dyDescent="0.2">
      <c r="B183" s="480"/>
      <c r="C183" s="480"/>
      <c r="D183" s="480"/>
      <c r="E183" s="480"/>
      <c r="F183" s="480"/>
    </row>
    <row r="184" spans="2:6" x14ac:dyDescent="0.2">
      <c r="B184" s="480"/>
      <c r="C184" s="480"/>
      <c r="D184" s="480"/>
      <c r="E184" s="480"/>
      <c r="F184" s="480"/>
    </row>
    <row r="185" spans="2:6" x14ac:dyDescent="0.2">
      <c r="B185" s="480"/>
      <c r="C185" s="480"/>
      <c r="D185" s="480"/>
      <c r="E185" s="480"/>
      <c r="F185" s="480"/>
    </row>
    <row r="186" spans="2:6" x14ac:dyDescent="0.2">
      <c r="B186" s="480"/>
      <c r="C186" s="480"/>
      <c r="D186" s="480"/>
      <c r="E186" s="480"/>
      <c r="F186" s="480"/>
    </row>
    <row r="187" spans="2:6" x14ac:dyDescent="0.2">
      <c r="B187" s="480"/>
      <c r="C187" s="480"/>
      <c r="D187" s="480"/>
      <c r="E187" s="480"/>
      <c r="F187" s="480"/>
    </row>
    <row r="188" spans="2:6" x14ac:dyDescent="0.2">
      <c r="B188" s="480"/>
      <c r="C188" s="480"/>
      <c r="D188" s="480"/>
      <c r="E188" s="480"/>
      <c r="F188" s="480"/>
    </row>
    <row r="189" spans="2:6" x14ac:dyDescent="0.2">
      <c r="B189" s="480"/>
      <c r="C189" s="480"/>
      <c r="D189" s="480"/>
      <c r="E189" s="480"/>
      <c r="F189" s="480"/>
    </row>
    <row r="190" spans="2:6" x14ac:dyDescent="0.2">
      <c r="B190" s="480"/>
      <c r="C190" s="480"/>
      <c r="D190" s="480"/>
      <c r="E190" s="480"/>
      <c r="F190" s="480"/>
    </row>
    <row r="191" spans="2:6" x14ac:dyDescent="0.2">
      <c r="B191" s="480"/>
      <c r="C191" s="480"/>
      <c r="D191" s="480"/>
      <c r="E191" s="480"/>
      <c r="F191" s="480"/>
    </row>
    <row r="192" spans="2:6" x14ac:dyDescent="0.2">
      <c r="B192" s="480"/>
      <c r="C192" s="480"/>
      <c r="D192" s="480"/>
      <c r="E192" s="480"/>
      <c r="F192" s="480"/>
    </row>
    <row r="193" spans="2:6" x14ac:dyDescent="0.2">
      <c r="B193" s="480"/>
      <c r="C193" s="480"/>
      <c r="D193" s="480"/>
      <c r="E193" s="480"/>
      <c r="F193" s="480"/>
    </row>
    <row r="194" spans="2:6" x14ac:dyDescent="0.2">
      <c r="B194" s="480"/>
      <c r="C194" s="480"/>
      <c r="D194" s="480"/>
      <c r="E194" s="480"/>
      <c r="F194" s="480"/>
    </row>
    <row r="195" spans="2:6" x14ac:dyDescent="0.2">
      <c r="B195" s="480"/>
      <c r="C195" s="480"/>
      <c r="D195" s="480"/>
      <c r="E195" s="480"/>
      <c r="F195" s="480"/>
    </row>
    <row r="196" spans="2:6" x14ac:dyDescent="0.2">
      <c r="B196" s="480"/>
      <c r="C196" s="480"/>
      <c r="D196" s="480"/>
      <c r="E196" s="480"/>
      <c r="F196" s="480"/>
    </row>
    <row r="197" spans="2:6" x14ac:dyDescent="0.2">
      <c r="B197" s="480"/>
      <c r="C197" s="480"/>
      <c r="D197" s="480"/>
      <c r="E197" s="480"/>
      <c r="F197" s="480"/>
    </row>
    <row r="198" spans="2:6" x14ac:dyDescent="0.2">
      <c r="B198" s="480"/>
      <c r="C198" s="480"/>
      <c r="D198" s="480"/>
      <c r="E198" s="480"/>
      <c r="F198" s="480"/>
    </row>
    <row r="199" spans="2:6" x14ac:dyDescent="0.2">
      <c r="B199" s="480"/>
      <c r="C199" s="480"/>
      <c r="D199" s="480"/>
      <c r="E199" s="480"/>
      <c r="F199" s="480"/>
    </row>
    <row r="200" spans="2:6" x14ac:dyDescent="0.2">
      <c r="B200" s="480"/>
      <c r="C200" s="480"/>
      <c r="D200" s="480"/>
      <c r="E200" s="480"/>
      <c r="F200" s="480"/>
    </row>
    <row r="201" spans="2:6" x14ac:dyDescent="0.2">
      <c r="B201" s="480"/>
      <c r="C201" s="480"/>
      <c r="D201" s="480"/>
      <c r="E201" s="480"/>
      <c r="F201" s="480"/>
    </row>
    <row r="202" spans="2:6" x14ac:dyDescent="0.2">
      <c r="B202" s="480"/>
      <c r="C202" s="480"/>
      <c r="D202" s="480"/>
      <c r="E202" s="480"/>
      <c r="F202" s="480"/>
    </row>
    <row r="203" spans="2:6" x14ac:dyDescent="0.2">
      <c r="B203" s="480"/>
      <c r="C203" s="480"/>
      <c r="D203" s="480"/>
      <c r="E203" s="480"/>
      <c r="F203" s="480"/>
    </row>
    <row r="204" spans="2:6" x14ac:dyDescent="0.2">
      <c r="B204" s="480"/>
      <c r="C204" s="480"/>
      <c r="D204" s="480"/>
      <c r="E204" s="480"/>
      <c r="F204" s="480"/>
    </row>
    <row r="205" spans="2:6" x14ac:dyDescent="0.2">
      <c r="B205" s="480"/>
      <c r="C205" s="480"/>
      <c r="D205" s="480"/>
      <c r="E205" s="480"/>
      <c r="F205" s="480"/>
    </row>
    <row r="206" spans="2:6" x14ac:dyDescent="0.2">
      <c r="B206" s="480"/>
      <c r="C206" s="480"/>
      <c r="D206" s="480"/>
      <c r="E206" s="480"/>
      <c r="F206" s="480"/>
    </row>
    <row r="207" spans="2:6" x14ac:dyDescent="0.2">
      <c r="B207" s="480"/>
      <c r="C207" s="480"/>
      <c r="D207" s="480"/>
      <c r="E207" s="480"/>
      <c r="F207" s="480"/>
    </row>
    <row r="208" spans="2:6" x14ac:dyDescent="0.2">
      <c r="B208" s="480"/>
      <c r="C208" s="480"/>
      <c r="D208" s="480"/>
      <c r="E208" s="480"/>
      <c r="F208" s="480"/>
    </row>
    <row r="209" spans="2:6" x14ac:dyDescent="0.2">
      <c r="B209" s="480"/>
      <c r="C209" s="480"/>
      <c r="D209" s="480"/>
      <c r="E209" s="480"/>
      <c r="F209" s="480"/>
    </row>
    <row r="210" spans="2:6" x14ac:dyDescent="0.2">
      <c r="B210" s="480"/>
      <c r="C210" s="480"/>
      <c r="D210" s="480"/>
      <c r="E210" s="480"/>
      <c r="F210" s="480"/>
    </row>
    <row r="211" spans="2:6" x14ac:dyDescent="0.2">
      <c r="B211" s="480"/>
      <c r="C211" s="480"/>
      <c r="D211" s="480"/>
      <c r="E211" s="480"/>
      <c r="F211" s="480"/>
    </row>
    <row r="212" spans="2:6" x14ac:dyDescent="0.2">
      <c r="B212" s="480"/>
      <c r="C212" s="480"/>
      <c r="D212" s="480"/>
      <c r="E212" s="480"/>
      <c r="F212" s="480"/>
    </row>
    <row r="213" spans="2:6" x14ac:dyDescent="0.2">
      <c r="B213" s="480"/>
      <c r="C213" s="480"/>
      <c r="D213" s="480"/>
      <c r="E213" s="480"/>
      <c r="F213" s="480"/>
    </row>
    <row r="214" spans="2:6" x14ac:dyDescent="0.2">
      <c r="B214" s="480"/>
      <c r="C214" s="480"/>
      <c r="D214" s="480"/>
      <c r="E214" s="480"/>
      <c r="F214" s="480"/>
    </row>
    <row r="215" spans="2:6" x14ac:dyDescent="0.2">
      <c r="B215" s="480"/>
      <c r="C215" s="480"/>
      <c r="D215" s="480"/>
      <c r="E215" s="480"/>
      <c r="F215" s="480"/>
    </row>
    <row r="216" spans="2:6" x14ac:dyDescent="0.2">
      <c r="B216" s="480"/>
      <c r="C216" s="480"/>
      <c r="D216" s="480"/>
      <c r="E216" s="480"/>
      <c r="F216" s="480"/>
    </row>
    <row r="217" spans="2:6" x14ac:dyDescent="0.2">
      <c r="B217" s="480"/>
      <c r="C217" s="480"/>
      <c r="D217" s="480"/>
      <c r="E217" s="480"/>
      <c r="F217" s="480"/>
    </row>
    <row r="218" spans="2:6" x14ac:dyDescent="0.2">
      <c r="B218" s="480"/>
      <c r="C218" s="480"/>
      <c r="D218" s="480"/>
      <c r="E218" s="480"/>
      <c r="F218" s="480"/>
    </row>
    <row r="219" spans="2:6" x14ac:dyDescent="0.2">
      <c r="B219" s="480"/>
      <c r="C219" s="480"/>
      <c r="D219" s="480"/>
      <c r="E219" s="480"/>
      <c r="F219" s="480"/>
    </row>
    <row r="220" spans="2:6" x14ac:dyDescent="0.2">
      <c r="B220" s="480"/>
      <c r="C220" s="480"/>
      <c r="D220" s="480"/>
      <c r="E220" s="480"/>
      <c r="F220" s="480"/>
    </row>
    <row r="221" spans="2:6" x14ac:dyDescent="0.2">
      <c r="B221" s="480"/>
      <c r="C221" s="480"/>
      <c r="D221" s="480"/>
      <c r="E221" s="480"/>
      <c r="F221" s="480"/>
    </row>
    <row r="222" spans="2:6" x14ac:dyDescent="0.2">
      <c r="B222" s="480"/>
      <c r="C222" s="480"/>
      <c r="D222" s="480"/>
      <c r="E222" s="480"/>
      <c r="F222" s="480"/>
    </row>
    <row r="223" spans="2:6" x14ac:dyDescent="0.2">
      <c r="B223" s="480"/>
      <c r="C223" s="480"/>
      <c r="D223" s="480"/>
      <c r="E223" s="480"/>
      <c r="F223" s="480"/>
    </row>
    <row r="224" spans="2:6" x14ac:dyDescent="0.2">
      <c r="B224" s="480"/>
      <c r="C224" s="480"/>
      <c r="D224" s="480"/>
      <c r="E224" s="480"/>
      <c r="F224" s="480"/>
    </row>
    <row r="225" spans="2:6" x14ac:dyDescent="0.2">
      <c r="B225" s="480"/>
      <c r="C225" s="480"/>
      <c r="D225" s="480"/>
      <c r="E225" s="480"/>
      <c r="F225" s="480"/>
    </row>
    <row r="226" spans="2:6" x14ac:dyDescent="0.2">
      <c r="B226" s="480"/>
      <c r="C226" s="480"/>
      <c r="D226" s="480"/>
      <c r="E226" s="480"/>
      <c r="F226" s="480"/>
    </row>
    <row r="227" spans="2:6" x14ac:dyDescent="0.2">
      <c r="B227" s="480"/>
      <c r="C227" s="480"/>
      <c r="D227" s="480"/>
      <c r="E227" s="480"/>
      <c r="F227" s="480"/>
    </row>
    <row r="228" spans="2:6" x14ac:dyDescent="0.2">
      <c r="B228" s="480"/>
      <c r="C228" s="480"/>
      <c r="D228" s="480"/>
      <c r="E228" s="480"/>
      <c r="F228" s="480"/>
    </row>
    <row r="229" spans="2:6" x14ac:dyDescent="0.2">
      <c r="B229" s="480"/>
      <c r="C229" s="480"/>
      <c r="D229" s="480"/>
      <c r="E229" s="480"/>
      <c r="F229" s="480"/>
    </row>
    <row r="230" spans="2:6" x14ac:dyDescent="0.2">
      <c r="B230" s="480"/>
      <c r="C230" s="480"/>
      <c r="D230" s="480"/>
      <c r="E230" s="480"/>
      <c r="F230" s="480"/>
    </row>
    <row r="231" spans="2:6" x14ac:dyDescent="0.2">
      <c r="B231" s="480"/>
      <c r="C231" s="480"/>
      <c r="D231" s="480"/>
      <c r="E231" s="480"/>
      <c r="F231" s="480"/>
    </row>
    <row r="232" spans="2:6" x14ac:dyDescent="0.2">
      <c r="B232" s="480"/>
      <c r="C232" s="480"/>
      <c r="D232" s="480"/>
      <c r="E232" s="480"/>
      <c r="F232" s="480"/>
    </row>
    <row r="233" spans="2:6" x14ac:dyDescent="0.2">
      <c r="B233" s="480"/>
      <c r="C233" s="480"/>
      <c r="D233" s="480"/>
      <c r="E233" s="480"/>
      <c r="F233" s="480"/>
    </row>
    <row r="234" spans="2:6" x14ac:dyDescent="0.2">
      <c r="B234" s="480"/>
      <c r="C234" s="480"/>
      <c r="D234" s="480"/>
      <c r="E234" s="480"/>
      <c r="F234" s="480"/>
    </row>
    <row r="235" spans="2:6" x14ac:dyDescent="0.2">
      <c r="B235" s="480"/>
      <c r="C235" s="480"/>
      <c r="D235" s="480"/>
      <c r="E235" s="480"/>
      <c r="F235" s="480"/>
    </row>
    <row r="236" spans="2:6" x14ac:dyDescent="0.2">
      <c r="B236" s="480"/>
      <c r="C236" s="480"/>
      <c r="D236" s="480"/>
      <c r="E236" s="480"/>
      <c r="F236" s="480"/>
    </row>
    <row r="237" spans="2:6" x14ac:dyDescent="0.2">
      <c r="B237" s="480"/>
      <c r="C237" s="480"/>
      <c r="D237" s="480"/>
      <c r="E237" s="480"/>
      <c r="F237" s="480"/>
    </row>
    <row r="238" spans="2:6" x14ac:dyDescent="0.2">
      <c r="B238" s="480"/>
      <c r="C238" s="480"/>
      <c r="D238" s="480"/>
      <c r="E238" s="480"/>
      <c r="F238" s="480"/>
    </row>
    <row r="239" spans="2:6" x14ac:dyDescent="0.2">
      <c r="B239" s="480"/>
      <c r="C239" s="480"/>
      <c r="D239" s="480"/>
      <c r="E239" s="480"/>
      <c r="F239" s="480"/>
    </row>
    <row r="240" spans="2:6" x14ac:dyDescent="0.2">
      <c r="B240" s="480"/>
      <c r="C240" s="480"/>
      <c r="D240" s="480"/>
      <c r="E240" s="480"/>
      <c r="F240" s="480"/>
    </row>
    <row r="241" spans="2:6" x14ac:dyDescent="0.2">
      <c r="B241" s="480"/>
      <c r="C241" s="480"/>
      <c r="D241" s="480"/>
      <c r="E241" s="480"/>
      <c r="F241" s="480"/>
    </row>
    <row r="242" spans="2:6" x14ac:dyDescent="0.2">
      <c r="B242" s="480"/>
      <c r="C242" s="480"/>
      <c r="D242" s="480"/>
      <c r="E242" s="480"/>
      <c r="F242" s="480"/>
    </row>
    <row r="243" spans="2:6" x14ac:dyDescent="0.2">
      <c r="B243" s="480"/>
      <c r="C243" s="480"/>
      <c r="D243" s="480"/>
      <c r="E243" s="480"/>
      <c r="F243" s="480"/>
    </row>
    <row r="244" spans="2:6" x14ac:dyDescent="0.2">
      <c r="B244" s="480"/>
      <c r="C244" s="480"/>
      <c r="D244" s="480"/>
      <c r="E244" s="480"/>
      <c r="F244" s="480"/>
    </row>
    <row r="245" spans="2:6" x14ac:dyDescent="0.2">
      <c r="B245" s="480"/>
      <c r="C245" s="480"/>
      <c r="D245" s="480"/>
      <c r="E245" s="480"/>
      <c r="F245" s="480"/>
    </row>
    <row r="246" spans="2:6" x14ac:dyDescent="0.2">
      <c r="B246" s="480"/>
      <c r="C246" s="480"/>
      <c r="D246" s="480"/>
      <c r="E246" s="480"/>
      <c r="F246" s="480"/>
    </row>
    <row r="247" spans="2:6" x14ac:dyDescent="0.2">
      <c r="B247" s="480"/>
      <c r="C247" s="480"/>
      <c r="D247" s="480"/>
      <c r="E247" s="480"/>
      <c r="F247" s="480"/>
    </row>
    <row r="248" spans="2:6" x14ac:dyDescent="0.2">
      <c r="B248" s="480"/>
      <c r="C248" s="480"/>
      <c r="D248" s="480"/>
      <c r="E248" s="480"/>
      <c r="F248" s="480"/>
    </row>
    <row r="249" spans="2:6" x14ac:dyDescent="0.2">
      <c r="B249" s="480"/>
      <c r="C249" s="480"/>
      <c r="D249" s="480"/>
      <c r="E249" s="480"/>
      <c r="F249" s="480"/>
    </row>
    <row r="250" spans="2:6" x14ac:dyDescent="0.2">
      <c r="B250" s="480"/>
      <c r="C250" s="480"/>
      <c r="D250" s="480"/>
      <c r="E250" s="480"/>
      <c r="F250" s="480"/>
    </row>
    <row r="251" spans="2:6" x14ac:dyDescent="0.2">
      <c r="B251" s="480"/>
      <c r="C251" s="480"/>
      <c r="D251" s="480"/>
      <c r="E251" s="480"/>
      <c r="F251" s="480"/>
    </row>
    <row r="252" spans="2:6" x14ac:dyDescent="0.2">
      <c r="B252" s="480"/>
      <c r="C252" s="480"/>
      <c r="D252" s="480"/>
      <c r="E252" s="480"/>
      <c r="F252" s="480"/>
    </row>
    <row r="253" spans="2:6" x14ac:dyDescent="0.2">
      <c r="B253" s="480"/>
      <c r="C253" s="480"/>
      <c r="D253" s="480"/>
      <c r="E253" s="480"/>
      <c r="F253" s="480"/>
    </row>
    <row r="254" spans="2:6" x14ac:dyDescent="0.2">
      <c r="B254" s="480"/>
      <c r="C254" s="480"/>
      <c r="D254" s="480"/>
      <c r="E254" s="480"/>
      <c r="F254" s="480"/>
    </row>
    <row r="255" spans="2:6" x14ac:dyDescent="0.2">
      <c r="B255" s="480"/>
      <c r="C255" s="480"/>
      <c r="D255" s="480"/>
      <c r="E255" s="480"/>
      <c r="F255" s="480"/>
    </row>
    <row r="256" spans="2:6" x14ac:dyDescent="0.2">
      <c r="B256" s="480"/>
      <c r="C256" s="480"/>
      <c r="D256" s="480"/>
      <c r="E256" s="480"/>
      <c r="F256" s="480"/>
    </row>
    <row r="257" spans="2:6" x14ac:dyDescent="0.2">
      <c r="B257" s="480"/>
      <c r="C257" s="480"/>
      <c r="D257" s="480"/>
      <c r="E257" s="480"/>
      <c r="F257" s="480"/>
    </row>
    <row r="258" spans="2:6" x14ac:dyDescent="0.2">
      <c r="B258" s="480"/>
      <c r="C258" s="480"/>
      <c r="D258" s="480"/>
      <c r="E258" s="480"/>
      <c r="F258" s="480"/>
    </row>
    <row r="259" spans="2:6" x14ac:dyDescent="0.2">
      <c r="B259" s="480"/>
      <c r="C259" s="480"/>
      <c r="D259" s="480"/>
      <c r="E259" s="480"/>
      <c r="F259" s="480"/>
    </row>
    <row r="260" spans="2:6" x14ac:dyDescent="0.2">
      <c r="B260" s="480"/>
      <c r="C260" s="480"/>
      <c r="D260" s="480"/>
      <c r="E260" s="480"/>
      <c r="F260" s="480"/>
    </row>
    <row r="261" spans="2:6" x14ac:dyDescent="0.2">
      <c r="B261" s="480"/>
      <c r="C261" s="480"/>
      <c r="D261" s="480"/>
      <c r="E261" s="480"/>
      <c r="F261" s="480"/>
    </row>
    <row r="262" spans="2:6" x14ac:dyDescent="0.2">
      <c r="B262" s="480"/>
      <c r="C262" s="480"/>
      <c r="D262" s="480"/>
      <c r="E262" s="480"/>
      <c r="F262" s="480"/>
    </row>
    <row r="263" spans="2:6" x14ac:dyDescent="0.2">
      <c r="B263" s="480"/>
      <c r="C263" s="480"/>
      <c r="D263" s="480"/>
      <c r="E263" s="480"/>
      <c r="F263" s="480"/>
    </row>
    <row r="264" spans="2:6" x14ac:dyDescent="0.2">
      <c r="B264" s="480"/>
      <c r="C264" s="480"/>
      <c r="D264" s="480"/>
      <c r="E264" s="480"/>
      <c r="F264" s="480"/>
    </row>
    <row r="265" spans="2:6" x14ac:dyDescent="0.2">
      <c r="B265" s="480"/>
      <c r="C265" s="480"/>
      <c r="D265" s="480"/>
      <c r="E265" s="480"/>
      <c r="F265" s="480"/>
    </row>
    <row r="266" spans="2:6" x14ac:dyDescent="0.2">
      <c r="B266" s="480"/>
      <c r="C266" s="480"/>
      <c r="D266" s="480"/>
      <c r="E266" s="480"/>
      <c r="F266" s="480"/>
    </row>
    <row r="267" spans="2:6" x14ac:dyDescent="0.2">
      <c r="B267" s="480"/>
      <c r="C267" s="480"/>
      <c r="D267" s="480"/>
      <c r="E267" s="480"/>
      <c r="F267" s="480"/>
    </row>
    <row r="268" spans="2:6" x14ac:dyDescent="0.2">
      <c r="B268" s="480"/>
      <c r="C268" s="480"/>
      <c r="D268" s="480"/>
      <c r="E268" s="480"/>
      <c r="F268" s="480"/>
    </row>
    <row r="269" spans="2:6" x14ac:dyDescent="0.2">
      <c r="B269" s="480"/>
      <c r="C269" s="480"/>
      <c r="D269" s="480"/>
      <c r="E269" s="480"/>
      <c r="F269" s="480"/>
    </row>
    <row r="270" spans="2:6" x14ac:dyDescent="0.2">
      <c r="B270" s="480"/>
      <c r="C270" s="480"/>
      <c r="D270" s="480"/>
      <c r="E270" s="480"/>
      <c r="F270" s="480"/>
    </row>
    <row r="271" spans="2:6" x14ac:dyDescent="0.2">
      <c r="B271" s="480"/>
      <c r="C271" s="480"/>
      <c r="D271" s="480"/>
      <c r="E271" s="480"/>
      <c r="F271" s="480"/>
    </row>
    <row r="272" spans="2:6" x14ac:dyDescent="0.2">
      <c r="B272" s="480"/>
      <c r="C272" s="480"/>
      <c r="D272" s="480"/>
      <c r="E272" s="480"/>
      <c r="F272" s="480"/>
    </row>
    <row r="273" spans="2:6" x14ac:dyDescent="0.2">
      <c r="B273" s="480"/>
      <c r="C273" s="480"/>
      <c r="D273" s="480"/>
      <c r="E273" s="480"/>
      <c r="F273" s="480"/>
    </row>
    <row r="274" spans="2:6" x14ac:dyDescent="0.2">
      <c r="B274" s="480"/>
      <c r="C274" s="480"/>
      <c r="D274" s="480"/>
      <c r="E274" s="480"/>
      <c r="F274" s="480"/>
    </row>
    <row r="275" spans="2:6" x14ac:dyDescent="0.2">
      <c r="B275" s="480"/>
      <c r="C275" s="480"/>
      <c r="D275" s="480"/>
      <c r="E275" s="480"/>
      <c r="F275" s="480"/>
    </row>
    <row r="276" spans="2:6" x14ac:dyDescent="0.2">
      <c r="B276" s="480"/>
      <c r="C276" s="480"/>
      <c r="D276" s="480"/>
      <c r="E276" s="480"/>
      <c r="F276" s="480"/>
    </row>
    <row r="277" spans="2:6" x14ac:dyDescent="0.2">
      <c r="B277" s="480"/>
      <c r="C277" s="480"/>
      <c r="D277" s="480"/>
      <c r="E277" s="480"/>
      <c r="F277" s="480"/>
    </row>
    <row r="278" spans="2:6" x14ac:dyDescent="0.2">
      <c r="B278" s="480"/>
      <c r="C278" s="480"/>
      <c r="D278" s="480"/>
      <c r="E278" s="480"/>
      <c r="F278" s="480"/>
    </row>
    <row r="279" spans="2:6" x14ac:dyDescent="0.2">
      <c r="B279" s="480"/>
      <c r="C279" s="480"/>
      <c r="D279" s="480"/>
      <c r="E279" s="480"/>
      <c r="F279" s="480"/>
    </row>
    <row r="280" spans="2:6" x14ac:dyDescent="0.2">
      <c r="B280" s="480"/>
      <c r="C280" s="480"/>
      <c r="D280" s="480"/>
      <c r="E280" s="480"/>
      <c r="F280" s="480"/>
    </row>
    <row r="281" spans="2:6" x14ac:dyDescent="0.2">
      <c r="B281" s="480"/>
      <c r="C281" s="480"/>
      <c r="D281" s="480"/>
      <c r="E281" s="480"/>
      <c r="F281" s="480"/>
    </row>
    <row r="282" spans="2:6" x14ac:dyDescent="0.2">
      <c r="B282" s="480"/>
      <c r="C282" s="480"/>
      <c r="D282" s="480"/>
      <c r="E282" s="480"/>
      <c r="F282" s="480"/>
    </row>
    <row r="283" spans="2:6" x14ac:dyDescent="0.2">
      <c r="B283" s="480"/>
      <c r="C283" s="480"/>
      <c r="D283" s="480"/>
      <c r="E283" s="480"/>
      <c r="F283" s="480"/>
    </row>
    <row r="284" spans="2:6" x14ac:dyDescent="0.2">
      <c r="B284" s="480"/>
      <c r="C284" s="480"/>
      <c r="D284" s="480"/>
      <c r="E284" s="480"/>
      <c r="F284" s="480"/>
    </row>
    <row r="285" spans="2:6" x14ac:dyDescent="0.2">
      <c r="B285" s="480"/>
      <c r="C285" s="480"/>
      <c r="D285" s="480"/>
      <c r="E285" s="480"/>
      <c r="F285" s="480"/>
    </row>
    <row r="286" spans="2:6" x14ac:dyDescent="0.2">
      <c r="B286" s="480"/>
      <c r="C286" s="480"/>
      <c r="D286" s="480"/>
      <c r="E286" s="480"/>
      <c r="F286" s="480"/>
    </row>
    <row r="287" spans="2:6" x14ac:dyDescent="0.2">
      <c r="B287" s="480"/>
      <c r="C287" s="480"/>
      <c r="D287" s="480"/>
      <c r="E287" s="480"/>
      <c r="F287" s="480"/>
    </row>
    <row r="288" spans="2:6" x14ac:dyDescent="0.2">
      <c r="B288" s="480"/>
      <c r="C288" s="480"/>
      <c r="D288" s="480"/>
      <c r="E288" s="480"/>
      <c r="F288" s="480"/>
    </row>
    <row r="289" spans="2:6" x14ac:dyDescent="0.2">
      <c r="B289" s="480"/>
      <c r="C289" s="480"/>
      <c r="D289" s="480"/>
      <c r="E289" s="480"/>
      <c r="F289" s="480"/>
    </row>
    <row r="290" spans="2:6" x14ac:dyDescent="0.2">
      <c r="B290" s="480"/>
      <c r="C290" s="480"/>
      <c r="D290" s="480"/>
      <c r="E290" s="480"/>
      <c r="F290" s="480"/>
    </row>
    <row r="291" spans="2:6" x14ac:dyDescent="0.2">
      <c r="B291" s="480"/>
      <c r="C291" s="480"/>
      <c r="D291" s="480"/>
      <c r="E291" s="480"/>
      <c r="F291" s="480"/>
    </row>
    <row r="292" spans="2:6" x14ac:dyDescent="0.2">
      <c r="B292" s="480"/>
      <c r="C292" s="480"/>
      <c r="D292" s="480"/>
      <c r="E292" s="480"/>
      <c r="F292" s="480"/>
    </row>
    <row r="293" spans="2:6" x14ac:dyDescent="0.2">
      <c r="B293" s="480"/>
      <c r="C293" s="480"/>
      <c r="D293" s="480"/>
      <c r="E293" s="480"/>
      <c r="F293" s="480"/>
    </row>
    <row r="294" spans="2:6" x14ac:dyDescent="0.2">
      <c r="B294" s="480"/>
      <c r="C294" s="480"/>
      <c r="D294" s="480"/>
      <c r="E294" s="480"/>
      <c r="F294" s="480"/>
    </row>
    <row r="295" spans="2:6" x14ac:dyDescent="0.2">
      <c r="B295" s="480"/>
      <c r="C295" s="480"/>
      <c r="D295" s="480"/>
      <c r="E295" s="480"/>
      <c r="F295" s="480"/>
    </row>
    <row r="296" spans="2:6" x14ac:dyDescent="0.2">
      <c r="B296" s="480"/>
      <c r="C296" s="480"/>
      <c r="D296" s="480"/>
      <c r="E296" s="480"/>
      <c r="F296" s="480"/>
    </row>
    <row r="297" spans="2:6" x14ac:dyDescent="0.2">
      <c r="B297" s="480"/>
      <c r="C297" s="480"/>
      <c r="D297" s="480"/>
      <c r="E297" s="480"/>
      <c r="F297" s="480"/>
    </row>
    <row r="298" spans="2:6" x14ac:dyDescent="0.2">
      <c r="B298" s="480"/>
      <c r="C298" s="480"/>
      <c r="D298" s="480"/>
      <c r="E298" s="480"/>
      <c r="F298" s="480"/>
    </row>
    <row r="299" spans="2:6" x14ac:dyDescent="0.2">
      <c r="B299" s="480"/>
      <c r="C299" s="480"/>
      <c r="D299" s="480"/>
      <c r="E299" s="480"/>
      <c r="F299" s="480"/>
    </row>
    <row r="300" spans="2:6" x14ac:dyDescent="0.2">
      <c r="B300" s="480"/>
      <c r="C300" s="480"/>
      <c r="D300" s="480"/>
      <c r="E300" s="480"/>
      <c r="F300" s="480"/>
    </row>
    <row r="301" spans="2:6" x14ac:dyDescent="0.2">
      <c r="B301" s="480"/>
      <c r="C301" s="480"/>
      <c r="D301" s="480"/>
      <c r="E301" s="480"/>
      <c r="F301" s="480"/>
    </row>
    <row r="302" spans="2:6" x14ac:dyDescent="0.2">
      <c r="B302" s="480"/>
      <c r="C302" s="480"/>
      <c r="D302" s="480"/>
      <c r="E302" s="480"/>
      <c r="F302" s="480"/>
    </row>
    <row r="303" spans="2:6" x14ac:dyDescent="0.2">
      <c r="B303" s="480"/>
      <c r="C303" s="480"/>
      <c r="D303" s="480"/>
      <c r="E303" s="480"/>
      <c r="F303" s="480"/>
    </row>
    <row r="304" spans="2:6" x14ac:dyDescent="0.2">
      <c r="B304" s="480"/>
      <c r="C304" s="480"/>
      <c r="D304" s="480"/>
      <c r="E304" s="480"/>
      <c r="F304" s="480"/>
    </row>
    <row r="305" spans="2:6" x14ac:dyDescent="0.2">
      <c r="B305" s="480"/>
      <c r="C305" s="480"/>
      <c r="D305" s="480"/>
      <c r="E305" s="480"/>
      <c r="F305" s="480"/>
    </row>
    <row r="306" spans="2:6" x14ac:dyDescent="0.2">
      <c r="B306" s="480"/>
      <c r="C306" s="480"/>
      <c r="D306" s="480"/>
      <c r="E306" s="480"/>
      <c r="F306" s="480"/>
    </row>
    <row r="307" spans="2:6" x14ac:dyDescent="0.2">
      <c r="B307" s="480"/>
      <c r="C307" s="480"/>
      <c r="D307" s="480"/>
      <c r="E307" s="480"/>
      <c r="F307" s="480"/>
    </row>
    <row r="308" spans="2:6" x14ac:dyDescent="0.2">
      <c r="B308" s="480"/>
      <c r="C308" s="480"/>
      <c r="D308" s="480"/>
      <c r="E308" s="480"/>
      <c r="F308" s="480"/>
    </row>
    <row r="309" spans="2:6" x14ac:dyDescent="0.2">
      <c r="B309" s="480"/>
      <c r="C309" s="480"/>
      <c r="D309" s="480"/>
      <c r="E309" s="480"/>
      <c r="F309" s="480"/>
    </row>
    <row r="310" spans="2:6" x14ac:dyDescent="0.2">
      <c r="B310" s="480"/>
      <c r="C310" s="480"/>
      <c r="D310" s="480"/>
      <c r="E310" s="480"/>
      <c r="F310" s="480"/>
    </row>
    <row r="311" spans="2:6" x14ac:dyDescent="0.2">
      <c r="B311" s="480"/>
      <c r="C311" s="480"/>
      <c r="D311" s="480"/>
      <c r="E311" s="480"/>
      <c r="F311" s="480"/>
    </row>
    <row r="312" spans="2:6" x14ac:dyDescent="0.2">
      <c r="B312" s="480"/>
      <c r="C312" s="480"/>
      <c r="D312" s="480"/>
      <c r="E312" s="480"/>
      <c r="F312" s="480"/>
    </row>
    <row r="313" spans="2:6" x14ac:dyDescent="0.2">
      <c r="B313" s="480"/>
      <c r="C313" s="480"/>
      <c r="D313" s="480"/>
      <c r="E313" s="480"/>
      <c r="F313" s="480"/>
    </row>
    <row r="314" spans="2:6" x14ac:dyDescent="0.2">
      <c r="B314" s="480"/>
      <c r="C314" s="480"/>
      <c r="D314" s="480"/>
      <c r="E314" s="480"/>
      <c r="F314" s="480"/>
    </row>
    <row r="315" spans="2:6" x14ac:dyDescent="0.2">
      <c r="B315" s="480"/>
      <c r="C315" s="480"/>
      <c r="D315" s="480"/>
      <c r="E315" s="480"/>
      <c r="F315" s="480"/>
    </row>
    <row r="316" spans="2:6" x14ac:dyDescent="0.2">
      <c r="B316" s="480"/>
      <c r="C316" s="480"/>
      <c r="D316" s="480"/>
      <c r="E316" s="480"/>
      <c r="F316" s="480"/>
    </row>
    <row r="317" spans="2:6" x14ac:dyDescent="0.2">
      <c r="B317" s="480"/>
      <c r="C317" s="480"/>
      <c r="D317" s="480"/>
      <c r="E317" s="480"/>
      <c r="F317" s="480"/>
    </row>
    <row r="318" spans="2:6" x14ac:dyDescent="0.2">
      <c r="B318" s="480"/>
      <c r="C318" s="480"/>
      <c r="D318" s="480"/>
      <c r="E318" s="480"/>
      <c r="F318" s="480"/>
    </row>
    <row r="319" spans="2:6" x14ac:dyDescent="0.2">
      <c r="B319" s="480"/>
      <c r="C319" s="480"/>
      <c r="D319" s="480"/>
      <c r="E319" s="480"/>
      <c r="F319" s="480"/>
    </row>
    <row r="320" spans="2:6" x14ac:dyDescent="0.2">
      <c r="B320" s="480"/>
      <c r="C320" s="480"/>
      <c r="D320" s="480"/>
      <c r="E320" s="480"/>
      <c r="F320" s="480"/>
    </row>
    <row r="321" spans="2:6" x14ac:dyDescent="0.2">
      <c r="B321" s="480"/>
      <c r="C321" s="480"/>
      <c r="D321" s="480"/>
      <c r="E321" s="480"/>
      <c r="F321" s="480"/>
    </row>
    <row r="322" spans="2:6" x14ac:dyDescent="0.2">
      <c r="B322" s="480"/>
      <c r="C322" s="480"/>
      <c r="D322" s="480"/>
      <c r="E322" s="480"/>
      <c r="F322" s="480"/>
    </row>
    <row r="323" spans="2:6" x14ac:dyDescent="0.2">
      <c r="B323" s="480"/>
      <c r="C323" s="480"/>
      <c r="D323" s="480"/>
      <c r="E323" s="480"/>
      <c r="F323" s="480"/>
    </row>
    <row r="324" spans="2:6" x14ac:dyDescent="0.2">
      <c r="B324" s="480"/>
      <c r="C324" s="480"/>
      <c r="D324" s="480"/>
      <c r="E324" s="480"/>
      <c r="F324" s="480"/>
    </row>
    <row r="325" spans="2:6" x14ac:dyDescent="0.2">
      <c r="B325" s="480"/>
      <c r="C325" s="480"/>
      <c r="D325" s="480"/>
      <c r="E325" s="480"/>
      <c r="F325" s="480"/>
    </row>
    <row r="326" spans="2:6" x14ac:dyDescent="0.2">
      <c r="B326" s="480"/>
      <c r="C326" s="480"/>
      <c r="D326" s="480"/>
      <c r="E326" s="480"/>
      <c r="F326" s="480"/>
    </row>
    <row r="327" spans="2:6" x14ac:dyDescent="0.2">
      <c r="B327" s="480"/>
      <c r="C327" s="480"/>
      <c r="D327" s="480"/>
      <c r="E327" s="480"/>
      <c r="F327" s="480"/>
    </row>
    <row r="328" spans="2:6" x14ac:dyDescent="0.2">
      <c r="B328" s="480"/>
      <c r="C328" s="480"/>
      <c r="D328" s="480"/>
      <c r="E328" s="480"/>
      <c r="F328" s="480"/>
    </row>
    <row r="329" spans="2:6" x14ac:dyDescent="0.2">
      <c r="B329" s="480"/>
      <c r="C329" s="480"/>
      <c r="D329" s="480"/>
      <c r="E329" s="480"/>
      <c r="F329" s="480"/>
    </row>
    <row r="330" spans="2:6" x14ac:dyDescent="0.2">
      <c r="B330" s="480"/>
      <c r="C330" s="480"/>
      <c r="D330" s="480"/>
      <c r="E330" s="480"/>
      <c r="F330" s="480"/>
    </row>
    <row r="331" spans="2:6" x14ac:dyDescent="0.2">
      <c r="B331" s="480"/>
      <c r="C331" s="480"/>
      <c r="D331" s="480"/>
      <c r="E331" s="480"/>
      <c r="F331" s="480"/>
    </row>
    <row r="332" spans="2:6" x14ac:dyDescent="0.2">
      <c r="B332" s="480"/>
      <c r="C332" s="480"/>
      <c r="D332" s="480"/>
      <c r="E332" s="480"/>
      <c r="F332" s="480"/>
    </row>
    <row r="333" spans="2:6" x14ac:dyDescent="0.2">
      <c r="B333" s="480"/>
      <c r="C333" s="480"/>
      <c r="D333" s="480"/>
      <c r="E333" s="480"/>
      <c r="F333" s="480"/>
    </row>
    <row r="334" spans="2:6" x14ac:dyDescent="0.2">
      <c r="B334" s="480"/>
      <c r="C334" s="480"/>
      <c r="D334" s="480"/>
      <c r="E334" s="480"/>
      <c r="F334" s="480"/>
    </row>
    <row r="335" spans="2:6" x14ac:dyDescent="0.2">
      <c r="B335" s="480"/>
      <c r="C335" s="480"/>
      <c r="D335" s="480"/>
      <c r="E335" s="480"/>
      <c r="F335" s="480"/>
    </row>
    <row r="336" spans="2:6" x14ac:dyDescent="0.2">
      <c r="B336" s="480"/>
      <c r="C336" s="480"/>
      <c r="D336" s="480"/>
      <c r="E336" s="480"/>
      <c r="F336" s="480"/>
    </row>
    <row r="337" spans="2:6" x14ac:dyDescent="0.2">
      <c r="B337" s="480"/>
      <c r="C337" s="480"/>
      <c r="D337" s="480"/>
      <c r="E337" s="480"/>
      <c r="F337" s="480"/>
    </row>
    <row r="338" spans="2:6" x14ac:dyDescent="0.2">
      <c r="B338" s="480"/>
      <c r="C338" s="480"/>
      <c r="D338" s="480"/>
      <c r="E338" s="480"/>
      <c r="F338" s="480"/>
    </row>
    <row r="339" spans="2:6" x14ac:dyDescent="0.2">
      <c r="B339" s="480"/>
      <c r="C339" s="480"/>
      <c r="D339" s="480"/>
      <c r="E339" s="480"/>
      <c r="F339" s="480"/>
    </row>
    <row r="340" spans="2:6" x14ac:dyDescent="0.2">
      <c r="B340" s="480"/>
      <c r="C340" s="480"/>
      <c r="D340" s="480"/>
      <c r="E340" s="480"/>
      <c r="F340" s="480"/>
    </row>
    <row r="341" spans="2:6" x14ac:dyDescent="0.2">
      <c r="B341" s="480"/>
      <c r="C341" s="480"/>
      <c r="D341" s="480"/>
      <c r="E341" s="480"/>
      <c r="F341" s="480"/>
    </row>
    <row r="342" spans="2:6" x14ac:dyDescent="0.2">
      <c r="B342" s="480"/>
      <c r="C342" s="480"/>
      <c r="D342" s="480"/>
      <c r="E342" s="480"/>
      <c r="F342" s="480"/>
    </row>
    <row r="343" spans="2:6" x14ac:dyDescent="0.2">
      <c r="B343" s="480"/>
      <c r="C343" s="480"/>
      <c r="D343" s="480"/>
      <c r="E343" s="480"/>
      <c r="F343" s="480"/>
    </row>
    <row r="344" spans="2:6" x14ac:dyDescent="0.2">
      <c r="B344" s="480"/>
      <c r="C344" s="480"/>
      <c r="D344" s="480"/>
      <c r="E344" s="480"/>
      <c r="F344" s="480"/>
    </row>
    <row r="345" spans="2:6" x14ac:dyDescent="0.2">
      <c r="B345" s="480"/>
      <c r="C345" s="480"/>
      <c r="D345" s="480"/>
      <c r="E345" s="480"/>
      <c r="F345" s="480"/>
    </row>
    <row r="346" spans="2:6" x14ac:dyDescent="0.2">
      <c r="B346" s="480"/>
      <c r="C346" s="480"/>
      <c r="D346" s="480"/>
      <c r="E346" s="480"/>
      <c r="F346" s="480"/>
    </row>
    <row r="347" spans="2:6" x14ac:dyDescent="0.2">
      <c r="B347" s="480"/>
      <c r="C347" s="480"/>
      <c r="D347" s="480"/>
      <c r="E347" s="480"/>
      <c r="F347" s="480"/>
    </row>
    <row r="348" spans="2:6" x14ac:dyDescent="0.2">
      <c r="B348" s="480"/>
      <c r="C348" s="480"/>
      <c r="D348" s="480"/>
      <c r="E348" s="480"/>
      <c r="F348" s="480"/>
    </row>
    <row r="349" spans="2:6" x14ac:dyDescent="0.2">
      <c r="B349" s="480"/>
      <c r="C349" s="480"/>
      <c r="D349" s="480"/>
      <c r="E349" s="480"/>
      <c r="F349" s="480"/>
    </row>
    <row r="350" spans="2:6" x14ac:dyDescent="0.2">
      <c r="B350" s="480"/>
      <c r="C350" s="480"/>
      <c r="D350" s="480"/>
      <c r="E350" s="480"/>
      <c r="F350" s="480"/>
    </row>
    <row r="351" spans="2:6" x14ac:dyDescent="0.2">
      <c r="B351" s="480"/>
      <c r="C351" s="480"/>
      <c r="D351" s="480"/>
      <c r="E351" s="480"/>
      <c r="F351" s="480"/>
    </row>
    <row r="352" spans="2:6" x14ac:dyDescent="0.2">
      <c r="B352" s="480"/>
      <c r="C352" s="480"/>
      <c r="D352" s="480"/>
      <c r="E352" s="480"/>
      <c r="F352" s="480"/>
    </row>
    <row r="353" spans="2:6" x14ac:dyDescent="0.2">
      <c r="B353" s="480"/>
      <c r="C353" s="480"/>
      <c r="D353" s="480"/>
      <c r="E353" s="480"/>
      <c r="F353" s="480"/>
    </row>
    <row r="354" spans="2:6" x14ac:dyDescent="0.2">
      <c r="B354" s="480"/>
      <c r="C354" s="480"/>
      <c r="D354" s="480"/>
      <c r="E354" s="480"/>
      <c r="F354" s="480"/>
    </row>
    <row r="355" spans="2:6" x14ac:dyDescent="0.2">
      <c r="B355" s="480"/>
      <c r="C355" s="480"/>
      <c r="D355" s="480"/>
      <c r="E355" s="480"/>
      <c r="F355" s="480"/>
    </row>
    <row r="356" spans="2:6" x14ac:dyDescent="0.2">
      <c r="B356" s="480"/>
      <c r="C356" s="480"/>
      <c r="D356" s="480"/>
      <c r="E356" s="480"/>
      <c r="F356" s="480"/>
    </row>
    <row r="357" spans="2:6" x14ac:dyDescent="0.2">
      <c r="B357" s="480"/>
      <c r="C357" s="480"/>
      <c r="D357" s="480"/>
      <c r="E357" s="480"/>
      <c r="F357" s="480"/>
    </row>
    <row r="358" spans="2:6" x14ac:dyDescent="0.2">
      <c r="B358" s="480"/>
      <c r="C358" s="480"/>
      <c r="D358" s="480"/>
      <c r="E358" s="480"/>
      <c r="F358" s="480"/>
    </row>
    <row r="359" spans="2:6" x14ac:dyDescent="0.2">
      <c r="B359" s="480"/>
      <c r="C359" s="480"/>
      <c r="D359" s="480"/>
      <c r="E359" s="480"/>
      <c r="F359" s="480"/>
    </row>
    <row r="360" spans="2:6" x14ac:dyDescent="0.2">
      <c r="B360" s="480"/>
      <c r="C360" s="480"/>
      <c r="D360" s="480"/>
      <c r="E360" s="480"/>
      <c r="F360" s="480"/>
    </row>
    <row r="361" spans="2:6" x14ac:dyDescent="0.2">
      <c r="B361" s="480"/>
      <c r="C361" s="480"/>
      <c r="D361" s="480"/>
      <c r="E361" s="480"/>
      <c r="F361" s="480"/>
    </row>
    <row r="362" spans="2:6" x14ac:dyDescent="0.2">
      <c r="B362" s="480"/>
      <c r="C362" s="480"/>
      <c r="D362" s="480"/>
      <c r="E362" s="480"/>
      <c r="F362" s="480"/>
    </row>
    <row r="363" spans="2:6" x14ac:dyDescent="0.2">
      <c r="B363" s="480"/>
      <c r="C363" s="480"/>
      <c r="D363" s="480"/>
      <c r="E363" s="480"/>
      <c r="F363" s="480"/>
    </row>
    <row r="364" spans="2:6" x14ac:dyDescent="0.2">
      <c r="B364" s="480"/>
      <c r="C364" s="480"/>
      <c r="D364" s="480"/>
      <c r="E364" s="480"/>
      <c r="F364" s="480"/>
    </row>
    <row r="365" spans="2:6" x14ac:dyDescent="0.2">
      <c r="B365" s="480"/>
      <c r="C365" s="480"/>
      <c r="D365" s="480"/>
      <c r="E365" s="480"/>
      <c r="F365" s="480"/>
    </row>
    <row r="366" spans="2:6" x14ac:dyDescent="0.2">
      <c r="B366" s="480"/>
      <c r="C366" s="480"/>
      <c r="D366" s="480"/>
      <c r="E366" s="480"/>
      <c r="F366" s="480"/>
    </row>
    <row r="367" spans="2:6" x14ac:dyDescent="0.2">
      <c r="B367" s="480"/>
      <c r="C367" s="480"/>
      <c r="D367" s="480"/>
      <c r="E367" s="480"/>
      <c r="F367" s="480"/>
    </row>
    <row r="368" spans="2:6" x14ac:dyDescent="0.2">
      <c r="B368" s="480"/>
      <c r="C368" s="480"/>
      <c r="D368" s="480"/>
      <c r="E368" s="480"/>
      <c r="F368" s="480"/>
    </row>
    <row r="369" spans="2:6" x14ac:dyDescent="0.2">
      <c r="B369" s="480"/>
      <c r="C369" s="480"/>
      <c r="D369" s="480"/>
      <c r="E369" s="480"/>
      <c r="F369" s="480"/>
    </row>
    <row r="370" spans="2:6" x14ac:dyDescent="0.2">
      <c r="B370" s="480"/>
      <c r="C370" s="480"/>
      <c r="D370" s="480"/>
      <c r="E370" s="480"/>
      <c r="F370" s="480"/>
    </row>
    <row r="371" spans="2:6" x14ac:dyDescent="0.2">
      <c r="B371" s="480"/>
      <c r="C371" s="480"/>
      <c r="D371" s="480"/>
      <c r="E371" s="480"/>
      <c r="F371" s="480"/>
    </row>
    <row r="372" spans="2:6" x14ac:dyDescent="0.2">
      <c r="B372" s="480"/>
      <c r="C372" s="480"/>
      <c r="D372" s="480"/>
      <c r="E372" s="480"/>
      <c r="F372" s="480"/>
    </row>
    <row r="373" spans="2:6" x14ac:dyDescent="0.2">
      <c r="B373" s="480"/>
      <c r="C373" s="480"/>
      <c r="D373" s="480"/>
      <c r="E373" s="480"/>
      <c r="F373" s="480"/>
    </row>
    <row r="374" spans="2:6" x14ac:dyDescent="0.2">
      <c r="B374" s="480"/>
      <c r="C374" s="480"/>
      <c r="D374" s="480"/>
      <c r="E374" s="480"/>
      <c r="F374" s="480"/>
    </row>
    <row r="375" spans="2:6" x14ac:dyDescent="0.2">
      <c r="B375" s="480"/>
      <c r="C375" s="480"/>
      <c r="D375" s="480"/>
      <c r="E375" s="480"/>
      <c r="F375" s="480"/>
    </row>
    <row r="376" spans="2:6" x14ac:dyDescent="0.2">
      <c r="B376" s="480"/>
      <c r="C376" s="480"/>
      <c r="D376" s="480"/>
      <c r="E376" s="480"/>
      <c r="F376" s="480"/>
    </row>
    <row r="377" spans="2:6" x14ac:dyDescent="0.2">
      <c r="B377" s="480"/>
      <c r="C377" s="480"/>
      <c r="D377" s="480"/>
      <c r="E377" s="480"/>
      <c r="F377" s="480"/>
    </row>
    <row r="378" spans="2:6" x14ac:dyDescent="0.2">
      <c r="B378" s="480"/>
      <c r="C378" s="480"/>
      <c r="D378" s="480"/>
      <c r="E378" s="480"/>
      <c r="F378" s="480"/>
    </row>
    <row r="379" spans="2:6" x14ac:dyDescent="0.2">
      <c r="B379" s="480"/>
      <c r="C379" s="480"/>
      <c r="D379" s="480"/>
      <c r="E379" s="480"/>
      <c r="F379" s="480"/>
    </row>
    <row r="380" spans="2:6" x14ac:dyDescent="0.2">
      <c r="B380" s="480"/>
      <c r="C380" s="480"/>
      <c r="D380" s="480"/>
      <c r="E380" s="480"/>
      <c r="F380" s="480"/>
    </row>
    <row r="381" spans="2:6" x14ac:dyDescent="0.2">
      <c r="B381" s="480"/>
      <c r="C381" s="480"/>
      <c r="D381" s="480"/>
      <c r="E381" s="480"/>
      <c r="F381" s="480"/>
    </row>
    <row r="382" spans="2:6" x14ac:dyDescent="0.2">
      <c r="B382" s="480"/>
      <c r="C382" s="480"/>
      <c r="D382" s="480"/>
      <c r="E382" s="480"/>
      <c r="F382" s="480"/>
    </row>
    <row r="383" spans="2:6" x14ac:dyDescent="0.2">
      <c r="B383" s="480"/>
      <c r="C383" s="480"/>
      <c r="D383" s="480"/>
      <c r="E383" s="480"/>
      <c r="F383" s="480"/>
    </row>
    <row r="384" spans="2:6" x14ac:dyDescent="0.2">
      <c r="B384" s="480"/>
      <c r="C384" s="480"/>
      <c r="D384" s="480"/>
      <c r="E384" s="480"/>
      <c r="F384" s="480"/>
    </row>
    <row r="385" spans="2:6" x14ac:dyDescent="0.2">
      <c r="B385" s="480"/>
      <c r="C385" s="480"/>
      <c r="D385" s="480"/>
      <c r="E385" s="480"/>
      <c r="F385" s="480"/>
    </row>
    <row r="386" spans="2:6" x14ac:dyDescent="0.2">
      <c r="B386" s="480"/>
      <c r="C386" s="480"/>
      <c r="D386" s="480"/>
      <c r="E386" s="480"/>
      <c r="F386" s="480"/>
    </row>
    <row r="387" spans="2:6" x14ac:dyDescent="0.2">
      <c r="B387" s="480"/>
      <c r="C387" s="480"/>
      <c r="D387" s="480"/>
      <c r="E387" s="480"/>
      <c r="F387" s="480"/>
    </row>
    <row r="388" spans="2:6" x14ac:dyDescent="0.2">
      <c r="B388" s="480"/>
      <c r="C388" s="480"/>
      <c r="D388" s="480"/>
      <c r="E388" s="480"/>
      <c r="F388" s="480"/>
    </row>
    <row r="389" spans="2:6" x14ac:dyDescent="0.2">
      <c r="B389" s="480"/>
      <c r="C389" s="480"/>
      <c r="D389" s="480"/>
      <c r="E389" s="480"/>
      <c r="F389" s="480"/>
    </row>
    <row r="390" spans="2:6" x14ac:dyDescent="0.2">
      <c r="B390" s="480"/>
      <c r="C390" s="480"/>
      <c r="D390" s="480"/>
      <c r="E390" s="480"/>
      <c r="F390" s="480"/>
    </row>
    <row r="391" spans="2:6" x14ac:dyDescent="0.2">
      <c r="B391" s="480"/>
      <c r="C391" s="480"/>
      <c r="D391" s="480"/>
      <c r="E391" s="480"/>
      <c r="F391" s="480"/>
    </row>
    <row r="392" spans="2:6" x14ac:dyDescent="0.2">
      <c r="B392" s="480"/>
      <c r="C392" s="480"/>
      <c r="D392" s="480"/>
      <c r="E392" s="480"/>
      <c r="F392" s="480"/>
    </row>
    <row r="393" spans="2:6" x14ac:dyDescent="0.2">
      <c r="B393" s="480"/>
      <c r="C393" s="480"/>
      <c r="D393" s="480"/>
      <c r="E393" s="480"/>
      <c r="F393" s="480"/>
    </row>
    <row r="394" spans="2:6" x14ac:dyDescent="0.2">
      <c r="B394" s="480"/>
      <c r="C394" s="480"/>
      <c r="D394" s="480"/>
      <c r="E394" s="480"/>
      <c r="F394" s="480"/>
    </row>
    <row r="395" spans="2:6" x14ac:dyDescent="0.2">
      <c r="B395" s="480"/>
      <c r="C395" s="480"/>
      <c r="D395" s="480"/>
      <c r="E395" s="480"/>
      <c r="F395" s="480"/>
    </row>
    <row r="396" spans="2:6" x14ac:dyDescent="0.2">
      <c r="B396" s="480"/>
      <c r="C396" s="480"/>
      <c r="D396" s="480"/>
      <c r="E396" s="480"/>
      <c r="F396" s="480"/>
    </row>
    <row r="397" spans="2:6" x14ac:dyDescent="0.2">
      <c r="B397" s="480"/>
      <c r="C397" s="480"/>
      <c r="D397" s="480"/>
      <c r="E397" s="480"/>
      <c r="F397" s="480"/>
    </row>
    <row r="398" spans="2:6" x14ac:dyDescent="0.2">
      <c r="B398" s="480"/>
      <c r="C398" s="480"/>
      <c r="D398" s="480"/>
      <c r="E398" s="480"/>
      <c r="F398" s="480"/>
    </row>
    <row r="399" spans="2:6" x14ac:dyDescent="0.2">
      <c r="B399" s="480"/>
      <c r="C399" s="480"/>
      <c r="D399" s="480"/>
      <c r="E399" s="480"/>
      <c r="F399" s="480"/>
    </row>
    <row r="400" spans="2:6" x14ac:dyDescent="0.2">
      <c r="B400" s="480"/>
      <c r="C400" s="480"/>
      <c r="D400" s="480"/>
      <c r="E400" s="480"/>
      <c r="F400" s="480"/>
    </row>
    <row r="401" spans="2:6" x14ac:dyDescent="0.2">
      <c r="B401" s="480"/>
      <c r="C401" s="480"/>
      <c r="D401" s="480"/>
      <c r="E401" s="480"/>
      <c r="F401" s="480"/>
    </row>
    <row r="402" spans="2:6" x14ac:dyDescent="0.2">
      <c r="B402" s="480"/>
      <c r="C402" s="480"/>
      <c r="D402" s="480"/>
      <c r="E402" s="480"/>
      <c r="F402" s="480"/>
    </row>
    <row r="403" spans="2:6" x14ac:dyDescent="0.2">
      <c r="B403" s="480"/>
      <c r="C403" s="480"/>
      <c r="D403" s="480"/>
      <c r="E403" s="480"/>
      <c r="F403" s="480"/>
    </row>
    <row r="404" spans="2:6" x14ac:dyDescent="0.2">
      <c r="B404" s="480"/>
      <c r="C404" s="480"/>
      <c r="D404" s="480"/>
      <c r="E404" s="480"/>
      <c r="F404" s="480"/>
    </row>
    <row r="405" spans="2:6" x14ac:dyDescent="0.2">
      <c r="B405" s="480"/>
      <c r="C405" s="480"/>
      <c r="D405" s="480"/>
      <c r="E405" s="480"/>
      <c r="F405" s="480"/>
    </row>
    <row r="406" spans="2:6" x14ac:dyDescent="0.2">
      <c r="B406" s="480"/>
      <c r="C406" s="480"/>
      <c r="D406" s="480"/>
      <c r="E406" s="480"/>
      <c r="F406" s="480"/>
    </row>
    <row r="407" spans="2:6" x14ac:dyDescent="0.2">
      <c r="B407" s="480"/>
      <c r="C407" s="480"/>
      <c r="D407" s="480"/>
      <c r="E407" s="480"/>
      <c r="F407" s="480"/>
    </row>
    <row r="408" spans="2:6" x14ac:dyDescent="0.2">
      <c r="B408" s="480"/>
      <c r="C408" s="480"/>
      <c r="D408" s="480"/>
      <c r="E408" s="480"/>
      <c r="F408" s="480"/>
    </row>
    <row r="409" spans="2:6" x14ac:dyDescent="0.2">
      <c r="B409" s="480"/>
      <c r="C409" s="480"/>
      <c r="D409" s="480"/>
      <c r="E409" s="480"/>
      <c r="F409" s="480"/>
    </row>
    <row r="410" spans="2:6" x14ac:dyDescent="0.2">
      <c r="B410" s="480"/>
      <c r="C410" s="480"/>
      <c r="D410" s="480"/>
      <c r="E410" s="480"/>
      <c r="F410" s="480"/>
    </row>
    <row r="411" spans="2:6" x14ac:dyDescent="0.2">
      <c r="B411" s="480"/>
      <c r="C411" s="480"/>
      <c r="D411" s="480"/>
      <c r="E411" s="480"/>
      <c r="F411" s="480"/>
    </row>
    <row r="412" spans="2:6" x14ac:dyDescent="0.2">
      <c r="B412" s="480"/>
      <c r="C412" s="480"/>
      <c r="D412" s="480"/>
      <c r="E412" s="480"/>
      <c r="F412" s="480"/>
    </row>
    <row r="413" spans="2:6" x14ac:dyDescent="0.2">
      <c r="B413" s="480"/>
      <c r="C413" s="480"/>
      <c r="D413" s="480"/>
      <c r="E413" s="480"/>
      <c r="F413" s="480"/>
    </row>
    <row r="414" spans="2:6" x14ac:dyDescent="0.2">
      <c r="B414" s="480"/>
      <c r="C414" s="480"/>
      <c r="D414" s="480"/>
      <c r="E414" s="480"/>
      <c r="F414" s="480"/>
    </row>
    <row r="415" spans="2:6" x14ac:dyDescent="0.2">
      <c r="B415" s="480"/>
      <c r="C415" s="480"/>
      <c r="D415" s="480"/>
      <c r="E415" s="480"/>
      <c r="F415" s="480"/>
    </row>
    <row r="416" spans="2:6" x14ac:dyDescent="0.2">
      <c r="B416" s="480"/>
      <c r="C416" s="480"/>
      <c r="D416" s="480"/>
      <c r="E416" s="480"/>
      <c r="F416" s="480"/>
    </row>
    <row r="417" spans="2:6" x14ac:dyDescent="0.2">
      <c r="B417" s="480"/>
      <c r="C417" s="480"/>
      <c r="D417" s="480"/>
      <c r="E417" s="480"/>
      <c r="F417" s="480"/>
    </row>
    <row r="418" spans="2:6" x14ac:dyDescent="0.2">
      <c r="B418" s="480"/>
      <c r="C418" s="480"/>
      <c r="D418" s="480"/>
      <c r="E418" s="480"/>
      <c r="F418" s="480"/>
    </row>
    <row r="419" spans="2:6" x14ac:dyDescent="0.2">
      <c r="B419" s="480"/>
      <c r="C419" s="480"/>
      <c r="D419" s="480"/>
      <c r="E419" s="480"/>
      <c r="F419" s="480"/>
    </row>
    <row r="420" spans="2:6" x14ac:dyDescent="0.2">
      <c r="B420" s="480"/>
      <c r="C420" s="480"/>
      <c r="D420" s="480"/>
      <c r="E420" s="480"/>
      <c r="F420" s="480"/>
    </row>
    <row r="421" spans="2:6" x14ac:dyDescent="0.2">
      <c r="B421" s="480"/>
      <c r="C421" s="480"/>
      <c r="D421" s="480"/>
      <c r="E421" s="480"/>
      <c r="F421" s="480"/>
    </row>
    <row r="422" spans="2:6" x14ac:dyDescent="0.2">
      <c r="B422" s="480"/>
      <c r="C422" s="480"/>
      <c r="D422" s="480"/>
      <c r="E422" s="480"/>
      <c r="F422" s="480"/>
    </row>
    <row r="423" spans="2:6" x14ac:dyDescent="0.2">
      <c r="B423" s="480"/>
      <c r="C423" s="480"/>
      <c r="D423" s="480"/>
      <c r="E423" s="480"/>
      <c r="F423" s="480"/>
    </row>
    <row r="424" spans="2:6" x14ac:dyDescent="0.2">
      <c r="B424" s="480"/>
      <c r="C424" s="480"/>
      <c r="D424" s="480"/>
      <c r="E424" s="480"/>
      <c r="F424" s="480"/>
    </row>
    <row r="425" spans="2:6" x14ac:dyDescent="0.2">
      <c r="B425" s="480"/>
      <c r="C425" s="480"/>
      <c r="D425" s="480"/>
      <c r="E425" s="480"/>
      <c r="F425" s="480"/>
    </row>
    <row r="426" spans="2:6" x14ac:dyDescent="0.2">
      <c r="B426" s="480"/>
      <c r="C426" s="480"/>
      <c r="D426" s="480"/>
      <c r="E426" s="480"/>
      <c r="F426" s="480"/>
    </row>
    <row r="427" spans="2:6" x14ac:dyDescent="0.2">
      <c r="B427" s="480"/>
      <c r="C427" s="480"/>
      <c r="D427" s="480"/>
      <c r="E427" s="480"/>
      <c r="F427" s="480"/>
    </row>
    <row r="428" spans="2:6" x14ac:dyDescent="0.2">
      <c r="B428" s="480"/>
      <c r="C428" s="480"/>
      <c r="D428" s="480"/>
      <c r="E428" s="480"/>
      <c r="F428" s="480"/>
    </row>
    <row r="429" spans="2:6" x14ac:dyDescent="0.2">
      <c r="B429" s="480"/>
      <c r="C429" s="480"/>
      <c r="D429" s="480"/>
      <c r="E429" s="480"/>
      <c r="F429" s="480"/>
    </row>
    <row r="430" spans="2:6" x14ac:dyDescent="0.2">
      <c r="B430" s="480"/>
      <c r="C430" s="480"/>
      <c r="D430" s="480"/>
      <c r="E430" s="480"/>
      <c r="F430" s="480"/>
    </row>
    <row r="431" spans="2:6" x14ac:dyDescent="0.2">
      <c r="B431" s="480"/>
      <c r="C431" s="480"/>
      <c r="D431" s="480"/>
      <c r="E431" s="480"/>
      <c r="F431" s="480"/>
    </row>
    <row r="432" spans="2:6" x14ac:dyDescent="0.2">
      <c r="B432" s="480"/>
      <c r="C432" s="480"/>
      <c r="D432" s="480"/>
      <c r="E432" s="480"/>
      <c r="F432" s="480"/>
    </row>
    <row r="433" spans="2:6" x14ac:dyDescent="0.2">
      <c r="B433" s="480"/>
      <c r="C433" s="480"/>
      <c r="D433" s="480"/>
      <c r="E433" s="480"/>
      <c r="F433" s="480"/>
    </row>
    <row r="434" spans="2:6" x14ac:dyDescent="0.2">
      <c r="B434" s="480"/>
      <c r="C434" s="480"/>
      <c r="D434" s="480"/>
      <c r="E434" s="480"/>
      <c r="F434" s="480"/>
    </row>
    <row r="435" spans="2:6" x14ac:dyDescent="0.2">
      <c r="B435" s="480"/>
      <c r="C435" s="480"/>
      <c r="D435" s="480"/>
      <c r="E435" s="480"/>
      <c r="F435" s="480"/>
    </row>
    <row r="436" spans="2:6" x14ac:dyDescent="0.2">
      <c r="B436" s="480"/>
      <c r="C436" s="480"/>
      <c r="D436" s="480"/>
      <c r="E436" s="480"/>
      <c r="F436" s="480"/>
    </row>
    <row r="437" spans="2:6" x14ac:dyDescent="0.2">
      <c r="B437" s="480"/>
      <c r="C437" s="480"/>
      <c r="D437" s="480"/>
      <c r="E437" s="480"/>
      <c r="F437" s="480"/>
    </row>
    <row r="438" spans="2:6" x14ac:dyDescent="0.2">
      <c r="B438" s="480"/>
      <c r="C438" s="480"/>
      <c r="D438" s="480"/>
      <c r="E438" s="480"/>
      <c r="F438" s="480"/>
    </row>
    <row r="439" spans="2:6" x14ac:dyDescent="0.2">
      <c r="B439" s="480"/>
      <c r="C439" s="480"/>
      <c r="D439" s="480"/>
      <c r="E439" s="480"/>
      <c r="F439" s="480"/>
    </row>
    <row r="440" spans="2:6" x14ac:dyDescent="0.2">
      <c r="B440" s="480"/>
      <c r="C440" s="480"/>
      <c r="D440" s="480"/>
      <c r="E440" s="480"/>
      <c r="F440" s="480"/>
    </row>
    <row r="441" spans="2:6" x14ac:dyDescent="0.2">
      <c r="B441" s="480"/>
      <c r="C441" s="480"/>
      <c r="D441" s="480"/>
      <c r="E441" s="480"/>
      <c r="F441" s="480"/>
    </row>
    <row r="442" spans="2:6" x14ac:dyDescent="0.2">
      <c r="B442" s="480"/>
      <c r="C442" s="480"/>
      <c r="D442" s="480"/>
      <c r="E442" s="480"/>
      <c r="F442" s="480"/>
    </row>
    <row r="443" spans="2:6" x14ac:dyDescent="0.2">
      <c r="B443" s="480"/>
      <c r="C443" s="480"/>
      <c r="D443" s="480"/>
      <c r="E443" s="480"/>
      <c r="F443" s="480"/>
    </row>
    <row r="444" spans="2:6" x14ac:dyDescent="0.2">
      <c r="B444" s="480"/>
      <c r="C444" s="480"/>
      <c r="D444" s="480"/>
      <c r="E444" s="480"/>
      <c r="F444" s="480"/>
    </row>
    <row r="445" spans="2:6" x14ac:dyDescent="0.2">
      <c r="B445" s="480"/>
      <c r="C445" s="480"/>
      <c r="D445" s="480"/>
      <c r="E445" s="480"/>
      <c r="F445" s="480"/>
    </row>
    <row r="446" spans="2:6" x14ac:dyDescent="0.2">
      <c r="B446" s="480"/>
      <c r="C446" s="480"/>
      <c r="D446" s="480"/>
      <c r="E446" s="480"/>
      <c r="F446" s="480"/>
    </row>
    <row r="447" spans="2:6" x14ac:dyDescent="0.2">
      <c r="B447" s="480"/>
      <c r="C447" s="480"/>
      <c r="D447" s="480"/>
      <c r="E447" s="480"/>
      <c r="F447" s="480"/>
    </row>
    <row r="448" spans="2:6" x14ac:dyDescent="0.2">
      <c r="B448" s="480"/>
      <c r="C448" s="480"/>
      <c r="D448" s="480"/>
      <c r="E448" s="480"/>
      <c r="F448" s="480"/>
    </row>
    <row r="449" spans="2:6" x14ac:dyDescent="0.2">
      <c r="B449" s="480"/>
      <c r="C449" s="480"/>
      <c r="D449" s="480"/>
      <c r="E449" s="480"/>
      <c r="F449" s="480"/>
    </row>
    <row r="450" spans="2:6" x14ac:dyDescent="0.2">
      <c r="B450" s="480"/>
      <c r="C450" s="480"/>
      <c r="D450" s="480"/>
      <c r="E450" s="480"/>
      <c r="F450" s="480"/>
    </row>
    <row r="451" spans="2:6" x14ac:dyDescent="0.2">
      <c r="B451" s="480"/>
      <c r="C451" s="480"/>
      <c r="D451" s="480"/>
      <c r="E451" s="480"/>
      <c r="F451" s="480"/>
    </row>
    <row r="452" spans="2:6" x14ac:dyDescent="0.2">
      <c r="B452" s="480"/>
      <c r="C452" s="480"/>
      <c r="D452" s="480"/>
      <c r="E452" s="480"/>
      <c r="F452" s="480"/>
    </row>
    <row r="453" spans="2:6" x14ac:dyDescent="0.2">
      <c r="B453" s="480"/>
      <c r="C453" s="480"/>
      <c r="D453" s="480"/>
      <c r="E453" s="480"/>
      <c r="F453" s="480"/>
    </row>
    <row r="454" spans="2:6" x14ac:dyDescent="0.2">
      <c r="B454" s="480"/>
      <c r="C454" s="480"/>
      <c r="D454" s="480"/>
      <c r="E454" s="480"/>
      <c r="F454" s="480"/>
    </row>
    <row r="455" spans="2:6" x14ac:dyDescent="0.2">
      <c r="B455" s="480"/>
      <c r="C455" s="480"/>
      <c r="D455" s="480"/>
      <c r="E455" s="480"/>
      <c r="F455" s="480"/>
    </row>
    <row r="456" spans="2:6" x14ac:dyDescent="0.2">
      <c r="B456" s="480"/>
      <c r="C456" s="480"/>
      <c r="D456" s="480"/>
      <c r="E456" s="480"/>
      <c r="F456" s="480"/>
    </row>
    <row r="457" spans="2:6" x14ac:dyDescent="0.2">
      <c r="B457" s="480"/>
      <c r="C457" s="480"/>
      <c r="D457" s="480"/>
      <c r="E457" s="480"/>
      <c r="F457" s="480"/>
    </row>
    <row r="458" spans="2:6" x14ac:dyDescent="0.2">
      <c r="B458" s="480"/>
      <c r="C458" s="480"/>
      <c r="D458" s="480"/>
      <c r="E458" s="480"/>
      <c r="F458" s="480"/>
    </row>
    <row r="459" spans="2:6" x14ac:dyDescent="0.2">
      <c r="B459" s="480"/>
      <c r="C459" s="480"/>
      <c r="D459" s="480"/>
      <c r="E459" s="480"/>
      <c r="F459" s="480"/>
    </row>
    <row r="460" spans="2:6" x14ac:dyDescent="0.2">
      <c r="B460" s="480"/>
      <c r="C460" s="480"/>
      <c r="D460" s="480"/>
      <c r="E460" s="480"/>
      <c r="F460" s="480"/>
    </row>
    <row r="461" spans="2:6" x14ac:dyDescent="0.2">
      <c r="B461" s="480"/>
      <c r="C461" s="480"/>
      <c r="D461" s="480"/>
      <c r="E461" s="480"/>
      <c r="F461" s="480"/>
    </row>
    <row r="462" spans="2:6" x14ac:dyDescent="0.2">
      <c r="B462" s="480"/>
      <c r="C462" s="480"/>
      <c r="D462" s="480"/>
      <c r="E462" s="480"/>
      <c r="F462" s="480"/>
    </row>
    <row r="463" spans="2:6" x14ac:dyDescent="0.2">
      <c r="B463" s="480"/>
      <c r="C463" s="480"/>
      <c r="D463" s="480"/>
      <c r="E463" s="480"/>
      <c r="F463" s="480"/>
    </row>
    <row r="464" spans="2:6" x14ac:dyDescent="0.2">
      <c r="B464" s="480"/>
      <c r="C464" s="480"/>
      <c r="D464" s="480"/>
      <c r="E464" s="480"/>
      <c r="F464" s="480"/>
    </row>
    <row r="465" spans="2:6" x14ac:dyDescent="0.2">
      <c r="B465" s="480"/>
      <c r="C465" s="480"/>
      <c r="D465" s="480"/>
      <c r="E465" s="480"/>
      <c r="F465" s="480"/>
    </row>
    <row r="466" spans="2:6" x14ac:dyDescent="0.2">
      <c r="B466" s="480"/>
      <c r="C466" s="480"/>
      <c r="D466" s="480"/>
      <c r="E466" s="480"/>
      <c r="F466" s="480"/>
    </row>
    <row r="467" spans="2:6" x14ac:dyDescent="0.2">
      <c r="B467" s="480"/>
      <c r="C467" s="480"/>
      <c r="D467" s="480"/>
      <c r="E467" s="480"/>
      <c r="F467" s="480"/>
    </row>
    <row r="468" spans="2:6" x14ac:dyDescent="0.2">
      <c r="B468" s="480"/>
      <c r="C468" s="480"/>
      <c r="D468" s="480"/>
      <c r="E468" s="480"/>
      <c r="F468" s="480"/>
    </row>
    <row r="469" spans="2:6" x14ac:dyDescent="0.2">
      <c r="B469" s="480"/>
      <c r="C469" s="480"/>
      <c r="D469" s="480"/>
      <c r="E469" s="480"/>
      <c r="F469" s="480"/>
    </row>
    <row r="470" spans="2:6" x14ac:dyDescent="0.2">
      <c r="B470" s="480"/>
      <c r="C470" s="480"/>
      <c r="D470" s="480"/>
      <c r="E470" s="480"/>
      <c r="F470" s="480"/>
    </row>
    <row r="471" spans="2:6" x14ac:dyDescent="0.2">
      <c r="B471" s="480"/>
      <c r="C471" s="480"/>
      <c r="D471" s="480"/>
      <c r="E471" s="480"/>
      <c r="F471" s="480"/>
    </row>
    <row r="472" spans="2:6" x14ac:dyDescent="0.2">
      <c r="B472" s="480"/>
      <c r="C472" s="480"/>
      <c r="D472" s="480"/>
      <c r="E472" s="480"/>
      <c r="F472" s="480"/>
    </row>
    <row r="473" spans="2:6" x14ac:dyDescent="0.2">
      <c r="B473" s="480"/>
      <c r="C473" s="480"/>
      <c r="D473" s="480"/>
      <c r="E473" s="480"/>
      <c r="F473" s="480"/>
    </row>
    <row r="474" spans="2:6" x14ac:dyDescent="0.2">
      <c r="B474" s="480"/>
      <c r="C474" s="480"/>
      <c r="D474" s="480"/>
      <c r="E474" s="480"/>
      <c r="F474" s="480"/>
    </row>
    <row r="475" spans="2:6" x14ac:dyDescent="0.2">
      <c r="B475" s="480"/>
      <c r="C475" s="480"/>
      <c r="D475" s="480"/>
      <c r="E475" s="480"/>
      <c r="F475" s="480"/>
    </row>
    <row r="476" spans="2:6" x14ac:dyDescent="0.2">
      <c r="B476" s="480"/>
      <c r="C476" s="480"/>
      <c r="D476" s="480"/>
      <c r="E476" s="480"/>
      <c r="F476" s="480"/>
    </row>
    <row r="477" spans="2:6" x14ac:dyDescent="0.2">
      <c r="B477" s="480"/>
      <c r="C477" s="480"/>
      <c r="D477" s="480"/>
      <c r="E477" s="480"/>
      <c r="F477" s="480"/>
    </row>
    <row r="478" spans="2:6" x14ac:dyDescent="0.2">
      <c r="B478" s="480"/>
      <c r="C478" s="480"/>
      <c r="D478" s="480"/>
      <c r="E478" s="480"/>
      <c r="F478" s="480"/>
    </row>
    <row r="479" spans="2:6" x14ac:dyDescent="0.2">
      <c r="B479" s="480"/>
      <c r="C479" s="480"/>
      <c r="D479" s="480"/>
      <c r="E479" s="480"/>
      <c r="F479" s="480"/>
    </row>
    <row r="480" spans="2:6" x14ac:dyDescent="0.2">
      <c r="B480" s="480"/>
      <c r="C480" s="480"/>
      <c r="D480" s="480"/>
      <c r="E480" s="480"/>
      <c r="F480" s="480"/>
    </row>
    <row r="481" spans="2:6" x14ac:dyDescent="0.2">
      <c r="B481" s="480"/>
      <c r="C481" s="480"/>
      <c r="D481" s="480"/>
      <c r="E481" s="480"/>
      <c r="F481" s="480"/>
    </row>
    <row r="482" spans="2:6" x14ac:dyDescent="0.2">
      <c r="B482" s="480"/>
      <c r="C482" s="480"/>
      <c r="D482" s="480"/>
      <c r="E482" s="480"/>
      <c r="F482" s="480"/>
    </row>
    <row r="483" spans="2:6" x14ac:dyDescent="0.2">
      <c r="B483" s="480"/>
      <c r="C483" s="480"/>
      <c r="D483" s="480"/>
      <c r="E483" s="480"/>
      <c r="F483" s="480"/>
    </row>
    <row r="484" spans="2:6" x14ac:dyDescent="0.2">
      <c r="B484" s="480"/>
      <c r="C484" s="480"/>
      <c r="D484" s="480"/>
      <c r="E484" s="480"/>
      <c r="F484" s="480"/>
    </row>
    <row r="485" spans="2:6" x14ac:dyDescent="0.2">
      <c r="B485" s="480"/>
      <c r="C485" s="480"/>
      <c r="D485" s="480"/>
      <c r="E485" s="480"/>
      <c r="F485" s="480"/>
    </row>
    <row r="486" spans="2:6" x14ac:dyDescent="0.2">
      <c r="B486" s="480"/>
      <c r="C486" s="480"/>
      <c r="D486" s="480"/>
      <c r="E486" s="480"/>
      <c r="F486" s="480"/>
    </row>
    <row r="487" spans="2:6" x14ac:dyDescent="0.2">
      <c r="B487" s="480"/>
      <c r="C487" s="480"/>
      <c r="D487" s="480"/>
      <c r="E487" s="480"/>
      <c r="F487" s="480"/>
    </row>
    <row r="488" spans="2:6" x14ac:dyDescent="0.2">
      <c r="B488" s="480"/>
      <c r="C488" s="480"/>
      <c r="D488" s="480"/>
      <c r="E488" s="480"/>
      <c r="F488" s="480"/>
    </row>
    <row r="489" spans="2:6" x14ac:dyDescent="0.2">
      <c r="B489" s="480"/>
      <c r="C489" s="480"/>
      <c r="D489" s="480"/>
      <c r="E489" s="480"/>
      <c r="F489" s="480"/>
    </row>
    <row r="490" spans="2:6" x14ac:dyDescent="0.2">
      <c r="B490" s="480"/>
      <c r="C490" s="480"/>
      <c r="D490" s="480"/>
      <c r="E490" s="480"/>
      <c r="F490" s="480"/>
    </row>
    <row r="491" spans="2:6" x14ac:dyDescent="0.2">
      <c r="B491" s="480"/>
      <c r="C491" s="480"/>
      <c r="D491" s="480"/>
      <c r="E491" s="480"/>
      <c r="F491" s="480"/>
    </row>
    <row r="492" spans="2:6" x14ac:dyDescent="0.2">
      <c r="B492" s="480"/>
      <c r="C492" s="480"/>
      <c r="D492" s="480"/>
      <c r="E492" s="480"/>
      <c r="F492" s="480"/>
    </row>
    <row r="493" spans="2:6" x14ac:dyDescent="0.2">
      <c r="B493" s="480"/>
      <c r="C493" s="480"/>
      <c r="D493" s="480"/>
      <c r="E493" s="480"/>
      <c r="F493" s="480"/>
    </row>
    <row r="494" spans="2:6" x14ac:dyDescent="0.2">
      <c r="B494" s="480"/>
      <c r="C494" s="480"/>
      <c r="D494" s="480"/>
      <c r="E494" s="480"/>
      <c r="F494" s="480"/>
    </row>
    <row r="495" spans="2:6" x14ac:dyDescent="0.2">
      <c r="B495" s="480"/>
      <c r="C495" s="480"/>
      <c r="D495" s="480"/>
      <c r="E495" s="480"/>
      <c r="F495" s="480"/>
    </row>
    <row r="496" spans="2:6" x14ac:dyDescent="0.2">
      <c r="B496" s="480"/>
      <c r="C496" s="480"/>
      <c r="D496" s="480"/>
      <c r="E496" s="480"/>
      <c r="F496" s="480"/>
    </row>
    <row r="497" spans="2:6" x14ac:dyDescent="0.2">
      <c r="B497" s="480"/>
      <c r="C497" s="480"/>
      <c r="D497" s="480"/>
      <c r="E497" s="480"/>
      <c r="F497" s="480"/>
    </row>
    <row r="498" spans="2:6" x14ac:dyDescent="0.2">
      <c r="B498" s="480"/>
      <c r="C498" s="480"/>
      <c r="D498" s="480"/>
      <c r="E498" s="480"/>
      <c r="F498" s="480"/>
    </row>
    <row r="499" spans="2:6" x14ac:dyDescent="0.2">
      <c r="B499" s="480"/>
      <c r="C499" s="480"/>
      <c r="D499" s="480"/>
      <c r="E499" s="480"/>
      <c r="F499" s="480"/>
    </row>
    <row r="500" spans="2:6" x14ac:dyDescent="0.2">
      <c r="B500" s="480"/>
      <c r="C500" s="480"/>
      <c r="D500" s="480"/>
      <c r="E500" s="480"/>
      <c r="F500" s="480"/>
    </row>
    <row r="501" spans="2:6" x14ac:dyDescent="0.2">
      <c r="B501" s="480"/>
      <c r="C501" s="480"/>
      <c r="D501" s="480"/>
      <c r="E501" s="480"/>
      <c r="F501" s="480"/>
    </row>
    <row r="502" spans="2:6" x14ac:dyDescent="0.2">
      <c r="B502" s="480"/>
      <c r="C502" s="480"/>
      <c r="D502" s="480"/>
      <c r="E502" s="480"/>
      <c r="F502" s="480"/>
    </row>
    <row r="503" spans="2:6" x14ac:dyDescent="0.2">
      <c r="B503" s="480"/>
      <c r="C503" s="480"/>
      <c r="D503" s="480"/>
      <c r="E503" s="480"/>
      <c r="F503" s="480"/>
    </row>
    <row r="504" spans="2:6" x14ac:dyDescent="0.2">
      <c r="B504" s="480"/>
      <c r="C504" s="480"/>
      <c r="D504" s="480"/>
      <c r="E504" s="480"/>
      <c r="F504" s="480"/>
    </row>
    <row r="505" spans="2:6" x14ac:dyDescent="0.2">
      <c r="B505" s="480"/>
      <c r="C505" s="480"/>
      <c r="D505" s="480"/>
      <c r="E505" s="480"/>
      <c r="F505" s="480"/>
    </row>
    <row r="506" spans="2:6" x14ac:dyDescent="0.2">
      <c r="B506" s="480"/>
      <c r="C506" s="480"/>
      <c r="D506" s="480"/>
      <c r="E506" s="480"/>
      <c r="F506" s="480"/>
    </row>
    <row r="507" spans="2:6" x14ac:dyDescent="0.2">
      <c r="B507" s="480"/>
      <c r="C507" s="480"/>
      <c r="D507" s="480"/>
      <c r="E507" s="480"/>
      <c r="F507" s="480"/>
    </row>
    <row r="508" spans="2:6" x14ac:dyDescent="0.2">
      <c r="B508" s="480"/>
      <c r="C508" s="480"/>
      <c r="D508" s="480"/>
      <c r="E508" s="480"/>
      <c r="F508" s="480"/>
    </row>
    <row r="509" spans="2:6" x14ac:dyDescent="0.2">
      <c r="B509" s="480"/>
      <c r="C509" s="480"/>
      <c r="D509" s="480"/>
      <c r="E509" s="480"/>
      <c r="F509" s="480"/>
    </row>
    <row r="510" spans="2:6" x14ac:dyDescent="0.2">
      <c r="B510" s="480"/>
      <c r="C510" s="480"/>
      <c r="D510" s="480"/>
      <c r="E510" s="480"/>
      <c r="F510" s="480"/>
    </row>
    <row r="511" spans="2:6" x14ac:dyDescent="0.2">
      <c r="B511" s="480"/>
      <c r="C511" s="480"/>
      <c r="D511" s="480"/>
      <c r="E511" s="480"/>
      <c r="F511" s="480"/>
    </row>
    <row r="512" spans="2:6" x14ac:dyDescent="0.2">
      <c r="B512" s="480"/>
      <c r="C512" s="480"/>
      <c r="D512" s="480"/>
      <c r="E512" s="480"/>
      <c r="F512" s="480"/>
    </row>
    <row r="513" spans="2:6" x14ac:dyDescent="0.2">
      <c r="B513" s="480"/>
      <c r="C513" s="480"/>
      <c r="D513" s="480"/>
      <c r="E513" s="480"/>
      <c r="F513" s="480"/>
    </row>
    <row r="514" spans="2:6" x14ac:dyDescent="0.2">
      <c r="B514" s="480"/>
      <c r="C514" s="480"/>
      <c r="D514" s="480"/>
      <c r="E514" s="480"/>
      <c r="F514" s="480"/>
    </row>
    <row r="515" spans="2:6" x14ac:dyDescent="0.2">
      <c r="B515" s="480"/>
      <c r="C515" s="480"/>
      <c r="D515" s="480"/>
      <c r="E515" s="480"/>
      <c r="F515" s="480"/>
    </row>
    <row r="516" spans="2:6" x14ac:dyDescent="0.2">
      <c r="B516" s="480"/>
      <c r="C516" s="480"/>
      <c r="D516" s="480"/>
      <c r="E516" s="480"/>
      <c r="F516" s="480"/>
    </row>
    <row r="517" spans="2:6" x14ac:dyDescent="0.2">
      <c r="B517" s="480"/>
      <c r="C517" s="480"/>
      <c r="D517" s="480"/>
      <c r="E517" s="480"/>
      <c r="F517" s="480"/>
    </row>
    <row r="518" spans="2:6" x14ac:dyDescent="0.2">
      <c r="B518" s="480"/>
      <c r="C518" s="480"/>
      <c r="D518" s="480"/>
      <c r="E518" s="480"/>
      <c r="F518" s="480"/>
    </row>
    <row r="519" spans="2:6" x14ac:dyDescent="0.2">
      <c r="B519" s="480"/>
      <c r="C519" s="480"/>
      <c r="D519" s="480"/>
      <c r="E519" s="480"/>
      <c r="F519" s="480"/>
    </row>
    <row r="520" spans="2:6" x14ac:dyDescent="0.2">
      <c r="B520" s="480"/>
      <c r="C520" s="480"/>
      <c r="D520" s="480"/>
      <c r="E520" s="480"/>
      <c r="F520" s="480"/>
    </row>
    <row r="521" spans="2:6" x14ac:dyDescent="0.2">
      <c r="B521" s="480"/>
      <c r="C521" s="480"/>
      <c r="D521" s="480"/>
      <c r="E521" s="480"/>
      <c r="F521" s="480"/>
    </row>
    <row r="522" spans="2:6" x14ac:dyDescent="0.2">
      <c r="B522" s="480"/>
      <c r="C522" s="480"/>
      <c r="D522" s="480"/>
      <c r="E522" s="480"/>
      <c r="F522" s="480"/>
    </row>
    <row r="523" spans="2:6" x14ac:dyDescent="0.2">
      <c r="B523" s="480"/>
      <c r="C523" s="480"/>
      <c r="D523" s="480"/>
      <c r="E523" s="480"/>
      <c r="F523" s="480"/>
    </row>
    <row r="524" spans="2:6" x14ac:dyDescent="0.2">
      <c r="B524" s="480"/>
      <c r="C524" s="480"/>
      <c r="D524" s="480"/>
      <c r="E524" s="480"/>
      <c r="F524" s="480"/>
    </row>
    <row r="525" spans="2:6" x14ac:dyDescent="0.2">
      <c r="B525" s="480"/>
      <c r="C525" s="480"/>
      <c r="D525" s="480"/>
      <c r="E525" s="480"/>
      <c r="F525" s="480"/>
    </row>
    <row r="526" spans="2:6" x14ac:dyDescent="0.2">
      <c r="B526" s="480"/>
      <c r="C526" s="480"/>
      <c r="D526" s="480"/>
      <c r="E526" s="480"/>
      <c r="F526" s="480"/>
    </row>
    <row r="527" spans="2:6" x14ac:dyDescent="0.2">
      <c r="B527" s="480"/>
      <c r="C527" s="480"/>
      <c r="D527" s="480"/>
      <c r="E527" s="480"/>
      <c r="F527" s="480"/>
    </row>
    <row r="528" spans="2:6" x14ac:dyDescent="0.2">
      <c r="B528" s="480"/>
      <c r="C528" s="480"/>
      <c r="D528" s="480"/>
      <c r="E528" s="480"/>
      <c r="F528" s="480"/>
    </row>
    <row r="529" spans="2:6" x14ac:dyDescent="0.2">
      <c r="B529" s="480"/>
      <c r="C529" s="480"/>
      <c r="D529" s="480"/>
      <c r="E529" s="480"/>
      <c r="F529" s="480"/>
    </row>
    <row r="530" spans="2:6" x14ac:dyDescent="0.2">
      <c r="B530" s="480"/>
      <c r="C530" s="480"/>
      <c r="D530" s="480"/>
      <c r="E530" s="480"/>
      <c r="F530" s="480"/>
    </row>
    <row r="531" spans="2:6" x14ac:dyDescent="0.2">
      <c r="B531" s="480"/>
      <c r="C531" s="480"/>
      <c r="D531" s="480"/>
      <c r="E531" s="480"/>
      <c r="F531" s="480"/>
    </row>
    <row r="532" spans="2:6" x14ac:dyDescent="0.2">
      <c r="B532" s="480"/>
      <c r="C532" s="480"/>
      <c r="D532" s="480"/>
      <c r="E532" s="480"/>
      <c r="F532" s="480"/>
    </row>
    <row r="533" spans="2:6" x14ac:dyDescent="0.2">
      <c r="B533" s="480"/>
      <c r="C533" s="480"/>
      <c r="D533" s="480"/>
      <c r="E533" s="480"/>
      <c r="F533" s="480"/>
    </row>
    <row r="534" spans="2:6" x14ac:dyDescent="0.2">
      <c r="B534" s="480"/>
      <c r="C534" s="480"/>
      <c r="D534" s="480"/>
      <c r="E534" s="480"/>
      <c r="F534" s="480"/>
    </row>
    <row r="535" spans="2:6" x14ac:dyDescent="0.2">
      <c r="B535" s="480"/>
      <c r="C535" s="480"/>
      <c r="D535" s="480"/>
      <c r="E535" s="480"/>
      <c r="F535" s="480"/>
    </row>
    <row r="536" spans="2:6" x14ac:dyDescent="0.2">
      <c r="B536" s="480"/>
      <c r="C536" s="480"/>
      <c r="D536" s="480"/>
      <c r="E536" s="480"/>
      <c r="F536" s="480"/>
    </row>
    <row r="537" spans="2:6" x14ac:dyDescent="0.2">
      <c r="B537" s="480"/>
      <c r="C537" s="480"/>
      <c r="D537" s="480"/>
      <c r="E537" s="480"/>
      <c r="F537" s="480"/>
    </row>
    <row r="538" spans="2:6" x14ac:dyDescent="0.2">
      <c r="B538" s="480"/>
      <c r="C538" s="480"/>
      <c r="D538" s="480"/>
      <c r="E538" s="480"/>
      <c r="F538" s="480"/>
    </row>
    <row r="539" spans="2:6" x14ac:dyDescent="0.2">
      <c r="B539" s="480"/>
      <c r="C539" s="480"/>
      <c r="D539" s="480"/>
      <c r="E539" s="480"/>
      <c r="F539" s="480"/>
    </row>
    <row r="540" spans="2:6" x14ac:dyDescent="0.2">
      <c r="B540" s="480"/>
      <c r="C540" s="480"/>
      <c r="D540" s="480"/>
      <c r="E540" s="480"/>
      <c r="F540" s="480"/>
    </row>
    <row r="541" spans="2:6" x14ac:dyDescent="0.2">
      <c r="B541" s="480"/>
      <c r="C541" s="480"/>
      <c r="D541" s="480"/>
      <c r="E541" s="480"/>
      <c r="F541" s="480"/>
    </row>
    <row r="542" spans="2:6" x14ac:dyDescent="0.2">
      <c r="B542" s="480"/>
      <c r="C542" s="480"/>
      <c r="D542" s="480"/>
      <c r="E542" s="480"/>
      <c r="F542" s="480"/>
    </row>
    <row r="543" spans="2:6" x14ac:dyDescent="0.2">
      <c r="B543" s="480"/>
      <c r="C543" s="480"/>
      <c r="D543" s="480"/>
      <c r="E543" s="480"/>
      <c r="F543" s="480"/>
    </row>
    <row r="544" spans="2:6" x14ac:dyDescent="0.2">
      <c r="B544" s="480"/>
      <c r="C544" s="480"/>
      <c r="D544" s="480"/>
      <c r="E544" s="480"/>
      <c r="F544" s="480"/>
    </row>
    <row r="545" spans="2:6" x14ac:dyDescent="0.2">
      <c r="B545" s="480"/>
      <c r="C545" s="480"/>
      <c r="D545" s="480"/>
      <c r="E545" s="480"/>
      <c r="F545" s="480"/>
    </row>
    <row r="546" spans="2:6" x14ac:dyDescent="0.2">
      <c r="B546" s="480"/>
      <c r="C546" s="480"/>
      <c r="D546" s="480"/>
      <c r="E546" s="480"/>
      <c r="F546" s="480"/>
    </row>
    <row r="547" spans="2:6" x14ac:dyDescent="0.2">
      <c r="B547" s="480"/>
      <c r="C547" s="480"/>
      <c r="D547" s="480"/>
      <c r="E547" s="480"/>
      <c r="F547" s="480"/>
    </row>
    <row r="548" spans="2:6" x14ac:dyDescent="0.2">
      <c r="B548" s="480"/>
      <c r="C548" s="480"/>
      <c r="D548" s="480"/>
      <c r="E548" s="480"/>
      <c r="F548" s="480"/>
    </row>
    <row r="549" spans="2:6" x14ac:dyDescent="0.2">
      <c r="B549" s="480"/>
      <c r="C549" s="480"/>
      <c r="D549" s="480"/>
      <c r="E549" s="480"/>
      <c r="F549" s="480"/>
    </row>
    <row r="550" spans="2:6" x14ac:dyDescent="0.2">
      <c r="B550" s="480"/>
      <c r="C550" s="480"/>
      <c r="D550" s="480"/>
      <c r="E550" s="480"/>
      <c r="F550" s="480"/>
    </row>
    <row r="551" spans="2:6" x14ac:dyDescent="0.2">
      <c r="B551" s="480"/>
      <c r="C551" s="480"/>
      <c r="D551" s="480"/>
      <c r="E551" s="480"/>
      <c r="F551" s="480"/>
    </row>
    <row r="552" spans="2:6" x14ac:dyDescent="0.2">
      <c r="B552" s="480"/>
      <c r="C552" s="480"/>
      <c r="D552" s="480"/>
      <c r="E552" s="480"/>
      <c r="F552" s="480"/>
    </row>
    <row r="553" spans="2:6" x14ac:dyDescent="0.2">
      <c r="B553" s="480"/>
      <c r="C553" s="480"/>
      <c r="D553" s="480"/>
      <c r="E553" s="480"/>
      <c r="F553" s="480"/>
    </row>
    <row r="554" spans="2:6" x14ac:dyDescent="0.2">
      <c r="B554" s="480"/>
      <c r="C554" s="480"/>
      <c r="D554" s="480"/>
      <c r="E554" s="480"/>
      <c r="F554" s="480"/>
    </row>
    <row r="555" spans="2:6" x14ac:dyDescent="0.2">
      <c r="B555" s="480"/>
      <c r="C555" s="480"/>
      <c r="D555" s="480"/>
      <c r="E555" s="480"/>
      <c r="F555" s="480"/>
    </row>
    <row r="556" spans="2:6" x14ac:dyDescent="0.2">
      <c r="B556" s="480"/>
      <c r="C556" s="480"/>
      <c r="D556" s="480"/>
      <c r="E556" s="480"/>
      <c r="F556" s="480"/>
    </row>
    <row r="557" spans="2:6" x14ac:dyDescent="0.2">
      <c r="B557" s="480"/>
      <c r="C557" s="480"/>
      <c r="D557" s="480"/>
      <c r="E557" s="480"/>
      <c r="F557" s="480"/>
    </row>
    <row r="558" spans="2:6" x14ac:dyDescent="0.2">
      <c r="B558" s="480"/>
      <c r="C558" s="480"/>
      <c r="D558" s="480"/>
      <c r="E558" s="480"/>
      <c r="F558" s="480"/>
    </row>
    <row r="559" spans="2:6" x14ac:dyDescent="0.2">
      <c r="B559" s="480"/>
      <c r="C559" s="480"/>
      <c r="D559" s="480"/>
      <c r="E559" s="480"/>
      <c r="F559" s="480"/>
    </row>
    <row r="560" spans="2:6" x14ac:dyDescent="0.2">
      <c r="B560" s="480"/>
      <c r="C560" s="480"/>
      <c r="D560" s="480"/>
      <c r="E560" s="480"/>
      <c r="F560" s="480"/>
    </row>
    <row r="561" spans="2:6" x14ac:dyDescent="0.2">
      <c r="B561" s="480"/>
      <c r="C561" s="480"/>
      <c r="D561" s="480"/>
      <c r="E561" s="480"/>
      <c r="F561" s="480"/>
    </row>
    <row r="562" spans="2:6" x14ac:dyDescent="0.2">
      <c r="B562" s="480"/>
      <c r="C562" s="480"/>
      <c r="D562" s="480"/>
      <c r="E562" s="480"/>
      <c r="F562" s="480"/>
    </row>
    <row r="563" spans="2:6" x14ac:dyDescent="0.2">
      <c r="B563" s="480"/>
      <c r="C563" s="480"/>
      <c r="D563" s="480"/>
      <c r="E563" s="480"/>
      <c r="F563" s="480"/>
    </row>
    <row r="564" spans="2:6" x14ac:dyDescent="0.2">
      <c r="B564" s="480"/>
      <c r="C564" s="480"/>
      <c r="D564" s="480"/>
      <c r="E564" s="480"/>
      <c r="F564" s="480"/>
    </row>
    <row r="565" spans="2:6" x14ac:dyDescent="0.2">
      <c r="B565" s="480"/>
      <c r="C565" s="480"/>
      <c r="D565" s="480"/>
      <c r="E565" s="480"/>
      <c r="F565" s="480"/>
    </row>
    <row r="566" spans="2:6" x14ac:dyDescent="0.2">
      <c r="B566" s="480"/>
      <c r="C566" s="480"/>
      <c r="D566" s="480"/>
      <c r="E566" s="480"/>
      <c r="F566" s="480"/>
    </row>
    <row r="567" spans="2:6" x14ac:dyDescent="0.2">
      <c r="B567" s="480"/>
      <c r="C567" s="480"/>
      <c r="D567" s="480"/>
      <c r="E567" s="480"/>
      <c r="F567" s="480"/>
    </row>
    <row r="568" spans="2:6" x14ac:dyDescent="0.2">
      <c r="B568" s="480"/>
      <c r="C568" s="480"/>
      <c r="D568" s="480"/>
      <c r="E568" s="480"/>
      <c r="F568" s="480"/>
    </row>
    <row r="569" spans="2:6" x14ac:dyDescent="0.2">
      <c r="B569" s="480"/>
      <c r="C569" s="480"/>
      <c r="D569" s="480"/>
      <c r="E569" s="480"/>
      <c r="F569" s="480"/>
    </row>
    <row r="570" spans="2:6" x14ac:dyDescent="0.2">
      <c r="B570" s="480"/>
      <c r="C570" s="480"/>
      <c r="D570" s="480"/>
      <c r="E570" s="480"/>
      <c r="F570" s="480"/>
    </row>
    <row r="571" spans="2:6" x14ac:dyDescent="0.2">
      <c r="B571" s="480"/>
      <c r="C571" s="480"/>
      <c r="D571" s="480"/>
      <c r="E571" s="480"/>
      <c r="F571" s="480"/>
    </row>
    <row r="572" spans="2:6" x14ac:dyDescent="0.2">
      <c r="B572" s="480"/>
      <c r="C572" s="480"/>
      <c r="D572" s="480"/>
      <c r="E572" s="480"/>
      <c r="F572" s="480"/>
    </row>
    <row r="573" spans="2:6" x14ac:dyDescent="0.2">
      <c r="B573" s="480"/>
      <c r="C573" s="480"/>
      <c r="D573" s="480"/>
      <c r="E573" s="480"/>
      <c r="F573" s="480"/>
    </row>
    <row r="574" spans="2:6" x14ac:dyDescent="0.2">
      <c r="B574" s="480"/>
      <c r="C574" s="480"/>
      <c r="D574" s="480"/>
      <c r="E574" s="480"/>
      <c r="F574" s="480"/>
    </row>
    <row r="575" spans="2:6" x14ac:dyDescent="0.2">
      <c r="B575" s="480"/>
      <c r="C575" s="480"/>
      <c r="D575" s="480"/>
      <c r="E575" s="480"/>
      <c r="F575" s="480"/>
    </row>
    <row r="576" spans="2:6" x14ac:dyDescent="0.2">
      <c r="B576" s="480"/>
      <c r="C576" s="480"/>
      <c r="D576" s="480"/>
      <c r="E576" s="480"/>
      <c r="F576" s="480"/>
    </row>
    <row r="577" spans="2:6" x14ac:dyDescent="0.2">
      <c r="B577" s="480"/>
      <c r="C577" s="480"/>
      <c r="D577" s="480"/>
      <c r="E577" s="480"/>
      <c r="F577" s="480"/>
    </row>
    <row r="578" spans="2:6" x14ac:dyDescent="0.2">
      <c r="B578" s="480"/>
      <c r="C578" s="480"/>
      <c r="D578" s="480"/>
      <c r="E578" s="480"/>
      <c r="F578" s="480"/>
    </row>
    <row r="579" spans="2:6" x14ac:dyDescent="0.2">
      <c r="B579" s="480"/>
      <c r="C579" s="480"/>
      <c r="D579" s="480"/>
      <c r="E579" s="480"/>
      <c r="F579" s="480"/>
    </row>
    <row r="580" spans="2:6" x14ac:dyDescent="0.2">
      <c r="B580" s="480"/>
      <c r="C580" s="480"/>
      <c r="D580" s="480"/>
      <c r="E580" s="480"/>
      <c r="F580" s="480"/>
    </row>
    <row r="581" spans="2:6" x14ac:dyDescent="0.2">
      <c r="B581" s="480"/>
      <c r="C581" s="480"/>
      <c r="D581" s="480"/>
      <c r="E581" s="480"/>
      <c r="F581" s="480"/>
    </row>
    <row r="582" spans="2:6" x14ac:dyDescent="0.2">
      <c r="B582" s="480"/>
      <c r="C582" s="480"/>
      <c r="D582" s="480"/>
      <c r="E582" s="480"/>
      <c r="F582" s="480"/>
    </row>
    <row r="583" spans="2:6" x14ac:dyDescent="0.2">
      <c r="B583" s="480"/>
      <c r="C583" s="480"/>
      <c r="D583" s="480"/>
      <c r="E583" s="480"/>
      <c r="F583" s="480"/>
    </row>
    <row r="584" spans="2:6" x14ac:dyDescent="0.2">
      <c r="B584" s="480"/>
      <c r="C584" s="480"/>
      <c r="D584" s="480"/>
      <c r="E584" s="480"/>
      <c r="F584" s="480"/>
    </row>
    <row r="585" spans="2:6" x14ac:dyDescent="0.2">
      <c r="B585" s="480"/>
      <c r="C585" s="480"/>
      <c r="D585" s="480"/>
      <c r="E585" s="480"/>
      <c r="F585" s="480"/>
    </row>
    <row r="586" spans="2:6" x14ac:dyDescent="0.2">
      <c r="B586" s="480"/>
      <c r="C586" s="480"/>
      <c r="D586" s="480"/>
      <c r="E586" s="480"/>
      <c r="F586" s="480"/>
    </row>
    <row r="587" spans="2:6" x14ac:dyDescent="0.2">
      <c r="B587" s="480"/>
      <c r="C587" s="480"/>
      <c r="D587" s="480"/>
      <c r="E587" s="480"/>
      <c r="F587" s="480"/>
    </row>
    <row r="588" spans="2:6" x14ac:dyDescent="0.2">
      <c r="B588" s="480"/>
      <c r="C588" s="480"/>
      <c r="D588" s="480"/>
      <c r="E588" s="480"/>
      <c r="F588" s="480"/>
    </row>
  </sheetData>
  <printOptions horizontalCentered="1"/>
  <pageMargins left="0" right="0" top="0.78740157480314965" bottom="0" header="0" footer="0"/>
  <pageSetup paperSize="9" scale="43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37" sqref="F37"/>
    </sheetView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K35"/>
  <sheetViews>
    <sheetView workbookViewId="0">
      <pane xSplit="2" ySplit="5" topLeftCell="C6" activePane="bottomRight" state="frozen"/>
      <selection activeCell="A46" sqref="A3:H46"/>
      <selection pane="topRight" activeCell="A46" sqref="A3:H46"/>
      <selection pane="bottomLeft" activeCell="A46" sqref="A3:H46"/>
      <selection pane="bottomRight" activeCell="I3" sqref="A3:I20"/>
    </sheetView>
  </sheetViews>
  <sheetFormatPr defaultRowHeight="14.25" customHeight="1" x14ac:dyDescent="0.2"/>
  <cols>
    <col min="1" max="1" width="7" style="1" customWidth="1"/>
    <col min="2" max="2" width="70.7109375" style="1" customWidth="1"/>
    <col min="3" max="8" width="11.7109375" style="1" customWidth="1"/>
    <col min="9" max="9" width="12.140625" style="1" customWidth="1"/>
    <col min="10" max="10" width="13.5703125" style="1" customWidth="1"/>
    <col min="11" max="16384" width="9.140625" style="1"/>
  </cols>
  <sheetData>
    <row r="3" spans="1:11" ht="14.25" customHeight="1" x14ac:dyDescent="0.2">
      <c r="A3" s="81" t="s">
        <v>58</v>
      </c>
    </row>
    <row r="4" spans="1:11" ht="14.25" customHeight="1" x14ac:dyDescent="0.2">
      <c r="I4" s="2" t="s">
        <v>3</v>
      </c>
    </row>
    <row r="5" spans="1:11" ht="33.75" customHeight="1" x14ac:dyDescent="0.2">
      <c r="A5" s="14" t="s">
        <v>59</v>
      </c>
      <c r="B5" s="6" t="s">
        <v>1</v>
      </c>
      <c r="C5" s="15" t="s">
        <v>94</v>
      </c>
      <c r="D5" s="15" t="s">
        <v>95</v>
      </c>
      <c r="E5" s="15" t="s">
        <v>96</v>
      </c>
      <c r="F5" s="15" t="s">
        <v>97</v>
      </c>
      <c r="G5" s="15" t="s">
        <v>98</v>
      </c>
      <c r="H5" s="15" t="s">
        <v>156</v>
      </c>
      <c r="I5" s="15" t="s">
        <v>157</v>
      </c>
    </row>
    <row r="6" spans="1:11" ht="18.75" customHeight="1" x14ac:dyDescent="0.2">
      <c r="A6" s="3"/>
      <c r="B6" s="11" t="s">
        <v>60</v>
      </c>
      <c r="C6" s="199">
        <f t="shared" ref="C6:D6" si="0">+C7+C12+C13+C14+C17</f>
        <v>466920</v>
      </c>
      <c r="D6" s="199">
        <f t="shared" si="0"/>
        <v>458012</v>
      </c>
      <c r="E6" s="199">
        <f t="shared" ref="E6:F6" si="1">+E7+E12+E13+E14+E17</f>
        <v>448341</v>
      </c>
      <c r="F6" s="199">
        <f t="shared" si="1"/>
        <v>460481</v>
      </c>
      <c r="G6" s="199">
        <f t="shared" ref="G6:H6" si="2">+G7+G12+G13+G14+G17</f>
        <v>473869</v>
      </c>
      <c r="H6" s="199">
        <f t="shared" si="2"/>
        <v>473680</v>
      </c>
      <c r="I6" s="199">
        <f>SUM(C6:H6)</f>
        <v>2781303</v>
      </c>
      <c r="J6" s="9"/>
    </row>
    <row r="7" spans="1:11" ht="18.75" customHeight="1" x14ac:dyDescent="0.2">
      <c r="A7" s="4"/>
      <c r="B7" s="11" t="s">
        <v>92</v>
      </c>
      <c r="C7" s="199">
        <f t="shared" ref="C7:D7" si="3">+C9+C10+C11+C15+C16+C18+C19</f>
        <v>430493</v>
      </c>
      <c r="D7" s="199">
        <f t="shared" si="3"/>
        <v>439570</v>
      </c>
      <c r="E7" s="199">
        <f t="shared" ref="E7:F7" si="4">+E9+E10+E11+E15+E16+E18+E19</f>
        <v>424907</v>
      </c>
      <c r="F7" s="199">
        <f t="shared" si="4"/>
        <v>438081</v>
      </c>
      <c r="G7" s="199">
        <f t="shared" ref="G7:H7" si="5">+G9+G10+G11+G15+G16+G18+G19</f>
        <v>449389</v>
      </c>
      <c r="H7" s="199">
        <f t="shared" si="5"/>
        <v>452315</v>
      </c>
      <c r="I7" s="199">
        <f t="shared" ref="I7:I19" si="6">SUM(C7:H7)</f>
        <v>2634755</v>
      </c>
      <c r="J7" s="9"/>
      <c r="K7" s="5"/>
    </row>
    <row r="8" spans="1:11" ht="18.75" customHeight="1" x14ac:dyDescent="0.2">
      <c r="A8" s="4"/>
      <c r="B8" s="11" t="s">
        <v>93</v>
      </c>
      <c r="C8" s="199">
        <f t="shared" ref="C8:D8" si="7">+C9+C10+C11+C12+C13+C14+C18</f>
        <v>445863</v>
      </c>
      <c r="D8" s="199">
        <f t="shared" si="7"/>
        <v>436816</v>
      </c>
      <c r="E8" s="199">
        <f t="shared" ref="E8:F8" si="8">+E9+E10+E11+E12+E13+E14+E18</f>
        <v>427060</v>
      </c>
      <c r="F8" s="199">
        <f t="shared" si="8"/>
        <v>438139</v>
      </c>
      <c r="G8" s="199">
        <f t="shared" ref="G8:H8" si="9">+G9+G10+G11+G12+G13+G14+G18</f>
        <v>448976</v>
      </c>
      <c r="H8" s="199">
        <f t="shared" si="9"/>
        <v>451458</v>
      </c>
      <c r="I8" s="199">
        <f t="shared" si="6"/>
        <v>2648312</v>
      </c>
      <c r="J8" s="9"/>
    </row>
    <row r="9" spans="1:11" ht="18.75" customHeight="1" x14ac:dyDescent="0.2">
      <c r="A9" s="6" t="s">
        <v>61</v>
      </c>
      <c r="B9" s="7" t="s">
        <v>62</v>
      </c>
      <c r="C9" s="199">
        <v>384470</v>
      </c>
      <c r="D9" s="199">
        <v>393759</v>
      </c>
      <c r="E9" s="199">
        <v>379677</v>
      </c>
      <c r="F9" s="199">
        <v>392620</v>
      </c>
      <c r="G9" s="199">
        <v>398928</v>
      </c>
      <c r="H9" s="199">
        <v>404959</v>
      </c>
      <c r="I9" s="199">
        <f t="shared" si="6"/>
        <v>2354413</v>
      </c>
      <c r="J9" s="9"/>
      <c r="K9" s="5"/>
    </row>
    <row r="10" spans="1:11" ht="18.75" customHeight="1" x14ac:dyDescent="0.2">
      <c r="A10" s="6" t="s">
        <v>63</v>
      </c>
      <c r="B10" s="7" t="s">
        <v>64</v>
      </c>
      <c r="C10" s="199">
        <v>22631</v>
      </c>
      <c r="D10" s="199">
        <v>22900</v>
      </c>
      <c r="E10" s="199">
        <v>22562</v>
      </c>
      <c r="F10" s="199">
        <v>22847</v>
      </c>
      <c r="G10" s="199">
        <v>24043</v>
      </c>
      <c r="H10" s="199">
        <v>23643</v>
      </c>
      <c r="I10" s="199">
        <f t="shared" si="6"/>
        <v>138626</v>
      </c>
      <c r="J10" s="10"/>
      <c r="K10" s="5"/>
    </row>
    <row r="11" spans="1:11" ht="18.75" customHeight="1" x14ac:dyDescent="0.2">
      <c r="A11" s="6" t="s">
        <v>65</v>
      </c>
      <c r="B11" s="7" t="s">
        <v>66</v>
      </c>
      <c r="C11" s="199">
        <v>2783</v>
      </c>
      <c r="D11" s="199">
        <v>2308</v>
      </c>
      <c r="E11" s="199">
        <v>2043</v>
      </c>
      <c r="F11" s="199">
        <v>2025</v>
      </c>
      <c r="G11" s="199">
        <v>2098</v>
      </c>
      <c r="H11" s="199">
        <v>1998</v>
      </c>
      <c r="I11" s="199">
        <f t="shared" si="6"/>
        <v>13255</v>
      </c>
      <c r="J11" s="10"/>
      <c r="K11" s="5"/>
    </row>
    <row r="12" spans="1:11" ht="18.75" customHeight="1" x14ac:dyDescent="0.2">
      <c r="A12" s="6" t="s">
        <v>67</v>
      </c>
      <c r="B12" s="7" t="s">
        <v>68</v>
      </c>
      <c r="C12" s="199">
        <v>950</v>
      </c>
      <c r="D12" s="199">
        <v>1047</v>
      </c>
      <c r="E12" s="199">
        <v>995</v>
      </c>
      <c r="F12" s="199">
        <v>842</v>
      </c>
      <c r="G12" s="199">
        <v>1453</v>
      </c>
      <c r="H12" s="199">
        <v>1918</v>
      </c>
      <c r="I12" s="199">
        <f t="shared" si="6"/>
        <v>7205</v>
      </c>
      <c r="J12" s="10"/>
      <c r="K12" s="5"/>
    </row>
    <row r="13" spans="1:11" ht="18.75" customHeight="1" x14ac:dyDescent="0.2">
      <c r="A13" s="6" t="s">
        <v>69</v>
      </c>
      <c r="B13" s="7" t="s">
        <v>70</v>
      </c>
      <c r="C13" s="199">
        <v>33422</v>
      </c>
      <c r="D13" s="199">
        <v>16455</v>
      </c>
      <c r="E13" s="199">
        <v>17873</v>
      </c>
      <c r="F13" s="199">
        <v>17393</v>
      </c>
      <c r="G13" s="199">
        <v>20067</v>
      </c>
      <c r="H13" s="199">
        <v>17739</v>
      </c>
      <c r="I13" s="199">
        <f t="shared" si="6"/>
        <v>122949</v>
      </c>
      <c r="J13" s="10"/>
      <c r="K13" s="5"/>
    </row>
    <row r="14" spans="1:11" ht="18.75" customHeight="1" x14ac:dyDescent="0.2">
      <c r="A14" s="6" t="s">
        <v>71</v>
      </c>
      <c r="B14" s="7" t="s">
        <v>72</v>
      </c>
      <c r="C14" s="199">
        <v>1239</v>
      </c>
      <c r="D14" s="199">
        <v>0</v>
      </c>
      <c r="E14" s="199">
        <v>3538</v>
      </c>
      <c r="F14" s="199">
        <v>2079</v>
      </c>
      <c r="G14" s="199">
        <v>2052</v>
      </c>
      <c r="H14" s="199">
        <v>913</v>
      </c>
      <c r="I14" s="199">
        <f t="shared" si="6"/>
        <v>9821</v>
      </c>
      <c r="J14" s="10"/>
      <c r="K14" s="5"/>
    </row>
    <row r="15" spans="1:11" ht="18.75" customHeight="1" x14ac:dyDescent="0.2">
      <c r="A15" s="6" t="s">
        <v>73</v>
      </c>
      <c r="B15" s="7" t="s">
        <v>74</v>
      </c>
      <c r="C15" s="199">
        <v>20045</v>
      </c>
      <c r="D15" s="199">
        <v>20042</v>
      </c>
      <c r="E15" s="199">
        <v>20045</v>
      </c>
      <c r="F15" s="199">
        <v>20043</v>
      </c>
      <c r="G15" s="199">
        <v>23776</v>
      </c>
      <c r="H15" s="199">
        <v>21216</v>
      </c>
      <c r="I15" s="199">
        <f t="shared" si="6"/>
        <v>125167</v>
      </c>
      <c r="J15" s="10"/>
      <c r="K15" s="5"/>
    </row>
    <row r="16" spans="1:11" ht="18.75" customHeight="1" x14ac:dyDescent="0.2">
      <c r="A16" s="6" t="s">
        <v>75</v>
      </c>
      <c r="B16" s="8" t="s">
        <v>76</v>
      </c>
      <c r="C16" s="199">
        <v>173</v>
      </c>
      <c r="D16" s="199">
        <v>189</v>
      </c>
      <c r="E16" s="199">
        <v>184</v>
      </c>
      <c r="F16" s="199">
        <v>189</v>
      </c>
      <c r="G16" s="199">
        <v>185</v>
      </c>
      <c r="H16" s="199">
        <v>187</v>
      </c>
      <c r="I16" s="199">
        <f t="shared" si="6"/>
        <v>1107</v>
      </c>
      <c r="J16" s="10"/>
      <c r="K16" s="5"/>
    </row>
    <row r="17" spans="1:11" ht="18.75" customHeight="1" x14ac:dyDescent="0.2">
      <c r="A17" s="6" t="s">
        <v>77</v>
      </c>
      <c r="B17" s="7" t="s">
        <v>78</v>
      </c>
      <c r="C17" s="199">
        <v>816</v>
      </c>
      <c r="D17" s="199">
        <v>940</v>
      </c>
      <c r="E17" s="199">
        <v>1028</v>
      </c>
      <c r="F17" s="199">
        <v>2086</v>
      </c>
      <c r="G17" s="199">
        <v>908</v>
      </c>
      <c r="H17" s="199">
        <v>795</v>
      </c>
      <c r="I17" s="199">
        <f t="shared" si="6"/>
        <v>6573</v>
      </c>
      <c r="J17" s="10"/>
      <c r="K17" s="5"/>
    </row>
    <row r="18" spans="1:11" ht="18.75" customHeight="1" x14ac:dyDescent="0.2">
      <c r="A18" s="6" t="s">
        <v>79</v>
      </c>
      <c r="B18" s="7" t="s">
        <v>80</v>
      </c>
      <c r="C18" s="199">
        <v>368</v>
      </c>
      <c r="D18" s="199">
        <v>347</v>
      </c>
      <c r="E18" s="199">
        <f>354+18</f>
        <v>372</v>
      </c>
      <c r="F18" s="199">
        <v>333</v>
      </c>
      <c r="G18" s="199">
        <f>325+10</f>
        <v>335</v>
      </c>
      <c r="H18" s="199">
        <v>288</v>
      </c>
      <c r="I18" s="199">
        <f t="shared" si="6"/>
        <v>2043</v>
      </c>
      <c r="J18" s="10"/>
      <c r="K18" s="5"/>
    </row>
    <row r="19" spans="1:11" ht="18.75" customHeight="1" x14ac:dyDescent="0.2">
      <c r="A19" s="6" t="s">
        <v>81</v>
      </c>
      <c r="B19" s="7" t="s">
        <v>82</v>
      </c>
      <c r="C19" s="199">
        <v>23</v>
      </c>
      <c r="D19" s="199">
        <v>25</v>
      </c>
      <c r="E19" s="199">
        <v>24</v>
      </c>
      <c r="F19" s="199">
        <v>24</v>
      </c>
      <c r="G19" s="199">
        <v>24</v>
      </c>
      <c r="H19" s="199">
        <v>24</v>
      </c>
      <c r="I19" s="199">
        <f t="shared" si="6"/>
        <v>144</v>
      </c>
      <c r="J19" s="10"/>
      <c r="K19" s="5"/>
    </row>
    <row r="20" spans="1:11" ht="18.75" customHeight="1" x14ac:dyDescent="0.2">
      <c r="J20" s="9"/>
    </row>
    <row r="21" spans="1:11" ht="14.25" customHeight="1" x14ac:dyDescent="0.2">
      <c r="C21" s="5"/>
      <c r="D21" s="5"/>
      <c r="E21" s="5"/>
      <c r="F21" s="5"/>
      <c r="G21" s="5"/>
      <c r="H21" s="5"/>
      <c r="I21" s="5"/>
      <c r="J21" s="9"/>
    </row>
    <row r="22" spans="1:11" ht="14.25" customHeight="1" x14ac:dyDescent="0.2">
      <c r="B22" s="16"/>
      <c r="C22" s="5"/>
      <c r="D22" s="5"/>
      <c r="E22" s="5"/>
      <c r="F22" s="5"/>
      <c r="G22" s="5"/>
      <c r="H22" s="5"/>
      <c r="I22" s="5"/>
      <c r="J22" s="9"/>
    </row>
    <row r="23" spans="1:11" ht="14.25" customHeight="1" x14ac:dyDescent="0.2">
      <c r="B23" s="16"/>
      <c r="I23" s="5"/>
      <c r="J23" s="9"/>
    </row>
    <row r="24" spans="1:11" ht="14.25" customHeight="1" x14ac:dyDescent="0.2">
      <c r="C24" s="5"/>
      <c r="D24" s="5"/>
      <c r="E24" s="5"/>
      <c r="F24" s="5"/>
      <c r="G24" s="5"/>
      <c r="H24" s="5"/>
      <c r="I24" s="5"/>
    </row>
    <row r="25" spans="1:11" ht="14.25" customHeight="1" x14ac:dyDescent="0.2">
      <c r="C25" s="5"/>
      <c r="D25" s="5"/>
      <c r="E25" s="5"/>
      <c r="F25" s="5"/>
      <c r="G25" s="5"/>
      <c r="H25" s="5"/>
      <c r="I25" s="5"/>
    </row>
    <row r="26" spans="1:11" ht="14.25" customHeight="1" x14ac:dyDescent="0.2">
      <c r="C26" s="5"/>
      <c r="I26" s="5"/>
    </row>
    <row r="27" spans="1:11" ht="14.25" customHeight="1" x14ac:dyDescent="0.2">
      <c r="C27" s="5"/>
      <c r="D27" s="5"/>
      <c r="E27" s="5"/>
      <c r="F27" s="5"/>
      <c r="G27" s="5"/>
      <c r="H27" s="5"/>
      <c r="I27" s="5"/>
    </row>
    <row r="28" spans="1:11" ht="14.25" customHeight="1" x14ac:dyDescent="0.2">
      <c r="C28" s="5"/>
      <c r="D28" s="5"/>
      <c r="E28" s="5"/>
      <c r="F28" s="5"/>
      <c r="G28" s="5"/>
      <c r="H28" s="5"/>
      <c r="I28" s="5"/>
    </row>
    <row r="29" spans="1:11" ht="14.25" customHeight="1" x14ac:dyDescent="0.2">
      <c r="I29" s="5"/>
    </row>
    <row r="30" spans="1:11" ht="14.25" customHeight="1" x14ac:dyDescent="0.2">
      <c r="I30" s="5"/>
    </row>
    <row r="31" spans="1:11" ht="14.25" customHeight="1" x14ac:dyDescent="0.2">
      <c r="I31" s="5"/>
    </row>
    <row r="32" spans="1:11" ht="14.25" customHeight="1" x14ac:dyDescent="0.2">
      <c r="I32" s="5"/>
    </row>
    <row r="33" spans="9:9" ht="14.25" customHeight="1" x14ac:dyDescent="0.2">
      <c r="I33" s="5"/>
    </row>
    <row r="34" spans="9:9" ht="14.25" customHeight="1" x14ac:dyDescent="0.2">
      <c r="I34" s="5"/>
    </row>
    <row r="35" spans="9:9" ht="14.25" customHeight="1" x14ac:dyDescent="0.2">
      <c r="I35" s="5"/>
    </row>
  </sheetData>
  <phoneticPr fontId="13" type="noConversion"/>
  <pageMargins left="0.47244094488188981" right="0.27559055118110237" top="0.98425196850393704" bottom="0.98425196850393704" header="0.51181102362204722" footer="0.51181102362204722"/>
  <pageSetup paperSize="9" scale="56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2:O29"/>
  <sheetViews>
    <sheetView zoomScaleNormal="100" workbookViewId="0">
      <selection activeCell="B2" sqref="B2:L27"/>
    </sheetView>
  </sheetViews>
  <sheetFormatPr defaultRowHeight="12.75" x14ac:dyDescent="0.2"/>
  <cols>
    <col min="1" max="1" width="8.140625" style="506" customWidth="1"/>
    <col min="2" max="2" width="18.5703125" style="506" customWidth="1"/>
    <col min="3" max="3" width="13.85546875" style="506" customWidth="1"/>
    <col min="4" max="4" width="15.140625" style="506" customWidth="1"/>
    <col min="5" max="5" width="12" style="506" customWidth="1"/>
    <col min="6" max="6" width="12.42578125" style="506" customWidth="1"/>
    <col min="7" max="7" width="11" style="506" customWidth="1"/>
    <col min="8" max="8" width="12.85546875" style="506" customWidth="1"/>
    <col min="9" max="9" width="11.28515625" style="506" customWidth="1"/>
    <col min="10" max="10" width="11.85546875" style="506" bestFit="1" customWidth="1"/>
    <col min="11" max="11" width="12.85546875" style="506" customWidth="1"/>
    <col min="12" max="12" width="11.42578125" style="506" customWidth="1"/>
    <col min="13" max="13" width="11.7109375" style="506" customWidth="1"/>
    <col min="14" max="14" width="11" style="506" customWidth="1"/>
    <col min="15" max="256" width="9.140625" style="506"/>
    <col min="257" max="257" width="8.140625" style="506" customWidth="1"/>
    <col min="258" max="258" width="18.5703125" style="506" customWidth="1"/>
    <col min="259" max="259" width="13.85546875" style="506" customWidth="1"/>
    <col min="260" max="260" width="15.140625" style="506" customWidth="1"/>
    <col min="261" max="261" width="12" style="506" customWidth="1"/>
    <col min="262" max="262" width="12.42578125" style="506" customWidth="1"/>
    <col min="263" max="263" width="11" style="506" customWidth="1"/>
    <col min="264" max="264" width="12.85546875" style="506" customWidth="1"/>
    <col min="265" max="265" width="11.28515625" style="506" customWidth="1"/>
    <col min="266" max="266" width="11.85546875" style="506" bestFit="1" customWidth="1"/>
    <col min="267" max="267" width="12.85546875" style="506" customWidth="1"/>
    <col min="268" max="268" width="11.42578125" style="506" customWidth="1"/>
    <col min="269" max="269" width="11.7109375" style="506" customWidth="1"/>
    <col min="270" max="270" width="11" style="506" customWidth="1"/>
    <col min="271" max="512" width="9.140625" style="506"/>
    <col min="513" max="513" width="8.140625" style="506" customWidth="1"/>
    <col min="514" max="514" width="18.5703125" style="506" customWidth="1"/>
    <col min="515" max="515" width="13.85546875" style="506" customWidth="1"/>
    <col min="516" max="516" width="15.140625" style="506" customWidth="1"/>
    <col min="517" max="517" width="12" style="506" customWidth="1"/>
    <col min="518" max="518" width="12.42578125" style="506" customWidth="1"/>
    <col min="519" max="519" width="11" style="506" customWidth="1"/>
    <col min="520" max="520" width="12.85546875" style="506" customWidth="1"/>
    <col min="521" max="521" width="11.28515625" style="506" customWidth="1"/>
    <col min="522" max="522" width="11.85546875" style="506" bestFit="1" customWidth="1"/>
    <col min="523" max="523" width="12.85546875" style="506" customWidth="1"/>
    <col min="524" max="524" width="11.42578125" style="506" customWidth="1"/>
    <col min="525" max="525" width="11.7109375" style="506" customWidth="1"/>
    <col min="526" max="526" width="11" style="506" customWidth="1"/>
    <col min="527" max="768" width="9.140625" style="506"/>
    <col min="769" max="769" width="8.140625" style="506" customWidth="1"/>
    <col min="770" max="770" width="18.5703125" style="506" customWidth="1"/>
    <col min="771" max="771" width="13.85546875" style="506" customWidth="1"/>
    <col min="772" max="772" width="15.140625" style="506" customWidth="1"/>
    <col min="773" max="773" width="12" style="506" customWidth="1"/>
    <col min="774" max="774" width="12.42578125" style="506" customWidth="1"/>
    <col min="775" max="775" width="11" style="506" customWidth="1"/>
    <col min="776" max="776" width="12.85546875" style="506" customWidth="1"/>
    <col min="777" max="777" width="11.28515625" style="506" customWidth="1"/>
    <col min="778" max="778" width="11.85546875" style="506" bestFit="1" customWidth="1"/>
    <col min="779" max="779" width="12.85546875" style="506" customWidth="1"/>
    <col min="780" max="780" width="11.42578125" style="506" customWidth="1"/>
    <col min="781" max="781" width="11.7109375" style="506" customWidth="1"/>
    <col min="782" max="782" width="11" style="506" customWidth="1"/>
    <col min="783" max="1024" width="9.140625" style="506"/>
    <col min="1025" max="1025" width="8.140625" style="506" customWidth="1"/>
    <col min="1026" max="1026" width="18.5703125" style="506" customWidth="1"/>
    <col min="1027" max="1027" width="13.85546875" style="506" customWidth="1"/>
    <col min="1028" max="1028" width="15.140625" style="506" customWidth="1"/>
    <col min="1029" max="1029" width="12" style="506" customWidth="1"/>
    <col min="1030" max="1030" width="12.42578125" style="506" customWidth="1"/>
    <col min="1031" max="1031" width="11" style="506" customWidth="1"/>
    <col min="1032" max="1032" width="12.85546875" style="506" customWidth="1"/>
    <col min="1033" max="1033" width="11.28515625" style="506" customWidth="1"/>
    <col min="1034" max="1034" width="11.85546875" style="506" bestFit="1" customWidth="1"/>
    <col min="1035" max="1035" width="12.85546875" style="506" customWidth="1"/>
    <col min="1036" max="1036" width="11.42578125" style="506" customWidth="1"/>
    <col min="1037" max="1037" width="11.7109375" style="506" customWidth="1"/>
    <col min="1038" max="1038" width="11" style="506" customWidth="1"/>
    <col min="1039" max="1280" width="9.140625" style="506"/>
    <col min="1281" max="1281" width="8.140625" style="506" customWidth="1"/>
    <col min="1282" max="1282" width="18.5703125" style="506" customWidth="1"/>
    <col min="1283" max="1283" width="13.85546875" style="506" customWidth="1"/>
    <col min="1284" max="1284" width="15.140625" style="506" customWidth="1"/>
    <col min="1285" max="1285" width="12" style="506" customWidth="1"/>
    <col min="1286" max="1286" width="12.42578125" style="506" customWidth="1"/>
    <col min="1287" max="1287" width="11" style="506" customWidth="1"/>
    <col min="1288" max="1288" width="12.85546875" style="506" customWidth="1"/>
    <col min="1289" max="1289" width="11.28515625" style="506" customWidth="1"/>
    <col min="1290" max="1290" width="11.85546875" style="506" bestFit="1" customWidth="1"/>
    <col min="1291" max="1291" width="12.85546875" style="506" customWidth="1"/>
    <col min="1292" max="1292" width="11.42578125" style="506" customWidth="1"/>
    <col min="1293" max="1293" width="11.7109375" style="506" customWidth="1"/>
    <col min="1294" max="1294" width="11" style="506" customWidth="1"/>
    <col min="1295" max="1536" width="9.140625" style="506"/>
    <col min="1537" max="1537" width="8.140625" style="506" customWidth="1"/>
    <col min="1538" max="1538" width="18.5703125" style="506" customWidth="1"/>
    <col min="1539" max="1539" width="13.85546875" style="506" customWidth="1"/>
    <col min="1540" max="1540" width="15.140625" style="506" customWidth="1"/>
    <col min="1541" max="1541" width="12" style="506" customWidth="1"/>
    <col min="1542" max="1542" width="12.42578125" style="506" customWidth="1"/>
    <col min="1543" max="1543" width="11" style="506" customWidth="1"/>
    <col min="1544" max="1544" width="12.85546875" style="506" customWidth="1"/>
    <col min="1545" max="1545" width="11.28515625" style="506" customWidth="1"/>
    <col min="1546" max="1546" width="11.85546875" style="506" bestFit="1" customWidth="1"/>
    <col min="1547" max="1547" width="12.85546875" style="506" customWidth="1"/>
    <col min="1548" max="1548" width="11.42578125" style="506" customWidth="1"/>
    <col min="1549" max="1549" width="11.7109375" style="506" customWidth="1"/>
    <col min="1550" max="1550" width="11" style="506" customWidth="1"/>
    <col min="1551" max="1792" width="9.140625" style="506"/>
    <col min="1793" max="1793" width="8.140625" style="506" customWidth="1"/>
    <col min="1794" max="1794" width="18.5703125" style="506" customWidth="1"/>
    <col min="1795" max="1795" width="13.85546875" style="506" customWidth="1"/>
    <col min="1796" max="1796" width="15.140625" style="506" customWidth="1"/>
    <col min="1797" max="1797" width="12" style="506" customWidth="1"/>
    <col min="1798" max="1798" width="12.42578125" style="506" customWidth="1"/>
    <col min="1799" max="1799" width="11" style="506" customWidth="1"/>
    <col min="1800" max="1800" width="12.85546875" style="506" customWidth="1"/>
    <col min="1801" max="1801" width="11.28515625" style="506" customWidth="1"/>
    <col min="1802" max="1802" width="11.85546875" style="506" bestFit="1" customWidth="1"/>
    <col min="1803" max="1803" width="12.85546875" style="506" customWidth="1"/>
    <col min="1804" max="1804" width="11.42578125" style="506" customWidth="1"/>
    <col min="1805" max="1805" width="11.7109375" style="506" customWidth="1"/>
    <col min="1806" max="1806" width="11" style="506" customWidth="1"/>
    <col min="1807" max="2048" width="9.140625" style="506"/>
    <col min="2049" max="2049" width="8.140625" style="506" customWidth="1"/>
    <col min="2050" max="2050" width="18.5703125" style="506" customWidth="1"/>
    <col min="2051" max="2051" width="13.85546875" style="506" customWidth="1"/>
    <col min="2052" max="2052" width="15.140625" style="506" customWidth="1"/>
    <col min="2053" max="2053" width="12" style="506" customWidth="1"/>
    <col min="2054" max="2054" width="12.42578125" style="506" customWidth="1"/>
    <col min="2055" max="2055" width="11" style="506" customWidth="1"/>
    <col min="2056" max="2056" width="12.85546875" style="506" customWidth="1"/>
    <col min="2057" max="2057" width="11.28515625" style="506" customWidth="1"/>
    <col min="2058" max="2058" width="11.85546875" style="506" bestFit="1" customWidth="1"/>
    <col min="2059" max="2059" width="12.85546875" style="506" customWidth="1"/>
    <col min="2060" max="2060" width="11.42578125" style="506" customWidth="1"/>
    <col min="2061" max="2061" width="11.7109375" style="506" customWidth="1"/>
    <col min="2062" max="2062" width="11" style="506" customWidth="1"/>
    <col min="2063" max="2304" width="9.140625" style="506"/>
    <col min="2305" max="2305" width="8.140625" style="506" customWidth="1"/>
    <col min="2306" max="2306" width="18.5703125" style="506" customWidth="1"/>
    <col min="2307" max="2307" width="13.85546875" style="506" customWidth="1"/>
    <col min="2308" max="2308" width="15.140625" style="506" customWidth="1"/>
    <col min="2309" max="2309" width="12" style="506" customWidth="1"/>
    <col min="2310" max="2310" width="12.42578125" style="506" customWidth="1"/>
    <col min="2311" max="2311" width="11" style="506" customWidth="1"/>
    <col min="2312" max="2312" width="12.85546875" style="506" customWidth="1"/>
    <col min="2313" max="2313" width="11.28515625" style="506" customWidth="1"/>
    <col min="2314" max="2314" width="11.85546875" style="506" bestFit="1" customWidth="1"/>
    <col min="2315" max="2315" width="12.85546875" style="506" customWidth="1"/>
    <col min="2316" max="2316" width="11.42578125" style="506" customWidth="1"/>
    <col min="2317" max="2317" width="11.7109375" style="506" customWidth="1"/>
    <col min="2318" max="2318" width="11" style="506" customWidth="1"/>
    <col min="2319" max="2560" width="9.140625" style="506"/>
    <col min="2561" max="2561" width="8.140625" style="506" customWidth="1"/>
    <col min="2562" max="2562" width="18.5703125" style="506" customWidth="1"/>
    <col min="2563" max="2563" width="13.85546875" style="506" customWidth="1"/>
    <col min="2564" max="2564" width="15.140625" style="506" customWidth="1"/>
    <col min="2565" max="2565" width="12" style="506" customWidth="1"/>
    <col min="2566" max="2566" width="12.42578125" style="506" customWidth="1"/>
    <col min="2567" max="2567" width="11" style="506" customWidth="1"/>
    <col min="2568" max="2568" width="12.85546875" style="506" customWidth="1"/>
    <col min="2569" max="2569" width="11.28515625" style="506" customWidth="1"/>
    <col min="2570" max="2570" width="11.85546875" style="506" bestFit="1" customWidth="1"/>
    <col min="2571" max="2571" width="12.85546875" style="506" customWidth="1"/>
    <col min="2572" max="2572" width="11.42578125" style="506" customWidth="1"/>
    <col min="2573" max="2573" width="11.7109375" style="506" customWidth="1"/>
    <col min="2574" max="2574" width="11" style="506" customWidth="1"/>
    <col min="2575" max="2816" width="9.140625" style="506"/>
    <col min="2817" max="2817" width="8.140625" style="506" customWidth="1"/>
    <col min="2818" max="2818" width="18.5703125" style="506" customWidth="1"/>
    <col min="2819" max="2819" width="13.85546875" style="506" customWidth="1"/>
    <col min="2820" max="2820" width="15.140625" style="506" customWidth="1"/>
    <col min="2821" max="2821" width="12" style="506" customWidth="1"/>
    <col min="2822" max="2822" width="12.42578125" style="506" customWidth="1"/>
    <col min="2823" max="2823" width="11" style="506" customWidth="1"/>
    <col min="2824" max="2824" width="12.85546875" style="506" customWidth="1"/>
    <col min="2825" max="2825" width="11.28515625" style="506" customWidth="1"/>
    <col min="2826" max="2826" width="11.85546875" style="506" bestFit="1" customWidth="1"/>
    <col min="2827" max="2827" width="12.85546875" style="506" customWidth="1"/>
    <col min="2828" max="2828" width="11.42578125" style="506" customWidth="1"/>
    <col min="2829" max="2829" width="11.7109375" style="506" customWidth="1"/>
    <col min="2830" max="2830" width="11" style="506" customWidth="1"/>
    <col min="2831" max="3072" width="9.140625" style="506"/>
    <col min="3073" max="3073" width="8.140625" style="506" customWidth="1"/>
    <col min="3074" max="3074" width="18.5703125" style="506" customWidth="1"/>
    <col min="3075" max="3075" width="13.85546875" style="506" customWidth="1"/>
    <col min="3076" max="3076" width="15.140625" style="506" customWidth="1"/>
    <col min="3077" max="3077" width="12" style="506" customWidth="1"/>
    <col min="3078" max="3078" width="12.42578125" style="506" customWidth="1"/>
    <col min="3079" max="3079" width="11" style="506" customWidth="1"/>
    <col min="3080" max="3080" width="12.85546875" style="506" customWidth="1"/>
    <col min="3081" max="3081" width="11.28515625" style="506" customWidth="1"/>
    <col min="3082" max="3082" width="11.85546875" style="506" bestFit="1" customWidth="1"/>
    <col min="3083" max="3083" width="12.85546875" style="506" customWidth="1"/>
    <col min="3084" max="3084" width="11.42578125" style="506" customWidth="1"/>
    <col min="3085" max="3085" width="11.7109375" style="506" customWidth="1"/>
    <col min="3086" max="3086" width="11" style="506" customWidth="1"/>
    <col min="3087" max="3328" width="9.140625" style="506"/>
    <col min="3329" max="3329" width="8.140625" style="506" customWidth="1"/>
    <col min="3330" max="3330" width="18.5703125" style="506" customWidth="1"/>
    <col min="3331" max="3331" width="13.85546875" style="506" customWidth="1"/>
    <col min="3332" max="3332" width="15.140625" style="506" customWidth="1"/>
    <col min="3333" max="3333" width="12" style="506" customWidth="1"/>
    <col min="3334" max="3334" width="12.42578125" style="506" customWidth="1"/>
    <col min="3335" max="3335" width="11" style="506" customWidth="1"/>
    <col min="3336" max="3336" width="12.85546875" style="506" customWidth="1"/>
    <col min="3337" max="3337" width="11.28515625" style="506" customWidth="1"/>
    <col min="3338" max="3338" width="11.85546875" style="506" bestFit="1" customWidth="1"/>
    <col min="3339" max="3339" width="12.85546875" style="506" customWidth="1"/>
    <col min="3340" max="3340" width="11.42578125" style="506" customWidth="1"/>
    <col min="3341" max="3341" width="11.7109375" style="506" customWidth="1"/>
    <col min="3342" max="3342" width="11" style="506" customWidth="1"/>
    <col min="3343" max="3584" width="9.140625" style="506"/>
    <col min="3585" max="3585" width="8.140625" style="506" customWidth="1"/>
    <col min="3586" max="3586" width="18.5703125" style="506" customWidth="1"/>
    <col min="3587" max="3587" width="13.85546875" style="506" customWidth="1"/>
    <col min="3588" max="3588" width="15.140625" style="506" customWidth="1"/>
    <col min="3589" max="3589" width="12" style="506" customWidth="1"/>
    <col min="3590" max="3590" width="12.42578125" style="506" customWidth="1"/>
    <col min="3591" max="3591" width="11" style="506" customWidth="1"/>
    <col min="3592" max="3592" width="12.85546875" style="506" customWidth="1"/>
    <col min="3593" max="3593" width="11.28515625" style="506" customWidth="1"/>
    <col min="3594" max="3594" width="11.85546875" style="506" bestFit="1" customWidth="1"/>
    <col min="3595" max="3595" width="12.85546875" style="506" customWidth="1"/>
    <col min="3596" max="3596" width="11.42578125" style="506" customWidth="1"/>
    <col min="3597" max="3597" width="11.7109375" style="506" customWidth="1"/>
    <col min="3598" max="3598" width="11" style="506" customWidth="1"/>
    <col min="3599" max="3840" width="9.140625" style="506"/>
    <col min="3841" max="3841" width="8.140625" style="506" customWidth="1"/>
    <col min="3842" max="3842" width="18.5703125" style="506" customWidth="1"/>
    <col min="3843" max="3843" width="13.85546875" style="506" customWidth="1"/>
    <col min="3844" max="3844" width="15.140625" style="506" customWidth="1"/>
    <col min="3845" max="3845" width="12" style="506" customWidth="1"/>
    <col min="3846" max="3846" width="12.42578125" style="506" customWidth="1"/>
    <col min="3847" max="3847" width="11" style="506" customWidth="1"/>
    <col min="3848" max="3848" width="12.85546875" style="506" customWidth="1"/>
    <col min="3849" max="3849" width="11.28515625" style="506" customWidth="1"/>
    <col min="3850" max="3850" width="11.85546875" style="506" bestFit="1" customWidth="1"/>
    <col min="3851" max="3851" width="12.85546875" style="506" customWidth="1"/>
    <col min="3852" max="3852" width="11.42578125" style="506" customWidth="1"/>
    <col min="3853" max="3853" width="11.7109375" style="506" customWidth="1"/>
    <col min="3854" max="3854" width="11" style="506" customWidth="1"/>
    <col min="3855" max="4096" width="9.140625" style="506"/>
    <col min="4097" max="4097" width="8.140625" style="506" customWidth="1"/>
    <col min="4098" max="4098" width="18.5703125" style="506" customWidth="1"/>
    <col min="4099" max="4099" width="13.85546875" style="506" customWidth="1"/>
    <col min="4100" max="4100" width="15.140625" style="506" customWidth="1"/>
    <col min="4101" max="4101" width="12" style="506" customWidth="1"/>
    <col min="4102" max="4102" width="12.42578125" style="506" customWidth="1"/>
    <col min="4103" max="4103" width="11" style="506" customWidth="1"/>
    <col min="4104" max="4104" width="12.85546875" style="506" customWidth="1"/>
    <col min="4105" max="4105" width="11.28515625" style="506" customWidth="1"/>
    <col min="4106" max="4106" width="11.85546875" style="506" bestFit="1" customWidth="1"/>
    <col min="4107" max="4107" width="12.85546875" style="506" customWidth="1"/>
    <col min="4108" max="4108" width="11.42578125" style="506" customWidth="1"/>
    <col min="4109" max="4109" width="11.7109375" style="506" customWidth="1"/>
    <col min="4110" max="4110" width="11" style="506" customWidth="1"/>
    <col min="4111" max="4352" width="9.140625" style="506"/>
    <col min="4353" max="4353" width="8.140625" style="506" customWidth="1"/>
    <col min="4354" max="4354" width="18.5703125" style="506" customWidth="1"/>
    <col min="4355" max="4355" width="13.85546875" style="506" customWidth="1"/>
    <col min="4356" max="4356" width="15.140625" style="506" customWidth="1"/>
    <col min="4357" max="4357" width="12" style="506" customWidth="1"/>
    <col min="4358" max="4358" width="12.42578125" style="506" customWidth="1"/>
    <col min="4359" max="4359" width="11" style="506" customWidth="1"/>
    <col min="4360" max="4360" width="12.85546875" style="506" customWidth="1"/>
    <col min="4361" max="4361" width="11.28515625" style="506" customWidth="1"/>
    <col min="4362" max="4362" width="11.85546875" style="506" bestFit="1" customWidth="1"/>
    <col min="4363" max="4363" width="12.85546875" style="506" customWidth="1"/>
    <col min="4364" max="4364" width="11.42578125" style="506" customWidth="1"/>
    <col min="4365" max="4365" width="11.7109375" style="506" customWidth="1"/>
    <col min="4366" max="4366" width="11" style="506" customWidth="1"/>
    <col min="4367" max="4608" width="9.140625" style="506"/>
    <col min="4609" max="4609" width="8.140625" style="506" customWidth="1"/>
    <col min="4610" max="4610" width="18.5703125" style="506" customWidth="1"/>
    <col min="4611" max="4611" width="13.85546875" style="506" customWidth="1"/>
    <col min="4612" max="4612" width="15.140625" style="506" customWidth="1"/>
    <col min="4613" max="4613" width="12" style="506" customWidth="1"/>
    <col min="4614" max="4614" width="12.42578125" style="506" customWidth="1"/>
    <col min="4615" max="4615" width="11" style="506" customWidth="1"/>
    <col min="4616" max="4616" width="12.85546875" style="506" customWidth="1"/>
    <col min="4617" max="4617" width="11.28515625" style="506" customWidth="1"/>
    <col min="4618" max="4618" width="11.85546875" style="506" bestFit="1" customWidth="1"/>
    <col min="4619" max="4619" width="12.85546875" style="506" customWidth="1"/>
    <col min="4620" max="4620" width="11.42578125" style="506" customWidth="1"/>
    <col min="4621" max="4621" width="11.7109375" style="506" customWidth="1"/>
    <col min="4622" max="4622" width="11" style="506" customWidth="1"/>
    <col min="4623" max="4864" width="9.140625" style="506"/>
    <col min="4865" max="4865" width="8.140625" style="506" customWidth="1"/>
    <col min="4866" max="4866" width="18.5703125" style="506" customWidth="1"/>
    <col min="4867" max="4867" width="13.85546875" style="506" customWidth="1"/>
    <col min="4868" max="4868" width="15.140625" style="506" customWidth="1"/>
    <col min="4869" max="4869" width="12" style="506" customWidth="1"/>
    <col min="4870" max="4870" width="12.42578125" style="506" customWidth="1"/>
    <col min="4871" max="4871" width="11" style="506" customWidth="1"/>
    <col min="4872" max="4872" width="12.85546875" style="506" customWidth="1"/>
    <col min="4873" max="4873" width="11.28515625" style="506" customWidth="1"/>
    <col min="4874" max="4874" width="11.85546875" style="506" bestFit="1" customWidth="1"/>
    <col min="4875" max="4875" width="12.85546875" style="506" customWidth="1"/>
    <col min="4876" max="4876" width="11.42578125" style="506" customWidth="1"/>
    <col min="4877" max="4877" width="11.7109375" style="506" customWidth="1"/>
    <col min="4878" max="4878" width="11" style="506" customWidth="1"/>
    <col min="4879" max="5120" width="9.140625" style="506"/>
    <col min="5121" max="5121" width="8.140625" style="506" customWidth="1"/>
    <col min="5122" max="5122" width="18.5703125" style="506" customWidth="1"/>
    <col min="5123" max="5123" width="13.85546875" style="506" customWidth="1"/>
    <col min="5124" max="5124" width="15.140625" style="506" customWidth="1"/>
    <col min="5125" max="5125" width="12" style="506" customWidth="1"/>
    <col min="5126" max="5126" width="12.42578125" style="506" customWidth="1"/>
    <col min="5127" max="5127" width="11" style="506" customWidth="1"/>
    <col min="5128" max="5128" width="12.85546875" style="506" customWidth="1"/>
    <col min="5129" max="5129" width="11.28515625" style="506" customWidth="1"/>
    <col min="5130" max="5130" width="11.85546875" style="506" bestFit="1" customWidth="1"/>
    <col min="5131" max="5131" width="12.85546875" style="506" customWidth="1"/>
    <col min="5132" max="5132" width="11.42578125" style="506" customWidth="1"/>
    <col min="5133" max="5133" width="11.7109375" style="506" customWidth="1"/>
    <col min="5134" max="5134" width="11" style="506" customWidth="1"/>
    <col min="5135" max="5376" width="9.140625" style="506"/>
    <col min="5377" max="5377" width="8.140625" style="506" customWidth="1"/>
    <col min="5378" max="5378" width="18.5703125" style="506" customWidth="1"/>
    <col min="5379" max="5379" width="13.85546875" style="506" customWidth="1"/>
    <col min="5380" max="5380" width="15.140625" style="506" customWidth="1"/>
    <col min="5381" max="5381" width="12" style="506" customWidth="1"/>
    <col min="5382" max="5382" width="12.42578125" style="506" customWidth="1"/>
    <col min="5383" max="5383" width="11" style="506" customWidth="1"/>
    <col min="5384" max="5384" width="12.85546875" style="506" customWidth="1"/>
    <col min="5385" max="5385" width="11.28515625" style="506" customWidth="1"/>
    <col min="5386" max="5386" width="11.85546875" style="506" bestFit="1" customWidth="1"/>
    <col min="5387" max="5387" width="12.85546875" style="506" customWidth="1"/>
    <col min="5388" max="5388" width="11.42578125" style="506" customWidth="1"/>
    <col min="5389" max="5389" width="11.7109375" style="506" customWidth="1"/>
    <col min="5390" max="5390" width="11" style="506" customWidth="1"/>
    <col min="5391" max="5632" width="9.140625" style="506"/>
    <col min="5633" max="5633" width="8.140625" style="506" customWidth="1"/>
    <col min="5634" max="5634" width="18.5703125" style="506" customWidth="1"/>
    <col min="5635" max="5635" width="13.85546875" style="506" customWidth="1"/>
    <col min="5636" max="5636" width="15.140625" style="506" customWidth="1"/>
    <col min="5637" max="5637" width="12" style="506" customWidth="1"/>
    <col min="5638" max="5638" width="12.42578125" style="506" customWidth="1"/>
    <col min="5639" max="5639" width="11" style="506" customWidth="1"/>
    <col min="5640" max="5640" width="12.85546875" style="506" customWidth="1"/>
    <col min="5641" max="5641" width="11.28515625" style="506" customWidth="1"/>
    <col min="5642" max="5642" width="11.85546875" style="506" bestFit="1" customWidth="1"/>
    <col min="5643" max="5643" width="12.85546875" style="506" customWidth="1"/>
    <col min="5644" max="5644" width="11.42578125" style="506" customWidth="1"/>
    <col min="5645" max="5645" width="11.7109375" style="506" customWidth="1"/>
    <col min="5646" max="5646" width="11" style="506" customWidth="1"/>
    <col min="5647" max="5888" width="9.140625" style="506"/>
    <col min="5889" max="5889" width="8.140625" style="506" customWidth="1"/>
    <col min="5890" max="5890" width="18.5703125" style="506" customWidth="1"/>
    <col min="5891" max="5891" width="13.85546875" style="506" customWidth="1"/>
    <col min="5892" max="5892" width="15.140625" style="506" customWidth="1"/>
    <col min="5893" max="5893" width="12" style="506" customWidth="1"/>
    <col min="5894" max="5894" width="12.42578125" style="506" customWidth="1"/>
    <col min="5895" max="5895" width="11" style="506" customWidth="1"/>
    <col min="5896" max="5896" width="12.85546875" style="506" customWidth="1"/>
    <col min="5897" max="5897" width="11.28515625" style="506" customWidth="1"/>
    <col min="5898" max="5898" width="11.85546875" style="506" bestFit="1" customWidth="1"/>
    <col min="5899" max="5899" width="12.85546875" style="506" customWidth="1"/>
    <col min="5900" max="5900" width="11.42578125" style="506" customWidth="1"/>
    <col min="5901" max="5901" width="11.7109375" style="506" customWidth="1"/>
    <col min="5902" max="5902" width="11" style="506" customWidth="1"/>
    <col min="5903" max="6144" width="9.140625" style="506"/>
    <col min="6145" max="6145" width="8.140625" style="506" customWidth="1"/>
    <col min="6146" max="6146" width="18.5703125" style="506" customWidth="1"/>
    <col min="6147" max="6147" width="13.85546875" style="506" customWidth="1"/>
    <col min="6148" max="6148" width="15.140625" style="506" customWidth="1"/>
    <col min="6149" max="6149" width="12" style="506" customWidth="1"/>
    <col min="6150" max="6150" width="12.42578125" style="506" customWidth="1"/>
    <col min="6151" max="6151" width="11" style="506" customWidth="1"/>
    <col min="6152" max="6152" width="12.85546875" style="506" customWidth="1"/>
    <col min="6153" max="6153" width="11.28515625" style="506" customWidth="1"/>
    <col min="6154" max="6154" width="11.85546875" style="506" bestFit="1" customWidth="1"/>
    <col min="6155" max="6155" width="12.85546875" style="506" customWidth="1"/>
    <col min="6156" max="6156" width="11.42578125" style="506" customWidth="1"/>
    <col min="6157" max="6157" width="11.7109375" style="506" customWidth="1"/>
    <col min="6158" max="6158" width="11" style="506" customWidth="1"/>
    <col min="6159" max="6400" width="9.140625" style="506"/>
    <col min="6401" max="6401" width="8.140625" style="506" customWidth="1"/>
    <col min="6402" max="6402" width="18.5703125" style="506" customWidth="1"/>
    <col min="6403" max="6403" width="13.85546875" style="506" customWidth="1"/>
    <col min="6404" max="6404" width="15.140625" style="506" customWidth="1"/>
    <col min="6405" max="6405" width="12" style="506" customWidth="1"/>
    <col min="6406" max="6406" width="12.42578125" style="506" customWidth="1"/>
    <col min="6407" max="6407" width="11" style="506" customWidth="1"/>
    <col min="6408" max="6408" width="12.85546875" style="506" customWidth="1"/>
    <col min="6409" max="6409" width="11.28515625" style="506" customWidth="1"/>
    <col min="6410" max="6410" width="11.85546875" style="506" bestFit="1" customWidth="1"/>
    <col min="6411" max="6411" width="12.85546875" style="506" customWidth="1"/>
    <col min="6412" max="6412" width="11.42578125" style="506" customWidth="1"/>
    <col min="6413" max="6413" width="11.7109375" style="506" customWidth="1"/>
    <col min="6414" max="6414" width="11" style="506" customWidth="1"/>
    <col min="6415" max="6656" width="9.140625" style="506"/>
    <col min="6657" max="6657" width="8.140625" style="506" customWidth="1"/>
    <col min="6658" max="6658" width="18.5703125" style="506" customWidth="1"/>
    <col min="6659" max="6659" width="13.85546875" style="506" customWidth="1"/>
    <col min="6660" max="6660" width="15.140625" style="506" customWidth="1"/>
    <col min="6661" max="6661" width="12" style="506" customWidth="1"/>
    <col min="6662" max="6662" width="12.42578125" style="506" customWidth="1"/>
    <col min="6663" max="6663" width="11" style="506" customWidth="1"/>
    <col min="6664" max="6664" width="12.85546875" style="506" customWidth="1"/>
    <col min="6665" max="6665" width="11.28515625" style="506" customWidth="1"/>
    <col min="6666" max="6666" width="11.85546875" style="506" bestFit="1" customWidth="1"/>
    <col min="6667" max="6667" width="12.85546875" style="506" customWidth="1"/>
    <col min="6668" max="6668" width="11.42578125" style="506" customWidth="1"/>
    <col min="6669" max="6669" width="11.7109375" style="506" customWidth="1"/>
    <col min="6670" max="6670" width="11" style="506" customWidth="1"/>
    <col min="6671" max="6912" width="9.140625" style="506"/>
    <col min="6913" max="6913" width="8.140625" style="506" customWidth="1"/>
    <col min="6914" max="6914" width="18.5703125" style="506" customWidth="1"/>
    <col min="6915" max="6915" width="13.85546875" style="506" customWidth="1"/>
    <col min="6916" max="6916" width="15.140625" style="506" customWidth="1"/>
    <col min="6917" max="6917" width="12" style="506" customWidth="1"/>
    <col min="6918" max="6918" width="12.42578125" style="506" customWidth="1"/>
    <col min="6919" max="6919" width="11" style="506" customWidth="1"/>
    <col min="6920" max="6920" width="12.85546875" style="506" customWidth="1"/>
    <col min="6921" max="6921" width="11.28515625" style="506" customWidth="1"/>
    <col min="6922" max="6922" width="11.85546875" style="506" bestFit="1" customWidth="1"/>
    <col min="6923" max="6923" width="12.85546875" style="506" customWidth="1"/>
    <col min="6924" max="6924" width="11.42578125" style="506" customWidth="1"/>
    <col min="6925" max="6925" width="11.7109375" style="506" customWidth="1"/>
    <col min="6926" max="6926" width="11" style="506" customWidth="1"/>
    <col min="6927" max="7168" width="9.140625" style="506"/>
    <col min="7169" max="7169" width="8.140625" style="506" customWidth="1"/>
    <col min="7170" max="7170" width="18.5703125" style="506" customWidth="1"/>
    <col min="7171" max="7171" width="13.85546875" style="506" customWidth="1"/>
    <col min="7172" max="7172" width="15.140625" style="506" customWidth="1"/>
    <col min="7173" max="7173" width="12" style="506" customWidth="1"/>
    <col min="7174" max="7174" width="12.42578125" style="506" customWidth="1"/>
    <col min="7175" max="7175" width="11" style="506" customWidth="1"/>
    <col min="7176" max="7176" width="12.85546875" style="506" customWidth="1"/>
    <col min="7177" max="7177" width="11.28515625" style="506" customWidth="1"/>
    <col min="7178" max="7178" width="11.85546875" style="506" bestFit="1" customWidth="1"/>
    <col min="7179" max="7179" width="12.85546875" style="506" customWidth="1"/>
    <col min="7180" max="7180" width="11.42578125" style="506" customWidth="1"/>
    <col min="7181" max="7181" width="11.7109375" style="506" customWidth="1"/>
    <col min="7182" max="7182" width="11" style="506" customWidth="1"/>
    <col min="7183" max="7424" width="9.140625" style="506"/>
    <col min="7425" max="7425" width="8.140625" style="506" customWidth="1"/>
    <col min="7426" max="7426" width="18.5703125" style="506" customWidth="1"/>
    <col min="7427" max="7427" width="13.85546875" style="506" customWidth="1"/>
    <col min="7428" max="7428" width="15.140625" style="506" customWidth="1"/>
    <col min="7429" max="7429" width="12" style="506" customWidth="1"/>
    <col min="7430" max="7430" width="12.42578125" style="506" customWidth="1"/>
    <col min="7431" max="7431" width="11" style="506" customWidth="1"/>
    <col min="7432" max="7432" width="12.85546875" style="506" customWidth="1"/>
    <col min="7433" max="7433" width="11.28515625" style="506" customWidth="1"/>
    <col min="7434" max="7434" width="11.85546875" style="506" bestFit="1" customWidth="1"/>
    <col min="7435" max="7435" width="12.85546875" style="506" customWidth="1"/>
    <col min="7436" max="7436" width="11.42578125" style="506" customWidth="1"/>
    <col min="7437" max="7437" width="11.7109375" style="506" customWidth="1"/>
    <col min="7438" max="7438" width="11" style="506" customWidth="1"/>
    <col min="7439" max="7680" width="9.140625" style="506"/>
    <col min="7681" max="7681" width="8.140625" style="506" customWidth="1"/>
    <col min="7682" max="7682" width="18.5703125" style="506" customWidth="1"/>
    <col min="7683" max="7683" width="13.85546875" style="506" customWidth="1"/>
    <col min="7684" max="7684" width="15.140625" style="506" customWidth="1"/>
    <col min="7685" max="7685" width="12" style="506" customWidth="1"/>
    <col min="7686" max="7686" width="12.42578125" style="506" customWidth="1"/>
    <col min="7687" max="7687" width="11" style="506" customWidth="1"/>
    <col min="7688" max="7688" width="12.85546875" style="506" customWidth="1"/>
    <col min="7689" max="7689" width="11.28515625" style="506" customWidth="1"/>
    <col min="7690" max="7690" width="11.85546875" style="506" bestFit="1" customWidth="1"/>
    <col min="7691" max="7691" width="12.85546875" style="506" customWidth="1"/>
    <col min="7692" max="7692" width="11.42578125" style="506" customWidth="1"/>
    <col min="7693" max="7693" width="11.7109375" style="506" customWidth="1"/>
    <col min="7694" max="7694" width="11" style="506" customWidth="1"/>
    <col min="7695" max="7936" width="9.140625" style="506"/>
    <col min="7937" max="7937" width="8.140625" style="506" customWidth="1"/>
    <col min="7938" max="7938" width="18.5703125" style="506" customWidth="1"/>
    <col min="7939" max="7939" width="13.85546875" style="506" customWidth="1"/>
    <col min="7940" max="7940" width="15.140625" style="506" customWidth="1"/>
    <col min="7941" max="7941" width="12" style="506" customWidth="1"/>
    <col min="7942" max="7942" width="12.42578125" style="506" customWidth="1"/>
    <col min="7943" max="7943" width="11" style="506" customWidth="1"/>
    <col min="7944" max="7944" width="12.85546875" style="506" customWidth="1"/>
    <col min="7945" max="7945" width="11.28515625" style="506" customWidth="1"/>
    <col min="7946" max="7946" width="11.85546875" style="506" bestFit="1" customWidth="1"/>
    <col min="7947" max="7947" width="12.85546875" style="506" customWidth="1"/>
    <col min="7948" max="7948" width="11.42578125" style="506" customWidth="1"/>
    <col min="7949" max="7949" width="11.7109375" style="506" customWidth="1"/>
    <col min="7950" max="7950" width="11" style="506" customWidth="1"/>
    <col min="7951" max="8192" width="9.140625" style="506"/>
    <col min="8193" max="8193" width="8.140625" style="506" customWidth="1"/>
    <col min="8194" max="8194" width="18.5703125" style="506" customWidth="1"/>
    <col min="8195" max="8195" width="13.85546875" style="506" customWidth="1"/>
    <col min="8196" max="8196" width="15.140625" style="506" customWidth="1"/>
    <col min="8197" max="8197" width="12" style="506" customWidth="1"/>
    <col min="8198" max="8198" width="12.42578125" style="506" customWidth="1"/>
    <col min="8199" max="8199" width="11" style="506" customWidth="1"/>
    <col min="8200" max="8200" width="12.85546875" style="506" customWidth="1"/>
    <col min="8201" max="8201" width="11.28515625" style="506" customWidth="1"/>
    <col min="8202" max="8202" width="11.85546875" style="506" bestFit="1" customWidth="1"/>
    <col min="8203" max="8203" width="12.85546875" style="506" customWidth="1"/>
    <col min="8204" max="8204" width="11.42578125" style="506" customWidth="1"/>
    <col min="8205" max="8205" width="11.7109375" style="506" customWidth="1"/>
    <col min="8206" max="8206" width="11" style="506" customWidth="1"/>
    <col min="8207" max="8448" width="9.140625" style="506"/>
    <col min="8449" max="8449" width="8.140625" style="506" customWidth="1"/>
    <col min="8450" max="8450" width="18.5703125" style="506" customWidth="1"/>
    <col min="8451" max="8451" width="13.85546875" style="506" customWidth="1"/>
    <col min="8452" max="8452" width="15.140625" style="506" customWidth="1"/>
    <col min="8453" max="8453" width="12" style="506" customWidth="1"/>
    <col min="8454" max="8454" width="12.42578125" style="506" customWidth="1"/>
    <col min="8455" max="8455" width="11" style="506" customWidth="1"/>
    <col min="8456" max="8456" width="12.85546875" style="506" customWidth="1"/>
    <col min="8457" max="8457" width="11.28515625" style="506" customWidth="1"/>
    <col min="8458" max="8458" width="11.85546875" style="506" bestFit="1" customWidth="1"/>
    <col min="8459" max="8459" width="12.85546875" style="506" customWidth="1"/>
    <col min="8460" max="8460" width="11.42578125" style="506" customWidth="1"/>
    <col min="8461" max="8461" width="11.7109375" style="506" customWidth="1"/>
    <col min="8462" max="8462" width="11" style="506" customWidth="1"/>
    <col min="8463" max="8704" width="9.140625" style="506"/>
    <col min="8705" max="8705" width="8.140625" style="506" customWidth="1"/>
    <col min="8706" max="8706" width="18.5703125" style="506" customWidth="1"/>
    <col min="8707" max="8707" width="13.85546875" style="506" customWidth="1"/>
    <col min="8708" max="8708" width="15.140625" style="506" customWidth="1"/>
    <col min="8709" max="8709" width="12" style="506" customWidth="1"/>
    <col min="8710" max="8710" width="12.42578125" style="506" customWidth="1"/>
    <col min="8711" max="8711" width="11" style="506" customWidth="1"/>
    <col min="8712" max="8712" width="12.85546875" style="506" customWidth="1"/>
    <col min="8713" max="8713" width="11.28515625" style="506" customWidth="1"/>
    <col min="8714" max="8714" width="11.85546875" style="506" bestFit="1" customWidth="1"/>
    <col min="8715" max="8715" width="12.85546875" style="506" customWidth="1"/>
    <col min="8716" max="8716" width="11.42578125" style="506" customWidth="1"/>
    <col min="8717" max="8717" width="11.7109375" style="506" customWidth="1"/>
    <col min="8718" max="8718" width="11" style="506" customWidth="1"/>
    <col min="8719" max="8960" width="9.140625" style="506"/>
    <col min="8961" max="8961" width="8.140625" style="506" customWidth="1"/>
    <col min="8962" max="8962" width="18.5703125" style="506" customWidth="1"/>
    <col min="8963" max="8963" width="13.85546875" style="506" customWidth="1"/>
    <col min="8964" max="8964" width="15.140625" style="506" customWidth="1"/>
    <col min="8965" max="8965" width="12" style="506" customWidth="1"/>
    <col min="8966" max="8966" width="12.42578125" style="506" customWidth="1"/>
    <col min="8967" max="8967" width="11" style="506" customWidth="1"/>
    <col min="8968" max="8968" width="12.85546875" style="506" customWidth="1"/>
    <col min="8969" max="8969" width="11.28515625" style="506" customWidth="1"/>
    <col min="8970" max="8970" width="11.85546875" style="506" bestFit="1" customWidth="1"/>
    <col min="8971" max="8971" width="12.85546875" style="506" customWidth="1"/>
    <col min="8972" max="8972" width="11.42578125" style="506" customWidth="1"/>
    <col min="8973" max="8973" width="11.7109375" style="506" customWidth="1"/>
    <col min="8974" max="8974" width="11" style="506" customWidth="1"/>
    <col min="8975" max="9216" width="9.140625" style="506"/>
    <col min="9217" max="9217" width="8.140625" style="506" customWidth="1"/>
    <col min="9218" max="9218" width="18.5703125" style="506" customWidth="1"/>
    <col min="9219" max="9219" width="13.85546875" style="506" customWidth="1"/>
    <col min="9220" max="9220" width="15.140625" style="506" customWidth="1"/>
    <col min="9221" max="9221" width="12" style="506" customWidth="1"/>
    <col min="9222" max="9222" width="12.42578125" style="506" customWidth="1"/>
    <col min="9223" max="9223" width="11" style="506" customWidth="1"/>
    <col min="9224" max="9224" width="12.85546875" style="506" customWidth="1"/>
    <col min="9225" max="9225" width="11.28515625" style="506" customWidth="1"/>
    <col min="9226" max="9226" width="11.85546875" style="506" bestFit="1" customWidth="1"/>
    <col min="9227" max="9227" width="12.85546875" style="506" customWidth="1"/>
    <col min="9228" max="9228" width="11.42578125" style="506" customWidth="1"/>
    <col min="9229" max="9229" width="11.7109375" style="506" customWidth="1"/>
    <col min="9230" max="9230" width="11" style="506" customWidth="1"/>
    <col min="9231" max="9472" width="9.140625" style="506"/>
    <col min="9473" max="9473" width="8.140625" style="506" customWidth="1"/>
    <col min="9474" max="9474" width="18.5703125" style="506" customWidth="1"/>
    <col min="9475" max="9475" width="13.85546875" style="506" customWidth="1"/>
    <col min="9476" max="9476" width="15.140625" style="506" customWidth="1"/>
    <col min="9477" max="9477" width="12" style="506" customWidth="1"/>
    <col min="9478" max="9478" width="12.42578125" style="506" customWidth="1"/>
    <col min="9479" max="9479" width="11" style="506" customWidth="1"/>
    <col min="9480" max="9480" width="12.85546875" style="506" customWidth="1"/>
    <col min="9481" max="9481" width="11.28515625" style="506" customWidth="1"/>
    <col min="9482" max="9482" width="11.85546875" style="506" bestFit="1" customWidth="1"/>
    <col min="9483" max="9483" width="12.85546875" style="506" customWidth="1"/>
    <col min="9484" max="9484" width="11.42578125" style="506" customWidth="1"/>
    <col min="9485" max="9485" width="11.7109375" style="506" customWidth="1"/>
    <col min="9486" max="9486" width="11" style="506" customWidth="1"/>
    <col min="9487" max="9728" width="9.140625" style="506"/>
    <col min="9729" max="9729" width="8.140625" style="506" customWidth="1"/>
    <col min="9730" max="9730" width="18.5703125" style="506" customWidth="1"/>
    <col min="9731" max="9731" width="13.85546875" style="506" customWidth="1"/>
    <col min="9732" max="9732" width="15.140625" style="506" customWidth="1"/>
    <col min="9733" max="9733" width="12" style="506" customWidth="1"/>
    <col min="9734" max="9734" width="12.42578125" style="506" customWidth="1"/>
    <col min="9735" max="9735" width="11" style="506" customWidth="1"/>
    <col min="9736" max="9736" width="12.85546875" style="506" customWidth="1"/>
    <col min="9737" max="9737" width="11.28515625" style="506" customWidth="1"/>
    <col min="9738" max="9738" width="11.85546875" style="506" bestFit="1" customWidth="1"/>
    <col min="9739" max="9739" width="12.85546875" style="506" customWidth="1"/>
    <col min="9740" max="9740" width="11.42578125" style="506" customWidth="1"/>
    <col min="9741" max="9741" width="11.7109375" style="506" customWidth="1"/>
    <col min="9742" max="9742" width="11" style="506" customWidth="1"/>
    <col min="9743" max="9984" width="9.140625" style="506"/>
    <col min="9985" max="9985" width="8.140625" style="506" customWidth="1"/>
    <col min="9986" max="9986" width="18.5703125" style="506" customWidth="1"/>
    <col min="9987" max="9987" width="13.85546875" style="506" customWidth="1"/>
    <col min="9988" max="9988" width="15.140625" style="506" customWidth="1"/>
    <col min="9989" max="9989" width="12" style="506" customWidth="1"/>
    <col min="9990" max="9990" width="12.42578125" style="506" customWidth="1"/>
    <col min="9991" max="9991" width="11" style="506" customWidth="1"/>
    <col min="9992" max="9992" width="12.85546875" style="506" customWidth="1"/>
    <col min="9993" max="9993" width="11.28515625" style="506" customWidth="1"/>
    <col min="9994" max="9994" width="11.85546875" style="506" bestFit="1" customWidth="1"/>
    <col min="9995" max="9995" width="12.85546875" style="506" customWidth="1"/>
    <col min="9996" max="9996" width="11.42578125" style="506" customWidth="1"/>
    <col min="9997" max="9997" width="11.7109375" style="506" customWidth="1"/>
    <col min="9998" max="9998" width="11" style="506" customWidth="1"/>
    <col min="9999" max="10240" width="9.140625" style="506"/>
    <col min="10241" max="10241" width="8.140625" style="506" customWidth="1"/>
    <col min="10242" max="10242" width="18.5703125" style="506" customWidth="1"/>
    <col min="10243" max="10243" width="13.85546875" style="506" customWidth="1"/>
    <col min="10244" max="10244" width="15.140625" style="506" customWidth="1"/>
    <col min="10245" max="10245" width="12" style="506" customWidth="1"/>
    <col min="10246" max="10246" width="12.42578125" style="506" customWidth="1"/>
    <col min="10247" max="10247" width="11" style="506" customWidth="1"/>
    <col min="10248" max="10248" width="12.85546875" style="506" customWidth="1"/>
    <col min="10249" max="10249" width="11.28515625" style="506" customWidth="1"/>
    <col min="10250" max="10250" width="11.85546875" style="506" bestFit="1" customWidth="1"/>
    <col min="10251" max="10251" width="12.85546875" style="506" customWidth="1"/>
    <col min="10252" max="10252" width="11.42578125" style="506" customWidth="1"/>
    <col min="10253" max="10253" width="11.7109375" style="506" customWidth="1"/>
    <col min="10254" max="10254" width="11" style="506" customWidth="1"/>
    <col min="10255" max="10496" width="9.140625" style="506"/>
    <col min="10497" max="10497" width="8.140625" style="506" customWidth="1"/>
    <col min="10498" max="10498" width="18.5703125" style="506" customWidth="1"/>
    <col min="10499" max="10499" width="13.85546875" style="506" customWidth="1"/>
    <col min="10500" max="10500" width="15.140625" style="506" customWidth="1"/>
    <col min="10501" max="10501" width="12" style="506" customWidth="1"/>
    <col min="10502" max="10502" width="12.42578125" style="506" customWidth="1"/>
    <col min="10503" max="10503" width="11" style="506" customWidth="1"/>
    <col min="10504" max="10504" width="12.85546875" style="506" customWidth="1"/>
    <col min="10505" max="10505" width="11.28515625" style="506" customWidth="1"/>
    <col min="10506" max="10506" width="11.85546875" style="506" bestFit="1" customWidth="1"/>
    <col min="10507" max="10507" width="12.85546875" style="506" customWidth="1"/>
    <col min="10508" max="10508" width="11.42578125" style="506" customWidth="1"/>
    <col min="10509" max="10509" width="11.7109375" style="506" customWidth="1"/>
    <col min="10510" max="10510" width="11" style="506" customWidth="1"/>
    <col min="10511" max="10752" width="9.140625" style="506"/>
    <col min="10753" max="10753" width="8.140625" style="506" customWidth="1"/>
    <col min="10754" max="10754" width="18.5703125" style="506" customWidth="1"/>
    <col min="10755" max="10755" width="13.85546875" style="506" customWidth="1"/>
    <col min="10756" max="10756" width="15.140625" style="506" customWidth="1"/>
    <col min="10757" max="10757" width="12" style="506" customWidth="1"/>
    <col min="10758" max="10758" width="12.42578125" style="506" customWidth="1"/>
    <col min="10759" max="10759" width="11" style="506" customWidth="1"/>
    <col min="10760" max="10760" width="12.85546875" style="506" customWidth="1"/>
    <col min="10761" max="10761" width="11.28515625" style="506" customWidth="1"/>
    <col min="10762" max="10762" width="11.85546875" style="506" bestFit="1" customWidth="1"/>
    <col min="10763" max="10763" width="12.85546875" style="506" customWidth="1"/>
    <col min="10764" max="10764" width="11.42578125" style="506" customWidth="1"/>
    <col min="10765" max="10765" width="11.7109375" style="506" customWidth="1"/>
    <col min="10766" max="10766" width="11" style="506" customWidth="1"/>
    <col min="10767" max="11008" width="9.140625" style="506"/>
    <col min="11009" max="11009" width="8.140625" style="506" customWidth="1"/>
    <col min="11010" max="11010" width="18.5703125" style="506" customWidth="1"/>
    <col min="11011" max="11011" width="13.85546875" style="506" customWidth="1"/>
    <col min="11012" max="11012" width="15.140625" style="506" customWidth="1"/>
    <col min="11013" max="11013" width="12" style="506" customWidth="1"/>
    <col min="11014" max="11014" width="12.42578125" style="506" customWidth="1"/>
    <col min="11015" max="11015" width="11" style="506" customWidth="1"/>
    <col min="11016" max="11016" width="12.85546875" style="506" customWidth="1"/>
    <col min="11017" max="11017" width="11.28515625" style="506" customWidth="1"/>
    <col min="11018" max="11018" width="11.85546875" style="506" bestFit="1" customWidth="1"/>
    <col min="11019" max="11019" width="12.85546875" style="506" customWidth="1"/>
    <col min="11020" max="11020" width="11.42578125" style="506" customWidth="1"/>
    <col min="11021" max="11021" width="11.7109375" style="506" customWidth="1"/>
    <col min="11022" max="11022" width="11" style="506" customWidth="1"/>
    <col min="11023" max="11264" width="9.140625" style="506"/>
    <col min="11265" max="11265" width="8.140625" style="506" customWidth="1"/>
    <col min="11266" max="11266" width="18.5703125" style="506" customWidth="1"/>
    <col min="11267" max="11267" width="13.85546875" style="506" customWidth="1"/>
    <col min="11268" max="11268" width="15.140625" style="506" customWidth="1"/>
    <col min="11269" max="11269" width="12" style="506" customWidth="1"/>
    <col min="11270" max="11270" width="12.42578125" style="506" customWidth="1"/>
    <col min="11271" max="11271" width="11" style="506" customWidth="1"/>
    <col min="11272" max="11272" width="12.85546875" style="506" customWidth="1"/>
    <col min="11273" max="11273" width="11.28515625" style="506" customWidth="1"/>
    <col min="11274" max="11274" width="11.85546875" style="506" bestFit="1" customWidth="1"/>
    <col min="11275" max="11275" width="12.85546875" style="506" customWidth="1"/>
    <col min="11276" max="11276" width="11.42578125" style="506" customWidth="1"/>
    <col min="11277" max="11277" width="11.7109375" style="506" customWidth="1"/>
    <col min="11278" max="11278" width="11" style="506" customWidth="1"/>
    <col min="11279" max="11520" width="9.140625" style="506"/>
    <col min="11521" max="11521" width="8.140625" style="506" customWidth="1"/>
    <col min="11522" max="11522" width="18.5703125" style="506" customWidth="1"/>
    <col min="11523" max="11523" width="13.85546875" style="506" customWidth="1"/>
    <col min="11524" max="11524" width="15.140625" style="506" customWidth="1"/>
    <col min="11525" max="11525" width="12" style="506" customWidth="1"/>
    <col min="11526" max="11526" width="12.42578125" style="506" customWidth="1"/>
    <col min="11527" max="11527" width="11" style="506" customWidth="1"/>
    <col min="11528" max="11528" width="12.85546875" style="506" customWidth="1"/>
    <col min="11529" max="11529" width="11.28515625" style="506" customWidth="1"/>
    <col min="11530" max="11530" width="11.85546875" style="506" bestFit="1" customWidth="1"/>
    <col min="11531" max="11531" width="12.85546875" style="506" customWidth="1"/>
    <col min="11532" max="11532" width="11.42578125" style="506" customWidth="1"/>
    <col min="11533" max="11533" width="11.7109375" style="506" customWidth="1"/>
    <col min="11534" max="11534" width="11" style="506" customWidth="1"/>
    <col min="11535" max="11776" width="9.140625" style="506"/>
    <col min="11777" max="11777" width="8.140625" style="506" customWidth="1"/>
    <col min="11778" max="11778" width="18.5703125" style="506" customWidth="1"/>
    <col min="11779" max="11779" width="13.85546875" style="506" customWidth="1"/>
    <col min="11780" max="11780" width="15.140625" style="506" customWidth="1"/>
    <col min="11781" max="11781" width="12" style="506" customWidth="1"/>
    <col min="11782" max="11782" width="12.42578125" style="506" customWidth="1"/>
    <col min="11783" max="11783" width="11" style="506" customWidth="1"/>
    <col min="11784" max="11784" width="12.85546875" style="506" customWidth="1"/>
    <col min="11785" max="11785" width="11.28515625" style="506" customWidth="1"/>
    <col min="11786" max="11786" width="11.85546875" style="506" bestFit="1" customWidth="1"/>
    <col min="11787" max="11787" width="12.85546875" style="506" customWidth="1"/>
    <col min="11788" max="11788" width="11.42578125" style="506" customWidth="1"/>
    <col min="11789" max="11789" width="11.7109375" style="506" customWidth="1"/>
    <col min="11790" max="11790" width="11" style="506" customWidth="1"/>
    <col min="11791" max="12032" width="9.140625" style="506"/>
    <col min="12033" max="12033" width="8.140625" style="506" customWidth="1"/>
    <col min="12034" max="12034" width="18.5703125" style="506" customWidth="1"/>
    <col min="12035" max="12035" width="13.85546875" style="506" customWidth="1"/>
    <col min="12036" max="12036" width="15.140625" style="506" customWidth="1"/>
    <col min="12037" max="12037" width="12" style="506" customWidth="1"/>
    <col min="12038" max="12038" width="12.42578125" style="506" customWidth="1"/>
    <col min="12039" max="12039" width="11" style="506" customWidth="1"/>
    <col min="12040" max="12040" width="12.85546875" style="506" customWidth="1"/>
    <col min="12041" max="12041" width="11.28515625" style="506" customWidth="1"/>
    <col min="12042" max="12042" width="11.85546875" style="506" bestFit="1" customWidth="1"/>
    <col min="12043" max="12043" width="12.85546875" style="506" customWidth="1"/>
    <col min="12044" max="12044" width="11.42578125" style="506" customWidth="1"/>
    <col min="12045" max="12045" width="11.7109375" style="506" customWidth="1"/>
    <col min="12046" max="12046" width="11" style="506" customWidth="1"/>
    <col min="12047" max="12288" width="9.140625" style="506"/>
    <col min="12289" max="12289" width="8.140625" style="506" customWidth="1"/>
    <col min="12290" max="12290" width="18.5703125" style="506" customWidth="1"/>
    <col min="12291" max="12291" width="13.85546875" style="506" customWidth="1"/>
    <col min="12292" max="12292" width="15.140625" style="506" customWidth="1"/>
    <col min="12293" max="12293" width="12" style="506" customWidth="1"/>
    <col min="12294" max="12294" width="12.42578125" style="506" customWidth="1"/>
    <col min="12295" max="12295" width="11" style="506" customWidth="1"/>
    <col min="12296" max="12296" width="12.85546875" style="506" customWidth="1"/>
    <col min="12297" max="12297" width="11.28515625" style="506" customWidth="1"/>
    <col min="12298" max="12298" width="11.85546875" style="506" bestFit="1" customWidth="1"/>
    <col min="12299" max="12299" width="12.85546875" style="506" customWidth="1"/>
    <col min="12300" max="12300" width="11.42578125" style="506" customWidth="1"/>
    <col min="12301" max="12301" width="11.7109375" style="506" customWidth="1"/>
    <col min="12302" max="12302" width="11" style="506" customWidth="1"/>
    <col min="12303" max="12544" width="9.140625" style="506"/>
    <col min="12545" max="12545" width="8.140625" style="506" customWidth="1"/>
    <col min="12546" max="12546" width="18.5703125" style="506" customWidth="1"/>
    <col min="12547" max="12547" width="13.85546875" style="506" customWidth="1"/>
    <col min="12548" max="12548" width="15.140625" style="506" customWidth="1"/>
    <col min="12549" max="12549" width="12" style="506" customWidth="1"/>
    <col min="12550" max="12550" width="12.42578125" style="506" customWidth="1"/>
    <col min="12551" max="12551" width="11" style="506" customWidth="1"/>
    <col min="12552" max="12552" width="12.85546875" style="506" customWidth="1"/>
    <col min="12553" max="12553" width="11.28515625" style="506" customWidth="1"/>
    <col min="12554" max="12554" width="11.85546875" style="506" bestFit="1" customWidth="1"/>
    <col min="12555" max="12555" width="12.85546875" style="506" customWidth="1"/>
    <col min="12556" max="12556" width="11.42578125" style="506" customWidth="1"/>
    <col min="12557" max="12557" width="11.7109375" style="506" customWidth="1"/>
    <col min="12558" max="12558" width="11" style="506" customWidth="1"/>
    <col min="12559" max="12800" width="9.140625" style="506"/>
    <col min="12801" max="12801" width="8.140625" style="506" customWidth="1"/>
    <col min="12802" max="12802" width="18.5703125" style="506" customWidth="1"/>
    <col min="12803" max="12803" width="13.85546875" style="506" customWidth="1"/>
    <col min="12804" max="12804" width="15.140625" style="506" customWidth="1"/>
    <col min="12805" max="12805" width="12" style="506" customWidth="1"/>
    <col min="12806" max="12806" width="12.42578125" style="506" customWidth="1"/>
    <col min="12807" max="12807" width="11" style="506" customWidth="1"/>
    <col min="12808" max="12808" width="12.85546875" style="506" customWidth="1"/>
    <col min="12809" max="12809" width="11.28515625" style="506" customWidth="1"/>
    <col min="12810" max="12810" width="11.85546875" style="506" bestFit="1" customWidth="1"/>
    <col min="12811" max="12811" width="12.85546875" style="506" customWidth="1"/>
    <col min="12812" max="12812" width="11.42578125" style="506" customWidth="1"/>
    <col min="12813" max="12813" width="11.7109375" style="506" customWidth="1"/>
    <col min="12814" max="12814" width="11" style="506" customWidth="1"/>
    <col min="12815" max="13056" width="9.140625" style="506"/>
    <col min="13057" max="13057" width="8.140625" style="506" customWidth="1"/>
    <col min="13058" max="13058" width="18.5703125" style="506" customWidth="1"/>
    <col min="13059" max="13059" width="13.85546875" style="506" customWidth="1"/>
    <col min="13060" max="13060" width="15.140625" style="506" customWidth="1"/>
    <col min="13061" max="13061" width="12" style="506" customWidth="1"/>
    <col min="13062" max="13062" width="12.42578125" style="506" customWidth="1"/>
    <col min="13063" max="13063" width="11" style="506" customWidth="1"/>
    <col min="13064" max="13064" width="12.85546875" style="506" customWidth="1"/>
    <col min="13065" max="13065" width="11.28515625" style="506" customWidth="1"/>
    <col min="13066" max="13066" width="11.85546875" style="506" bestFit="1" customWidth="1"/>
    <col min="13067" max="13067" width="12.85546875" style="506" customWidth="1"/>
    <col min="13068" max="13068" width="11.42578125" style="506" customWidth="1"/>
    <col min="13069" max="13069" width="11.7109375" style="506" customWidth="1"/>
    <col min="13070" max="13070" width="11" style="506" customWidth="1"/>
    <col min="13071" max="13312" width="9.140625" style="506"/>
    <col min="13313" max="13313" width="8.140625" style="506" customWidth="1"/>
    <col min="13314" max="13314" width="18.5703125" style="506" customWidth="1"/>
    <col min="13315" max="13315" width="13.85546875" style="506" customWidth="1"/>
    <col min="13316" max="13316" width="15.140625" style="506" customWidth="1"/>
    <col min="13317" max="13317" width="12" style="506" customWidth="1"/>
    <col min="13318" max="13318" width="12.42578125" style="506" customWidth="1"/>
    <col min="13319" max="13319" width="11" style="506" customWidth="1"/>
    <col min="13320" max="13320" width="12.85546875" style="506" customWidth="1"/>
    <col min="13321" max="13321" width="11.28515625" style="506" customWidth="1"/>
    <col min="13322" max="13322" width="11.85546875" style="506" bestFit="1" customWidth="1"/>
    <col min="13323" max="13323" width="12.85546875" style="506" customWidth="1"/>
    <col min="13324" max="13324" width="11.42578125" style="506" customWidth="1"/>
    <col min="13325" max="13325" width="11.7109375" style="506" customWidth="1"/>
    <col min="13326" max="13326" width="11" style="506" customWidth="1"/>
    <col min="13327" max="13568" width="9.140625" style="506"/>
    <col min="13569" max="13569" width="8.140625" style="506" customWidth="1"/>
    <col min="13570" max="13570" width="18.5703125" style="506" customWidth="1"/>
    <col min="13571" max="13571" width="13.85546875" style="506" customWidth="1"/>
    <col min="13572" max="13572" width="15.140625" style="506" customWidth="1"/>
    <col min="13573" max="13573" width="12" style="506" customWidth="1"/>
    <col min="13574" max="13574" width="12.42578125" style="506" customWidth="1"/>
    <col min="13575" max="13575" width="11" style="506" customWidth="1"/>
    <col min="13576" max="13576" width="12.85546875" style="506" customWidth="1"/>
    <col min="13577" max="13577" width="11.28515625" style="506" customWidth="1"/>
    <col min="13578" max="13578" width="11.85546875" style="506" bestFit="1" customWidth="1"/>
    <col min="13579" max="13579" width="12.85546875" style="506" customWidth="1"/>
    <col min="13580" max="13580" width="11.42578125" style="506" customWidth="1"/>
    <col min="13581" max="13581" width="11.7109375" style="506" customWidth="1"/>
    <col min="13582" max="13582" width="11" style="506" customWidth="1"/>
    <col min="13583" max="13824" width="9.140625" style="506"/>
    <col min="13825" max="13825" width="8.140625" style="506" customWidth="1"/>
    <col min="13826" max="13826" width="18.5703125" style="506" customWidth="1"/>
    <col min="13827" max="13827" width="13.85546875" style="506" customWidth="1"/>
    <col min="13828" max="13828" width="15.140625" style="506" customWidth="1"/>
    <col min="13829" max="13829" width="12" style="506" customWidth="1"/>
    <col min="13830" max="13830" width="12.42578125" style="506" customWidth="1"/>
    <col min="13831" max="13831" width="11" style="506" customWidth="1"/>
    <col min="13832" max="13832" width="12.85546875" style="506" customWidth="1"/>
    <col min="13833" max="13833" width="11.28515625" style="506" customWidth="1"/>
    <col min="13834" max="13834" width="11.85546875" style="506" bestFit="1" customWidth="1"/>
    <col min="13835" max="13835" width="12.85546875" style="506" customWidth="1"/>
    <col min="13836" max="13836" width="11.42578125" style="506" customWidth="1"/>
    <col min="13837" max="13837" width="11.7109375" style="506" customWidth="1"/>
    <col min="13838" max="13838" width="11" style="506" customWidth="1"/>
    <col min="13839" max="14080" width="9.140625" style="506"/>
    <col min="14081" max="14081" width="8.140625" style="506" customWidth="1"/>
    <col min="14082" max="14082" width="18.5703125" style="506" customWidth="1"/>
    <col min="14083" max="14083" width="13.85546875" style="506" customWidth="1"/>
    <col min="14084" max="14084" width="15.140625" style="506" customWidth="1"/>
    <col min="14085" max="14085" width="12" style="506" customWidth="1"/>
    <col min="14086" max="14086" width="12.42578125" style="506" customWidth="1"/>
    <col min="14087" max="14087" width="11" style="506" customWidth="1"/>
    <col min="14088" max="14088" width="12.85546875" style="506" customWidth="1"/>
    <col min="14089" max="14089" width="11.28515625" style="506" customWidth="1"/>
    <col min="14090" max="14090" width="11.85546875" style="506" bestFit="1" customWidth="1"/>
    <col min="14091" max="14091" width="12.85546875" style="506" customWidth="1"/>
    <col min="14092" max="14092" width="11.42578125" style="506" customWidth="1"/>
    <col min="14093" max="14093" width="11.7109375" style="506" customWidth="1"/>
    <col min="14094" max="14094" width="11" style="506" customWidth="1"/>
    <col min="14095" max="14336" width="9.140625" style="506"/>
    <col min="14337" max="14337" width="8.140625" style="506" customWidth="1"/>
    <col min="14338" max="14338" width="18.5703125" style="506" customWidth="1"/>
    <col min="14339" max="14339" width="13.85546875" style="506" customWidth="1"/>
    <col min="14340" max="14340" width="15.140625" style="506" customWidth="1"/>
    <col min="14341" max="14341" width="12" style="506" customWidth="1"/>
    <col min="14342" max="14342" width="12.42578125" style="506" customWidth="1"/>
    <col min="14343" max="14343" width="11" style="506" customWidth="1"/>
    <col min="14344" max="14344" width="12.85546875" style="506" customWidth="1"/>
    <col min="14345" max="14345" width="11.28515625" style="506" customWidth="1"/>
    <col min="14346" max="14346" width="11.85546875" style="506" bestFit="1" customWidth="1"/>
    <col min="14347" max="14347" width="12.85546875" style="506" customWidth="1"/>
    <col min="14348" max="14348" width="11.42578125" style="506" customWidth="1"/>
    <col min="14349" max="14349" width="11.7109375" style="506" customWidth="1"/>
    <col min="14350" max="14350" width="11" style="506" customWidth="1"/>
    <col min="14351" max="14592" width="9.140625" style="506"/>
    <col min="14593" max="14593" width="8.140625" style="506" customWidth="1"/>
    <col min="14594" max="14594" width="18.5703125" style="506" customWidth="1"/>
    <col min="14595" max="14595" width="13.85546875" style="506" customWidth="1"/>
    <col min="14596" max="14596" width="15.140625" style="506" customWidth="1"/>
    <col min="14597" max="14597" width="12" style="506" customWidth="1"/>
    <col min="14598" max="14598" width="12.42578125" style="506" customWidth="1"/>
    <col min="14599" max="14599" width="11" style="506" customWidth="1"/>
    <col min="14600" max="14600" width="12.85546875" style="506" customWidth="1"/>
    <col min="14601" max="14601" width="11.28515625" style="506" customWidth="1"/>
    <col min="14602" max="14602" width="11.85546875" style="506" bestFit="1" customWidth="1"/>
    <col min="14603" max="14603" width="12.85546875" style="506" customWidth="1"/>
    <col min="14604" max="14604" width="11.42578125" style="506" customWidth="1"/>
    <col min="14605" max="14605" width="11.7109375" style="506" customWidth="1"/>
    <col min="14606" max="14606" width="11" style="506" customWidth="1"/>
    <col min="14607" max="14848" width="9.140625" style="506"/>
    <col min="14849" max="14849" width="8.140625" style="506" customWidth="1"/>
    <col min="14850" max="14850" width="18.5703125" style="506" customWidth="1"/>
    <col min="14851" max="14851" width="13.85546875" style="506" customWidth="1"/>
    <col min="14852" max="14852" width="15.140625" style="506" customWidth="1"/>
    <col min="14853" max="14853" width="12" style="506" customWidth="1"/>
    <col min="14854" max="14854" width="12.42578125" style="506" customWidth="1"/>
    <col min="14855" max="14855" width="11" style="506" customWidth="1"/>
    <col min="14856" max="14856" width="12.85546875" style="506" customWidth="1"/>
    <col min="14857" max="14857" width="11.28515625" style="506" customWidth="1"/>
    <col min="14858" max="14858" width="11.85546875" style="506" bestFit="1" customWidth="1"/>
    <col min="14859" max="14859" width="12.85546875" style="506" customWidth="1"/>
    <col min="14860" max="14860" width="11.42578125" style="506" customWidth="1"/>
    <col min="14861" max="14861" width="11.7109375" style="506" customWidth="1"/>
    <col min="14862" max="14862" width="11" style="506" customWidth="1"/>
    <col min="14863" max="15104" width="9.140625" style="506"/>
    <col min="15105" max="15105" width="8.140625" style="506" customWidth="1"/>
    <col min="15106" max="15106" width="18.5703125" style="506" customWidth="1"/>
    <col min="15107" max="15107" width="13.85546875" style="506" customWidth="1"/>
    <col min="15108" max="15108" width="15.140625" style="506" customWidth="1"/>
    <col min="15109" max="15109" width="12" style="506" customWidth="1"/>
    <col min="15110" max="15110" width="12.42578125" style="506" customWidth="1"/>
    <col min="15111" max="15111" width="11" style="506" customWidth="1"/>
    <col min="15112" max="15112" width="12.85546875" style="506" customWidth="1"/>
    <col min="15113" max="15113" width="11.28515625" style="506" customWidth="1"/>
    <col min="15114" max="15114" width="11.85546875" style="506" bestFit="1" customWidth="1"/>
    <col min="15115" max="15115" width="12.85546875" style="506" customWidth="1"/>
    <col min="15116" max="15116" width="11.42578125" style="506" customWidth="1"/>
    <col min="15117" max="15117" width="11.7109375" style="506" customWidth="1"/>
    <col min="15118" max="15118" width="11" style="506" customWidth="1"/>
    <col min="15119" max="15360" width="9.140625" style="506"/>
    <col min="15361" max="15361" width="8.140625" style="506" customWidth="1"/>
    <col min="15362" max="15362" width="18.5703125" style="506" customWidth="1"/>
    <col min="15363" max="15363" width="13.85546875" style="506" customWidth="1"/>
    <col min="15364" max="15364" width="15.140625" style="506" customWidth="1"/>
    <col min="15365" max="15365" width="12" style="506" customWidth="1"/>
    <col min="15366" max="15366" width="12.42578125" style="506" customWidth="1"/>
    <col min="15367" max="15367" width="11" style="506" customWidth="1"/>
    <col min="15368" max="15368" width="12.85546875" style="506" customWidth="1"/>
    <col min="15369" max="15369" width="11.28515625" style="506" customWidth="1"/>
    <col min="15370" max="15370" width="11.85546875" style="506" bestFit="1" customWidth="1"/>
    <col min="15371" max="15371" width="12.85546875" style="506" customWidth="1"/>
    <col min="15372" max="15372" width="11.42578125" style="506" customWidth="1"/>
    <col min="15373" max="15373" width="11.7109375" style="506" customWidth="1"/>
    <col min="15374" max="15374" width="11" style="506" customWidth="1"/>
    <col min="15375" max="15616" width="9.140625" style="506"/>
    <col min="15617" max="15617" width="8.140625" style="506" customWidth="1"/>
    <col min="15618" max="15618" width="18.5703125" style="506" customWidth="1"/>
    <col min="15619" max="15619" width="13.85546875" style="506" customWidth="1"/>
    <col min="15620" max="15620" width="15.140625" style="506" customWidth="1"/>
    <col min="15621" max="15621" width="12" style="506" customWidth="1"/>
    <col min="15622" max="15622" width="12.42578125" style="506" customWidth="1"/>
    <col min="15623" max="15623" width="11" style="506" customWidth="1"/>
    <col min="15624" max="15624" width="12.85546875" style="506" customWidth="1"/>
    <col min="15625" max="15625" width="11.28515625" style="506" customWidth="1"/>
    <col min="15626" max="15626" width="11.85546875" style="506" bestFit="1" customWidth="1"/>
    <col min="15627" max="15627" width="12.85546875" style="506" customWidth="1"/>
    <col min="15628" max="15628" width="11.42578125" style="506" customWidth="1"/>
    <col min="15629" max="15629" width="11.7109375" style="506" customWidth="1"/>
    <col min="15630" max="15630" width="11" style="506" customWidth="1"/>
    <col min="15631" max="15872" width="9.140625" style="506"/>
    <col min="15873" max="15873" width="8.140625" style="506" customWidth="1"/>
    <col min="15874" max="15874" width="18.5703125" style="506" customWidth="1"/>
    <col min="15875" max="15875" width="13.85546875" style="506" customWidth="1"/>
    <col min="15876" max="15876" width="15.140625" style="506" customWidth="1"/>
    <col min="15877" max="15877" width="12" style="506" customWidth="1"/>
    <col min="15878" max="15878" width="12.42578125" style="506" customWidth="1"/>
    <col min="15879" max="15879" width="11" style="506" customWidth="1"/>
    <col min="15880" max="15880" width="12.85546875" style="506" customWidth="1"/>
    <col min="15881" max="15881" width="11.28515625" style="506" customWidth="1"/>
    <col min="15882" max="15882" width="11.85546875" style="506" bestFit="1" customWidth="1"/>
    <col min="15883" max="15883" width="12.85546875" style="506" customWidth="1"/>
    <col min="15884" max="15884" width="11.42578125" style="506" customWidth="1"/>
    <col min="15885" max="15885" width="11.7109375" style="506" customWidth="1"/>
    <col min="15886" max="15886" width="11" style="506" customWidth="1"/>
    <col min="15887" max="16128" width="9.140625" style="506"/>
    <col min="16129" max="16129" width="8.140625" style="506" customWidth="1"/>
    <col min="16130" max="16130" width="18.5703125" style="506" customWidth="1"/>
    <col min="16131" max="16131" width="13.85546875" style="506" customWidth="1"/>
    <col min="16132" max="16132" width="15.140625" style="506" customWidth="1"/>
    <col min="16133" max="16133" width="12" style="506" customWidth="1"/>
    <col min="16134" max="16134" width="12.42578125" style="506" customWidth="1"/>
    <col min="16135" max="16135" width="11" style="506" customWidth="1"/>
    <col min="16136" max="16136" width="12.85546875" style="506" customWidth="1"/>
    <col min="16137" max="16137" width="11.28515625" style="506" customWidth="1"/>
    <col min="16138" max="16138" width="11.85546875" style="506" bestFit="1" customWidth="1"/>
    <col min="16139" max="16139" width="12.85546875" style="506" customWidth="1"/>
    <col min="16140" max="16140" width="11.42578125" style="506" customWidth="1"/>
    <col min="16141" max="16141" width="11.7109375" style="506" customWidth="1"/>
    <col min="16142" max="16142" width="11" style="506" customWidth="1"/>
    <col min="16143" max="16384" width="9.140625" style="506"/>
  </cols>
  <sheetData>
    <row r="2" spans="2:14" ht="21.75" customHeight="1" x14ac:dyDescent="0.2">
      <c r="B2" s="777" t="s">
        <v>516</v>
      </c>
      <c r="C2" s="778"/>
      <c r="D2" s="778"/>
      <c r="E2" s="778"/>
      <c r="F2" s="778"/>
      <c r="G2" s="778"/>
      <c r="H2" s="778"/>
    </row>
    <row r="4" spans="2:14" ht="13.5" thickBot="1" x14ac:dyDescent="0.25">
      <c r="G4" s="507"/>
    </row>
    <row r="5" spans="2:14" ht="13.5" thickBot="1" x14ac:dyDescent="0.25">
      <c r="B5" s="779" t="s">
        <v>517</v>
      </c>
      <c r="C5" s="780" t="s">
        <v>518</v>
      </c>
      <c r="D5" s="780" t="s">
        <v>519</v>
      </c>
      <c r="E5" s="780"/>
      <c r="F5" s="780"/>
      <c r="G5" s="780"/>
      <c r="H5" s="780"/>
    </row>
    <row r="6" spans="2:14" ht="13.5" thickBot="1" x14ac:dyDescent="0.25">
      <c r="B6" s="779"/>
      <c r="C6" s="780"/>
      <c r="D6" s="779" t="s">
        <v>520</v>
      </c>
      <c r="E6" s="779"/>
      <c r="F6" s="779" t="s">
        <v>521</v>
      </c>
      <c r="G6" s="779"/>
      <c r="H6" s="779"/>
    </row>
    <row r="7" spans="2:14" ht="63.75" customHeight="1" thickBot="1" x14ac:dyDescent="0.25">
      <c r="B7" s="779"/>
      <c r="C7" s="780"/>
      <c r="D7" s="508" t="s">
        <v>522</v>
      </c>
      <c r="E7" s="508" t="s">
        <v>523</v>
      </c>
      <c r="F7" s="509" t="s">
        <v>524</v>
      </c>
      <c r="G7" s="509" t="s">
        <v>525</v>
      </c>
      <c r="H7" s="508" t="s">
        <v>526</v>
      </c>
    </row>
    <row r="8" spans="2:14" ht="13.5" thickBot="1" x14ac:dyDescent="0.25">
      <c r="B8" s="510" t="s">
        <v>527</v>
      </c>
      <c r="C8" s="511">
        <v>563760.21516999998</v>
      </c>
      <c r="D8" s="511">
        <v>21587.671610000001</v>
      </c>
      <c r="E8" s="511">
        <v>542172</v>
      </c>
      <c r="F8" s="511">
        <v>394472.66044000001</v>
      </c>
      <c r="G8" s="511">
        <v>133374.49098</v>
      </c>
      <c r="H8" s="511">
        <v>14325.39214</v>
      </c>
      <c r="I8" s="512"/>
      <c r="J8" s="513"/>
      <c r="K8" s="514"/>
      <c r="L8" s="514"/>
    </row>
    <row r="9" spans="2:14" ht="13.5" thickBot="1" x14ac:dyDescent="0.25">
      <c r="B9" s="510" t="s">
        <v>528</v>
      </c>
      <c r="C9" s="511">
        <v>621385.11753999989</v>
      </c>
      <c r="D9" s="511">
        <v>56436.359229999987</v>
      </c>
      <c r="E9" s="511">
        <v>564948.75831000006</v>
      </c>
      <c r="F9" s="511">
        <v>406665.5613900001</v>
      </c>
      <c r="G9" s="511">
        <v>143701.31040999998</v>
      </c>
      <c r="H9" s="511">
        <v>14581.886509999998</v>
      </c>
      <c r="I9" s="512"/>
      <c r="J9" s="513"/>
    </row>
    <row r="10" spans="2:14" ht="13.5" thickBot="1" x14ac:dyDescent="0.25">
      <c r="B10" s="510" t="s">
        <v>529</v>
      </c>
      <c r="C10" s="511">
        <v>615034.97219999984</v>
      </c>
      <c r="D10" s="511">
        <v>40784.013680000004</v>
      </c>
      <c r="E10" s="511">
        <v>574250.95851999987</v>
      </c>
      <c r="F10" s="511">
        <v>411137.43237000011</v>
      </c>
      <c r="G10" s="511">
        <v>148054.75500000003</v>
      </c>
      <c r="H10" s="511">
        <v>15058.77115</v>
      </c>
      <c r="I10" s="512"/>
      <c r="J10" s="515"/>
      <c r="K10" s="515"/>
      <c r="L10" s="515"/>
      <c r="M10" s="515"/>
    </row>
    <row r="11" spans="2:14" ht="13.5" thickBot="1" x14ac:dyDescent="0.25">
      <c r="B11" s="510" t="s">
        <v>530</v>
      </c>
      <c r="C11" s="511">
        <v>622231.79928999988</v>
      </c>
      <c r="D11" s="511">
        <v>35775.060770000004</v>
      </c>
      <c r="E11" s="511">
        <v>586456.7385199999</v>
      </c>
      <c r="F11" s="511">
        <v>419629.59986000007</v>
      </c>
      <c r="G11" s="511">
        <v>150892.05318000002</v>
      </c>
      <c r="H11" s="511">
        <v>15935.085479999996</v>
      </c>
      <c r="I11" s="512"/>
      <c r="J11" s="515"/>
      <c r="K11" s="515"/>
      <c r="L11" s="515"/>
      <c r="M11" s="515"/>
    </row>
    <row r="12" spans="2:14" ht="13.5" thickBot="1" x14ac:dyDescent="0.25">
      <c r="B12" s="510" t="s">
        <v>531</v>
      </c>
      <c r="C12" s="511">
        <v>629846.93724999996</v>
      </c>
      <c r="D12" s="511">
        <v>38383.022320000004</v>
      </c>
      <c r="E12" s="511">
        <v>591463.91492999997</v>
      </c>
      <c r="F12" s="511">
        <v>424560.39145</v>
      </c>
      <c r="G12" s="511">
        <v>151984.29118</v>
      </c>
      <c r="H12" s="511">
        <v>14919.2323</v>
      </c>
      <c r="I12" s="512"/>
      <c r="J12" s="515"/>
      <c r="K12" s="515"/>
      <c r="L12" s="515"/>
      <c r="M12" s="515"/>
    </row>
    <row r="13" spans="2:14" ht="13.5" thickBot="1" x14ac:dyDescent="0.25">
      <c r="B13" s="510" t="s">
        <v>532</v>
      </c>
      <c r="C13" s="511">
        <v>637343.25805000006</v>
      </c>
      <c r="D13" s="511">
        <v>39623.557140000004</v>
      </c>
      <c r="E13" s="511">
        <f>SUM(F13:H13)</f>
        <v>597719.31076999998</v>
      </c>
      <c r="F13" s="511">
        <v>427469.89447000006</v>
      </c>
      <c r="G13" s="511">
        <v>155120.41629999992</v>
      </c>
      <c r="H13" s="511">
        <v>15129</v>
      </c>
      <c r="I13" s="512"/>
      <c r="J13" s="515"/>
      <c r="K13" s="515"/>
      <c r="L13" s="515"/>
      <c r="M13" s="515"/>
      <c r="N13" s="516"/>
    </row>
    <row r="14" spans="2:14" ht="13.5" thickBot="1" x14ac:dyDescent="0.25">
      <c r="B14" s="510" t="s">
        <v>533</v>
      </c>
      <c r="C14" s="511">
        <v>661575.63127000013</v>
      </c>
      <c r="D14" s="511">
        <v>47279.266239999997</v>
      </c>
      <c r="E14" s="511">
        <v>614297</v>
      </c>
      <c r="F14" s="511">
        <v>432146</v>
      </c>
      <c r="G14" s="511">
        <v>160423.16952000002</v>
      </c>
      <c r="H14" s="511">
        <v>21727.737860000001</v>
      </c>
      <c r="I14" s="512"/>
      <c r="J14" s="515"/>
      <c r="K14" s="515"/>
      <c r="L14" s="515"/>
      <c r="M14" s="515"/>
      <c r="N14" s="516"/>
    </row>
    <row r="15" spans="2:14" x14ac:dyDescent="0.2">
      <c r="B15" s="517" t="s">
        <v>534</v>
      </c>
      <c r="C15" s="518"/>
      <c r="D15" s="518"/>
      <c r="E15" s="518"/>
      <c r="F15" s="518"/>
      <c r="G15" s="518"/>
      <c r="H15" s="518"/>
      <c r="I15" s="512"/>
      <c r="J15" s="513"/>
    </row>
    <row r="16" spans="2:14" x14ac:dyDescent="0.2">
      <c r="F16" s="514"/>
    </row>
    <row r="17" spans="1:15" x14ac:dyDescent="0.2">
      <c r="B17" s="519" t="s">
        <v>535</v>
      </c>
      <c r="C17" s="520"/>
      <c r="D17" s="520"/>
      <c r="E17" s="520"/>
      <c r="F17" s="520"/>
      <c r="G17" s="520"/>
      <c r="H17" s="520"/>
      <c r="I17" s="521"/>
      <c r="J17" s="521"/>
      <c r="K17" s="521"/>
      <c r="L17" s="521"/>
      <c r="M17" s="521"/>
      <c r="N17" s="521"/>
      <c r="O17" s="522"/>
    </row>
    <row r="18" spans="1:15" ht="13.5" thickBot="1" x14ac:dyDescent="0.25">
      <c r="A18" s="522"/>
      <c r="B18" s="520"/>
      <c r="C18" s="520"/>
      <c r="D18" s="520"/>
      <c r="E18" s="520"/>
      <c r="F18" s="520"/>
      <c r="G18" s="520"/>
      <c r="H18" s="520"/>
      <c r="I18" s="523"/>
      <c r="J18" s="523"/>
      <c r="K18" s="523"/>
      <c r="L18" s="523"/>
      <c r="M18" s="524"/>
      <c r="N18" s="524"/>
      <c r="O18" s="522"/>
    </row>
    <row r="19" spans="1:15" ht="39" thickBot="1" x14ac:dyDescent="0.25">
      <c r="B19" s="525" t="s">
        <v>536</v>
      </c>
      <c r="C19" s="525" t="s">
        <v>537</v>
      </c>
      <c r="D19" s="525" t="s">
        <v>538</v>
      </c>
      <c r="E19" s="525" t="s">
        <v>539</v>
      </c>
      <c r="F19" s="525" t="s">
        <v>540</v>
      </c>
      <c r="G19" s="525" t="s">
        <v>541</v>
      </c>
      <c r="H19" s="525" t="s">
        <v>542</v>
      </c>
      <c r="I19" s="525" t="s">
        <v>543</v>
      </c>
      <c r="J19" s="525" t="s">
        <v>544</v>
      </c>
      <c r="K19" s="525" t="s">
        <v>545</v>
      </c>
      <c r="L19" s="525" t="s">
        <v>546</v>
      </c>
    </row>
    <row r="20" spans="1:15" ht="15" customHeight="1" thickBot="1" x14ac:dyDescent="0.25">
      <c r="B20" s="508" t="s">
        <v>547</v>
      </c>
      <c r="C20" s="526">
        <f>SUM(D20:L20)</f>
        <v>563760.21516999986</v>
      </c>
      <c r="D20" s="526">
        <v>51831.263489999998</v>
      </c>
      <c r="E20" s="526">
        <v>283899.69205999991</v>
      </c>
      <c r="F20" s="526">
        <v>87695.942540000004</v>
      </c>
      <c r="G20" s="526">
        <v>6744.8364099999999</v>
      </c>
      <c r="H20" s="526">
        <v>11165.109240000003</v>
      </c>
      <c r="I20" s="526">
        <v>42717.096599999997</v>
      </c>
      <c r="J20" s="526">
        <v>45084.039100000002</v>
      </c>
      <c r="K20" s="526">
        <v>27867.656199999994</v>
      </c>
      <c r="L20" s="526">
        <v>6754.57953</v>
      </c>
    </row>
    <row r="21" spans="1:15" ht="13.5" thickBot="1" x14ac:dyDescent="0.25">
      <c r="B21" s="510" t="s">
        <v>548</v>
      </c>
      <c r="C21" s="526">
        <f>SUM(D21:L21)</f>
        <v>621385.11754000001</v>
      </c>
      <c r="D21" s="526">
        <v>57884.240419999987</v>
      </c>
      <c r="E21" s="526">
        <v>313999.18724</v>
      </c>
      <c r="F21" s="526">
        <v>97589.571079999965</v>
      </c>
      <c r="G21" s="526">
        <v>7562.5311400000001</v>
      </c>
      <c r="H21" s="526">
        <v>12013.37767</v>
      </c>
      <c r="I21" s="526">
        <v>44663.06235</v>
      </c>
      <c r="J21" s="526">
        <v>53072.242299999998</v>
      </c>
      <c r="K21" s="526">
        <v>27846.827779999996</v>
      </c>
      <c r="L21" s="526">
        <v>6754.0775600000006</v>
      </c>
    </row>
    <row r="22" spans="1:15" ht="13.5" thickBot="1" x14ac:dyDescent="0.25">
      <c r="B22" s="510" t="s">
        <v>549</v>
      </c>
      <c r="C22" s="526">
        <f>SUM(D22:L22)</f>
        <v>615034.97220000019</v>
      </c>
      <c r="D22" s="526">
        <v>55958.749270000008</v>
      </c>
      <c r="E22" s="526">
        <v>310387.79200000007</v>
      </c>
      <c r="F22" s="526">
        <v>96439.332079999993</v>
      </c>
      <c r="G22" s="526">
        <v>7750.159749999998</v>
      </c>
      <c r="H22" s="526">
        <v>12912.928509999998</v>
      </c>
      <c r="I22" s="526">
        <v>44980.648319999993</v>
      </c>
      <c r="J22" s="526">
        <v>52013.15072000002</v>
      </c>
      <c r="K22" s="526">
        <v>27838.802939999998</v>
      </c>
      <c r="L22" s="526">
        <v>6753.4086100000004</v>
      </c>
    </row>
    <row r="23" spans="1:15" ht="13.5" thickBot="1" x14ac:dyDescent="0.25">
      <c r="B23" s="510" t="s">
        <v>550</v>
      </c>
      <c r="C23" s="526">
        <f>SUM(D23:L23)</f>
        <v>622231.79929</v>
      </c>
      <c r="D23" s="526">
        <v>56652.74760000001</v>
      </c>
      <c r="E23" s="526">
        <v>314108.95351999998</v>
      </c>
      <c r="F23" s="526">
        <v>97577.884950000021</v>
      </c>
      <c r="G23" s="526">
        <v>7883.6336700000011</v>
      </c>
      <c r="H23" s="526">
        <v>13780.054959999996</v>
      </c>
      <c r="I23" s="526">
        <v>44685.363979999987</v>
      </c>
      <c r="J23" s="526">
        <v>52985.678740000003</v>
      </c>
      <c r="K23" s="526">
        <v>27804.670959999996</v>
      </c>
      <c r="L23" s="526">
        <v>6752.8109100000001</v>
      </c>
    </row>
    <row r="24" spans="1:15" ht="13.5" customHeight="1" thickBot="1" x14ac:dyDescent="0.25">
      <c r="B24" s="510" t="s">
        <v>551</v>
      </c>
      <c r="C24" s="526">
        <f>SUM(D24:L24)</f>
        <v>629846.93724999984</v>
      </c>
      <c r="D24" s="526">
        <v>57426.333279999999</v>
      </c>
      <c r="E24" s="526">
        <v>318935.61016999994</v>
      </c>
      <c r="F24" s="526">
        <v>98834.323439999993</v>
      </c>
      <c r="G24" s="526">
        <v>8099.1292099999991</v>
      </c>
      <c r="H24" s="526">
        <v>14259.76368</v>
      </c>
      <c r="I24" s="526">
        <v>43420.59012999999</v>
      </c>
      <c r="J24" s="526">
        <v>54321.340479999999</v>
      </c>
      <c r="K24" s="526">
        <v>27797.861880000004</v>
      </c>
      <c r="L24" s="526">
        <v>6751.9849800000002</v>
      </c>
    </row>
    <row r="25" spans="1:15" ht="13.5" customHeight="1" thickBot="1" x14ac:dyDescent="0.25">
      <c r="B25" s="510" t="s">
        <v>552</v>
      </c>
      <c r="C25" s="526">
        <v>637343.25805000006</v>
      </c>
      <c r="D25" s="526">
        <v>58348.250429999993</v>
      </c>
      <c r="E25" s="526">
        <v>322484.87739999994</v>
      </c>
      <c r="F25" s="526">
        <v>99608.322269999961</v>
      </c>
      <c r="G25" s="526">
        <v>8293.6860400000005</v>
      </c>
      <c r="H25" s="526">
        <v>15051.697810000001</v>
      </c>
      <c r="I25" s="526">
        <v>43368.82789</v>
      </c>
      <c r="J25" s="526">
        <v>55666.015650000016</v>
      </c>
      <c r="K25" s="526">
        <v>27770.004579999997</v>
      </c>
      <c r="L25" s="526">
        <v>6751.5759799999996</v>
      </c>
    </row>
    <row r="26" spans="1:15" ht="13.5" customHeight="1" thickBot="1" x14ac:dyDescent="0.25">
      <c r="B26" s="510" t="s">
        <v>553</v>
      </c>
      <c r="C26" s="526">
        <v>661575.63127000013</v>
      </c>
      <c r="D26" s="526">
        <v>60153</v>
      </c>
      <c r="E26" s="526">
        <v>332231.81852000003</v>
      </c>
      <c r="F26" s="526">
        <v>103299.87775999997</v>
      </c>
      <c r="G26" s="526">
        <v>8156.7393700000002</v>
      </c>
      <c r="H26" s="526">
        <v>16071.675259999998</v>
      </c>
      <c r="I26" s="526">
        <v>48855.966769999999</v>
      </c>
      <c r="J26" s="526">
        <v>58291.336040000017</v>
      </c>
      <c r="K26" s="526">
        <v>27764.258570000005</v>
      </c>
      <c r="L26" s="526">
        <v>6751.4635199999993</v>
      </c>
    </row>
    <row r="27" spans="1:15" ht="13.5" customHeight="1" x14ac:dyDescent="0.2">
      <c r="K27" s="514"/>
      <c r="L27" s="514"/>
    </row>
    <row r="29" spans="1:15" x14ac:dyDescent="0.2">
      <c r="C29" s="514"/>
      <c r="D29" s="527"/>
      <c r="E29" s="527"/>
      <c r="F29" s="527"/>
      <c r="G29" s="527"/>
      <c r="H29" s="527"/>
      <c r="I29" s="527"/>
      <c r="J29" s="527"/>
      <c r="K29" s="527"/>
      <c r="L29" s="527"/>
    </row>
  </sheetData>
  <mergeCells count="6">
    <mergeCell ref="B2:H2"/>
    <mergeCell ref="B5:B7"/>
    <mergeCell ref="C5:C7"/>
    <mergeCell ref="D5:H5"/>
    <mergeCell ref="D6:E6"/>
    <mergeCell ref="F6:H6"/>
  </mergeCells>
  <pageMargins left="0.78740157480314965" right="0.59055118110236227" top="0.55118110236220474" bottom="0.74803149606299213" header="0.51181102362204722" footer="0.51181102362204722"/>
  <pageSetup paperSize="9" scale="88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"/>
  <sheetViews>
    <sheetView workbookViewId="0">
      <selection activeCell="N22" sqref="N22"/>
    </sheetView>
  </sheetViews>
  <sheetFormatPr defaultRowHeight="12.75" x14ac:dyDescent="0.2"/>
  <cols>
    <col min="2" max="2" width="9.28515625" customWidth="1"/>
    <col min="3" max="3" width="9.85546875" customWidth="1"/>
    <col min="258" max="258" width="9.28515625" customWidth="1"/>
    <col min="259" max="259" width="9.85546875" customWidth="1"/>
    <col min="514" max="514" width="9.28515625" customWidth="1"/>
    <col min="515" max="515" width="9.85546875" customWidth="1"/>
    <col min="770" max="770" width="9.28515625" customWidth="1"/>
    <col min="771" max="771" width="9.85546875" customWidth="1"/>
    <col min="1026" max="1026" width="9.28515625" customWidth="1"/>
    <col min="1027" max="1027" width="9.85546875" customWidth="1"/>
    <col min="1282" max="1282" width="9.28515625" customWidth="1"/>
    <col min="1283" max="1283" width="9.85546875" customWidth="1"/>
    <col min="1538" max="1538" width="9.28515625" customWidth="1"/>
    <col min="1539" max="1539" width="9.85546875" customWidth="1"/>
    <col min="1794" max="1794" width="9.28515625" customWidth="1"/>
    <col min="1795" max="1795" width="9.85546875" customWidth="1"/>
    <col min="2050" max="2050" width="9.28515625" customWidth="1"/>
    <col min="2051" max="2051" width="9.85546875" customWidth="1"/>
    <col min="2306" max="2306" width="9.28515625" customWidth="1"/>
    <col min="2307" max="2307" width="9.85546875" customWidth="1"/>
    <col min="2562" max="2562" width="9.28515625" customWidth="1"/>
    <col min="2563" max="2563" width="9.85546875" customWidth="1"/>
    <col min="2818" max="2818" width="9.28515625" customWidth="1"/>
    <col min="2819" max="2819" width="9.85546875" customWidth="1"/>
    <col min="3074" max="3074" width="9.28515625" customWidth="1"/>
    <col min="3075" max="3075" width="9.85546875" customWidth="1"/>
    <col min="3330" max="3330" width="9.28515625" customWidth="1"/>
    <col min="3331" max="3331" width="9.85546875" customWidth="1"/>
    <col min="3586" max="3586" width="9.28515625" customWidth="1"/>
    <col min="3587" max="3587" width="9.85546875" customWidth="1"/>
    <col min="3842" max="3842" width="9.28515625" customWidth="1"/>
    <col min="3843" max="3843" width="9.85546875" customWidth="1"/>
    <col min="4098" max="4098" width="9.28515625" customWidth="1"/>
    <col min="4099" max="4099" width="9.85546875" customWidth="1"/>
    <col min="4354" max="4354" width="9.28515625" customWidth="1"/>
    <col min="4355" max="4355" width="9.85546875" customWidth="1"/>
    <col min="4610" max="4610" width="9.28515625" customWidth="1"/>
    <col min="4611" max="4611" width="9.85546875" customWidth="1"/>
    <col min="4866" max="4866" width="9.28515625" customWidth="1"/>
    <col min="4867" max="4867" width="9.85546875" customWidth="1"/>
    <col min="5122" max="5122" width="9.28515625" customWidth="1"/>
    <col min="5123" max="5123" width="9.85546875" customWidth="1"/>
    <col min="5378" max="5378" width="9.28515625" customWidth="1"/>
    <col min="5379" max="5379" width="9.85546875" customWidth="1"/>
    <col min="5634" max="5634" width="9.28515625" customWidth="1"/>
    <col min="5635" max="5635" width="9.85546875" customWidth="1"/>
    <col min="5890" max="5890" width="9.28515625" customWidth="1"/>
    <col min="5891" max="5891" width="9.85546875" customWidth="1"/>
    <col min="6146" max="6146" width="9.28515625" customWidth="1"/>
    <col min="6147" max="6147" width="9.85546875" customWidth="1"/>
    <col min="6402" max="6402" width="9.28515625" customWidth="1"/>
    <col min="6403" max="6403" width="9.85546875" customWidth="1"/>
    <col min="6658" max="6658" width="9.28515625" customWidth="1"/>
    <col min="6659" max="6659" width="9.85546875" customWidth="1"/>
    <col min="6914" max="6914" width="9.28515625" customWidth="1"/>
    <col min="6915" max="6915" width="9.85546875" customWidth="1"/>
    <col min="7170" max="7170" width="9.28515625" customWidth="1"/>
    <col min="7171" max="7171" width="9.85546875" customWidth="1"/>
    <col min="7426" max="7426" width="9.28515625" customWidth="1"/>
    <col min="7427" max="7427" width="9.85546875" customWidth="1"/>
    <col min="7682" max="7682" width="9.28515625" customWidth="1"/>
    <col min="7683" max="7683" width="9.85546875" customWidth="1"/>
    <col min="7938" max="7938" width="9.28515625" customWidth="1"/>
    <col min="7939" max="7939" width="9.85546875" customWidth="1"/>
    <col min="8194" max="8194" width="9.28515625" customWidth="1"/>
    <col min="8195" max="8195" width="9.85546875" customWidth="1"/>
    <col min="8450" max="8450" width="9.28515625" customWidth="1"/>
    <col min="8451" max="8451" width="9.85546875" customWidth="1"/>
    <col min="8706" max="8706" width="9.28515625" customWidth="1"/>
    <col min="8707" max="8707" width="9.85546875" customWidth="1"/>
    <col min="8962" max="8962" width="9.28515625" customWidth="1"/>
    <col min="8963" max="8963" width="9.85546875" customWidth="1"/>
    <col min="9218" max="9218" width="9.28515625" customWidth="1"/>
    <col min="9219" max="9219" width="9.85546875" customWidth="1"/>
    <col min="9474" max="9474" width="9.28515625" customWidth="1"/>
    <col min="9475" max="9475" width="9.85546875" customWidth="1"/>
    <col min="9730" max="9730" width="9.28515625" customWidth="1"/>
    <col min="9731" max="9731" width="9.85546875" customWidth="1"/>
    <col min="9986" max="9986" width="9.28515625" customWidth="1"/>
    <col min="9987" max="9987" width="9.85546875" customWidth="1"/>
    <col min="10242" max="10242" width="9.28515625" customWidth="1"/>
    <col min="10243" max="10243" width="9.85546875" customWidth="1"/>
    <col min="10498" max="10498" width="9.28515625" customWidth="1"/>
    <col min="10499" max="10499" width="9.85546875" customWidth="1"/>
    <col min="10754" max="10754" width="9.28515625" customWidth="1"/>
    <col min="10755" max="10755" width="9.85546875" customWidth="1"/>
    <col min="11010" max="11010" width="9.28515625" customWidth="1"/>
    <col min="11011" max="11011" width="9.85546875" customWidth="1"/>
    <col min="11266" max="11266" width="9.28515625" customWidth="1"/>
    <col min="11267" max="11267" width="9.85546875" customWidth="1"/>
    <col min="11522" max="11522" width="9.28515625" customWidth="1"/>
    <col min="11523" max="11523" width="9.85546875" customWidth="1"/>
    <col min="11778" max="11778" width="9.28515625" customWidth="1"/>
    <col min="11779" max="11779" width="9.85546875" customWidth="1"/>
    <col min="12034" max="12034" width="9.28515625" customWidth="1"/>
    <col min="12035" max="12035" width="9.85546875" customWidth="1"/>
    <col min="12290" max="12290" width="9.28515625" customWidth="1"/>
    <col min="12291" max="12291" width="9.85546875" customWidth="1"/>
    <col min="12546" max="12546" width="9.28515625" customWidth="1"/>
    <col min="12547" max="12547" width="9.85546875" customWidth="1"/>
    <col min="12802" max="12802" width="9.28515625" customWidth="1"/>
    <col min="12803" max="12803" width="9.85546875" customWidth="1"/>
    <col min="13058" max="13058" width="9.28515625" customWidth="1"/>
    <col min="13059" max="13059" width="9.85546875" customWidth="1"/>
    <col min="13314" max="13314" width="9.28515625" customWidth="1"/>
    <col min="13315" max="13315" width="9.85546875" customWidth="1"/>
    <col min="13570" max="13570" width="9.28515625" customWidth="1"/>
    <col min="13571" max="13571" width="9.85546875" customWidth="1"/>
    <col min="13826" max="13826" width="9.28515625" customWidth="1"/>
    <col min="13827" max="13827" width="9.85546875" customWidth="1"/>
    <col min="14082" max="14082" width="9.28515625" customWidth="1"/>
    <col min="14083" max="14083" width="9.85546875" customWidth="1"/>
    <col min="14338" max="14338" width="9.28515625" customWidth="1"/>
    <col min="14339" max="14339" width="9.85546875" customWidth="1"/>
    <col min="14594" max="14594" width="9.28515625" customWidth="1"/>
    <col min="14595" max="14595" width="9.85546875" customWidth="1"/>
    <col min="14850" max="14850" width="9.28515625" customWidth="1"/>
    <col min="14851" max="14851" width="9.85546875" customWidth="1"/>
    <col min="15106" max="15106" width="9.28515625" customWidth="1"/>
    <col min="15107" max="15107" width="9.85546875" customWidth="1"/>
    <col min="15362" max="15362" width="9.28515625" customWidth="1"/>
    <col min="15363" max="15363" width="9.85546875" customWidth="1"/>
    <col min="15618" max="15618" width="9.28515625" customWidth="1"/>
    <col min="15619" max="15619" width="9.85546875" customWidth="1"/>
    <col min="15874" max="15874" width="9.28515625" customWidth="1"/>
    <col min="15875" max="15875" width="9.85546875" customWidth="1"/>
    <col min="16130" max="16130" width="9.28515625" customWidth="1"/>
    <col min="16131" max="16131" width="9.85546875" customWidth="1"/>
  </cols>
  <sheetData>
    <row r="1" ht="69" customHeight="1" x14ac:dyDescent="0.2"/>
  </sheetData>
  <printOptions horizontalCentered="1"/>
  <pageMargins left="0.78740157480314965" right="0.78740157480314965" top="0.98425196850393704" bottom="0.98425196850393704" header="0.51181102362204722" footer="0.51181102362204722"/>
  <pageSetup paperSize="9" scale="95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2:I41"/>
  <sheetViews>
    <sheetView zoomScale="75" workbookViewId="0">
      <selection activeCell="B2" sqref="B2:F41"/>
    </sheetView>
  </sheetViews>
  <sheetFormatPr defaultRowHeight="12.75" x14ac:dyDescent="0.2"/>
  <cols>
    <col min="1" max="1" width="8.140625" style="528" customWidth="1"/>
    <col min="2" max="2" width="22.140625" style="528" customWidth="1"/>
    <col min="3" max="3" width="26" style="528" customWidth="1"/>
    <col min="4" max="4" width="26.28515625" style="528" customWidth="1"/>
    <col min="5" max="5" width="25.140625" style="528" customWidth="1"/>
    <col min="6" max="6" width="29.140625" style="528" customWidth="1"/>
    <col min="7" max="7" width="13.85546875" style="528" bestFit="1" customWidth="1"/>
    <col min="8" max="8" width="16.42578125" style="528" customWidth="1"/>
    <col min="9" max="10" width="9.140625" style="528"/>
    <col min="11" max="11" width="11.5703125" style="528" customWidth="1"/>
    <col min="12" max="256" width="9.140625" style="528"/>
    <col min="257" max="257" width="8.140625" style="528" customWidth="1"/>
    <col min="258" max="258" width="22.140625" style="528" customWidth="1"/>
    <col min="259" max="259" width="26" style="528" customWidth="1"/>
    <col min="260" max="260" width="26.28515625" style="528" customWidth="1"/>
    <col min="261" max="261" width="22.42578125" style="528" customWidth="1"/>
    <col min="262" max="262" width="29.140625" style="528" customWidth="1"/>
    <col min="263" max="263" width="13.85546875" style="528" bestFit="1" customWidth="1"/>
    <col min="264" max="264" width="16.42578125" style="528" customWidth="1"/>
    <col min="265" max="266" width="9.140625" style="528"/>
    <col min="267" max="267" width="11.5703125" style="528" customWidth="1"/>
    <col min="268" max="512" width="9.140625" style="528"/>
    <col min="513" max="513" width="8.140625" style="528" customWidth="1"/>
    <col min="514" max="514" width="22.140625" style="528" customWidth="1"/>
    <col min="515" max="515" width="26" style="528" customWidth="1"/>
    <col min="516" max="516" width="26.28515625" style="528" customWidth="1"/>
    <col min="517" max="517" width="22.42578125" style="528" customWidth="1"/>
    <col min="518" max="518" width="29.140625" style="528" customWidth="1"/>
    <col min="519" max="519" width="13.85546875" style="528" bestFit="1" customWidth="1"/>
    <col min="520" max="520" width="16.42578125" style="528" customWidth="1"/>
    <col min="521" max="522" width="9.140625" style="528"/>
    <col min="523" max="523" width="11.5703125" style="528" customWidth="1"/>
    <col min="524" max="768" width="9.140625" style="528"/>
    <col min="769" max="769" width="8.140625" style="528" customWidth="1"/>
    <col min="770" max="770" width="22.140625" style="528" customWidth="1"/>
    <col min="771" max="771" width="26" style="528" customWidth="1"/>
    <col min="772" max="772" width="26.28515625" style="528" customWidth="1"/>
    <col min="773" max="773" width="22.42578125" style="528" customWidth="1"/>
    <col min="774" max="774" width="29.140625" style="528" customWidth="1"/>
    <col min="775" max="775" width="13.85546875" style="528" bestFit="1" customWidth="1"/>
    <col min="776" max="776" width="16.42578125" style="528" customWidth="1"/>
    <col min="777" max="778" width="9.140625" style="528"/>
    <col min="779" max="779" width="11.5703125" style="528" customWidth="1"/>
    <col min="780" max="1024" width="9.140625" style="528"/>
    <col min="1025" max="1025" width="8.140625" style="528" customWidth="1"/>
    <col min="1026" max="1026" width="22.140625" style="528" customWidth="1"/>
    <col min="1027" max="1027" width="26" style="528" customWidth="1"/>
    <col min="1028" max="1028" width="26.28515625" style="528" customWidth="1"/>
    <col min="1029" max="1029" width="22.42578125" style="528" customWidth="1"/>
    <col min="1030" max="1030" width="29.140625" style="528" customWidth="1"/>
    <col min="1031" max="1031" width="13.85546875" style="528" bestFit="1" customWidth="1"/>
    <col min="1032" max="1032" width="16.42578125" style="528" customWidth="1"/>
    <col min="1033" max="1034" width="9.140625" style="528"/>
    <col min="1035" max="1035" width="11.5703125" style="528" customWidth="1"/>
    <col min="1036" max="1280" width="9.140625" style="528"/>
    <col min="1281" max="1281" width="8.140625" style="528" customWidth="1"/>
    <col min="1282" max="1282" width="22.140625" style="528" customWidth="1"/>
    <col min="1283" max="1283" width="26" style="528" customWidth="1"/>
    <col min="1284" max="1284" width="26.28515625" style="528" customWidth="1"/>
    <col min="1285" max="1285" width="22.42578125" style="528" customWidth="1"/>
    <col min="1286" max="1286" width="29.140625" style="528" customWidth="1"/>
    <col min="1287" max="1287" width="13.85546875" style="528" bestFit="1" customWidth="1"/>
    <col min="1288" max="1288" width="16.42578125" style="528" customWidth="1"/>
    <col min="1289" max="1290" width="9.140625" style="528"/>
    <col min="1291" max="1291" width="11.5703125" style="528" customWidth="1"/>
    <col min="1292" max="1536" width="9.140625" style="528"/>
    <col min="1537" max="1537" width="8.140625" style="528" customWidth="1"/>
    <col min="1538" max="1538" width="22.140625" style="528" customWidth="1"/>
    <col min="1539" max="1539" width="26" style="528" customWidth="1"/>
    <col min="1540" max="1540" width="26.28515625" style="528" customWidth="1"/>
    <col min="1541" max="1541" width="22.42578125" style="528" customWidth="1"/>
    <col min="1542" max="1542" width="29.140625" style="528" customWidth="1"/>
    <col min="1543" max="1543" width="13.85546875" style="528" bestFit="1" customWidth="1"/>
    <col min="1544" max="1544" width="16.42578125" style="528" customWidth="1"/>
    <col min="1545" max="1546" width="9.140625" style="528"/>
    <col min="1547" max="1547" width="11.5703125" style="528" customWidth="1"/>
    <col min="1548" max="1792" width="9.140625" style="528"/>
    <col min="1793" max="1793" width="8.140625" style="528" customWidth="1"/>
    <col min="1794" max="1794" width="22.140625" style="528" customWidth="1"/>
    <col min="1795" max="1795" width="26" style="528" customWidth="1"/>
    <col min="1796" max="1796" width="26.28515625" style="528" customWidth="1"/>
    <col min="1797" max="1797" width="22.42578125" style="528" customWidth="1"/>
    <col min="1798" max="1798" width="29.140625" style="528" customWidth="1"/>
    <col min="1799" max="1799" width="13.85546875" style="528" bestFit="1" customWidth="1"/>
    <col min="1800" max="1800" width="16.42578125" style="528" customWidth="1"/>
    <col min="1801" max="1802" width="9.140625" style="528"/>
    <col min="1803" max="1803" width="11.5703125" style="528" customWidth="1"/>
    <col min="1804" max="2048" width="9.140625" style="528"/>
    <col min="2049" max="2049" width="8.140625" style="528" customWidth="1"/>
    <col min="2050" max="2050" width="22.140625" style="528" customWidth="1"/>
    <col min="2051" max="2051" width="26" style="528" customWidth="1"/>
    <col min="2052" max="2052" width="26.28515625" style="528" customWidth="1"/>
    <col min="2053" max="2053" width="22.42578125" style="528" customWidth="1"/>
    <col min="2054" max="2054" width="29.140625" style="528" customWidth="1"/>
    <col min="2055" max="2055" width="13.85546875" style="528" bestFit="1" customWidth="1"/>
    <col min="2056" max="2056" width="16.42578125" style="528" customWidth="1"/>
    <col min="2057" max="2058" width="9.140625" style="528"/>
    <col min="2059" max="2059" width="11.5703125" style="528" customWidth="1"/>
    <col min="2060" max="2304" width="9.140625" style="528"/>
    <col min="2305" max="2305" width="8.140625" style="528" customWidth="1"/>
    <col min="2306" max="2306" width="22.140625" style="528" customWidth="1"/>
    <col min="2307" max="2307" width="26" style="528" customWidth="1"/>
    <col min="2308" max="2308" width="26.28515625" style="528" customWidth="1"/>
    <col min="2309" max="2309" width="22.42578125" style="528" customWidth="1"/>
    <col min="2310" max="2310" width="29.140625" style="528" customWidth="1"/>
    <col min="2311" max="2311" width="13.85546875" style="528" bestFit="1" customWidth="1"/>
    <col min="2312" max="2312" width="16.42578125" style="528" customWidth="1"/>
    <col min="2313" max="2314" width="9.140625" style="528"/>
    <col min="2315" max="2315" width="11.5703125" style="528" customWidth="1"/>
    <col min="2316" max="2560" width="9.140625" style="528"/>
    <col min="2561" max="2561" width="8.140625" style="528" customWidth="1"/>
    <col min="2562" max="2562" width="22.140625" style="528" customWidth="1"/>
    <col min="2563" max="2563" width="26" style="528" customWidth="1"/>
    <col min="2564" max="2564" width="26.28515625" style="528" customWidth="1"/>
    <col min="2565" max="2565" width="22.42578125" style="528" customWidth="1"/>
    <col min="2566" max="2566" width="29.140625" style="528" customWidth="1"/>
    <col min="2567" max="2567" width="13.85546875" style="528" bestFit="1" customWidth="1"/>
    <col min="2568" max="2568" width="16.42578125" style="528" customWidth="1"/>
    <col min="2569" max="2570" width="9.140625" style="528"/>
    <col min="2571" max="2571" width="11.5703125" style="528" customWidth="1"/>
    <col min="2572" max="2816" width="9.140625" style="528"/>
    <col min="2817" max="2817" width="8.140625" style="528" customWidth="1"/>
    <col min="2818" max="2818" width="22.140625" style="528" customWidth="1"/>
    <col min="2819" max="2819" width="26" style="528" customWidth="1"/>
    <col min="2820" max="2820" width="26.28515625" style="528" customWidth="1"/>
    <col min="2821" max="2821" width="22.42578125" style="528" customWidth="1"/>
    <col min="2822" max="2822" width="29.140625" style="528" customWidth="1"/>
    <col min="2823" max="2823" width="13.85546875" style="528" bestFit="1" customWidth="1"/>
    <col min="2824" max="2824" width="16.42578125" style="528" customWidth="1"/>
    <col min="2825" max="2826" width="9.140625" style="528"/>
    <col min="2827" max="2827" width="11.5703125" style="528" customWidth="1"/>
    <col min="2828" max="3072" width="9.140625" style="528"/>
    <col min="3073" max="3073" width="8.140625" style="528" customWidth="1"/>
    <col min="3074" max="3074" width="22.140625" style="528" customWidth="1"/>
    <col min="3075" max="3075" width="26" style="528" customWidth="1"/>
    <col min="3076" max="3076" width="26.28515625" style="528" customWidth="1"/>
    <col min="3077" max="3077" width="22.42578125" style="528" customWidth="1"/>
    <col min="3078" max="3078" width="29.140625" style="528" customWidth="1"/>
    <col min="3079" max="3079" width="13.85546875" style="528" bestFit="1" customWidth="1"/>
    <col min="3080" max="3080" width="16.42578125" style="528" customWidth="1"/>
    <col min="3081" max="3082" width="9.140625" style="528"/>
    <col min="3083" max="3083" width="11.5703125" style="528" customWidth="1"/>
    <col min="3084" max="3328" width="9.140625" style="528"/>
    <col min="3329" max="3329" width="8.140625" style="528" customWidth="1"/>
    <col min="3330" max="3330" width="22.140625" style="528" customWidth="1"/>
    <col min="3331" max="3331" width="26" style="528" customWidth="1"/>
    <col min="3332" max="3332" width="26.28515625" style="528" customWidth="1"/>
    <col min="3333" max="3333" width="22.42578125" style="528" customWidth="1"/>
    <col min="3334" max="3334" width="29.140625" style="528" customWidth="1"/>
    <col min="3335" max="3335" width="13.85546875" style="528" bestFit="1" customWidth="1"/>
    <col min="3336" max="3336" width="16.42578125" style="528" customWidth="1"/>
    <col min="3337" max="3338" width="9.140625" style="528"/>
    <col min="3339" max="3339" width="11.5703125" style="528" customWidth="1"/>
    <col min="3340" max="3584" width="9.140625" style="528"/>
    <col min="3585" max="3585" width="8.140625" style="528" customWidth="1"/>
    <col min="3586" max="3586" width="22.140625" style="528" customWidth="1"/>
    <col min="3587" max="3587" width="26" style="528" customWidth="1"/>
    <col min="3588" max="3588" width="26.28515625" style="528" customWidth="1"/>
    <col min="3589" max="3589" width="22.42578125" style="528" customWidth="1"/>
    <col min="3590" max="3590" width="29.140625" style="528" customWidth="1"/>
    <col min="3591" max="3591" width="13.85546875" style="528" bestFit="1" customWidth="1"/>
    <col min="3592" max="3592" width="16.42578125" style="528" customWidth="1"/>
    <col min="3593" max="3594" width="9.140625" style="528"/>
    <col min="3595" max="3595" width="11.5703125" style="528" customWidth="1"/>
    <col min="3596" max="3840" width="9.140625" style="528"/>
    <col min="3841" max="3841" width="8.140625" style="528" customWidth="1"/>
    <col min="3842" max="3842" width="22.140625" style="528" customWidth="1"/>
    <col min="3843" max="3843" width="26" style="528" customWidth="1"/>
    <col min="3844" max="3844" width="26.28515625" style="528" customWidth="1"/>
    <col min="3845" max="3845" width="22.42578125" style="528" customWidth="1"/>
    <col min="3846" max="3846" width="29.140625" style="528" customWidth="1"/>
    <col min="3847" max="3847" width="13.85546875" style="528" bestFit="1" customWidth="1"/>
    <col min="3848" max="3848" width="16.42578125" style="528" customWidth="1"/>
    <col min="3849" max="3850" width="9.140625" style="528"/>
    <col min="3851" max="3851" width="11.5703125" style="528" customWidth="1"/>
    <col min="3852" max="4096" width="9.140625" style="528"/>
    <col min="4097" max="4097" width="8.140625" style="528" customWidth="1"/>
    <col min="4098" max="4098" width="22.140625" style="528" customWidth="1"/>
    <col min="4099" max="4099" width="26" style="528" customWidth="1"/>
    <col min="4100" max="4100" width="26.28515625" style="528" customWidth="1"/>
    <col min="4101" max="4101" width="22.42578125" style="528" customWidth="1"/>
    <col min="4102" max="4102" width="29.140625" style="528" customWidth="1"/>
    <col min="4103" max="4103" width="13.85546875" style="528" bestFit="1" customWidth="1"/>
    <col min="4104" max="4104" width="16.42578125" style="528" customWidth="1"/>
    <col min="4105" max="4106" width="9.140625" style="528"/>
    <col min="4107" max="4107" width="11.5703125" style="528" customWidth="1"/>
    <col min="4108" max="4352" width="9.140625" style="528"/>
    <col min="4353" max="4353" width="8.140625" style="528" customWidth="1"/>
    <col min="4354" max="4354" width="22.140625" style="528" customWidth="1"/>
    <col min="4355" max="4355" width="26" style="528" customWidth="1"/>
    <col min="4356" max="4356" width="26.28515625" style="528" customWidth="1"/>
    <col min="4357" max="4357" width="22.42578125" style="528" customWidth="1"/>
    <col min="4358" max="4358" width="29.140625" style="528" customWidth="1"/>
    <col min="4359" max="4359" width="13.85546875" style="528" bestFit="1" customWidth="1"/>
    <col min="4360" max="4360" width="16.42578125" style="528" customWidth="1"/>
    <col min="4361" max="4362" width="9.140625" style="528"/>
    <col min="4363" max="4363" width="11.5703125" style="528" customWidth="1"/>
    <col min="4364" max="4608" width="9.140625" style="528"/>
    <col min="4609" max="4609" width="8.140625" style="528" customWidth="1"/>
    <col min="4610" max="4610" width="22.140625" style="528" customWidth="1"/>
    <col min="4611" max="4611" width="26" style="528" customWidth="1"/>
    <col min="4612" max="4612" width="26.28515625" style="528" customWidth="1"/>
    <col min="4613" max="4613" width="22.42578125" style="528" customWidth="1"/>
    <col min="4614" max="4614" width="29.140625" style="528" customWidth="1"/>
    <col min="4615" max="4615" width="13.85546875" style="528" bestFit="1" customWidth="1"/>
    <col min="4616" max="4616" width="16.42578125" style="528" customWidth="1"/>
    <col min="4617" max="4618" width="9.140625" style="528"/>
    <col min="4619" max="4619" width="11.5703125" style="528" customWidth="1"/>
    <col min="4620" max="4864" width="9.140625" style="528"/>
    <col min="4865" max="4865" width="8.140625" style="528" customWidth="1"/>
    <col min="4866" max="4866" width="22.140625" style="528" customWidth="1"/>
    <col min="4867" max="4867" width="26" style="528" customWidth="1"/>
    <col min="4868" max="4868" width="26.28515625" style="528" customWidth="1"/>
    <col min="4869" max="4869" width="22.42578125" style="528" customWidth="1"/>
    <col min="4870" max="4870" width="29.140625" style="528" customWidth="1"/>
    <col min="4871" max="4871" width="13.85546875" style="528" bestFit="1" customWidth="1"/>
    <col min="4872" max="4872" width="16.42578125" style="528" customWidth="1"/>
    <col min="4873" max="4874" width="9.140625" style="528"/>
    <col min="4875" max="4875" width="11.5703125" style="528" customWidth="1"/>
    <col min="4876" max="5120" width="9.140625" style="528"/>
    <col min="5121" max="5121" width="8.140625" style="528" customWidth="1"/>
    <col min="5122" max="5122" width="22.140625" style="528" customWidth="1"/>
    <col min="5123" max="5123" width="26" style="528" customWidth="1"/>
    <col min="5124" max="5124" width="26.28515625" style="528" customWidth="1"/>
    <col min="5125" max="5125" width="22.42578125" style="528" customWidth="1"/>
    <col min="5126" max="5126" width="29.140625" style="528" customWidth="1"/>
    <col min="5127" max="5127" width="13.85546875" style="528" bestFit="1" customWidth="1"/>
    <col min="5128" max="5128" width="16.42578125" style="528" customWidth="1"/>
    <col min="5129" max="5130" width="9.140625" style="528"/>
    <col min="5131" max="5131" width="11.5703125" style="528" customWidth="1"/>
    <col min="5132" max="5376" width="9.140625" style="528"/>
    <col min="5377" max="5377" width="8.140625" style="528" customWidth="1"/>
    <col min="5378" max="5378" width="22.140625" style="528" customWidth="1"/>
    <col min="5379" max="5379" width="26" style="528" customWidth="1"/>
    <col min="5380" max="5380" width="26.28515625" style="528" customWidth="1"/>
    <col min="5381" max="5381" width="22.42578125" style="528" customWidth="1"/>
    <col min="5382" max="5382" width="29.140625" style="528" customWidth="1"/>
    <col min="5383" max="5383" width="13.85546875" style="528" bestFit="1" customWidth="1"/>
    <col min="5384" max="5384" width="16.42578125" style="528" customWidth="1"/>
    <col min="5385" max="5386" width="9.140625" style="528"/>
    <col min="5387" max="5387" width="11.5703125" style="528" customWidth="1"/>
    <col min="5388" max="5632" width="9.140625" style="528"/>
    <col min="5633" max="5633" width="8.140625" style="528" customWidth="1"/>
    <col min="5634" max="5634" width="22.140625" style="528" customWidth="1"/>
    <col min="5635" max="5635" width="26" style="528" customWidth="1"/>
    <col min="5636" max="5636" width="26.28515625" style="528" customWidth="1"/>
    <col min="5637" max="5637" width="22.42578125" style="528" customWidth="1"/>
    <col min="5638" max="5638" width="29.140625" style="528" customWidth="1"/>
    <col min="5639" max="5639" width="13.85546875" style="528" bestFit="1" customWidth="1"/>
    <col min="5640" max="5640" width="16.42578125" style="528" customWidth="1"/>
    <col min="5641" max="5642" width="9.140625" style="528"/>
    <col min="5643" max="5643" width="11.5703125" style="528" customWidth="1"/>
    <col min="5644" max="5888" width="9.140625" style="528"/>
    <col min="5889" max="5889" width="8.140625" style="528" customWidth="1"/>
    <col min="5890" max="5890" width="22.140625" style="528" customWidth="1"/>
    <col min="5891" max="5891" width="26" style="528" customWidth="1"/>
    <col min="5892" max="5892" width="26.28515625" style="528" customWidth="1"/>
    <col min="5893" max="5893" width="22.42578125" style="528" customWidth="1"/>
    <col min="5894" max="5894" width="29.140625" style="528" customWidth="1"/>
    <col min="5895" max="5895" width="13.85546875" style="528" bestFit="1" customWidth="1"/>
    <col min="5896" max="5896" width="16.42578125" style="528" customWidth="1"/>
    <col min="5897" max="5898" width="9.140625" style="528"/>
    <col min="5899" max="5899" width="11.5703125" style="528" customWidth="1"/>
    <col min="5900" max="6144" width="9.140625" style="528"/>
    <col min="6145" max="6145" width="8.140625" style="528" customWidth="1"/>
    <col min="6146" max="6146" width="22.140625" style="528" customWidth="1"/>
    <col min="6147" max="6147" width="26" style="528" customWidth="1"/>
    <col min="6148" max="6148" width="26.28515625" style="528" customWidth="1"/>
    <col min="6149" max="6149" width="22.42578125" style="528" customWidth="1"/>
    <col min="6150" max="6150" width="29.140625" style="528" customWidth="1"/>
    <col min="6151" max="6151" width="13.85546875" style="528" bestFit="1" customWidth="1"/>
    <col min="6152" max="6152" width="16.42578125" style="528" customWidth="1"/>
    <col min="6153" max="6154" width="9.140625" style="528"/>
    <col min="6155" max="6155" width="11.5703125" style="528" customWidth="1"/>
    <col min="6156" max="6400" width="9.140625" style="528"/>
    <col min="6401" max="6401" width="8.140625" style="528" customWidth="1"/>
    <col min="6402" max="6402" width="22.140625" style="528" customWidth="1"/>
    <col min="6403" max="6403" width="26" style="528" customWidth="1"/>
    <col min="6404" max="6404" width="26.28515625" style="528" customWidth="1"/>
    <col min="6405" max="6405" width="22.42578125" style="528" customWidth="1"/>
    <col min="6406" max="6406" width="29.140625" style="528" customWidth="1"/>
    <col min="6407" max="6407" width="13.85546875" style="528" bestFit="1" customWidth="1"/>
    <col min="6408" max="6408" width="16.42578125" style="528" customWidth="1"/>
    <col min="6409" max="6410" width="9.140625" style="528"/>
    <col min="6411" max="6411" width="11.5703125" style="528" customWidth="1"/>
    <col min="6412" max="6656" width="9.140625" style="528"/>
    <col min="6657" max="6657" width="8.140625" style="528" customWidth="1"/>
    <col min="6658" max="6658" width="22.140625" style="528" customWidth="1"/>
    <col min="6659" max="6659" width="26" style="528" customWidth="1"/>
    <col min="6660" max="6660" width="26.28515625" style="528" customWidth="1"/>
    <col min="6661" max="6661" width="22.42578125" style="528" customWidth="1"/>
    <col min="6662" max="6662" width="29.140625" style="528" customWidth="1"/>
    <col min="6663" max="6663" width="13.85546875" style="528" bestFit="1" customWidth="1"/>
    <col min="6664" max="6664" width="16.42578125" style="528" customWidth="1"/>
    <col min="6665" max="6666" width="9.140625" style="528"/>
    <col min="6667" max="6667" width="11.5703125" style="528" customWidth="1"/>
    <col min="6668" max="6912" width="9.140625" style="528"/>
    <col min="6913" max="6913" width="8.140625" style="528" customWidth="1"/>
    <col min="6914" max="6914" width="22.140625" style="528" customWidth="1"/>
    <col min="6915" max="6915" width="26" style="528" customWidth="1"/>
    <col min="6916" max="6916" width="26.28515625" style="528" customWidth="1"/>
    <col min="6917" max="6917" width="22.42578125" style="528" customWidth="1"/>
    <col min="6918" max="6918" width="29.140625" style="528" customWidth="1"/>
    <col min="6919" max="6919" width="13.85546875" style="528" bestFit="1" customWidth="1"/>
    <col min="6920" max="6920" width="16.42578125" style="528" customWidth="1"/>
    <col min="6921" max="6922" width="9.140625" style="528"/>
    <col min="6923" max="6923" width="11.5703125" style="528" customWidth="1"/>
    <col min="6924" max="7168" width="9.140625" style="528"/>
    <col min="7169" max="7169" width="8.140625" style="528" customWidth="1"/>
    <col min="7170" max="7170" width="22.140625" style="528" customWidth="1"/>
    <col min="7171" max="7171" width="26" style="528" customWidth="1"/>
    <col min="7172" max="7172" width="26.28515625" style="528" customWidth="1"/>
    <col min="7173" max="7173" width="22.42578125" style="528" customWidth="1"/>
    <col min="7174" max="7174" width="29.140625" style="528" customWidth="1"/>
    <col min="7175" max="7175" width="13.85546875" style="528" bestFit="1" customWidth="1"/>
    <col min="7176" max="7176" width="16.42578125" style="528" customWidth="1"/>
    <col min="7177" max="7178" width="9.140625" style="528"/>
    <col min="7179" max="7179" width="11.5703125" style="528" customWidth="1"/>
    <col min="7180" max="7424" width="9.140625" style="528"/>
    <col min="7425" max="7425" width="8.140625" style="528" customWidth="1"/>
    <col min="7426" max="7426" width="22.140625" style="528" customWidth="1"/>
    <col min="7427" max="7427" width="26" style="528" customWidth="1"/>
    <col min="7428" max="7428" width="26.28515625" style="528" customWidth="1"/>
    <col min="7429" max="7429" width="22.42578125" style="528" customWidth="1"/>
    <col min="7430" max="7430" width="29.140625" style="528" customWidth="1"/>
    <col min="7431" max="7431" width="13.85546875" style="528" bestFit="1" customWidth="1"/>
    <col min="7432" max="7432" width="16.42578125" style="528" customWidth="1"/>
    <col min="7433" max="7434" width="9.140625" style="528"/>
    <col min="7435" max="7435" width="11.5703125" style="528" customWidth="1"/>
    <col min="7436" max="7680" width="9.140625" style="528"/>
    <col min="7681" max="7681" width="8.140625" style="528" customWidth="1"/>
    <col min="7682" max="7682" width="22.140625" style="528" customWidth="1"/>
    <col min="7683" max="7683" width="26" style="528" customWidth="1"/>
    <col min="7684" max="7684" width="26.28515625" style="528" customWidth="1"/>
    <col min="7685" max="7685" width="22.42578125" style="528" customWidth="1"/>
    <col min="7686" max="7686" width="29.140625" style="528" customWidth="1"/>
    <col min="7687" max="7687" width="13.85546875" style="528" bestFit="1" customWidth="1"/>
    <col min="7688" max="7688" width="16.42578125" style="528" customWidth="1"/>
    <col min="7689" max="7690" width="9.140625" style="528"/>
    <col min="7691" max="7691" width="11.5703125" style="528" customWidth="1"/>
    <col min="7692" max="7936" width="9.140625" style="528"/>
    <col min="7937" max="7937" width="8.140625" style="528" customWidth="1"/>
    <col min="7938" max="7938" width="22.140625" style="528" customWidth="1"/>
    <col min="7939" max="7939" width="26" style="528" customWidth="1"/>
    <col min="7940" max="7940" width="26.28515625" style="528" customWidth="1"/>
    <col min="7941" max="7941" width="22.42578125" style="528" customWidth="1"/>
    <col min="7942" max="7942" width="29.140625" style="528" customWidth="1"/>
    <col min="7943" max="7943" width="13.85546875" style="528" bestFit="1" customWidth="1"/>
    <col min="7944" max="7944" width="16.42578125" style="528" customWidth="1"/>
    <col min="7945" max="7946" width="9.140625" style="528"/>
    <col min="7947" max="7947" width="11.5703125" style="528" customWidth="1"/>
    <col min="7948" max="8192" width="9.140625" style="528"/>
    <col min="8193" max="8193" width="8.140625" style="528" customWidth="1"/>
    <col min="8194" max="8194" width="22.140625" style="528" customWidth="1"/>
    <col min="8195" max="8195" width="26" style="528" customWidth="1"/>
    <col min="8196" max="8196" width="26.28515625" style="528" customWidth="1"/>
    <col min="8197" max="8197" width="22.42578125" style="528" customWidth="1"/>
    <col min="8198" max="8198" width="29.140625" style="528" customWidth="1"/>
    <col min="8199" max="8199" width="13.85546875" style="528" bestFit="1" customWidth="1"/>
    <col min="8200" max="8200" width="16.42578125" style="528" customWidth="1"/>
    <col min="8201" max="8202" width="9.140625" style="528"/>
    <col min="8203" max="8203" width="11.5703125" style="528" customWidth="1"/>
    <col min="8204" max="8448" width="9.140625" style="528"/>
    <col min="8449" max="8449" width="8.140625" style="528" customWidth="1"/>
    <col min="8450" max="8450" width="22.140625" style="528" customWidth="1"/>
    <col min="8451" max="8451" width="26" style="528" customWidth="1"/>
    <col min="8452" max="8452" width="26.28515625" style="528" customWidth="1"/>
    <col min="8453" max="8453" width="22.42578125" style="528" customWidth="1"/>
    <col min="8454" max="8454" width="29.140625" style="528" customWidth="1"/>
    <col min="8455" max="8455" width="13.85546875" style="528" bestFit="1" customWidth="1"/>
    <col min="8456" max="8456" width="16.42578125" style="528" customWidth="1"/>
    <col min="8457" max="8458" width="9.140625" style="528"/>
    <col min="8459" max="8459" width="11.5703125" style="528" customWidth="1"/>
    <col min="8460" max="8704" width="9.140625" style="528"/>
    <col min="8705" max="8705" width="8.140625" style="528" customWidth="1"/>
    <col min="8706" max="8706" width="22.140625" style="528" customWidth="1"/>
    <col min="8707" max="8707" width="26" style="528" customWidth="1"/>
    <col min="8708" max="8708" width="26.28515625" style="528" customWidth="1"/>
    <col min="8709" max="8709" width="22.42578125" style="528" customWidth="1"/>
    <col min="8710" max="8710" width="29.140625" style="528" customWidth="1"/>
    <col min="8711" max="8711" width="13.85546875" style="528" bestFit="1" customWidth="1"/>
    <col min="8712" max="8712" width="16.42578125" style="528" customWidth="1"/>
    <col min="8713" max="8714" width="9.140625" style="528"/>
    <col min="8715" max="8715" width="11.5703125" style="528" customWidth="1"/>
    <col min="8716" max="8960" width="9.140625" style="528"/>
    <col min="8961" max="8961" width="8.140625" style="528" customWidth="1"/>
    <col min="8962" max="8962" width="22.140625" style="528" customWidth="1"/>
    <col min="8963" max="8963" width="26" style="528" customWidth="1"/>
    <col min="8964" max="8964" width="26.28515625" style="528" customWidth="1"/>
    <col min="8965" max="8965" width="22.42578125" style="528" customWidth="1"/>
    <col min="8966" max="8966" width="29.140625" style="528" customWidth="1"/>
    <col min="8967" max="8967" width="13.85546875" style="528" bestFit="1" customWidth="1"/>
    <col min="8968" max="8968" width="16.42578125" style="528" customWidth="1"/>
    <col min="8969" max="8970" width="9.140625" style="528"/>
    <col min="8971" max="8971" width="11.5703125" style="528" customWidth="1"/>
    <col min="8972" max="9216" width="9.140625" style="528"/>
    <col min="9217" max="9217" width="8.140625" style="528" customWidth="1"/>
    <col min="9218" max="9218" width="22.140625" style="528" customWidth="1"/>
    <col min="9219" max="9219" width="26" style="528" customWidth="1"/>
    <col min="9220" max="9220" width="26.28515625" style="528" customWidth="1"/>
    <col min="9221" max="9221" width="22.42578125" style="528" customWidth="1"/>
    <col min="9222" max="9222" width="29.140625" style="528" customWidth="1"/>
    <col min="9223" max="9223" width="13.85546875" style="528" bestFit="1" customWidth="1"/>
    <col min="9224" max="9224" width="16.42578125" style="528" customWidth="1"/>
    <col min="9225" max="9226" width="9.140625" style="528"/>
    <col min="9227" max="9227" width="11.5703125" style="528" customWidth="1"/>
    <col min="9228" max="9472" width="9.140625" style="528"/>
    <col min="9473" max="9473" width="8.140625" style="528" customWidth="1"/>
    <col min="9474" max="9474" width="22.140625" style="528" customWidth="1"/>
    <col min="9475" max="9475" width="26" style="528" customWidth="1"/>
    <col min="9476" max="9476" width="26.28515625" style="528" customWidth="1"/>
    <col min="9477" max="9477" width="22.42578125" style="528" customWidth="1"/>
    <col min="9478" max="9478" width="29.140625" style="528" customWidth="1"/>
    <col min="9479" max="9479" width="13.85546875" style="528" bestFit="1" customWidth="1"/>
    <col min="9480" max="9480" width="16.42578125" style="528" customWidth="1"/>
    <col min="9481" max="9482" width="9.140625" style="528"/>
    <col min="9483" max="9483" width="11.5703125" style="528" customWidth="1"/>
    <col min="9484" max="9728" width="9.140625" style="528"/>
    <col min="9729" max="9729" width="8.140625" style="528" customWidth="1"/>
    <col min="9730" max="9730" width="22.140625" style="528" customWidth="1"/>
    <col min="9731" max="9731" width="26" style="528" customWidth="1"/>
    <col min="9732" max="9732" width="26.28515625" style="528" customWidth="1"/>
    <col min="9733" max="9733" width="22.42578125" style="528" customWidth="1"/>
    <col min="9734" max="9734" width="29.140625" style="528" customWidth="1"/>
    <col min="9735" max="9735" width="13.85546875" style="528" bestFit="1" customWidth="1"/>
    <col min="9736" max="9736" width="16.42578125" style="528" customWidth="1"/>
    <col min="9737" max="9738" width="9.140625" style="528"/>
    <col min="9739" max="9739" width="11.5703125" style="528" customWidth="1"/>
    <col min="9740" max="9984" width="9.140625" style="528"/>
    <col min="9985" max="9985" width="8.140625" style="528" customWidth="1"/>
    <col min="9986" max="9986" width="22.140625" style="528" customWidth="1"/>
    <col min="9987" max="9987" width="26" style="528" customWidth="1"/>
    <col min="9988" max="9988" width="26.28515625" style="528" customWidth="1"/>
    <col min="9989" max="9989" width="22.42578125" style="528" customWidth="1"/>
    <col min="9990" max="9990" width="29.140625" style="528" customWidth="1"/>
    <col min="9991" max="9991" width="13.85546875" style="528" bestFit="1" customWidth="1"/>
    <col min="9992" max="9992" width="16.42578125" style="528" customWidth="1"/>
    <col min="9993" max="9994" width="9.140625" style="528"/>
    <col min="9995" max="9995" width="11.5703125" style="528" customWidth="1"/>
    <col min="9996" max="10240" width="9.140625" style="528"/>
    <col min="10241" max="10241" width="8.140625" style="528" customWidth="1"/>
    <col min="10242" max="10242" width="22.140625" style="528" customWidth="1"/>
    <col min="10243" max="10243" width="26" style="528" customWidth="1"/>
    <col min="10244" max="10244" width="26.28515625" style="528" customWidth="1"/>
    <col min="10245" max="10245" width="22.42578125" style="528" customWidth="1"/>
    <col min="10246" max="10246" width="29.140625" style="528" customWidth="1"/>
    <col min="10247" max="10247" width="13.85546875" style="528" bestFit="1" customWidth="1"/>
    <col min="10248" max="10248" width="16.42578125" style="528" customWidth="1"/>
    <col min="10249" max="10250" width="9.140625" style="528"/>
    <col min="10251" max="10251" width="11.5703125" style="528" customWidth="1"/>
    <col min="10252" max="10496" width="9.140625" style="528"/>
    <col min="10497" max="10497" width="8.140625" style="528" customWidth="1"/>
    <col min="10498" max="10498" width="22.140625" style="528" customWidth="1"/>
    <col min="10499" max="10499" width="26" style="528" customWidth="1"/>
    <col min="10500" max="10500" width="26.28515625" style="528" customWidth="1"/>
    <col min="10501" max="10501" width="22.42578125" style="528" customWidth="1"/>
    <col min="10502" max="10502" width="29.140625" style="528" customWidth="1"/>
    <col min="10503" max="10503" width="13.85546875" style="528" bestFit="1" customWidth="1"/>
    <col min="10504" max="10504" width="16.42578125" style="528" customWidth="1"/>
    <col min="10505" max="10506" width="9.140625" style="528"/>
    <col min="10507" max="10507" width="11.5703125" style="528" customWidth="1"/>
    <col min="10508" max="10752" width="9.140625" style="528"/>
    <col min="10753" max="10753" width="8.140625" style="528" customWidth="1"/>
    <col min="10754" max="10754" width="22.140625" style="528" customWidth="1"/>
    <col min="10755" max="10755" width="26" style="528" customWidth="1"/>
    <col min="10756" max="10756" width="26.28515625" style="528" customWidth="1"/>
    <col min="10757" max="10757" width="22.42578125" style="528" customWidth="1"/>
    <col min="10758" max="10758" width="29.140625" style="528" customWidth="1"/>
    <col min="10759" max="10759" width="13.85546875" style="528" bestFit="1" customWidth="1"/>
    <col min="10760" max="10760" width="16.42578125" style="528" customWidth="1"/>
    <col min="10761" max="10762" width="9.140625" style="528"/>
    <col min="10763" max="10763" width="11.5703125" style="528" customWidth="1"/>
    <col min="10764" max="11008" width="9.140625" style="528"/>
    <col min="11009" max="11009" width="8.140625" style="528" customWidth="1"/>
    <col min="11010" max="11010" width="22.140625" style="528" customWidth="1"/>
    <col min="11011" max="11011" width="26" style="528" customWidth="1"/>
    <col min="11012" max="11012" width="26.28515625" style="528" customWidth="1"/>
    <col min="11013" max="11013" width="22.42578125" style="528" customWidth="1"/>
    <col min="11014" max="11014" width="29.140625" style="528" customWidth="1"/>
    <col min="11015" max="11015" width="13.85546875" style="528" bestFit="1" customWidth="1"/>
    <col min="11016" max="11016" width="16.42578125" style="528" customWidth="1"/>
    <col min="11017" max="11018" width="9.140625" style="528"/>
    <col min="11019" max="11019" width="11.5703125" style="528" customWidth="1"/>
    <col min="11020" max="11264" width="9.140625" style="528"/>
    <col min="11265" max="11265" width="8.140625" style="528" customWidth="1"/>
    <col min="11266" max="11266" width="22.140625" style="528" customWidth="1"/>
    <col min="11267" max="11267" width="26" style="528" customWidth="1"/>
    <col min="11268" max="11268" width="26.28515625" style="528" customWidth="1"/>
    <col min="11269" max="11269" width="22.42578125" style="528" customWidth="1"/>
    <col min="11270" max="11270" width="29.140625" style="528" customWidth="1"/>
    <col min="11271" max="11271" width="13.85546875" style="528" bestFit="1" customWidth="1"/>
    <col min="11272" max="11272" width="16.42578125" style="528" customWidth="1"/>
    <col min="11273" max="11274" width="9.140625" style="528"/>
    <col min="11275" max="11275" width="11.5703125" style="528" customWidth="1"/>
    <col min="11276" max="11520" width="9.140625" style="528"/>
    <col min="11521" max="11521" width="8.140625" style="528" customWidth="1"/>
    <col min="11522" max="11522" width="22.140625" style="528" customWidth="1"/>
    <col min="11523" max="11523" width="26" style="528" customWidth="1"/>
    <col min="11524" max="11524" width="26.28515625" style="528" customWidth="1"/>
    <col min="11525" max="11525" width="22.42578125" style="528" customWidth="1"/>
    <col min="11526" max="11526" width="29.140625" style="528" customWidth="1"/>
    <col min="11527" max="11527" width="13.85546875" style="528" bestFit="1" customWidth="1"/>
    <col min="11528" max="11528" width="16.42578125" style="528" customWidth="1"/>
    <col min="11529" max="11530" width="9.140625" style="528"/>
    <col min="11531" max="11531" width="11.5703125" style="528" customWidth="1"/>
    <col min="11532" max="11776" width="9.140625" style="528"/>
    <col min="11777" max="11777" width="8.140625" style="528" customWidth="1"/>
    <col min="11778" max="11778" width="22.140625" style="528" customWidth="1"/>
    <col min="11779" max="11779" width="26" style="528" customWidth="1"/>
    <col min="11780" max="11780" width="26.28515625" style="528" customWidth="1"/>
    <col min="11781" max="11781" width="22.42578125" style="528" customWidth="1"/>
    <col min="11782" max="11782" width="29.140625" style="528" customWidth="1"/>
    <col min="11783" max="11783" width="13.85546875" style="528" bestFit="1" customWidth="1"/>
    <col min="11784" max="11784" width="16.42578125" style="528" customWidth="1"/>
    <col min="11785" max="11786" width="9.140625" style="528"/>
    <col min="11787" max="11787" width="11.5703125" style="528" customWidth="1"/>
    <col min="11788" max="12032" width="9.140625" style="528"/>
    <col min="12033" max="12033" width="8.140625" style="528" customWidth="1"/>
    <col min="12034" max="12034" width="22.140625" style="528" customWidth="1"/>
    <col min="12035" max="12035" width="26" style="528" customWidth="1"/>
    <col min="12036" max="12036" width="26.28515625" style="528" customWidth="1"/>
    <col min="12037" max="12037" width="22.42578125" style="528" customWidth="1"/>
    <col min="12038" max="12038" width="29.140625" style="528" customWidth="1"/>
    <col min="12039" max="12039" width="13.85546875" style="528" bestFit="1" customWidth="1"/>
    <col min="12040" max="12040" width="16.42578125" style="528" customWidth="1"/>
    <col min="12041" max="12042" width="9.140625" style="528"/>
    <col min="12043" max="12043" width="11.5703125" style="528" customWidth="1"/>
    <col min="12044" max="12288" width="9.140625" style="528"/>
    <col min="12289" max="12289" width="8.140625" style="528" customWidth="1"/>
    <col min="12290" max="12290" width="22.140625" style="528" customWidth="1"/>
    <col min="12291" max="12291" width="26" style="528" customWidth="1"/>
    <col min="12292" max="12292" width="26.28515625" style="528" customWidth="1"/>
    <col min="12293" max="12293" width="22.42578125" style="528" customWidth="1"/>
    <col min="12294" max="12294" width="29.140625" style="528" customWidth="1"/>
    <col min="12295" max="12295" width="13.85546875" style="528" bestFit="1" customWidth="1"/>
    <col min="12296" max="12296" width="16.42578125" style="528" customWidth="1"/>
    <col min="12297" max="12298" width="9.140625" style="528"/>
    <col min="12299" max="12299" width="11.5703125" style="528" customWidth="1"/>
    <col min="12300" max="12544" width="9.140625" style="528"/>
    <col min="12545" max="12545" width="8.140625" style="528" customWidth="1"/>
    <col min="12546" max="12546" width="22.140625" style="528" customWidth="1"/>
    <col min="12547" max="12547" width="26" style="528" customWidth="1"/>
    <col min="12548" max="12548" width="26.28515625" style="528" customWidth="1"/>
    <col min="12549" max="12549" width="22.42578125" style="528" customWidth="1"/>
    <col min="12550" max="12550" width="29.140625" style="528" customWidth="1"/>
    <col min="12551" max="12551" width="13.85546875" style="528" bestFit="1" customWidth="1"/>
    <col min="12552" max="12552" width="16.42578125" style="528" customWidth="1"/>
    <col min="12553" max="12554" width="9.140625" style="528"/>
    <col min="12555" max="12555" width="11.5703125" style="528" customWidth="1"/>
    <col min="12556" max="12800" width="9.140625" style="528"/>
    <col min="12801" max="12801" width="8.140625" style="528" customWidth="1"/>
    <col min="12802" max="12802" width="22.140625" style="528" customWidth="1"/>
    <col min="12803" max="12803" width="26" style="528" customWidth="1"/>
    <col min="12804" max="12804" width="26.28515625" style="528" customWidth="1"/>
    <col min="12805" max="12805" width="22.42578125" style="528" customWidth="1"/>
    <col min="12806" max="12806" width="29.140625" style="528" customWidth="1"/>
    <col min="12807" max="12807" width="13.85546875" style="528" bestFit="1" customWidth="1"/>
    <col min="12808" max="12808" width="16.42578125" style="528" customWidth="1"/>
    <col min="12809" max="12810" width="9.140625" style="528"/>
    <col min="12811" max="12811" width="11.5703125" style="528" customWidth="1"/>
    <col min="12812" max="13056" width="9.140625" style="528"/>
    <col min="13057" max="13057" width="8.140625" style="528" customWidth="1"/>
    <col min="13058" max="13058" width="22.140625" style="528" customWidth="1"/>
    <col min="13059" max="13059" width="26" style="528" customWidth="1"/>
    <col min="13060" max="13060" width="26.28515625" style="528" customWidth="1"/>
    <col min="13061" max="13061" width="22.42578125" style="528" customWidth="1"/>
    <col min="13062" max="13062" width="29.140625" style="528" customWidth="1"/>
    <col min="13063" max="13063" width="13.85546875" style="528" bestFit="1" customWidth="1"/>
    <col min="13064" max="13064" width="16.42578125" style="528" customWidth="1"/>
    <col min="13065" max="13066" width="9.140625" style="528"/>
    <col min="13067" max="13067" width="11.5703125" style="528" customWidth="1"/>
    <col min="13068" max="13312" width="9.140625" style="528"/>
    <col min="13313" max="13313" width="8.140625" style="528" customWidth="1"/>
    <col min="13314" max="13314" width="22.140625" style="528" customWidth="1"/>
    <col min="13315" max="13315" width="26" style="528" customWidth="1"/>
    <col min="13316" max="13316" width="26.28515625" style="528" customWidth="1"/>
    <col min="13317" max="13317" width="22.42578125" style="528" customWidth="1"/>
    <col min="13318" max="13318" width="29.140625" style="528" customWidth="1"/>
    <col min="13319" max="13319" width="13.85546875" style="528" bestFit="1" customWidth="1"/>
    <col min="13320" max="13320" width="16.42578125" style="528" customWidth="1"/>
    <col min="13321" max="13322" width="9.140625" style="528"/>
    <col min="13323" max="13323" width="11.5703125" style="528" customWidth="1"/>
    <col min="13324" max="13568" width="9.140625" style="528"/>
    <col min="13569" max="13569" width="8.140625" style="528" customWidth="1"/>
    <col min="13570" max="13570" width="22.140625" style="528" customWidth="1"/>
    <col min="13571" max="13571" width="26" style="528" customWidth="1"/>
    <col min="13572" max="13572" width="26.28515625" style="528" customWidth="1"/>
    <col min="13573" max="13573" width="22.42578125" style="528" customWidth="1"/>
    <col min="13574" max="13574" width="29.140625" style="528" customWidth="1"/>
    <col min="13575" max="13575" width="13.85546875" style="528" bestFit="1" customWidth="1"/>
    <col min="13576" max="13576" width="16.42578125" style="528" customWidth="1"/>
    <col min="13577" max="13578" width="9.140625" style="528"/>
    <col min="13579" max="13579" width="11.5703125" style="528" customWidth="1"/>
    <col min="13580" max="13824" width="9.140625" style="528"/>
    <col min="13825" max="13825" width="8.140625" style="528" customWidth="1"/>
    <col min="13826" max="13826" width="22.140625" style="528" customWidth="1"/>
    <col min="13827" max="13827" width="26" style="528" customWidth="1"/>
    <col min="13828" max="13828" width="26.28515625" style="528" customWidth="1"/>
    <col min="13829" max="13829" width="22.42578125" style="528" customWidth="1"/>
    <col min="13830" max="13830" width="29.140625" style="528" customWidth="1"/>
    <col min="13831" max="13831" width="13.85546875" style="528" bestFit="1" customWidth="1"/>
    <col min="13832" max="13832" width="16.42578125" style="528" customWidth="1"/>
    <col min="13833" max="13834" width="9.140625" style="528"/>
    <col min="13835" max="13835" width="11.5703125" style="528" customWidth="1"/>
    <col min="13836" max="14080" width="9.140625" style="528"/>
    <col min="14081" max="14081" width="8.140625" style="528" customWidth="1"/>
    <col min="14082" max="14082" width="22.140625" style="528" customWidth="1"/>
    <col min="14083" max="14083" width="26" style="528" customWidth="1"/>
    <col min="14084" max="14084" width="26.28515625" style="528" customWidth="1"/>
    <col min="14085" max="14085" width="22.42578125" style="528" customWidth="1"/>
    <col min="14086" max="14086" width="29.140625" style="528" customWidth="1"/>
    <col min="14087" max="14087" width="13.85546875" style="528" bestFit="1" customWidth="1"/>
    <col min="14088" max="14088" width="16.42578125" style="528" customWidth="1"/>
    <col min="14089" max="14090" width="9.140625" style="528"/>
    <col min="14091" max="14091" width="11.5703125" style="528" customWidth="1"/>
    <col min="14092" max="14336" width="9.140625" style="528"/>
    <col min="14337" max="14337" width="8.140625" style="528" customWidth="1"/>
    <col min="14338" max="14338" width="22.140625" style="528" customWidth="1"/>
    <col min="14339" max="14339" width="26" style="528" customWidth="1"/>
    <col min="14340" max="14340" width="26.28515625" style="528" customWidth="1"/>
    <col min="14341" max="14341" width="22.42578125" style="528" customWidth="1"/>
    <col min="14342" max="14342" width="29.140625" style="528" customWidth="1"/>
    <col min="14343" max="14343" width="13.85546875" style="528" bestFit="1" customWidth="1"/>
    <col min="14344" max="14344" width="16.42578125" style="528" customWidth="1"/>
    <col min="14345" max="14346" width="9.140625" style="528"/>
    <col min="14347" max="14347" width="11.5703125" style="528" customWidth="1"/>
    <col min="14348" max="14592" width="9.140625" style="528"/>
    <col min="14593" max="14593" width="8.140625" style="528" customWidth="1"/>
    <col min="14594" max="14594" width="22.140625" style="528" customWidth="1"/>
    <col min="14595" max="14595" width="26" style="528" customWidth="1"/>
    <col min="14596" max="14596" width="26.28515625" style="528" customWidth="1"/>
    <col min="14597" max="14597" width="22.42578125" style="528" customWidth="1"/>
    <col min="14598" max="14598" width="29.140625" style="528" customWidth="1"/>
    <col min="14599" max="14599" width="13.85546875" style="528" bestFit="1" customWidth="1"/>
    <col min="14600" max="14600" width="16.42578125" style="528" customWidth="1"/>
    <col min="14601" max="14602" width="9.140625" style="528"/>
    <col min="14603" max="14603" width="11.5703125" style="528" customWidth="1"/>
    <col min="14604" max="14848" width="9.140625" style="528"/>
    <col min="14849" max="14849" width="8.140625" style="528" customWidth="1"/>
    <col min="14850" max="14850" width="22.140625" style="528" customWidth="1"/>
    <col min="14851" max="14851" width="26" style="528" customWidth="1"/>
    <col min="14852" max="14852" width="26.28515625" style="528" customWidth="1"/>
    <col min="14853" max="14853" width="22.42578125" style="528" customWidth="1"/>
    <col min="14854" max="14854" width="29.140625" style="528" customWidth="1"/>
    <col min="14855" max="14855" width="13.85546875" style="528" bestFit="1" customWidth="1"/>
    <col min="14856" max="14856" width="16.42578125" style="528" customWidth="1"/>
    <col min="14857" max="14858" width="9.140625" style="528"/>
    <col min="14859" max="14859" width="11.5703125" style="528" customWidth="1"/>
    <col min="14860" max="15104" width="9.140625" style="528"/>
    <col min="15105" max="15105" width="8.140625" style="528" customWidth="1"/>
    <col min="15106" max="15106" width="22.140625" style="528" customWidth="1"/>
    <col min="15107" max="15107" width="26" style="528" customWidth="1"/>
    <col min="15108" max="15108" width="26.28515625" style="528" customWidth="1"/>
    <col min="15109" max="15109" width="22.42578125" style="528" customWidth="1"/>
    <col min="15110" max="15110" width="29.140625" style="528" customWidth="1"/>
    <col min="15111" max="15111" width="13.85546875" style="528" bestFit="1" customWidth="1"/>
    <col min="15112" max="15112" width="16.42578125" style="528" customWidth="1"/>
    <col min="15113" max="15114" width="9.140625" style="528"/>
    <col min="15115" max="15115" width="11.5703125" style="528" customWidth="1"/>
    <col min="15116" max="15360" width="9.140625" style="528"/>
    <col min="15361" max="15361" width="8.140625" style="528" customWidth="1"/>
    <col min="15362" max="15362" width="22.140625" style="528" customWidth="1"/>
    <col min="15363" max="15363" width="26" style="528" customWidth="1"/>
    <col min="15364" max="15364" width="26.28515625" style="528" customWidth="1"/>
    <col min="15365" max="15365" width="22.42578125" style="528" customWidth="1"/>
    <col min="15366" max="15366" width="29.140625" style="528" customWidth="1"/>
    <col min="15367" max="15367" width="13.85546875" style="528" bestFit="1" customWidth="1"/>
    <col min="15368" max="15368" width="16.42578125" style="528" customWidth="1"/>
    <col min="15369" max="15370" width="9.140625" style="528"/>
    <col min="15371" max="15371" width="11.5703125" style="528" customWidth="1"/>
    <col min="15372" max="15616" width="9.140625" style="528"/>
    <col min="15617" max="15617" width="8.140625" style="528" customWidth="1"/>
    <col min="15618" max="15618" width="22.140625" style="528" customWidth="1"/>
    <col min="15619" max="15619" width="26" style="528" customWidth="1"/>
    <col min="15620" max="15620" width="26.28515625" style="528" customWidth="1"/>
    <col min="15621" max="15621" width="22.42578125" style="528" customWidth="1"/>
    <col min="15622" max="15622" width="29.140625" style="528" customWidth="1"/>
    <col min="15623" max="15623" width="13.85546875" style="528" bestFit="1" customWidth="1"/>
    <col min="15624" max="15624" width="16.42578125" style="528" customWidth="1"/>
    <col min="15625" max="15626" width="9.140625" style="528"/>
    <col min="15627" max="15627" width="11.5703125" style="528" customWidth="1"/>
    <col min="15628" max="15872" width="9.140625" style="528"/>
    <col min="15873" max="15873" width="8.140625" style="528" customWidth="1"/>
    <col min="15874" max="15874" width="22.140625" style="528" customWidth="1"/>
    <col min="15875" max="15875" width="26" style="528" customWidth="1"/>
    <col min="15876" max="15876" width="26.28515625" style="528" customWidth="1"/>
    <col min="15877" max="15877" width="22.42578125" style="528" customWidth="1"/>
    <col min="15878" max="15878" width="29.140625" style="528" customWidth="1"/>
    <col min="15879" max="15879" width="13.85546875" style="528" bestFit="1" customWidth="1"/>
    <col min="15880" max="15880" width="16.42578125" style="528" customWidth="1"/>
    <col min="15881" max="15882" width="9.140625" style="528"/>
    <col min="15883" max="15883" width="11.5703125" style="528" customWidth="1"/>
    <col min="15884" max="16128" width="9.140625" style="528"/>
    <col min="16129" max="16129" width="8.140625" style="528" customWidth="1"/>
    <col min="16130" max="16130" width="22.140625" style="528" customWidth="1"/>
    <col min="16131" max="16131" width="26" style="528" customWidth="1"/>
    <col min="16132" max="16132" width="26.28515625" style="528" customWidth="1"/>
    <col min="16133" max="16133" width="22.42578125" style="528" customWidth="1"/>
    <col min="16134" max="16134" width="29.140625" style="528" customWidth="1"/>
    <col min="16135" max="16135" width="13.85546875" style="528" bestFit="1" customWidth="1"/>
    <col min="16136" max="16136" width="16.42578125" style="528" customWidth="1"/>
    <col min="16137" max="16138" width="9.140625" style="528"/>
    <col min="16139" max="16139" width="11.5703125" style="528" customWidth="1"/>
    <col min="16140" max="16384" width="9.140625" style="528"/>
  </cols>
  <sheetData>
    <row r="2" spans="1:9" ht="48.75" customHeight="1" x14ac:dyDescent="0.2">
      <c r="B2" s="756"/>
      <c r="C2" s="757" t="s">
        <v>554</v>
      </c>
      <c r="D2" s="757" t="s">
        <v>555</v>
      </c>
      <c r="E2" s="758" t="s">
        <v>556</v>
      </c>
      <c r="F2" s="759" t="s">
        <v>557</v>
      </c>
    </row>
    <row r="3" spans="1:9" ht="18" customHeight="1" x14ac:dyDescent="0.25">
      <c r="B3" s="760" t="s">
        <v>558</v>
      </c>
      <c r="C3" s="761">
        <v>16856.707189999997</v>
      </c>
      <c r="D3" s="762">
        <v>22552.291869999994</v>
      </c>
      <c r="E3" s="763">
        <f t="shared" ref="E3:E40" si="0">D3-C3</f>
        <v>5695.5846799999963</v>
      </c>
      <c r="F3" s="764">
        <v>0.33788239991371638</v>
      </c>
      <c r="H3" s="529"/>
      <c r="I3" s="530"/>
    </row>
    <row r="4" spans="1:9" ht="18" customHeight="1" x14ac:dyDescent="0.25">
      <c r="B4" s="760" t="s">
        <v>559</v>
      </c>
      <c r="C4" s="761">
        <v>2180.26836</v>
      </c>
      <c r="D4" s="762">
        <v>2907.1350200000002</v>
      </c>
      <c r="E4" s="763">
        <f t="shared" si="0"/>
        <v>726.86666000000014</v>
      </c>
      <c r="F4" s="764">
        <v>0.33338403351411294</v>
      </c>
      <c r="H4" s="529"/>
      <c r="I4" s="530"/>
    </row>
    <row r="5" spans="1:9" ht="18" customHeight="1" x14ac:dyDescent="0.25">
      <c r="B5" s="760" t="s">
        <v>560</v>
      </c>
      <c r="C5" s="761">
        <v>95152.896730000022</v>
      </c>
      <c r="D5" s="762">
        <v>126466.82654000002</v>
      </c>
      <c r="E5" s="763">
        <f t="shared" si="0"/>
        <v>31313.929810000001</v>
      </c>
      <c r="F5" s="764">
        <v>0.32909066235633877</v>
      </c>
      <c r="H5" s="529"/>
      <c r="I5" s="530"/>
    </row>
    <row r="6" spans="1:9" ht="18" customHeight="1" x14ac:dyDescent="0.25">
      <c r="B6" s="760" t="s">
        <v>561</v>
      </c>
      <c r="C6" s="761">
        <v>20467.562739999998</v>
      </c>
      <c r="D6" s="762">
        <v>26802.88114999999</v>
      </c>
      <c r="E6" s="763">
        <f t="shared" si="0"/>
        <v>6335.3184099999926</v>
      </c>
      <c r="F6" s="764">
        <v>0.30952969293304311</v>
      </c>
      <c r="H6" s="529"/>
      <c r="I6" s="530"/>
    </row>
    <row r="7" spans="1:9" ht="18" customHeight="1" x14ac:dyDescent="0.25">
      <c r="B7" s="760" t="s">
        <v>562</v>
      </c>
      <c r="C7" s="761">
        <v>11291.3177</v>
      </c>
      <c r="D7" s="762">
        <v>14236.703440000001</v>
      </c>
      <c r="E7" s="763">
        <f t="shared" si="0"/>
        <v>2945.3857400000015</v>
      </c>
      <c r="F7" s="764">
        <v>0.26085403123499051</v>
      </c>
      <c r="H7" s="529"/>
      <c r="I7" s="530"/>
    </row>
    <row r="8" spans="1:9" ht="18" customHeight="1" x14ac:dyDescent="0.25">
      <c r="B8" s="760" t="s">
        <v>563</v>
      </c>
      <c r="C8" s="761">
        <v>23120.76888</v>
      </c>
      <c r="D8" s="762">
        <v>29146.71616</v>
      </c>
      <c r="E8" s="765">
        <f t="shared" si="0"/>
        <v>6025.9472800000003</v>
      </c>
      <c r="F8" s="764">
        <v>0.26062919063269496</v>
      </c>
      <c r="H8" s="529"/>
      <c r="I8" s="530"/>
    </row>
    <row r="9" spans="1:9" ht="18" customHeight="1" x14ac:dyDescent="0.25">
      <c r="B9" s="760" t="s">
        <v>564</v>
      </c>
      <c r="C9" s="761">
        <v>20658.872330000002</v>
      </c>
      <c r="D9" s="762">
        <v>25812.018769999988</v>
      </c>
      <c r="E9" s="763">
        <f t="shared" si="0"/>
        <v>5153.1464399999859</v>
      </c>
      <c r="F9" s="764">
        <v>0.24943987056431882</v>
      </c>
      <c r="H9" s="529"/>
      <c r="I9" s="530"/>
    </row>
    <row r="10" spans="1:9" ht="18" customHeight="1" x14ac:dyDescent="0.25">
      <c r="B10" s="760" t="s">
        <v>565</v>
      </c>
      <c r="C10" s="761">
        <v>8108.5591000000004</v>
      </c>
      <c r="D10" s="762">
        <v>10090.768499999998</v>
      </c>
      <c r="E10" s="763">
        <f t="shared" si="0"/>
        <v>1982.2093999999979</v>
      </c>
      <c r="F10" s="764">
        <v>0.2444588952925062</v>
      </c>
      <c r="H10" s="529"/>
      <c r="I10" s="530"/>
    </row>
    <row r="11" spans="1:9" ht="18" customHeight="1" x14ac:dyDescent="0.25">
      <c r="B11" s="760" t="s">
        <v>566</v>
      </c>
      <c r="C11" s="761">
        <v>5346.6536299999998</v>
      </c>
      <c r="D11" s="762">
        <v>6558.2588900000001</v>
      </c>
      <c r="E11" s="763">
        <f t="shared" si="0"/>
        <v>1211.6052600000003</v>
      </c>
      <c r="F11" s="764">
        <v>0.22661001513202583</v>
      </c>
      <c r="H11" s="529"/>
      <c r="I11" s="530"/>
    </row>
    <row r="12" spans="1:9" ht="18" customHeight="1" x14ac:dyDescent="0.25">
      <c r="B12" s="760" t="s">
        <v>567</v>
      </c>
      <c r="C12" s="761">
        <v>16772.726480000005</v>
      </c>
      <c r="D12" s="762">
        <v>20510.042830000006</v>
      </c>
      <c r="E12" s="763">
        <f t="shared" si="0"/>
        <v>3737.316350000001</v>
      </c>
      <c r="F12" s="764">
        <v>0.22282103952845245</v>
      </c>
      <c r="G12" s="531"/>
      <c r="H12" s="529"/>
      <c r="I12" s="530"/>
    </row>
    <row r="13" spans="1:9" ht="18" customHeight="1" x14ac:dyDescent="0.25">
      <c r="B13" s="760" t="s">
        <v>568</v>
      </c>
      <c r="C13" s="761">
        <v>16018.289000000002</v>
      </c>
      <c r="D13" s="762">
        <v>19360.623230000001</v>
      </c>
      <c r="E13" s="763">
        <f t="shared" si="0"/>
        <v>3342.3342299999986</v>
      </c>
      <c r="F13" s="764">
        <v>0.20865738094749053</v>
      </c>
      <c r="H13" s="529"/>
      <c r="I13" s="530"/>
    </row>
    <row r="14" spans="1:9" ht="18" customHeight="1" x14ac:dyDescent="0.25">
      <c r="A14" s="532"/>
      <c r="B14" s="760" t="s">
        <v>569</v>
      </c>
      <c r="C14" s="761">
        <v>12752.408959999997</v>
      </c>
      <c r="D14" s="762">
        <v>15383.446720000002</v>
      </c>
      <c r="E14" s="763">
        <f t="shared" si="0"/>
        <v>2631.0377600000047</v>
      </c>
      <c r="F14" s="764">
        <v>0.20631692163046855</v>
      </c>
      <c r="H14" s="529"/>
      <c r="I14" s="530"/>
    </row>
    <row r="15" spans="1:9" ht="18" customHeight="1" x14ac:dyDescent="0.25">
      <c r="B15" s="760" t="s">
        <v>570</v>
      </c>
      <c r="C15" s="761">
        <v>11472.351349999999</v>
      </c>
      <c r="D15" s="762">
        <v>13506.852830000003</v>
      </c>
      <c r="E15" s="763">
        <f t="shared" si="0"/>
        <v>2034.5014800000044</v>
      </c>
      <c r="F15" s="764">
        <v>0.17733953728674856</v>
      </c>
      <c r="H15" s="529"/>
      <c r="I15" s="530"/>
    </row>
    <row r="16" spans="1:9" ht="18" customHeight="1" x14ac:dyDescent="0.25">
      <c r="B16" s="760" t="s">
        <v>571</v>
      </c>
      <c r="C16" s="761">
        <v>10858.468670000002</v>
      </c>
      <c r="D16" s="762">
        <v>12670.668839999998</v>
      </c>
      <c r="E16" s="763">
        <f t="shared" si="0"/>
        <v>1812.2001699999964</v>
      </c>
      <c r="F16" s="764">
        <v>0.16689279354894482</v>
      </c>
      <c r="H16" s="529"/>
      <c r="I16" s="530"/>
    </row>
    <row r="17" spans="2:9" ht="18" customHeight="1" x14ac:dyDescent="0.25">
      <c r="B17" s="760" t="s">
        <v>572</v>
      </c>
      <c r="C17" s="761">
        <v>13668.453319999997</v>
      </c>
      <c r="D17" s="762">
        <v>15889.716520000004</v>
      </c>
      <c r="E17" s="763">
        <f t="shared" si="0"/>
        <v>2221.2632000000067</v>
      </c>
      <c r="F17" s="764">
        <v>0.1625102085800596</v>
      </c>
      <c r="H17" s="529"/>
      <c r="I17" s="530"/>
    </row>
    <row r="18" spans="2:9" ht="18" customHeight="1" x14ac:dyDescent="0.25">
      <c r="B18" s="760" t="s">
        <v>573</v>
      </c>
      <c r="C18" s="761">
        <v>16634.08469</v>
      </c>
      <c r="D18" s="762">
        <v>19183.896950000002</v>
      </c>
      <c r="E18" s="763">
        <f t="shared" si="0"/>
        <v>2549.8122600000024</v>
      </c>
      <c r="F18" s="764">
        <v>0.15328840194813287</v>
      </c>
      <c r="H18" s="529"/>
      <c r="I18" s="530"/>
    </row>
    <row r="19" spans="2:9" ht="18" customHeight="1" x14ac:dyDescent="0.25">
      <c r="B19" s="760" t="s">
        <v>574</v>
      </c>
      <c r="C19" s="761">
        <v>13946.902979999999</v>
      </c>
      <c r="D19" s="762">
        <v>16065.827670000001</v>
      </c>
      <c r="E19" s="763">
        <f t="shared" si="0"/>
        <v>2118.9246900000016</v>
      </c>
      <c r="F19" s="764">
        <v>0.15192797232751687</v>
      </c>
      <c r="H19" s="529"/>
      <c r="I19" s="530"/>
    </row>
    <row r="20" spans="2:9" ht="18" customHeight="1" x14ac:dyDescent="0.25">
      <c r="B20" s="760" t="s">
        <v>575</v>
      </c>
      <c r="C20" s="761">
        <v>8091.8776000000016</v>
      </c>
      <c r="D20" s="762">
        <v>9193.6958899999972</v>
      </c>
      <c r="E20" s="763">
        <f t="shared" si="0"/>
        <v>1101.8182899999956</v>
      </c>
      <c r="F20" s="764">
        <v>0.13616348942302281</v>
      </c>
      <c r="H20" s="529"/>
      <c r="I20" s="530"/>
    </row>
    <row r="21" spans="2:9" ht="18" customHeight="1" x14ac:dyDescent="0.25">
      <c r="B21" s="760" t="s">
        <v>576</v>
      </c>
      <c r="C21" s="761">
        <v>11787.127380000002</v>
      </c>
      <c r="D21" s="762">
        <v>13328.450519999999</v>
      </c>
      <c r="E21" s="763">
        <f t="shared" si="0"/>
        <v>1541.3231399999968</v>
      </c>
      <c r="F21" s="764">
        <v>0.13076325471931871</v>
      </c>
      <c r="H21" s="529"/>
      <c r="I21" s="530"/>
    </row>
    <row r="22" spans="2:9" ht="18" customHeight="1" x14ac:dyDescent="0.25">
      <c r="B22" s="760" t="s">
        <v>577</v>
      </c>
      <c r="C22" s="761">
        <v>6942.6269299999976</v>
      </c>
      <c r="D22" s="762">
        <v>7819.8336900000004</v>
      </c>
      <c r="E22" s="763">
        <f t="shared" si="0"/>
        <v>877.20676000000276</v>
      </c>
      <c r="F22" s="764">
        <v>0.12635084224524262</v>
      </c>
      <c r="H22" s="529"/>
      <c r="I22" s="530"/>
    </row>
    <row r="23" spans="2:9" ht="18" customHeight="1" x14ac:dyDescent="0.25">
      <c r="B23" s="760" t="s">
        <v>578</v>
      </c>
      <c r="C23" s="761">
        <v>4395.8875099999996</v>
      </c>
      <c r="D23" s="762">
        <v>4929.1928599999992</v>
      </c>
      <c r="E23" s="763">
        <f t="shared" si="0"/>
        <v>533.30534999999963</v>
      </c>
      <c r="F23" s="764">
        <v>0.12131915313729214</v>
      </c>
      <c r="H23" s="529"/>
      <c r="I23" s="530"/>
    </row>
    <row r="24" spans="2:9" ht="18" customHeight="1" x14ac:dyDescent="0.25">
      <c r="B24" s="760" t="s">
        <v>579</v>
      </c>
      <c r="C24" s="761">
        <v>18154.995899999994</v>
      </c>
      <c r="D24" s="762">
        <v>20123.11039999999</v>
      </c>
      <c r="E24" s="763">
        <f t="shared" si="0"/>
        <v>1968.114499999996</v>
      </c>
      <c r="F24" s="764">
        <v>0.10840622112175735</v>
      </c>
      <c r="H24" s="529"/>
      <c r="I24" s="530"/>
    </row>
    <row r="25" spans="2:9" ht="18" customHeight="1" x14ac:dyDescent="0.25">
      <c r="B25" s="760" t="s">
        <v>580</v>
      </c>
      <c r="C25" s="761">
        <v>14418.760289999995</v>
      </c>
      <c r="D25" s="762">
        <v>15976.025299999999</v>
      </c>
      <c r="E25" s="763">
        <f t="shared" si="0"/>
        <v>1557.2650100000046</v>
      </c>
      <c r="F25" s="764">
        <v>0.108002697782557</v>
      </c>
      <c r="H25" s="529"/>
      <c r="I25" s="530"/>
    </row>
    <row r="26" spans="2:9" ht="18" customHeight="1" x14ac:dyDescent="0.25">
      <c r="B26" s="760" t="s">
        <v>581</v>
      </c>
      <c r="C26" s="761">
        <v>15004.19601</v>
      </c>
      <c r="D26" s="762">
        <v>16623.590539999997</v>
      </c>
      <c r="E26" s="763">
        <f t="shared" si="0"/>
        <v>1619.3945299999978</v>
      </c>
      <c r="F26" s="764">
        <v>0.10792944379830161</v>
      </c>
      <c r="H26" s="529"/>
      <c r="I26" s="530"/>
    </row>
    <row r="27" spans="2:9" ht="18" customHeight="1" x14ac:dyDescent="0.25">
      <c r="B27" s="760" t="s">
        <v>582</v>
      </c>
      <c r="C27" s="761">
        <v>6326.3187499999995</v>
      </c>
      <c r="D27" s="762">
        <v>6982.1851100000003</v>
      </c>
      <c r="E27" s="763">
        <f t="shared" si="0"/>
        <v>655.8663600000009</v>
      </c>
      <c r="F27" s="764">
        <v>0.10367267061907071</v>
      </c>
      <c r="H27" s="529"/>
      <c r="I27" s="530"/>
    </row>
    <row r="28" spans="2:9" ht="18" customHeight="1" x14ac:dyDescent="0.25">
      <c r="B28" s="760" t="s">
        <v>583</v>
      </c>
      <c r="C28" s="761">
        <v>2301.31106</v>
      </c>
      <c r="D28" s="762">
        <v>2499.1734500000002</v>
      </c>
      <c r="E28" s="763">
        <f t="shared" si="0"/>
        <v>197.86239000000023</v>
      </c>
      <c r="F28" s="764">
        <v>8.597811631774821E-2</v>
      </c>
      <c r="H28" s="529"/>
      <c r="I28" s="530"/>
    </row>
    <row r="29" spans="2:9" ht="18" customHeight="1" x14ac:dyDescent="0.25">
      <c r="B29" s="760" t="s">
        <v>584</v>
      </c>
      <c r="C29" s="761">
        <v>43426.789539999983</v>
      </c>
      <c r="D29" s="762">
        <v>46977.211819999982</v>
      </c>
      <c r="E29" s="763">
        <f t="shared" si="0"/>
        <v>3550.4222799999989</v>
      </c>
      <c r="F29" s="764">
        <v>8.1756499101314883E-2</v>
      </c>
      <c r="H29" s="529"/>
      <c r="I29" s="530"/>
    </row>
    <row r="30" spans="2:9" ht="18" customHeight="1" x14ac:dyDescent="0.25">
      <c r="B30" s="760" t="s">
        <v>585</v>
      </c>
      <c r="C30" s="761">
        <v>10883.871050000002</v>
      </c>
      <c r="D30" s="762">
        <v>11767.688890000001</v>
      </c>
      <c r="E30" s="763">
        <f t="shared" si="0"/>
        <v>883.81783999999971</v>
      </c>
      <c r="F30" s="764">
        <v>8.1204365242824039E-2</v>
      </c>
      <c r="H30" s="529"/>
      <c r="I30" s="530"/>
    </row>
    <row r="31" spans="2:9" ht="18" customHeight="1" x14ac:dyDescent="0.25">
      <c r="B31" s="760" t="s">
        <v>586</v>
      </c>
      <c r="C31" s="761">
        <v>8761.6991100000014</v>
      </c>
      <c r="D31" s="762">
        <v>9452.0207699999992</v>
      </c>
      <c r="E31" s="763">
        <f t="shared" si="0"/>
        <v>690.32165999999779</v>
      </c>
      <c r="F31" s="764">
        <v>7.8788560453087575E-2</v>
      </c>
      <c r="H31" s="529"/>
      <c r="I31" s="530"/>
    </row>
    <row r="32" spans="2:9" ht="18" customHeight="1" x14ac:dyDescent="0.25">
      <c r="B32" s="760" t="s">
        <v>587</v>
      </c>
      <c r="C32" s="761">
        <v>7752.5856399999984</v>
      </c>
      <c r="D32" s="762">
        <v>8363.3096100000002</v>
      </c>
      <c r="E32" s="763">
        <f t="shared" si="0"/>
        <v>610.72397000000183</v>
      </c>
      <c r="F32" s="764">
        <v>7.8776810519696649E-2</v>
      </c>
      <c r="H32" s="529"/>
      <c r="I32" s="530"/>
    </row>
    <row r="33" spans="2:9" ht="18" customHeight="1" x14ac:dyDescent="0.25">
      <c r="B33" s="760" t="s">
        <v>588</v>
      </c>
      <c r="C33" s="761">
        <v>14568.89545</v>
      </c>
      <c r="D33" s="762">
        <v>15687.75102</v>
      </c>
      <c r="E33" s="763">
        <f t="shared" si="0"/>
        <v>1118.8555699999997</v>
      </c>
      <c r="F33" s="764">
        <v>7.6797556399514022E-2</v>
      </c>
      <c r="H33" s="529"/>
      <c r="I33" s="530"/>
    </row>
    <row r="34" spans="2:9" ht="18" customHeight="1" x14ac:dyDescent="0.25">
      <c r="B34" s="760" t="s">
        <v>589</v>
      </c>
      <c r="C34" s="761">
        <v>9069.2155700000021</v>
      </c>
      <c r="D34" s="762">
        <v>9613.4938500000007</v>
      </c>
      <c r="E34" s="763">
        <f t="shared" si="0"/>
        <v>544.27827999999863</v>
      </c>
      <c r="F34" s="764">
        <v>6.0013821018921831E-2</v>
      </c>
      <c r="H34" s="529"/>
      <c r="I34" s="530"/>
    </row>
    <row r="35" spans="2:9" ht="18" customHeight="1" x14ac:dyDescent="0.25">
      <c r="B35" s="760" t="s">
        <v>590</v>
      </c>
      <c r="C35" s="761">
        <v>13727.156799999999</v>
      </c>
      <c r="D35" s="762">
        <v>14343.033819999999</v>
      </c>
      <c r="E35" s="763">
        <f t="shared" si="0"/>
        <v>615.8770199999999</v>
      </c>
      <c r="F35" s="764">
        <v>4.486559226889586E-2</v>
      </c>
      <c r="H35" s="529"/>
      <c r="I35" s="530"/>
    </row>
    <row r="36" spans="2:9" ht="18" customHeight="1" x14ac:dyDescent="0.25">
      <c r="B36" s="760" t="s">
        <v>591</v>
      </c>
      <c r="C36" s="761">
        <v>7896.51325</v>
      </c>
      <c r="D36" s="762">
        <v>8210.0844699999998</v>
      </c>
      <c r="E36" s="763">
        <f t="shared" si="0"/>
        <v>313.57121999999981</v>
      </c>
      <c r="F36" s="764">
        <v>3.971008596737291E-2</v>
      </c>
      <c r="H36" s="529"/>
      <c r="I36" s="530"/>
    </row>
    <row r="37" spans="2:9" ht="18" customHeight="1" x14ac:dyDescent="0.25">
      <c r="B37" s="760" t="s">
        <v>592</v>
      </c>
      <c r="C37" s="761">
        <v>12270.96458</v>
      </c>
      <c r="D37" s="762">
        <v>12561.880480000002</v>
      </c>
      <c r="E37" s="763">
        <f t="shared" si="0"/>
        <v>290.91590000000178</v>
      </c>
      <c r="F37" s="764">
        <v>2.3707663574724647E-2</v>
      </c>
      <c r="H37" s="529"/>
      <c r="I37" s="530"/>
    </row>
    <row r="38" spans="2:9" ht="18" customHeight="1" x14ac:dyDescent="0.25">
      <c r="B38" s="760" t="s">
        <v>593</v>
      </c>
      <c r="C38" s="761">
        <v>20707.51557</v>
      </c>
      <c r="D38" s="762">
        <v>18589.62991</v>
      </c>
      <c r="E38" s="763">
        <f t="shared" si="0"/>
        <v>-2117.8856599999999</v>
      </c>
      <c r="F38" s="766">
        <v>-0.10227618339055056</v>
      </c>
      <c r="H38" s="529"/>
      <c r="I38" s="530"/>
    </row>
    <row r="39" spans="2:9" ht="18" customHeight="1" thickBot="1" x14ac:dyDescent="0.25">
      <c r="B39" s="767" t="s">
        <v>594</v>
      </c>
      <c r="C39" s="768">
        <f>SUM(C3:C38)</f>
        <v>551795.60009999992</v>
      </c>
      <c r="D39" s="768">
        <f>SUM(D3:D38)</f>
        <v>650186.03833000013</v>
      </c>
      <c r="E39" s="768">
        <f t="shared" si="0"/>
        <v>98390.438230000203</v>
      </c>
      <c r="F39" s="769">
        <v>0.17830957371202172</v>
      </c>
      <c r="H39" s="529"/>
      <c r="I39" s="530"/>
    </row>
    <row r="40" spans="2:9" ht="18" customHeight="1" thickTop="1" thickBot="1" x14ac:dyDescent="0.3">
      <c r="B40" s="770" t="s">
        <v>595</v>
      </c>
      <c r="C40" s="771">
        <v>11964.61507</v>
      </c>
      <c r="D40" s="762">
        <v>11389.59294</v>
      </c>
      <c r="E40" s="768">
        <f t="shared" si="0"/>
        <v>-575.02212999999938</v>
      </c>
      <c r="F40" s="772">
        <v>-4.8060228150741402E-2</v>
      </c>
      <c r="H40" s="529"/>
      <c r="I40" s="530"/>
    </row>
    <row r="41" spans="2:9" ht="18" customHeight="1" thickTop="1" thickBot="1" x14ac:dyDescent="0.25">
      <c r="B41" s="773" t="s">
        <v>596</v>
      </c>
      <c r="C41" s="774">
        <f>SUM(C39:C40)</f>
        <v>563760.21516999998</v>
      </c>
      <c r="D41" s="774">
        <f>SUM(D39:D40)</f>
        <v>661575.63127000013</v>
      </c>
      <c r="E41" s="774">
        <f>SUM(E39:E40)</f>
        <v>97815.416100000206</v>
      </c>
      <c r="F41" s="775">
        <v>0.17350535470209505</v>
      </c>
      <c r="H41" s="529"/>
      <c r="I41" s="530"/>
    </row>
  </sheetData>
  <conditionalFormatting sqref="E3:E38">
    <cfRule type="cellIs" dxfId="3" priority="3" stopIfTrue="1" operator="lessThan">
      <formula>0</formula>
    </cfRule>
  </conditionalFormatting>
  <conditionalFormatting sqref="E40">
    <cfRule type="cellIs" dxfId="2" priority="2" stopIfTrue="1" operator="lessThan">
      <formula>0</formula>
    </cfRule>
  </conditionalFormatting>
  <conditionalFormatting sqref="E39">
    <cfRule type="cellIs" dxfId="1" priority="1" stopIfTrue="1" operator="lessThan">
      <formula>0</formula>
    </cfRule>
  </conditionalFormatting>
  <pageMargins left="0.78740157480314965" right="0.59055118110236227" top="0.55118110236220474" bottom="0.74803149606299213" header="0.51181102362204722" footer="0.51181102362204722"/>
  <pageSetup paperSize="9" scale="65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F20"/>
  <sheetViews>
    <sheetView zoomScale="75" workbookViewId="0">
      <selection sqref="A1:C16"/>
    </sheetView>
  </sheetViews>
  <sheetFormatPr defaultRowHeight="12.75" x14ac:dyDescent="0.2"/>
  <cols>
    <col min="1" max="1" width="44.28515625" style="533" customWidth="1"/>
    <col min="2" max="2" width="29.7109375" style="533" customWidth="1"/>
    <col min="3" max="3" width="18" style="533" customWidth="1"/>
    <col min="4" max="4" width="12.7109375" style="533" bestFit="1" customWidth="1"/>
    <col min="5" max="256" width="9.140625" style="533"/>
    <col min="257" max="257" width="44.28515625" style="533" customWidth="1"/>
    <col min="258" max="258" width="29.7109375" style="533" customWidth="1"/>
    <col min="259" max="259" width="18" style="533" customWidth="1"/>
    <col min="260" max="260" width="12.7109375" style="533" bestFit="1" customWidth="1"/>
    <col min="261" max="512" width="9.140625" style="533"/>
    <col min="513" max="513" width="44.28515625" style="533" customWidth="1"/>
    <col min="514" max="514" width="29.7109375" style="533" customWidth="1"/>
    <col min="515" max="515" width="18" style="533" customWidth="1"/>
    <col min="516" max="516" width="12.7109375" style="533" bestFit="1" customWidth="1"/>
    <col min="517" max="768" width="9.140625" style="533"/>
    <col min="769" max="769" width="44.28515625" style="533" customWidth="1"/>
    <col min="770" max="770" width="29.7109375" style="533" customWidth="1"/>
    <col min="771" max="771" width="18" style="533" customWidth="1"/>
    <col min="772" max="772" width="12.7109375" style="533" bestFit="1" customWidth="1"/>
    <col min="773" max="1024" width="9.140625" style="533"/>
    <col min="1025" max="1025" width="44.28515625" style="533" customWidth="1"/>
    <col min="1026" max="1026" width="29.7109375" style="533" customWidth="1"/>
    <col min="1027" max="1027" width="18" style="533" customWidth="1"/>
    <col min="1028" max="1028" width="12.7109375" style="533" bestFit="1" customWidth="1"/>
    <col min="1029" max="1280" width="9.140625" style="533"/>
    <col min="1281" max="1281" width="44.28515625" style="533" customWidth="1"/>
    <col min="1282" max="1282" width="29.7109375" style="533" customWidth="1"/>
    <col min="1283" max="1283" width="18" style="533" customWidth="1"/>
    <col min="1284" max="1284" width="12.7109375" style="533" bestFit="1" customWidth="1"/>
    <col min="1285" max="1536" width="9.140625" style="533"/>
    <col min="1537" max="1537" width="44.28515625" style="533" customWidth="1"/>
    <col min="1538" max="1538" width="29.7109375" style="533" customWidth="1"/>
    <col min="1539" max="1539" width="18" style="533" customWidth="1"/>
    <col min="1540" max="1540" width="12.7109375" style="533" bestFit="1" customWidth="1"/>
    <col min="1541" max="1792" width="9.140625" style="533"/>
    <col min="1793" max="1793" width="44.28515625" style="533" customWidth="1"/>
    <col min="1794" max="1794" width="29.7109375" style="533" customWidth="1"/>
    <col min="1795" max="1795" width="18" style="533" customWidth="1"/>
    <col min="1796" max="1796" width="12.7109375" style="533" bestFit="1" customWidth="1"/>
    <col min="1797" max="2048" width="9.140625" style="533"/>
    <col min="2049" max="2049" width="44.28515625" style="533" customWidth="1"/>
    <col min="2050" max="2050" width="29.7109375" style="533" customWidth="1"/>
    <col min="2051" max="2051" width="18" style="533" customWidth="1"/>
    <col min="2052" max="2052" width="12.7109375" style="533" bestFit="1" customWidth="1"/>
    <col min="2053" max="2304" width="9.140625" style="533"/>
    <col min="2305" max="2305" width="44.28515625" style="533" customWidth="1"/>
    <col min="2306" max="2306" width="29.7109375" style="533" customWidth="1"/>
    <col min="2307" max="2307" width="18" style="533" customWidth="1"/>
    <col min="2308" max="2308" width="12.7109375" style="533" bestFit="1" customWidth="1"/>
    <col min="2309" max="2560" width="9.140625" style="533"/>
    <col min="2561" max="2561" width="44.28515625" style="533" customWidth="1"/>
    <col min="2562" max="2562" width="29.7109375" style="533" customWidth="1"/>
    <col min="2563" max="2563" width="18" style="533" customWidth="1"/>
    <col min="2564" max="2564" width="12.7109375" style="533" bestFit="1" customWidth="1"/>
    <col min="2565" max="2816" width="9.140625" style="533"/>
    <col min="2817" max="2817" width="44.28515625" style="533" customWidth="1"/>
    <col min="2818" max="2818" width="29.7109375" style="533" customWidth="1"/>
    <col min="2819" max="2819" width="18" style="533" customWidth="1"/>
    <col min="2820" max="2820" width="12.7109375" style="533" bestFit="1" customWidth="1"/>
    <col min="2821" max="3072" width="9.140625" style="533"/>
    <col min="3073" max="3073" width="44.28515625" style="533" customWidth="1"/>
    <col min="3074" max="3074" width="29.7109375" style="533" customWidth="1"/>
    <col min="3075" max="3075" width="18" style="533" customWidth="1"/>
    <col min="3076" max="3076" width="12.7109375" style="533" bestFit="1" customWidth="1"/>
    <col min="3077" max="3328" width="9.140625" style="533"/>
    <col min="3329" max="3329" width="44.28515625" style="533" customWidth="1"/>
    <col min="3330" max="3330" width="29.7109375" style="533" customWidth="1"/>
    <col min="3331" max="3331" width="18" style="533" customWidth="1"/>
    <col min="3332" max="3332" width="12.7109375" style="533" bestFit="1" customWidth="1"/>
    <col min="3333" max="3584" width="9.140625" style="533"/>
    <col min="3585" max="3585" width="44.28515625" style="533" customWidth="1"/>
    <col min="3586" max="3586" width="29.7109375" style="533" customWidth="1"/>
    <col min="3587" max="3587" width="18" style="533" customWidth="1"/>
    <col min="3588" max="3588" width="12.7109375" style="533" bestFit="1" customWidth="1"/>
    <col min="3589" max="3840" width="9.140625" style="533"/>
    <col min="3841" max="3841" width="44.28515625" style="533" customWidth="1"/>
    <col min="3842" max="3842" width="29.7109375" style="533" customWidth="1"/>
    <col min="3843" max="3843" width="18" style="533" customWidth="1"/>
    <col min="3844" max="3844" width="12.7109375" style="533" bestFit="1" customWidth="1"/>
    <col min="3845" max="4096" width="9.140625" style="533"/>
    <col min="4097" max="4097" width="44.28515625" style="533" customWidth="1"/>
    <col min="4098" max="4098" width="29.7109375" style="533" customWidth="1"/>
    <col min="4099" max="4099" width="18" style="533" customWidth="1"/>
    <col min="4100" max="4100" width="12.7109375" style="533" bestFit="1" customWidth="1"/>
    <col min="4101" max="4352" width="9.140625" style="533"/>
    <col min="4353" max="4353" width="44.28515625" style="533" customWidth="1"/>
    <col min="4354" max="4354" width="29.7109375" style="533" customWidth="1"/>
    <col min="4355" max="4355" width="18" style="533" customWidth="1"/>
    <col min="4356" max="4356" width="12.7109375" style="533" bestFit="1" customWidth="1"/>
    <col min="4357" max="4608" width="9.140625" style="533"/>
    <col min="4609" max="4609" width="44.28515625" style="533" customWidth="1"/>
    <col min="4610" max="4610" width="29.7109375" style="533" customWidth="1"/>
    <col min="4611" max="4611" width="18" style="533" customWidth="1"/>
    <col min="4612" max="4612" width="12.7109375" style="533" bestFit="1" customWidth="1"/>
    <col min="4613" max="4864" width="9.140625" style="533"/>
    <col min="4865" max="4865" width="44.28515625" style="533" customWidth="1"/>
    <col min="4866" max="4866" width="29.7109375" style="533" customWidth="1"/>
    <col min="4867" max="4867" width="18" style="533" customWidth="1"/>
    <col min="4868" max="4868" width="12.7109375" style="533" bestFit="1" customWidth="1"/>
    <col min="4869" max="5120" width="9.140625" style="533"/>
    <col min="5121" max="5121" width="44.28515625" style="533" customWidth="1"/>
    <col min="5122" max="5122" width="29.7109375" style="533" customWidth="1"/>
    <col min="5123" max="5123" width="18" style="533" customWidth="1"/>
    <col min="5124" max="5124" width="12.7109375" style="533" bestFit="1" customWidth="1"/>
    <col min="5125" max="5376" width="9.140625" style="533"/>
    <col min="5377" max="5377" width="44.28515625" style="533" customWidth="1"/>
    <col min="5378" max="5378" width="29.7109375" style="533" customWidth="1"/>
    <col min="5379" max="5379" width="18" style="533" customWidth="1"/>
    <col min="5380" max="5380" width="12.7109375" style="533" bestFit="1" customWidth="1"/>
    <col min="5381" max="5632" width="9.140625" style="533"/>
    <col min="5633" max="5633" width="44.28515625" style="533" customWidth="1"/>
    <col min="5634" max="5634" width="29.7109375" style="533" customWidth="1"/>
    <col min="5635" max="5635" width="18" style="533" customWidth="1"/>
    <col min="5636" max="5636" width="12.7109375" style="533" bestFit="1" customWidth="1"/>
    <col min="5637" max="5888" width="9.140625" style="533"/>
    <col min="5889" max="5889" width="44.28515625" style="533" customWidth="1"/>
    <col min="5890" max="5890" width="29.7109375" style="533" customWidth="1"/>
    <col min="5891" max="5891" width="18" style="533" customWidth="1"/>
    <col min="5892" max="5892" width="12.7109375" style="533" bestFit="1" customWidth="1"/>
    <col min="5893" max="6144" width="9.140625" style="533"/>
    <col min="6145" max="6145" width="44.28515625" style="533" customWidth="1"/>
    <col min="6146" max="6146" width="29.7109375" style="533" customWidth="1"/>
    <col min="6147" max="6147" width="18" style="533" customWidth="1"/>
    <col min="6148" max="6148" width="12.7109375" style="533" bestFit="1" customWidth="1"/>
    <col min="6149" max="6400" width="9.140625" style="533"/>
    <col min="6401" max="6401" width="44.28515625" style="533" customWidth="1"/>
    <col min="6402" max="6402" width="29.7109375" style="533" customWidth="1"/>
    <col min="6403" max="6403" width="18" style="533" customWidth="1"/>
    <col min="6404" max="6404" width="12.7109375" style="533" bestFit="1" customWidth="1"/>
    <col min="6405" max="6656" width="9.140625" style="533"/>
    <col min="6657" max="6657" width="44.28515625" style="533" customWidth="1"/>
    <col min="6658" max="6658" width="29.7109375" style="533" customWidth="1"/>
    <col min="6659" max="6659" width="18" style="533" customWidth="1"/>
    <col min="6660" max="6660" width="12.7109375" style="533" bestFit="1" customWidth="1"/>
    <col min="6661" max="6912" width="9.140625" style="533"/>
    <col min="6913" max="6913" width="44.28515625" style="533" customWidth="1"/>
    <col min="6914" max="6914" width="29.7109375" style="533" customWidth="1"/>
    <col min="6915" max="6915" width="18" style="533" customWidth="1"/>
    <col min="6916" max="6916" width="12.7109375" style="533" bestFit="1" customWidth="1"/>
    <col min="6917" max="7168" width="9.140625" style="533"/>
    <col min="7169" max="7169" width="44.28515625" style="533" customWidth="1"/>
    <col min="7170" max="7170" width="29.7109375" style="533" customWidth="1"/>
    <col min="7171" max="7171" width="18" style="533" customWidth="1"/>
    <col min="7172" max="7172" width="12.7109375" style="533" bestFit="1" customWidth="1"/>
    <col min="7173" max="7424" width="9.140625" style="533"/>
    <col min="7425" max="7425" width="44.28515625" style="533" customWidth="1"/>
    <col min="7426" max="7426" width="29.7109375" style="533" customWidth="1"/>
    <col min="7427" max="7427" width="18" style="533" customWidth="1"/>
    <col min="7428" max="7428" width="12.7109375" style="533" bestFit="1" customWidth="1"/>
    <col min="7429" max="7680" width="9.140625" style="533"/>
    <col min="7681" max="7681" width="44.28515625" style="533" customWidth="1"/>
    <col min="7682" max="7682" width="29.7109375" style="533" customWidth="1"/>
    <col min="7683" max="7683" width="18" style="533" customWidth="1"/>
    <col min="7684" max="7684" width="12.7109375" style="533" bestFit="1" customWidth="1"/>
    <col min="7685" max="7936" width="9.140625" style="533"/>
    <col min="7937" max="7937" width="44.28515625" style="533" customWidth="1"/>
    <col min="7938" max="7938" width="29.7109375" style="533" customWidth="1"/>
    <col min="7939" max="7939" width="18" style="533" customWidth="1"/>
    <col min="7940" max="7940" width="12.7109375" style="533" bestFit="1" customWidth="1"/>
    <col min="7941" max="8192" width="9.140625" style="533"/>
    <col min="8193" max="8193" width="44.28515625" style="533" customWidth="1"/>
    <col min="8194" max="8194" width="29.7109375" style="533" customWidth="1"/>
    <col min="8195" max="8195" width="18" style="533" customWidth="1"/>
    <col min="8196" max="8196" width="12.7109375" style="533" bestFit="1" customWidth="1"/>
    <col min="8197" max="8448" width="9.140625" style="533"/>
    <col min="8449" max="8449" width="44.28515625" style="533" customWidth="1"/>
    <col min="8450" max="8450" width="29.7109375" style="533" customWidth="1"/>
    <col min="8451" max="8451" width="18" style="533" customWidth="1"/>
    <col min="8452" max="8452" width="12.7109375" style="533" bestFit="1" customWidth="1"/>
    <col min="8453" max="8704" width="9.140625" style="533"/>
    <col min="8705" max="8705" width="44.28515625" style="533" customWidth="1"/>
    <col min="8706" max="8706" width="29.7109375" style="533" customWidth="1"/>
    <col min="8707" max="8707" width="18" style="533" customWidth="1"/>
    <col min="8708" max="8708" width="12.7109375" style="533" bestFit="1" customWidth="1"/>
    <col min="8709" max="8960" width="9.140625" style="533"/>
    <col min="8961" max="8961" width="44.28515625" style="533" customWidth="1"/>
    <col min="8962" max="8962" width="29.7109375" style="533" customWidth="1"/>
    <col min="8963" max="8963" width="18" style="533" customWidth="1"/>
    <col min="8964" max="8964" width="12.7109375" style="533" bestFit="1" customWidth="1"/>
    <col min="8965" max="9216" width="9.140625" style="533"/>
    <col min="9217" max="9217" width="44.28515625" style="533" customWidth="1"/>
    <col min="9218" max="9218" width="29.7109375" style="533" customWidth="1"/>
    <col min="9219" max="9219" width="18" style="533" customWidth="1"/>
    <col min="9220" max="9220" width="12.7109375" style="533" bestFit="1" customWidth="1"/>
    <col min="9221" max="9472" width="9.140625" style="533"/>
    <col min="9473" max="9473" width="44.28515625" style="533" customWidth="1"/>
    <col min="9474" max="9474" width="29.7109375" style="533" customWidth="1"/>
    <col min="9475" max="9475" width="18" style="533" customWidth="1"/>
    <col min="9476" max="9476" width="12.7109375" style="533" bestFit="1" customWidth="1"/>
    <col min="9477" max="9728" width="9.140625" style="533"/>
    <col min="9729" max="9729" width="44.28515625" style="533" customWidth="1"/>
    <col min="9730" max="9730" width="29.7109375" style="533" customWidth="1"/>
    <col min="9731" max="9731" width="18" style="533" customWidth="1"/>
    <col min="9732" max="9732" width="12.7109375" style="533" bestFit="1" customWidth="1"/>
    <col min="9733" max="9984" width="9.140625" style="533"/>
    <col min="9985" max="9985" width="44.28515625" style="533" customWidth="1"/>
    <col min="9986" max="9986" width="29.7109375" style="533" customWidth="1"/>
    <col min="9987" max="9987" width="18" style="533" customWidth="1"/>
    <col min="9988" max="9988" width="12.7109375" style="533" bestFit="1" customWidth="1"/>
    <col min="9989" max="10240" width="9.140625" style="533"/>
    <col min="10241" max="10241" width="44.28515625" style="533" customWidth="1"/>
    <col min="10242" max="10242" width="29.7109375" style="533" customWidth="1"/>
    <col min="10243" max="10243" width="18" style="533" customWidth="1"/>
    <col min="10244" max="10244" width="12.7109375" style="533" bestFit="1" customWidth="1"/>
    <col min="10245" max="10496" width="9.140625" style="533"/>
    <col min="10497" max="10497" width="44.28515625" style="533" customWidth="1"/>
    <col min="10498" max="10498" width="29.7109375" style="533" customWidth="1"/>
    <col min="10499" max="10499" width="18" style="533" customWidth="1"/>
    <col min="10500" max="10500" width="12.7109375" style="533" bestFit="1" customWidth="1"/>
    <col min="10501" max="10752" width="9.140625" style="533"/>
    <col min="10753" max="10753" width="44.28515625" style="533" customWidth="1"/>
    <col min="10754" max="10754" width="29.7109375" style="533" customWidth="1"/>
    <col min="10755" max="10755" width="18" style="533" customWidth="1"/>
    <col min="10756" max="10756" width="12.7109375" style="533" bestFit="1" customWidth="1"/>
    <col min="10757" max="11008" width="9.140625" style="533"/>
    <col min="11009" max="11009" width="44.28515625" style="533" customWidth="1"/>
    <col min="11010" max="11010" width="29.7109375" style="533" customWidth="1"/>
    <col min="11011" max="11011" width="18" style="533" customWidth="1"/>
    <col min="11012" max="11012" width="12.7109375" style="533" bestFit="1" customWidth="1"/>
    <col min="11013" max="11264" width="9.140625" style="533"/>
    <col min="11265" max="11265" width="44.28515625" style="533" customWidth="1"/>
    <col min="11266" max="11266" width="29.7109375" style="533" customWidth="1"/>
    <col min="11267" max="11267" width="18" style="533" customWidth="1"/>
    <col min="11268" max="11268" width="12.7109375" style="533" bestFit="1" customWidth="1"/>
    <col min="11269" max="11520" width="9.140625" style="533"/>
    <col min="11521" max="11521" width="44.28515625" style="533" customWidth="1"/>
    <col min="11522" max="11522" width="29.7109375" style="533" customWidth="1"/>
    <col min="11523" max="11523" width="18" style="533" customWidth="1"/>
    <col min="11524" max="11524" width="12.7109375" style="533" bestFit="1" customWidth="1"/>
    <col min="11525" max="11776" width="9.140625" style="533"/>
    <col min="11777" max="11777" width="44.28515625" style="533" customWidth="1"/>
    <col min="11778" max="11778" width="29.7109375" style="533" customWidth="1"/>
    <col min="11779" max="11779" width="18" style="533" customWidth="1"/>
    <col min="11780" max="11780" width="12.7109375" style="533" bestFit="1" customWidth="1"/>
    <col min="11781" max="12032" width="9.140625" style="533"/>
    <col min="12033" max="12033" width="44.28515625" style="533" customWidth="1"/>
    <col min="12034" max="12034" width="29.7109375" style="533" customWidth="1"/>
    <col min="12035" max="12035" width="18" style="533" customWidth="1"/>
    <col min="12036" max="12036" width="12.7109375" style="533" bestFit="1" customWidth="1"/>
    <col min="12037" max="12288" width="9.140625" style="533"/>
    <col min="12289" max="12289" width="44.28515625" style="533" customWidth="1"/>
    <col min="12290" max="12290" width="29.7109375" style="533" customWidth="1"/>
    <col min="12291" max="12291" width="18" style="533" customWidth="1"/>
    <col min="12292" max="12292" width="12.7109375" style="533" bestFit="1" customWidth="1"/>
    <col min="12293" max="12544" width="9.140625" style="533"/>
    <col min="12545" max="12545" width="44.28515625" style="533" customWidth="1"/>
    <col min="12546" max="12546" width="29.7109375" style="533" customWidth="1"/>
    <col min="12547" max="12547" width="18" style="533" customWidth="1"/>
    <col min="12548" max="12548" width="12.7109375" style="533" bestFit="1" customWidth="1"/>
    <col min="12549" max="12800" width="9.140625" style="533"/>
    <col min="12801" max="12801" width="44.28515625" style="533" customWidth="1"/>
    <col min="12802" max="12802" width="29.7109375" style="533" customWidth="1"/>
    <col min="12803" max="12803" width="18" style="533" customWidth="1"/>
    <col min="12804" max="12804" width="12.7109375" style="533" bestFit="1" customWidth="1"/>
    <col min="12805" max="13056" width="9.140625" style="533"/>
    <col min="13057" max="13057" width="44.28515625" style="533" customWidth="1"/>
    <col min="13058" max="13058" width="29.7109375" style="533" customWidth="1"/>
    <col min="13059" max="13059" width="18" style="533" customWidth="1"/>
    <col min="13060" max="13060" width="12.7109375" style="533" bestFit="1" customWidth="1"/>
    <col min="13061" max="13312" width="9.140625" style="533"/>
    <col min="13313" max="13313" width="44.28515625" style="533" customWidth="1"/>
    <col min="13314" max="13314" width="29.7109375" style="533" customWidth="1"/>
    <col min="13315" max="13315" width="18" style="533" customWidth="1"/>
    <col min="13316" max="13316" width="12.7109375" style="533" bestFit="1" customWidth="1"/>
    <col min="13317" max="13568" width="9.140625" style="533"/>
    <col min="13569" max="13569" width="44.28515625" style="533" customWidth="1"/>
    <col min="13570" max="13570" width="29.7109375" style="533" customWidth="1"/>
    <col min="13571" max="13571" width="18" style="533" customWidth="1"/>
    <col min="13572" max="13572" width="12.7109375" style="533" bestFit="1" customWidth="1"/>
    <col min="13573" max="13824" width="9.140625" style="533"/>
    <col min="13825" max="13825" width="44.28515625" style="533" customWidth="1"/>
    <col min="13826" max="13826" width="29.7109375" style="533" customWidth="1"/>
    <col min="13827" max="13827" width="18" style="533" customWidth="1"/>
    <col min="13828" max="13828" width="12.7109375" style="533" bestFit="1" customWidth="1"/>
    <col min="13829" max="14080" width="9.140625" style="533"/>
    <col min="14081" max="14081" width="44.28515625" style="533" customWidth="1"/>
    <col min="14082" max="14082" width="29.7109375" style="533" customWidth="1"/>
    <col min="14083" max="14083" width="18" style="533" customWidth="1"/>
    <col min="14084" max="14084" width="12.7109375" style="533" bestFit="1" customWidth="1"/>
    <col min="14085" max="14336" width="9.140625" style="533"/>
    <col min="14337" max="14337" width="44.28515625" style="533" customWidth="1"/>
    <col min="14338" max="14338" width="29.7109375" style="533" customWidth="1"/>
    <col min="14339" max="14339" width="18" style="533" customWidth="1"/>
    <col min="14340" max="14340" width="12.7109375" style="533" bestFit="1" customWidth="1"/>
    <col min="14341" max="14592" width="9.140625" style="533"/>
    <col min="14593" max="14593" width="44.28515625" style="533" customWidth="1"/>
    <col min="14594" max="14594" width="29.7109375" style="533" customWidth="1"/>
    <col min="14595" max="14595" width="18" style="533" customWidth="1"/>
    <col min="14596" max="14596" width="12.7109375" style="533" bestFit="1" customWidth="1"/>
    <col min="14597" max="14848" width="9.140625" style="533"/>
    <col min="14849" max="14849" width="44.28515625" style="533" customWidth="1"/>
    <col min="14850" max="14850" width="29.7109375" style="533" customWidth="1"/>
    <col min="14851" max="14851" width="18" style="533" customWidth="1"/>
    <col min="14852" max="14852" width="12.7109375" style="533" bestFit="1" customWidth="1"/>
    <col min="14853" max="15104" width="9.140625" style="533"/>
    <col min="15105" max="15105" width="44.28515625" style="533" customWidth="1"/>
    <col min="15106" max="15106" width="29.7109375" style="533" customWidth="1"/>
    <col min="15107" max="15107" width="18" style="533" customWidth="1"/>
    <col min="15108" max="15108" width="12.7109375" style="533" bestFit="1" customWidth="1"/>
    <col min="15109" max="15360" width="9.140625" style="533"/>
    <col min="15361" max="15361" width="44.28515625" style="533" customWidth="1"/>
    <col min="15362" max="15362" width="29.7109375" style="533" customWidth="1"/>
    <col min="15363" max="15363" width="18" style="533" customWidth="1"/>
    <col min="15364" max="15364" width="12.7109375" style="533" bestFit="1" customWidth="1"/>
    <col min="15365" max="15616" width="9.140625" style="533"/>
    <col min="15617" max="15617" width="44.28515625" style="533" customWidth="1"/>
    <col min="15618" max="15618" width="29.7109375" style="533" customWidth="1"/>
    <col min="15619" max="15619" width="18" style="533" customWidth="1"/>
    <col min="15620" max="15620" width="12.7109375" style="533" bestFit="1" customWidth="1"/>
    <col min="15621" max="15872" width="9.140625" style="533"/>
    <col min="15873" max="15873" width="44.28515625" style="533" customWidth="1"/>
    <col min="15874" max="15874" width="29.7109375" style="533" customWidth="1"/>
    <col min="15875" max="15875" width="18" style="533" customWidth="1"/>
    <col min="15876" max="15876" width="12.7109375" style="533" bestFit="1" customWidth="1"/>
    <col min="15877" max="16128" width="9.140625" style="533"/>
    <col min="16129" max="16129" width="44.28515625" style="533" customWidth="1"/>
    <col min="16130" max="16130" width="29.7109375" style="533" customWidth="1"/>
    <col min="16131" max="16131" width="18" style="533" customWidth="1"/>
    <col min="16132" max="16132" width="12.7109375" style="533" bestFit="1" customWidth="1"/>
    <col min="16133" max="16384" width="9.140625" style="533"/>
  </cols>
  <sheetData>
    <row r="1" spans="1:6" ht="48.75" customHeight="1" thickBot="1" x14ac:dyDescent="0.3">
      <c r="A1" s="781" t="s">
        <v>597</v>
      </c>
      <c r="B1" s="782"/>
      <c r="C1" s="782"/>
    </row>
    <row r="2" spans="1:6" ht="36" customHeight="1" thickBot="1" x14ac:dyDescent="0.25">
      <c r="A2" s="534" t="s">
        <v>598</v>
      </c>
      <c r="B2" s="535">
        <v>661575.63127000001</v>
      </c>
      <c r="C2" s="536" t="s">
        <v>599</v>
      </c>
    </row>
    <row r="3" spans="1:6" ht="31.5" customHeight="1" thickBot="1" x14ac:dyDescent="0.25">
      <c r="A3" s="537" t="s">
        <v>600</v>
      </c>
      <c r="B3" s="535">
        <v>47599.576799999995</v>
      </c>
      <c r="C3" s="538">
        <v>7.1948806077734476E-2</v>
      </c>
    </row>
    <row r="4" spans="1:6" ht="15.75" thickBot="1" x14ac:dyDescent="0.25">
      <c r="A4" s="537" t="s">
        <v>601</v>
      </c>
      <c r="B4" s="535">
        <v>11942.306020000002</v>
      </c>
      <c r="C4" s="538">
        <v>1.8051308808147662E-2</v>
      </c>
    </row>
    <row r="5" spans="1:6" ht="33.75" customHeight="1" thickBot="1" x14ac:dyDescent="0.25">
      <c r="A5" s="537" t="s">
        <v>602</v>
      </c>
      <c r="B5" s="535">
        <v>3466.6981700000006</v>
      </c>
      <c r="C5" s="538">
        <v>5.2400632764316307E-3</v>
      </c>
    </row>
    <row r="6" spans="1:6" ht="31.5" customHeight="1" thickBot="1" x14ac:dyDescent="0.25">
      <c r="A6" s="537" t="s">
        <v>603</v>
      </c>
      <c r="B6" s="535">
        <v>3788.8845600000009</v>
      </c>
      <c r="C6" s="538">
        <v>5.7270618519104644E-3</v>
      </c>
    </row>
    <row r="7" spans="1:6" ht="33.75" customHeight="1" thickBot="1" x14ac:dyDescent="0.25">
      <c r="A7" s="537" t="s">
        <v>604</v>
      </c>
      <c r="B7" s="535">
        <v>387566.97377000004</v>
      </c>
      <c r="C7" s="538">
        <v>0.58582413778754727</v>
      </c>
    </row>
    <row r="8" spans="1:6" ht="15.75" thickBot="1" x14ac:dyDescent="0.25">
      <c r="A8" s="537" t="s">
        <v>605</v>
      </c>
      <c r="B8" s="535">
        <v>2659.6152500000003</v>
      </c>
      <c r="C8" s="538">
        <v>4.0201227558736468E-3</v>
      </c>
    </row>
    <row r="9" spans="1:6" ht="37.5" customHeight="1" thickBot="1" x14ac:dyDescent="0.25">
      <c r="A9" s="537" t="s">
        <v>606</v>
      </c>
      <c r="B9" s="535">
        <v>809.17734999999993</v>
      </c>
      <c r="C9" s="538">
        <v>1.2231063415178321E-3</v>
      </c>
    </row>
    <row r="10" spans="1:6" ht="27" customHeight="1" thickBot="1" x14ac:dyDescent="0.25">
      <c r="A10" s="537" t="s">
        <v>607</v>
      </c>
      <c r="B10" s="535">
        <v>9047.855419999998</v>
      </c>
      <c r="C10" s="538">
        <v>1.3676222327946384E-2</v>
      </c>
      <c r="D10" s="539"/>
      <c r="E10" s="540"/>
    </row>
    <row r="11" spans="1:6" ht="29.25" customHeight="1" thickBot="1" x14ac:dyDescent="0.25">
      <c r="A11" s="783" t="s">
        <v>608</v>
      </c>
      <c r="B11" s="784"/>
      <c r="C11" s="785"/>
      <c r="D11" s="539"/>
    </row>
    <row r="12" spans="1:6" ht="24.75" customHeight="1" thickBot="1" x14ac:dyDescent="0.25">
      <c r="A12" s="783" t="s">
        <v>609</v>
      </c>
      <c r="B12" s="784"/>
      <c r="C12" s="785"/>
      <c r="D12" s="539"/>
    </row>
    <row r="13" spans="1:6" ht="42.75" customHeight="1" thickBot="1" x14ac:dyDescent="0.25">
      <c r="A13" s="541" t="s">
        <v>610</v>
      </c>
      <c r="B13" s="535">
        <v>147415.27768999999</v>
      </c>
      <c r="C13" s="538">
        <v>0.22282452787297022</v>
      </c>
      <c r="D13" s="539"/>
    </row>
    <row r="14" spans="1:6" ht="45.75" thickBot="1" x14ac:dyDescent="0.25">
      <c r="A14" s="542" t="s">
        <v>611</v>
      </c>
      <c r="B14" s="535">
        <v>47279.266239999997</v>
      </c>
      <c r="C14" s="538">
        <v>7.1464642899920452E-2</v>
      </c>
      <c r="D14" s="539"/>
      <c r="E14" s="540"/>
      <c r="F14" s="540"/>
    </row>
    <row r="15" spans="1:6" x14ac:dyDescent="0.2">
      <c r="A15" s="543"/>
      <c r="C15" s="544"/>
      <c r="D15" s="545"/>
    </row>
    <row r="16" spans="1:6" ht="50.25" customHeight="1" x14ac:dyDescent="0.2">
      <c r="A16" s="546" t="s">
        <v>612</v>
      </c>
      <c r="B16" s="786" t="s">
        <v>613</v>
      </c>
      <c r="C16" s="787"/>
    </row>
    <row r="20" spans="2:2" x14ac:dyDescent="0.2">
      <c r="B20" s="547"/>
    </row>
  </sheetData>
  <mergeCells count="4">
    <mergeCell ref="A1:C1"/>
    <mergeCell ref="A11:C11"/>
    <mergeCell ref="A12:C12"/>
    <mergeCell ref="B16:C16"/>
  </mergeCells>
  <pageMargins left="0.74803149606299213" right="0.74803149606299213" top="0.98425196850393704" bottom="0.98425196850393704" header="0.51181102362204722" footer="0.51181102362204722"/>
  <pageSetup paperSize="9" scale="95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D12"/>
  <sheetViews>
    <sheetView workbookViewId="0">
      <selection activeCell="A5" sqref="A5:D12"/>
    </sheetView>
  </sheetViews>
  <sheetFormatPr defaultRowHeight="12.75" x14ac:dyDescent="0.2"/>
  <cols>
    <col min="1" max="2" width="18" customWidth="1"/>
    <col min="3" max="3" width="22.28515625" customWidth="1"/>
    <col min="4" max="4" width="25" customWidth="1"/>
    <col min="5" max="5" width="17.28515625" customWidth="1"/>
    <col min="257" max="258" width="18" customWidth="1"/>
    <col min="259" max="259" width="22.28515625" customWidth="1"/>
    <col min="260" max="260" width="25" customWidth="1"/>
    <col min="261" max="261" width="17.28515625" customWidth="1"/>
    <col min="513" max="514" width="18" customWidth="1"/>
    <col min="515" max="515" width="22.28515625" customWidth="1"/>
    <col min="516" max="516" width="25" customWidth="1"/>
    <col min="517" max="517" width="17.28515625" customWidth="1"/>
    <col min="769" max="770" width="18" customWidth="1"/>
    <col min="771" max="771" width="22.28515625" customWidth="1"/>
    <col min="772" max="772" width="25" customWidth="1"/>
    <col min="773" max="773" width="17.28515625" customWidth="1"/>
    <col min="1025" max="1026" width="18" customWidth="1"/>
    <col min="1027" max="1027" width="22.28515625" customWidth="1"/>
    <col min="1028" max="1028" width="25" customWidth="1"/>
    <col min="1029" max="1029" width="17.28515625" customWidth="1"/>
    <col min="1281" max="1282" width="18" customWidth="1"/>
    <col min="1283" max="1283" width="22.28515625" customWidth="1"/>
    <col min="1284" max="1284" width="25" customWidth="1"/>
    <col min="1285" max="1285" width="17.28515625" customWidth="1"/>
    <col min="1537" max="1538" width="18" customWidth="1"/>
    <col min="1539" max="1539" width="22.28515625" customWidth="1"/>
    <col min="1540" max="1540" width="25" customWidth="1"/>
    <col min="1541" max="1541" width="17.28515625" customWidth="1"/>
    <col min="1793" max="1794" width="18" customWidth="1"/>
    <col min="1795" max="1795" width="22.28515625" customWidth="1"/>
    <col min="1796" max="1796" width="25" customWidth="1"/>
    <col min="1797" max="1797" width="17.28515625" customWidth="1"/>
    <col min="2049" max="2050" width="18" customWidth="1"/>
    <col min="2051" max="2051" width="22.28515625" customWidth="1"/>
    <col min="2052" max="2052" width="25" customWidth="1"/>
    <col min="2053" max="2053" width="17.28515625" customWidth="1"/>
    <col min="2305" max="2306" width="18" customWidth="1"/>
    <col min="2307" max="2307" width="22.28515625" customWidth="1"/>
    <col min="2308" max="2308" width="25" customWidth="1"/>
    <col min="2309" max="2309" width="17.28515625" customWidth="1"/>
    <col min="2561" max="2562" width="18" customWidth="1"/>
    <col min="2563" max="2563" width="22.28515625" customWidth="1"/>
    <col min="2564" max="2564" width="25" customWidth="1"/>
    <col min="2565" max="2565" width="17.28515625" customWidth="1"/>
    <col min="2817" max="2818" width="18" customWidth="1"/>
    <col min="2819" max="2819" width="22.28515625" customWidth="1"/>
    <col min="2820" max="2820" width="25" customWidth="1"/>
    <col min="2821" max="2821" width="17.28515625" customWidth="1"/>
    <col min="3073" max="3074" width="18" customWidth="1"/>
    <col min="3075" max="3075" width="22.28515625" customWidth="1"/>
    <col min="3076" max="3076" width="25" customWidth="1"/>
    <col min="3077" max="3077" width="17.28515625" customWidth="1"/>
    <col min="3329" max="3330" width="18" customWidth="1"/>
    <col min="3331" max="3331" width="22.28515625" customWidth="1"/>
    <col min="3332" max="3332" width="25" customWidth="1"/>
    <col min="3333" max="3333" width="17.28515625" customWidth="1"/>
    <col min="3585" max="3586" width="18" customWidth="1"/>
    <col min="3587" max="3587" width="22.28515625" customWidth="1"/>
    <col min="3588" max="3588" width="25" customWidth="1"/>
    <col min="3589" max="3589" width="17.28515625" customWidth="1"/>
    <col min="3841" max="3842" width="18" customWidth="1"/>
    <col min="3843" max="3843" width="22.28515625" customWidth="1"/>
    <col min="3844" max="3844" width="25" customWidth="1"/>
    <col min="3845" max="3845" width="17.28515625" customWidth="1"/>
    <col min="4097" max="4098" width="18" customWidth="1"/>
    <col min="4099" max="4099" width="22.28515625" customWidth="1"/>
    <col min="4100" max="4100" width="25" customWidth="1"/>
    <col min="4101" max="4101" width="17.28515625" customWidth="1"/>
    <col min="4353" max="4354" width="18" customWidth="1"/>
    <col min="4355" max="4355" width="22.28515625" customWidth="1"/>
    <col min="4356" max="4356" width="25" customWidth="1"/>
    <col min="4357" max="4357" width="17.28515625" customWidth="1"/>
    <col min="4609" max="4610" width="18" customWidth="1"/>
    <col min="4611" max="4611" width="22.28515625" customWidth="1"/>
    <col min="4612" max="4612" width="25" customWidth="1"/>
    <col min="4613" max="4613" width="17.28515625" customWidth="1"/>
    <col min="4865" max="4866" width="18" customWidth="1"/>
    <col min="4867" max="4867" width="22.28515625" customWidth="1"/>
    <col min="4868" max="4868" width="25" customWidth="1"/>
    <col min="4869" max="4869" width="17.28515625" customWidth="1"/>
    <col min="5121" max="5122" width="18" customWidth="1"/>
    <col min="5123" max="5123" width="22.28515625" customWidth="1"/>
    <col min="5124" max="5124" width="25" customWidth="1"/>
    <col min="5125" max="5125" width="17.28515625" customWidth="1"/>
    <col min="5377" max="5378" width="18" customWidth="1"/>
    <col min="5379" max="5379" width="22.28515625" customWidth="1"/>
    <col min="5380" max="5380" width="25" customWidth="1"/>
    <col min="5381" max="5381" width="17.28515625" customWidth="1"/>
    <col min="5633" max="5634" width="18" customWidth="1"/>
    <col min="5635" max="5635" width="22.28515625" customWidth="1"/>
    <col min="5636" max="5636" width="25" customWidth="1"/>
    <col min="5637" max="5637" width="17.28515625" customWidth="1"/>
    <col min="5889" max="5890" width="18" customWidth="1"/>
    <col min="5891" max="5891" width="22.28515625" customWidth="1"/>
    <col min="5892" max="5892" width="25" customWidth="1"/>
    <col min="5893" max="5893" width="17.28515625" customWidth="1"/>
    <col min="6145" max="6146" width="18" customWidth="1"/>
    <col min="6147" max="6147" width="22.28515625" customWidth="1"/>
    <col min="6148" max="6148" width="25" customWidth="1"/>
    <col min="6149" max="6149" width="17.28515625" customWidth="1"/>
    <col min="6401" max="6402" width="18" customWidth="1"/>
    <col min="6403" max="6403" width="22.28515625" customWidth="1"/>
    <col min="6404" max="6404" width="25" customWidth="1"/>
    <col min="6405" max="6405" width="17.28515625" customWidth="1"/>
    <col min="6657" max="6658" width="18" customWidth="1"/>
    <col min="6659" max="6659" width="22.28515625" customWidth="1"/>
    <col min="6660" max="6660" width="25" customWidth="1"/>
    <col min="6661" max="6661" width="17.28515625" customWidth="1"/>
    <col min="6913" max="6914" width="18" customWidth="1"/>
    <col min="6915" max="6915" width="22.28515625" customWidth="1"/>
    <col min="6916" max="6916" width="25" customWidth="1"/>
    <col min="6917" max="6917" width="17.28515625" customWidth="1"/>
    <col min="7169" max="7170" width="18" customWidth="1"/>
    <col min="7171" max="7171" width="22.28515625" customWidth="1"/>
    <col min="7172" max="7172" width="25" customWidth="1"/>
    <col min="7173" max="7173" width="17.28515625" customWidth="1"/>
    <col min="7425" max="7426" width="18" customWidth="1"/>
    <col min="7427" max="7427" width="22.28515625" customWidth="1"/>
    <col min="7428" max="7428" width="25" customWidth="1"/>
    <col min="7429" max="7429" width="17.28515625" customWidth="1"/>
    <col min="7681" max="7682" width="18" customWidth="1"/>
    <col min="7683" max="7683" width="22.28515625" customWidth="1"/>
    <col min="7684" max="7684" width="25" customWidth="1"/>
    <col min="7685" max="7685" width="17.28515625" customWidth="1"/>
    <col min="7937" max="7938" width="18" customWidth="1"/>
    <col min="7939" max="7939" width="22.28515625" customWidth="1"/>
    <col min="7940" max="7940" width="25" customWidth="1"/>
    <col min="7941" max="7941" width="17.28515625" customWidth="1"/>
    <col min="8193" max="8194" width="18" customWidth="1"/>
    <col min="8195" max="8195" width="22.28515625" customWidth="1"/>
    <col min="8196" max="8196" width="25" customWidth="1"/>
    <col min="8197" max="8197" width="17.28515625" customWidth="1"/>
    <col min="8449" max="8450" width="18" customWidth="1"/>
    <col min="8451" max="8451" width="22.28515625" customWidth="1"/>
    <col min="8452" max="8452" width="25" customWidth="1"/>
    <col min="8453" max="8453" width="17.28515625" customWidth="1"/>
    <col min="8705" max="8706" width="18" customWidth="1"/>
    <col min="8707" max="8707" width="22.28515625" customWidth="1"/>
    <col min="8708" max="8708" width="25" customWidth="1"/>
    <col min="8709" max="8709" width="17.28515625" customWidth="1"/>
    <col min="8961" max="8962" width="18" customWidth="1"/>
    <col min="8963" max="8963" width="22.28515625" customWidth="1"/>
    <col min="8964" max="8964" width="25" customWidth="1"/>
    <col min="8965" max="8965" width="17.28515625" customWidth="1"/>
    <col min="9217" max="9218" width="18" customWidth="1"/>
    <col min="9219" max="9219" width="22.28515625" customWidth="1"/>
    <col min="9220" max="9220" width="25" customWidth="1"/>
    <col min="9221" max="9221" width="17.28515625" customWidth="1"/>
    <col min="9473" max="9474" width="18" customWidth="1"/>
    <col min="9475" max="9475" width="22.28515625" customWidth="1"/>
    <col min="9476" max="9476" width="25" customWidth="1"/>
    <col min="9477" max="9477" width="17.28515625" customWidth="1"/>
    <col min="9729" max="9730" width="18" customWidth="1"/>
    <col min="9731" max="9731" width="22.28515625" customWidth="1"/>
    <col min="9732" max="9732" width="25" customWidth="1"/>
    <col min="9733" max="9733" width="17.28515625" customWidth="1"/>
    <col min="9985" max="9986" width="18" customWidth="1"/>
    <col min="9987" max="9987" width="22.28515625" customWidth="1"/>
    <col min="9988" max="9988" width="25" customWidth="1"/>
    <col min="9989" max="9989" width="17.28515625" customWidth="1"/>
    <col min="10241" max="10242" width="18" customWidth="1"/>
    <col min="10243" max="10243" width="22.28515625" customWidth="1"/>
    <col min="10244" max="10244" width="25" customWidth="1"/>
    <col min="10245" max="10245" width="17.28515625" customWidth="1"/>
    <col min="10497" max="10498" width="18" customWidth="1"/>
    <col min="10499" max="10499" width="22.28515625" customWidth="1"/>
    <col min="10500" max="10500" width="25" customWidth="1"/>
    <col min="10501" max="10501" width="17.28515625" customWidth="1"/>
    <col min="10753" max="10754" width="18" customWidth="1"/>
    <col min="10755" max="10755" width="22.28515625" customWidth="1"/>
    <col min="10756" max="10756" width="25" customWidth="1"/>
    <col min="10757" max="10757" width="17.28515625" customWidth="1"/>
    <col min="11009" max="11010" width="18" customWidth="1"/>
    <col min="11011" max="11011" width="22.28515625" customWidth="1"/>
    <col min="11012" max="11012" width="25" customWidth="1"/>
    <col min="11013" max="11013" width="17.28515625" customWidth="1"/>
    <col min="11265" max="11266" width="18" customWidth="1"/>
    <col min="11267" max="11267" width="22.28515625" customWidth="1"/>
    <col min="11268" max="11268" width="25" customWidth="1"/>
    <col min="11269" max="11269" width="17.28515625" customWidth="1"/>
    <col min="11521" max="11522" width="18" customWidth="1"/>
    <col min="11523" max="11523" width="22.28515625" customWidth="1"/>
    <col min="11524" max="11524" width="25" customWidth="1"/>
    <col min="11525" max="11525" width="17.28515625" customWidth="1"/>
    <col min="11777" max="11778" width="18" customWidth="1"/>
    <col min="11779" max="11779" width="22.28515625" customWidth="1"/>
    <col min="11780" max="11780" width="25" customWidth="1"/>
    <col min="11781" max="11781" width="17.28515625" customWidth="1"/>
    <col min="12033" max="12034" width="18" customWidth="1"/>
    <col min="12035" max="12035" width="22.28515625" customWidth="1"/>
    <col min="12036" max="12036" width="25" customWidth="1"/>
    <col min="12037" max="12037" width="17.28515625" customWidth="1"/>
    <col min="12289" max="12290" width="18" customWidth="1"/>
    <col min="12291" max="12291" width="22.28515625" customWidth="1"/>
    <col min="12292" max="12292" width="25" customWidth="1"/>
    <col min="12293" max="12293" width="17.28515625" customWidth="1"/>
    <col min="12545" max="12546" width="18" customWidth="1"/>
    <col min="12547" max="12547" width="22.28515625" customWidth="1"/>
    <col min="12548" max="12548" width="25" customWidth="1"/>
    <col min="12549" max="12549" width="17.28515625" customWidth="1"/>
    <col min="12801" max="12802" width="18" customWidth="1"/>
    <col min="12803" max="12803" width="22.28515625" customWidth="1"/>
    <col min="12804" max="12804" width="25" customWidth="1"/>
    <col min="12805" max="12805" width="17.28515625" customWidth="1"/>
    <col min="13057" max="13058" width="18" customWidth="1"/>
    <col min="13059" max="13059" width="22.28515625" customWidth="1"/>
    <col min="13060" max="13060" width="25" customWidth="1"/>
    <col min="13061" max="13061" width="17.28515625" customWidth="1"/>
    <col min="13313" max="13314" width="18" customWidth="1"/>
    <col min="13315" max="13315" width="22.28515625" customWidth="1"/>
    <col min="13316" max="13316" width="25" customWidth="1"/>
    <col min="13317" max="13317" width="17.28515625" customWidth="1"/>
    <col min="13569" max="13570" width="18" customWidth="1"/>
    <col min="13571" max="13571" width="22.28515625" customWidth="1"/>
    <col min="13572" max="13572" width="25" customWidth="1"/>
    <col min="13573" max="13573" width="17.28515625" customWidth="1"/>
    <col min="13825" max="13826" width="18" customWidth="1"/>
    <col min="13827" max="13827" width="22.28515625" customWidth="1"/>
    <col min="13828" max="13828" width="25" customWidth="1"/>
    <col min="13829" max="13829" width="17.28515625" customWidth="1"/>
    <col min="14081" max="14082" width="18" customWidth="1"/>
    <col min="14083" max="14083" width="22.28515625" customWidth="1"/>
    <col min="14084" max="14084" width="25" customWidth="1"/>
    <col min="14085" max="14085" width="17.28515625" customWidth="1"/>
    <col min="14337" max="14338" width="18" customWidth="1"/>
    <col min="14339" max="14339" width="22.28515625" customWidth="1"/>
    <col min="14340" max="14340" width="25" customWidth="1"/>
    <col min="14341" max="14341" width="17.28515625" customWidth="1"/>
    <col min="14593" max="14594" width="18" customWidth="1"/>
    <col min="14595" max="14595" width="22.28515625" customWidth="1"/>
    <col min="14596" max="14596" width="25" customWidth="1"/>
    <col min="14597" max="14597" width="17.28515625" customWidth="1"/>
    <col min="14849" max="14850" width="18" customWidth="1"/>
    <col min="14851" max="14851" width="22.28515625" customWidth="1"/>
    <col min="14852" max="14852" width="25" customWidth="1"/>
    <col min="14853" max="14853" width="17.28515625" customWidth="1"/>
    <col min="15105" max="15106" width="18" customWidth="1"/>
    <col min="15107" max="15107" width="22.28515625" customWidth="1"/>
    <col min="15108" max="15108" width="25" customWidth="1"/>
    <col min="15109" max="15109" width="17.28515625" customWidth="1"/>
    <col min="15361" max="15362" width="18" customWidth="1"/>
    <col min="15363" max="15363" width="22.28515625" customWidth="1"/>
    <col min="15364" max="15364" width="25" customWidth="1"/>
    <col min="15365" max="15365" width="17.28515625" customWidth="1"/>
    <col min="15617" max="15618" width="18" customWidth="1"/>
    <col min="15619" max="15619" width="22.28515625" customWidth="1"/>
    <col min="15620" max="15620" width="25" customWidth="1"/>
    <col min="15621" max="15621" width="17.28515625" customWidth="1"/>
    <col min="15873" max="15874" width="18" customWidth="1"/>
    <col min="15875" max="15875" width="22.28515625" customWidth="1"/>
    <col min="15876" max="15876" width="25" customWidth="1"/>
    <col min="15877" max="15877" width="17.28515625" customWidth="1"/>
    <col min="16129" max="16130" width="18" customWidth="1"/>
    <col min="16131" max="16131" width="22.28515625" customWidth="1"/>
    <col min="16132" max="16132" width="25" customWidth="1"/>
    <col min="16133" max="16133" width="17.28515625" customWidth="1"/>
  </cols>
  <sheetData>
    <row r="1" spans="1:4" x14ac:dyDescent="0.2">
      <c r="D1" s="548"/>
    </row>
    <row r="4" spans="1:4" ht="13.5" thickBot="1" x14ac:dyDescent="0.25"/>
    <row r="5" spans="1:4" ht="30.75" customHeight="1" thickBot="1" x14ac:dyDescent="0.25">
      <c r="A5" s="788" t="s">
        <v>614</v>
      </c>
      <c r="B5" s="788"/>
      <c r="C5" s="788"/>
      <c r="D5" s="788"/>
    </row>
    <row r="6" spans="1:4" ht="58.5" customHeight="1" thickBot="1" x14ac:dyDescent="0.25">
      <c r="A6" s="549" t="s">
        <v>615</v>
      </c>
      <c r="B6" s="549" t="s">
        <v>616</v>
      </c>
      <c r="C6" s="549" t="s">
        <v>617</v>
      </c>
      <c r="D6" s="549" t="s">
        <v>618</v>
      </c>
    </row>
    <row r="7" spans="1:4" ht="18" customHeight="1" thickBot="1" x14ac:dyDescent="0.25">
      <c r="A7" s="550">
        <v>40939</v>
      </c>
      <c r="B7" s="551">
        <v>27858</v>
      </c>
      <c r="C7" s="551">
        <v>17647.100031101287</v>
      </c>
      <c r="D7" s="551">
        <v>430.45424000000133</v>
      </c>
    </row>
    <row r="8" spans="1:4" ht="21" customHeight="1" thickBot="1" x14ac:dyDescent="0.25">
      <c r="A8" s="550">
        <v>40967</v>
      </c>
      <c r="B8" s="551">
        <v>53053</v>
      </c>
      <c r="C8" s="551">
        <v>35612.778475721032</v>
      </c>
      <c r="D8" s="551">
        <v>1766.4321139999988</v>
      </c>
    </row>
    <row r="9" spans="1:4" ht="20.25" customHeight="1" thickBot="1" x14ac:dyDescent="0.25">
      <c r="A9" s="550">
        <v>40999</v>
      </c>
      <c r="B9" s="551">
        <v>70891</v>
      </c>
      <c r="C9" s="551">
        <v>46860.447552667007</v>
      </c>
      <c r="D9" s="551">
        <v>4044.3580639999864</v>
      </c>
    </row>
    <row r="10" spans="1:4" ht="20.25" customHeight="1" thickBot="1" x14ac:dyDescent="0.25">
      <c r="A10" s="550">
        <v>41029</v>
      </c>
      <c r="B10" s="551">
        <v>96271</v>
      </c>
      <c r="C10" s="551">
        <v>61480.940983083739</v>
      </c>
      <c r="D10" s="551">
        <v>6720.7378539999718</v>
      </c>
    </row>
    <row r="11" spans="1:4" ht="22.5" customHeight="1" thickBot="1" x14ac:dyDescent="0.25">
      <c r="A11" s="550">
        <v>41060</v>
      </c>
      <c r="B11" s="551">
        <v>117599</v>
      </c>
      <c r="C11" s="551">
        <v>75552.350688761333</v>
      </c>
      <c r="D11" s="551">
        <v>10194.155959499951</v>
      </c>
    </row>
    <row r="12" spans="1:4" ht="23.25" customHeight="1" thickBot="1" x14ac:dyDescent="0.25">
      <c r="A12" s="550">
        <v>41090</v>
      </c>
      <c r="B12" s="551">
        <v>137684</v>
      </c>
      <c r="C12" s="551">
        <v>87596.643640643844</v>
      </c>
      <c r="D12" s="551">
        <v>14012.781459099921</v>
      </c>
    </row>
  </sheetData>
  <mergeCells count="1">
    <mergeCell ref="A5:D5"/>
  </mergeCells>
  <pageMargins left="0.75" right="0.33" top="1" bottom="1" header="0.4921259845" footer="0.492125984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D10"/>
  <sheetViews>
    <sheetView workbookViewId="0">
      <selection activeCell="A3" sqref="A3:D10"/>
    </sheetView>
  </sheetViews>
  <sheetFormatPr defaultRowHeight="12.75" x14ac:dyDescent="0.2"/>
  <cols>
    <col min="1" max="1" width="19.140625" customWidth="1"/>
    <col min="2" max="4" width="17.85546875" customWidth="1"/>
    <col min="257" max="257" width="19.140625" customWidth="1"/>
    <col min="258" max="260" width="17.85546875" customWidth="1"/>
    <col min="513" max="513" width="19.140625" customWidth="1"/>
    <col min="514" max="516" width="17.85546875" customWidth="1"/>
    <col min="769" max="769" width="19.140625" customWidth="1"/>
    <col min="770" max="772" width="17.85546875" customWidth="1"/>
    <col min="1025" max="1025" width="19.140625" customWidth="1"/>
    <col min="1026" max="1028" width="17.85546875" customWidth="1"/>
    <col min="1281" max="1281" width="19.140625" customWidth="1"/>
    <col min="1282" max="1284" width="17.85546875" customWidth="1"/>
    <col min="1537" max="1537" width="19.140625" customWidth="1"/>
    <col min="1538" max="1540" width="17.85546875" customWidth="1"/>
    <col min="1793" max="1793" width="19.140625" customWidth="1"/>
    <col min="1794" max="1796" width="17.85546875" customWidth="1"/>
    <col min="2049" max="2049" width="19.140625" customWidth="1"/>
    <col min="2050" max="2052" width="17.85546875" customWidth="1"/>
    <col min="2305" max="2305" width="19.140625" customWidth="1"/>
    <col min="2306" max="2308" width="17.85546875" customWidth="1"/>
    <col min="2561" max="2561" width="19.140625" customWidth="1"/>
    <col min="2562" max="2564" width="17.85546875" customWidth="1"/>
    <col min="2817" max="2817" width="19.140625" customWidth="1"/>
    <col min="2818" max="2820" width="17.85546875" customWidth="1"/>
    <col min="3073" max="3073" width="19.140625" customWidth="1"/>
    <col min="3074" max="3076" width="17.85546875" customWidth="1"/>
    <col min="3329" max="3329" width="19.140625" customWidth="1"/>
    <col min="3330" max="3332" width="17.85546875" customWidth="1"/>
    <col min="3585" max="3585" width="19.140625" customWidth="1"/>
    <col min="3586" max="3588" width="17.85546875" customWidth="1"/>
    <col min="3841" max="3841" width="19.140625" customWidth="1"/>
    <col min="3842" max="3844" width="17.85546875" customWidth="1"/>
    <col min="4097" max="4097" width="19.140625" customWidth="1"/>
    <col min="4098" max="4100" width="17.85546875" customWidth="1"/>
    <col min="4353" max="4353" width="19.140625" customWidth="1"/>
    <col min="4354" max="4356" width="17.85546875" customWidth="1"/>
    <col min="4609" max="4609" width="19.140625" customWidth="1"/>
    <col min="4610" max="4612" width="17.85546875" customWidth="1"/>
    <col min="4865" max="4865" width="19.140625" customWidth="1"/>
    <col min="4866" max="4868" width="17.85546875" customWidth="1"/>
    <col min="5121" max="5121" width="19.140625" customWidth="1"/>
    <col min="5122" max="5124" width="17.85546875" customWidth="1"/>
    <col min="5377" max="5377" width="19.140625" customWidth="1"/>
    <col min="5378" max="5380" width="17.85546875" customWidth="1"/>
    <col min="5633" max="5633" width="19.140625" customWidth="1"/>
    <col min="5634" max="5636" width="17.85546875" customWidth="1"/>
    <col min="5889" max="5889" width="19.140625" customWidth="1"/>
    <col min="5890" max="5892" width="17.85546875" customWidth="1"/>
    <col min="6145" max="6145" width="19.140625" customWidth="1"/>
    <col min="6146" max="6148" width="17.85546875" customWidth="1"/>
    <col min="6401" max="6401" width="19.140625" customWidth="1"/>
    <col min="6402" max="6404" width="17.85546875" customWidth="1"/>
    <col min="6657" max="6657" width="19.140625" customWidth="1"/>
    <col min="6658" max="6660" width="17.85546875" customWidth="1"/>
    <col min="6913" max="6913" width="19.140625" customWidth="1"/>
    <col min="6914" max="6916" width="17.85546875" customWidth="1"/>
    <col min="7169" max="7169" width="19.140625" customWidth="1"/>
    <col min="7170" max="7172" width="17.85546875" customWidth="1"/>
    <col min="7425" max="7425" width="19.140625" customWidth="1"/>
    <col min="7426" max="7428" width="17.85546875" customWidth="1"/>
    <col min="7681" max="7681" width="19.140625" customWidth="1"/>
    <col min="7682" max="7684" width="17.85546875" customWidth="1"/>
    <col min="7937" max="7937" width="19.140625" customWidth="1"/>
    <col min="7938" max="7940" width="17.85546875" customWidth="1"/>
    <col min="8193" max="8193" width="19.140625" customWidth="1"/>
    <col min="8194" max="8196" width="17.85546875" customWidth="1"/>
    <col min="8449" max="8449" width="19.140625" customWidth="1"/>
    <col min="8450" max="8452" width="17.85546875" customWidth="1"/>
    <col min="8705" max="8705" width="19.140625" customWidth="1"/>
    <col min="8706" max="8708" width="17.85546875" customWidth="1"/>
    <col min="8961" max="8961" width="19.140625" customWidth="1"/>
    <col min="8962" max="8964" width="17.85546875" customWidth="1"/>
    <col min="9217" max="9217" width="19.140625" customWidth="1"/>
    <col min="9218" max="9220" width="17.85546875" customWidth="1"/>
    <col min="9473" max="9473" width="19.140625" customWidth="1"/>
    <col min="9474" max="9476" width="17.85546875" customWidth="1"/>
    <col min="9729" max="9729" width="19.140625" customWidth="1"/>
    <col min="9730" max="9732" width="17.85546875" customWidth="1"/>
    <col min="9985" max="9985" width="19.140625" customWidth="1"/>
    <col min="9986" max="9988" width="17.85546875" customWidth="1"/>
    <col min="10241" max="10241" width="19.140625" customWidth="1"/>
    <col min="10242" max="10244" width="17.85546875" customWidth="1"/>
    <col min="10497" max="10497" width="19.140625" customWidth="1"/>
    <col min="10498" max="10500" width="17.85546875" customWidth="1"/>
    <col min="10753" max="10753" width="19.140625" customWidth="1"/>
    <col min="10754" max="10756" width="17.85546875" customWidth="1"/>
    <col min="11009" max="11009" width="19.140625" customWidth="1"/>
    <col min="11010" max="11012" width="17.85546875" customWidth="1"/>
    <col min="11265" max="11265" width="19.140625" customWidth="1"/>
    <col min="11266" max="11268" width="17.85546875" customWidth="1"/>
    <col min="11521" max="11521" width="19.140625" customWidth="1"/>
    <col min="11522" max="11524" width="17.85546875" customWidth="1"/>
    <col min="11777" max="11777" width="19.140625" customWidth="1"/>
    <col min="11778" max="11780" width="17.85546875" customWidth="1"/>
    <col min="12033" max="12033" width="19.140625" customWidth="1"/>
    <col min="12034" max="12036" width="17.85546875" customWidth="1"/>
    <col min="12289" max="12289" width="19.140625" customWidth="1"/>
    <col min="12290" max="12292" width="17.85546875" customWidth="1"/>
    <col min="12545" max="12545" width="19.140625" customWidth="1"/>
    <col min="12546" max="12548" width="17.85546875" customWidth="1"/>
    <col min="12801" max="12801" width="19.140625" customWidth="1"/>
    <col min="12802" max="12804" width="17.85546875" customWidth="1"/>
    <col min="13057" max="13057" width="19.140625" customWidth="1"/>
    <col min="13058" max="13060" width="17.85546875" customWidth="1"/>
    <col min="13313" max="13313" width="19.140625" customWidth="1"/>
    <col min="13314" max="13316" width="17.85546875" customWidth="1"/>
    <col min="13569" max="13569" width="19.140625" customWidth="1"/>
    <col min="13570" max="13572" width="17.85546875" customWidth="1"/>
    <col min="13825" max="13825" width="19.140625" customWidth="1"/>
    <col min="13826" max="13828" width="17.85546875" customWidth="1"/>
    <col min="14081" max="14081" width="19.140625" customWidth="1"/>
    <col min="14082" max="14084" width="17.85546875" customWidth="1"/>
    <col min="14337" max="14337" width="19.140625" customWidth="1"/>
    <col min="14338" max="14340" width="17.85546875" customWidth="1"/>
    <col min="14593" max="14593" width="19.140625" customWidth="1"/>
    <col min="14594" max="14596" width="17.85546875" customWidth="1"/>
    <col min="14849" max="14849" width="19.140625" customWidth="1"/>
    <col min="14850" max="14852" width="17.85546875" customWidth="1"/>
    <col min="15105" max="15105" width="19.140625" customWidth="1"/>
    <col min="15106" max="15108" width="17.85546875" customWidth="1"/>
    <col min="15361" max="15361" width="19.140625" customWidth="1"/>
    <col min="15362" max="15364" width="17.85546875" customWidth="1"/>
    <col min="15617" max="15617" width="19.140625" customWidth="1"/>
    <col min="15618" max="15620" width="17.85546875" customWidth="1"/>
    <col min="15873" max="15873" width="19.140625" customWidth="1"/>
    <col min="15874" max="15876" width="17.85546875" customWidth="1"/>
    <col min="16129" max="16129" width="19.140625" customWidth="1"/>
    <col min="16130" max="16132" width="17.85546875" customWidth="1"/>
  </cols>
  <sheetData>
    <row r="1" spans="1:4" x14ac:dyDescent="0.2">
      <c r="D1" s="201"/>
    </row>
    <row r="2" spans="1:4" ht="13.5" thickBot="1" x14ac:dyDescent="0.25">
      <c r="A2" s="28"/>
      <c r="B2" s="28"/>
      <c r="C2" s="28"/>
      <c r="D2" s="28"/>
    </row>
    <row r="3" spans="1:4" ht="25.5" customHeight="1" thickBot="1" x14ac:dyDescent="0.25">
      <c r="A3" s="789" t="s">
        <v>619</v>
      </c>
      <c r="B3" s="790"/>
      <c r="C3" s="790"/>
      <c r="D3" s="791"/>
    </row>
    <row r="4" spans="1:4" ht="71.25" customHeight="1" thickBot="1" x14ac:dyDescent="0.25">
      <c r="A4" s="549" t="s">
        <v>615</v>
      </c>
      <c r="B4" s="552" t="s">
        <v>620</v>
      </c>
      <c r="C4" s="552" t="s">
        <v>621</v>
      </c>
      <c r="D4" s="552" t="s">
        <v>622</v>
      </c>
    </row>
    <row r="5" spans="1:4" ht="18" customHeight="1" thickBot="1" x14ac:dyDescent="0.25">
      <c r="A5" s="550">
        <v>40939</v>
      </c>
      <c r="B5" s="553">
        <v>271</v>
      </c>
      <c r="C5" s="553">
        <v>669.42822000000001</v>
      </c>
      <c r="D5" s="553">
        <v>39.43676</v>
      </c>
    </row>
    <row r="6" spans="1:4" ht="13.5" thickBot="1" x14ac:dyDescent="0.25">
      <c r="A6" s="550">
        <v>40967</v>
      </c>
      <c r="B6" s="553">
        <v>449</v>
      </c>
      <c r="C6" s="553">
        <v>1167.90805</v>
      </c>
      <c r="D6" s="553">
        <v>146.57024999999999</v>
      </c>
    </row>
    <row r="7" spans="1:4" ht="13.5" thickBot="1" x14ac:dyDescent="0.25">
      <c r="A7" s="550">
        <v>40999</v>
      </c>
      <c r="B7" s="553">
        <v>628</v>
      </c>
      <c r="C7" s="553">
        <v>1837.18615</v>
      </c>
      <c r="D7" s="553">
        <v>346.75623000000002</v>
      </c>
    </row>
    <row r="8" spans="1:4" ht="13.5" thickBot="1" x14ac:dyDescent="0.25">
      <c r="A8" s="550">
        <v>41029</v>
      </c>
      <c r="B8" s="553">
        <v>812</v>
      </c>
      <c r="C8" s="553">
        <v>2277.5500499999998</v>
      </c>
      <c r="D8" s="553">
        <v>563.46582000000001</v>
      </c>
    </row>
    <row r="9" spans="1:4" ht="13.5" thickBot="1" x14ac:dyDescent="0.25">
      <c r="A9" s="550">
        <v>41060</v>
      </c>
      <c r="B9" s="553">
        <v>943</v>
      </c>
      <c r="C9" s="553">
        <v>2815.92596</v>
      </c>
      <c r="D9" s="553">
        <v>872.14341999999988</v>
      </c>
    </row>
    <row r="10" spans="1:4" ht="13.5" thickBot="1" x14ac:dyDescent="0.25">
      <c r="A10" s="550">
        <v>41090</v>
      </c>
      <c r="B10" s="553">
        <v>1091</v>
      </c>
      <c r="C10" s="553">
        <v>3312.6826499999993</v>
      </c>
      <c r="D10" s="553">
        <v>1149.7767799999999</v>
      </c>
    </row>
  </sheetData>
  <mergeCells count="1">
    <mergeCell ref="A3:D3"/>
  </mergeCells>
  <pageMargins left="0.75" right="0.75" top="1" bottom="1" header="0.4921259845" footer="0.492125984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Pracovné hárky</vt:lpstr>
      </vt:variant>
      <vt:variant>
        <vt:i4>23</vt:i4>
      </vt:variant>
      <vt:variant>
        <vt:lpstr>Grafy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5" baseType="lpstr">
      <vt:lpstr>Súhrnná bilancia</vt:lpstr>
      <vt:lpstr>graf</vt:lpstr>
      <vt:lpstr>Príjmy rozdelenie</vt:lpstr>
      <vt:lpstr>Vývoj pohľadávok</vt:lpstr>
      <vt:lpstr>graf pohľadávky</vt:lpstr>
      <vt:lpstr>Stav pohľadávok podľa poboč</vt:lpstr>
      <vt:lpstr>Pohľ.podľa spôsobov vymáhania</vt:lpstr>
      <vt:lpstr>Exekučné návrhy</vt:lpstr>
      <vt:lpstr>Vydané rozhodnutia SK </vt:lpstr>
      <vt:lpstr>Mandátna správa</vt:lpstr>
      <vt:lpstr>Pohľadávky voči  ZZ</vt:lpstr>
      <vt:lpstr>Pohľadávky podľa pobočiek  ZZ</vt:lpstr>
      <vt:lpstr>V po fondoch podrobne </vt:lpstr>
      <vt:lpstr>V delenie mesačne</vt:lpstr>
      <vt:lpstr>P a V hradené štátom</vt:lpstr>
      <vt:lpstr>zostatky a účtoch</vt:lpstr>
      <vt:lpstr>2011 a 2012</vt:lpstr>
      <vt:lpstr>objednáv.a faktúry jún 2012</vt:lpstr>
      <vt:lpstr>SF jún 2012</vt:lpstr>
      <vt:lpstr>spolu 600 jún 2012</vt:lpstr>
      <vt:lpstr>spolu 700 jún 2012</vt:lpstr>
      <vt:lpstr>600 ústredie jún 2012</vt:lpstr>
      <vt:lpstr>Hárok2</vt:lpstr>
      <vt:lpstr>Graf (2)</vt:lpstr>
      <vt:lpstr>'Pohľadávky podľa pobočiek  ZZ'!Názvy_tlače</vt:lpstr>
    </vt:vector>
  </TitlesOfParts>
  <Company>Socialna poistovna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ba-korsepova_m</dc:creator>
  <cp:lastModifiedBy>farkasova_k</cp:lastModifiedBy>
  <cp:lastPrinted>2012-07-26T08:32:40Z</cp:lastPrinted>
  <dcterms:created xsi:type="dcterms:W3CDTF">2007-11-13T07:23:54Z</dcterms:created>
  <dcterms:modified xsi:type="dcterms:W3CDTF">2012-08-07T11:19:21Z</dcterms:modified>
</cp:coreProperties>
</file>