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0425" windowHeight="6045" tabRatio="848"/>
  </bookViews>
  <sheets>
    <sheet name="Súhrnná bilancia" sheetId="6" r:id="rId1"/>
    <sheet name="graf " sheetId="142" r:id="rId2"/>
    <sheet name="Príjmy rozdelenie" sheetId="5" r:id="rId3"/>
    <sheet name="Vývoj pohľadávok" sheetId="150" r:id="rId4"/>
    <sheet name="graf pohľadávky" sheetId="151" r:id="rId5"/>
    <sheet name="Stav pohľ.podľa poboč." sheetId="152" r:id="rId6"/>
    <sheet name="Exekučné návrhy" sheetId="153" r:id="rId7"/>
    <sheet name="Vydané rozhodnutia SK " sheetId="154" r:id="rId8"/>
    <sheet name="Mandátna správa" sheetId="155" r:id="rId9"/>
    <sheet name="Pohľadávky voči  ZZ" sheetId="156" r:id="rId10"/>
    <sheet name="Pohľadávky podľa pobočiek  ZZ" sheetId="157" r:id="rId11"/>
    <sheet name="V po fondoch podrobne " sheetId="158" r:id="rId12"/>
    <sheet name="V delenie mesačne " sheetId="159" r:id="rId13"/>
    <sheet name="P a V hradené štátom" sheetId="1" r:id="rId14"/>
    <sheet name="zostatky a účtoch" sheetId="138" r:id="rId15"/>
    <sheet name="2011 a 2012" sheetId="143" r:id="rId16"/>
    <sheet name="Graf" sheetId="144" r:id="rId17"/>
    <sheet name="objednáv.a faktúry august 2012" sheetId="145" r:id="rId18"/>
    <sheet name="SF" sheetId="146" r:id="rId19"/>
    <sheet name="spolu 600 august 2012" sheetId="147" r:id="rId20"/>
    <sheet name="spolu 700 august 2012" sheetId="148" r:id="rId21"/>
    <sheet name="600 ústredie august 2012" sheetId="149" r:id="rId22"/>
    <sheet name="Hárok2" sheetId="41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_____________col8">#REF!</definedName>
    <definedName name="_______________col8">#REF!</definedName>
    <definedName name="______________col1">#REF!</definedName>
    <definedName name="______________col2">#REF!</definedName>
    <definedName name="______________col3">#REF!</definedName>
    <definedName name="______________col4">#REF!</definedName>
    <definedName name="______________col5">#REF!</definedName>
    <definedName name="______________col6">#REF!</definedName>
    <definedName name="______________col7">#REF!</definedName>
    <definedName name="______________col8">#REF!</definedName>
    <definedName name="_____________col1">#REF!</definedName>
    <definedName name="_____________col2">#REF!</definedName>
    <definedName name="_____________col3">#REF!</definedName>
    <definedName name="_____________col4">#REF!</definedName>
    <definedName name="_____________col5">#REF!</definedName>
    <definedName name="_____________col6">#REF!</definedName>
    <definedName name="_____________col7">#REF!</definedName>
    <definedName name="_____________col8">#REF!</definedName>
    <definedName name="____________col1">#REF!</definedName>
    <definedName name="____________col2">#REF!</definedName>
    <definedName name="____________col3">#REF!</definedName>
    <definedName name="____________col4">#REF!</definedName>
    <definedName name="____________col5">#REF!</definedName>
    <definedName name="____________col6">#REF!</definedName>
    <definedName name="____________col7">#REF!</definedName>
    <definedName name="____________col8">#REF!</definedName>
    <definedName name="___________col1">#REF!</definedName>
    <definedName name="___________col2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col1">#REF!</definedName>
    <definedName name="__________col2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col1">#REF!</definedName>
    <definedName name="_________col2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col1">#REF!</definedName>
    <definedName name="________col2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col1">#REF!</definedName>
    <definedName name="_______col2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1">#REF!</definedName>
    <definedName name="_______col8">#REF!</definedName>
    <definedName name="______col1">#REF!</definedName>
    <definedName name="______col2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 localSheetId="5">#REF!</definedName>
    <definedName name="_____col1" localSheetId="11">#REF!</definedName>
    <definedName name="_____col1">#REF!</definedName>
    <definedName name="_____col2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4">#REF!</definedName>
    <definedName name="____col1">#REF!</definedName>
    <definedName name="____col2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col1">#REF!</definedName>
    <definedName name="___col2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col1">#REF!</definedName>
    <definedName name="__col2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col1">#REF!</definedName>
    <definedName name="_col2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a" localSheetId="4">#REF!</definedName>
    <definedName name="a" localSheetId="5">#REF!</definedName>
    <definedName name="a">#REF!</definedName>
    <definedName name="aa">'[1]Budoucí hodnota - zadání'!#REF!</definedName>
    <definedName name="aaa" localSheetId="5">#REF!</definedName>
    <definedName name="aaa">#REF!</definedName>
    <definedName name="ab">#REF!</definedName>
    <definedName name="bbb">#REF!</definedName>
    <definedName name="BudgetTab" localSheetId="4">#REF!</definedName>
    <definedName name="BudgetTab" localSheetId="5">#REF!</definedName>
    <definedName name="BudgetTab">#REF!</definedName>
    <definedName name="ccc">#REF!</definedName>
    <definedName name="Celk_Zisk">[2]Scénář!$E$15</definedName>
    <definedName name="CelkZisk" localSheetId="11">#REF!</definedName>
    <definedName name="CelkZisk">#REF!</definedName>
    <definedName name="datumK" localSheetId="11">#REF!</definedName>
    <definedName name="datumK">#REF!</definedName>
    <definedName name="ehdxjxrf" localSheetId="11">#REF!</definedName>
    <definedName name="ehdxjxrf">#REF!</definedName>
    <definedName name="Format" localSheetId="4">#REF!</definedName>
    <definedName name="Format" localSheetId="5">#REF!</definedName>
    <definedName name="Format">#REF!</definedName>
    <definedName name="HrubyZisk">#REF!</definedName>
    <definedName name="jún">'[1]Budoucí hodnota - zadání'!#REF!</definedName>
    <definedName name="k">#REF!</definedName>
    <definedName name="mmm">#REF!</definedName>
    <definedName name="_xlnm.Print_Titles" localSheetId="10">'Pohľadávky podľa pobočiek  ZZ'!$2:$3</definedName>
    <definedName name="_xlnm.Print_Titles" localSheetId="9">'Pohľadávky voči  ZZ'!#REF!</definedName>
    <definedName name="NZbozi">[3]Test1!$B$89:$D$96</definedName>
    <definedName name="obraz">#REF!</definedName>
    <definedName name="Opravy" localSheetId="11">#REF!</definedName>
    <definedName name="Opravy">#REF!</definedName>
    <definedName name="Ostatni">#REF!</definedName>
    <definedName name="PocetNavstev">#REF!</definedName>
    <definedName name="PrijemNaZakaz">#REF!</definedName>
    <definedName name="produkt" localSheetId="4">'[1]Budoucí hodnota - zadání'!#REF!</definedName>
    <definedName name="produkt" localSheetId="5">'[1]Budoucí hodnota - zadání'!#REF!</definedName>
    <definedName name="produkt">'[1]Budoucí hodnota - zadání'!#REF!</definedName>
    <definedName name="produkt22">'[4]Budoucí hodnota - zadání'!#REF!</definedName>
    <definedName name="PRODUKT3">'[4]Budoucí hodnota - zadání'!#REF!</definedName>
    <definedName name="Reklama">#REF!</definedName>
    <definedName name="Revenue" localSheetId="11">#REF!</definedName>
    <definedName name="Revenue">#REF!</definedName>
    <definedName name="TableArea" localSheetId="4">#REF!</definedName>
    <definedName name="TableArea" localSheetId="5">#REF!</definedName>
    <definedName name="TableArea">#REF!</definedName>
    <definedName name="tabulky">#REF!</definedName>
    <definedName name="VydajeNaZakaz">#REF!</definedName>
    <definedName name="Vyplaty">#REF!</definedName>
    <definedName name="x">#REF!</definedName>
    <definedName name="Zarizeni">#REF!</definedName>
    <definedName name="Zásoby">#REF!</definedName>
    <definedName name="Zbozi">[5]Test1!$B$89:$D$96</definedName>
    <definedName name="ZboziN">[6]Test1!$B$89:$D$96</definedName>
    <definedName name="zugskrheiogwe">#REF!</definedName>
  </definedNames>
  <calcPr calcId="145621"/>
</workbook>
</file>

<file path=xl/calcChain.xml><?xml version="1.0" encoding="utf-8"?>
<calcChain xmlns="http://schemas.openxmlformats.org/spreadsheetml/2006/main">
  <c r="D38" i="158" l="1"/>
  <c r="J20" i="159"/>
  <c r="J19" i="159"/>
  <c r="C18" i="159"/>
  <c r="J18" i="159" s="1"/>
  <c r="J17" i="159"/>
  <c r="J16" i="159"/>
  <c r="J15" i="159"/>
  <c r="J14" i="159"/>
  <c r="J13" i="159"/>
  <c r="J12" i="159"/>
  <c r="J11" i="159"/>
  <c r="I9" i="159"/>
  <c r="H9" i="159"/>
  <c r="G9" i="159"/>
  <c r="F9" i="159"/>
  <c r="E9" i="159"/>
  <c r="D9" i="159"/>
  <c r="B9" i="159"/>
  <c r="F66" i="158"/>
  <c r="K66" i="158" s="1"/>
  <c r="C66" i="158"/>
  <c r="B66" i="158"/>
  <c r="K65" i="158"/>
  <c r="H65" i="158"/>
  <c r="G65" i="158"/>
  <c r="K64" i="158"/>
  <c r="H64" i="158"/>
  <c r="G64" i="158"/>
  <c r="K63" i="158"/>
  <c r="J63" i="158"/>
  <c r="I63" i="158"/>
  <c r="H63" i="158"/>
  <c r="G63" i="158"/>
  <c r="K61" i="158"/>
  <c r="G61" i="158"/>
  <c r="F61" i="158"/>
  <c r="J61" i="158" s="1"/>
  <c r="C61" i="158"/>
  <c r="I61" i="158" s="1"/>
  <c r="B61" i="158"/>
  <c r="K60" i="158"/>
  <c r="J60" i="158"/>
  <c r="I60" i="158"/>
  <c r="H60" i="158"/>
  <c r="G60" i="158"/>
  <c r="K59" i="158"/>
  <c r="J59" i="158"/>
  <c r="I59" i="158"/>
  <c r="H59" i="158"/>
  <c r="G59" i="158"/>
  <c r="K57" i="158"/>
  <c r="I57" i="158"/>
  <c r="F57" i="158"/>
  <c r="J57" i="158" s="1"/>
  <c r="D57" i="158"/>
  <c r="G57" i="158" s="1"/>
  <c r="C57" i="158"/>
  <c r="B57" i="158"/>
  <c r="K56" i="158"/>
  <c r="J56" i="158"/>
  <c r="I56" i="158"/>
  <c r="H56" i="158"/>
  <c r="G56" i="158"/>
  <c r="K55" i="158"/>
  <c r="H55" i="158"/>
  <c r="G55" i="158"/>
  <c r="K54" i="158"/>
  <c r="J54" i="158"/>
  <c r="I54" i="158"/>
  <c r="H54" i="158"/>
  <c r="G54" i="158"/>
  <c r="K53" i="158"/>
  <c r="J53" i="158"/>
  <c r="I53" i="158"/>
  <c r="H53" i="158"/>
  <c r="G53" i="158"/>
  <c r="K52" i="158"/>
  <c r="J52" i="158"/>
  <c r="I52" i="158"/>
  <c r="H52" i="158"/>
  <c r="G52" i="158"/>
  <c r="K51" i="158"/>
  <c r="J51" i="158"/>
  <c r="I51" i="158"/>
  <c r="H51" i="158"/>
  <c r="G51" i="158"/>
  <c r="H50" i="158"/>
  <c r="J50" i="158" s="1"/>
  <c r="G50" i="158"/>
  <c r="I50" i="158" s="1"/>
  <c r="K50" i="158" s="1"/>
  <c r="H49" i="158"/>
  <c r="J49" i="158" s="1"/>
  <c r="G49" i="158"/>
  <c r="I49" i="158" s="1"/>
  <c r="K49" i="158" s="1"/>
  <c r="K48" i="158"/>
  <c r="J48" i="158"/>
  <c r="I48" i="158"/>
  <c r="H48" i="158"/>
  <c r="G48" i="158"/>
  <c r="K47" i="158"/>
  <c r="J47" i="158"/>
  <c r="I47" i="158"/>
  <c r="H47" i="158"/>
  <c r="G47" i="158"/>
  <c r="K46" i="158"/>
  <c r="J46" i="158"/>
  <c r="I46" i="158"/>
  <c r="H46" i="158"/>
  <c r="G46" i="158"/>
  <c r="K45" i="158"/>
  <c r="J45" i="158"/>
  <c r="I45" i="158"/>
  <c r="H45" i="158"/>
  <c r="G45" i="158"/>
  <c r="K44" i="158"/>
  <c r="J44" i="158"/>
  <c r="I44" i="158"/>
  <c r="H44" i="158"/>
  <c r="G44" i="158"/>
  <c r="G41" i="158"/>
  <c r="F41" i="158"/>
  <c r="H41" i="158" s="1"/>
  <c r="E41" i="158"/>
  <c r="K41" i="158" s="1"/>
  <c r="D41" i="158"/>
  <c r="C41" i="158"/>
  <c r="B41" i="158"/>
  <c r="G40" i="158"/>
  <c r="F40" i="158"/>
  <c r="J40" i="158" s="1"/>
  <c r="E40" i="158"/>
  <c r="K40" i="158" s="1"/>
  <c r="D40" i="158"/>
  <c r="C40" i="158"/>
  <c r="I40" i="158" s="1"/>
  <c r="B40" i="158"/>
  <c r="G39" i="158"/>
  <c r="F39" i="158"/>
  <c r="J39" i="158" s="1"/>
  <c r="E39" i="158"/>
  <c r="K39" i="158" s="1"/>
  <c r="D39" i="158"/>
  <c r="C39" i="158"/>
  <c r="I39" i="158" s="1"/>
  <c r="B39" i="158"/>
  <c r="G38" i="158"/>
  <c r="F38" i="158"/>
  <c r="J38" i="158" s="1"/>
  <c r="E38" i="158"/>
  <c r="K38" i="158" s="1"/>
  <c r="C38" i="158"/>
  <c r="I38" i="158" s="1"/>
  <c r="B38" i="158"/>
  <c r="G37" i="158"/>
  <c r="F37" i="158"/>
  <c r="J37" i="158" s="1"/>
  <c r="E37" i="158"/>
  <c r="K37" i="158" s="1"/>
  <c r="D37" i="158"/>
  <c r="C37" i="158"/>
  <c r="I37" i="158" s="1"/>
  <c r="B37" i="158"/>
  <c r="G36" i="158"/>
  <c r="F36" i="158"/>
  <c r="J36" i="158" s="1"/>
  <c r="E36" i="158"/>
  <c r="K36" i="158" s="1"/>
  <c r="D36" i="158"/>
  <c r="C36" i="158"/>
  <c r="I36" i="158" s="1"/>
  <c r="B36" i="158"/>
  <c r="G35" i="158"/>
  <c r="F35" i="158"/>
  <c r="F42" i="158" s="1"/>
  <c r="E35" i="158"/>
  <c r="E42" i="158" s="1"/>
  <c r="D35" i="158"/>
  <c r="D42" i="158" s="1"/>
  <c r="C35" i="158"/>
  <c r="C42" i="158" s="1"/>
  <c r="B35" i="158"/>
  <c r="B42" i="158" s="1"/>
  <c r="G33" i="158"/>
  <c r="F33" i="158"/>
  <c r="J33" i="158" s="1"/>
  <c r="E33" i="158"/>
  <c r="K33" i="158" s="1"/>
  <c r="D33" i="158"/>
  <c r="C33" i="158"/>
  <c r="I33" i="158" s="1"/>
  <c r="B33" i="158"/>
  <c r="K32" i="158"/>
  <c r="H32" i="158"/>
  <c r="G32" i="158"/>
  <c r="K31" i="158"/>
  <c r="J31" i="158"/>
  <c r="I31" i="158"/>
  <c r="H31" i="158"/>
  <c r="G31" i="158"/>
  <c r="K30" i="158"/>
  <c r="J30" i="158"/>
  <c r="I30" i="158"/>
  <c r="H30" i="158"/>
  <c r="G30" i="158"/>
  <c r="K29" i="158"/>
  <c r="J29" i="158"/>
  <c r="I29" i="158"/>
  <c r="H29" i="158"/>
  <c r="G29" i="158"/>
  <c r="K28" i="158"/>
  <c r="J28" i="158"/>
  <c r="I28" i="158"/>
  <c r="H28" i="158"/>
  <c r="G28" i="158"/>
  <c r="F26" i="158"/>
  <c r="K26" i="158" s="1"/>
  <c r="E26" i="158"/>
  <c r="D26" i="158"/>
  <c r="C26" i="158"/>
  <c r="B26" i="158"/>
  <c r="K25" i="158"/>
  <c r="H25" i="158"/>
  <c r="G25" i="158"/>
  <c r="K24" i="158"/>
  <c r="J24" i="158"/>
  <c r="I24" i="158"/>
  <c r="H24" i="158"/>
  <c r="G24" i="158"/>
  <c r="K23" i="158"/>
  <c r="J23" i="158"/>
  <c r="I23" i="158"/>
  <c r="H23" i="158"/>
  <c r="G23" i="158"/>
  <c r="K22" i="158"/>
  <c r="J22" i="158"/>
  <c r="I22" i="158"/>
  <c r="H22" i="158"/>
  <c r="G22" i="158"/>
  <c r="K21" i="158"/>
  <c r="J21" i="158"/>
  <c r="I21" i="158"/>
  <c r="H21" i="158"/>
  <c r="G21" i="158"/>
  <c r="K20" i="158"/>
  <c r="J20" i="158"/>
  <c r="I20" i="158"/>
  <c r="H20" i="158"/>
  <c r="G20" i="158"/>
  <c r="F18" i="158"/>
  <c r="K18" i="158" s="1"/>
  <c r="E18" i="158"/>
  <c r="D18" i="158"/>
  <c r="C18" i="158"/>
  <c r="B18" i="158"/>
  <c r="H17" i="158"/>
  <c r="G17" i="158"/>
  <c r="K16" i="158"/>
  <c r="J16" i="158"/>
  <c r="I16" i="158"/>
  <c r="H16" i="158"/>
  <c r="G16" i="158"/>
  <c r="K15" i="158"/>
  <c r="J15" i="158"/>
  <c r="I15" i="158"/>
  <c r="H15" i="158"/>
  <c r="G15" i="158"/>
  <c r="K14" i="158"/>
  <c r="J14" i="158"/>
  <c r="I14" i="158"/>
  <c r="H14" i="158"/>
  <c r="G14" i="158"/>
  <c r="K13" i="158"/>
  <c r="J13" i="158"/>
  <c r="I13" i="158"/>
  <c r="H13" i="158"/>
  <c r="G13" i="158"/>
  <c r="N71" i="157"/>
  <c r="L71" i="157"/>
  <c r="K71" i="157"/>
  <c r="J71" i="157"/>
  <c r="O62" i="157"/>
  <c r="N62" i="157"/>
  <c r="L62" i="157"/>
  <c r="K62" i="157"/>
  <c r="J62" i="157"/>
  <c r="G62" i="157"/>
  <c r="H28" i="156"/>
  <c r="G28" i="156"/>
  <c r="F28" i="156"/>
  <c r="H27" i="156"/>
  <c r="H26" i="156"/>
  <c r="H25" i="156"/>
  <c r="H24" i="156"/>
  <c r="H23" i="156"/>
  <c r="H22" i="156"/>
  <c r="H21" i="156"/>
  <c r="H20" i="156"/>
  <c r="H19" i="156"/>
  <c r="H18" i="156"/>
  <c r="H17" i="156"/>
  <c r="H16" i="156"/>
  <c r="H15" i="156"/>
  <c r="H14" i="156"/>
  <c r="H13" i="156"/>
  <c r="H12" i="156"/>
  <c r="H11" i="156"/>
  <c r="H10" i="156"/>
  <c r="H9" i="156"/>
  <c r="H8" i="156"/>
  <c r="H7" i="156"/>
  <c r="H6" i="156"/>
  <c r="H5" i="156"/>
  <c r="H4" i="156"/>
  <c r="H3" i="156"/>
  <c r="G16" i="155"/>
  <c r="G15" i="155"/>
  <c r="G14" i="155"/>
  <c r="D42" i="152"/>
  <c r="C42" i="152"/>
  <c r="E41" i="152"/>
  <c r="E40" i="152"/>
  <c r="E42" i="152" s="1"/>
  <c r="D40" i="152"/>
  <c r="C40" i="152"/>
  <c r="E39" i="152"/>
  <c r="E38" i="152"/>
  <c r="E37" i="152"/>
  <c r="E36" i="152"/>
  <c r="E35" i="152"/>
  <c r="E34" i="152"/>
  <c r="E33" i="152"/>
  <c r="E32" i="152"/>
  <c r="E31" i="152"/>
  <c r="E30" i="152"/>
  <c r="E29" i="152"/>
  <c r="E28" i="152"/>
  <c r="E27" i="152"/>
  <c r="E26" i="152"/>
  <c r="E25" i="152"/>
  <c r="E24" i="152"/>
  <c r="E23" i="152"/>
  <c r="E22" i="152"/>
  <c r="E21" i="152"/>
  <c r="E20" i="152"/>
  <c r="E19" i="152"/>
  <c r="E18" i="152"/>
  <c r="E17" i="152"/>
  <c r="E16" i="152"/>
  <c r="E15" i="152"/>
  <c r="E14" i="152"/>
  <c r="E13" i="152"/>
  <c r="E12" i="152"/>
  <c r="E11" i="152"/>
  <c r="E10" i="152"/>
  <c r="E9" i="152"/>
  <c r="E8" i="152"/>
  <c r="E7" i="152"/>
  <c r="E6" i="152"/>
  <c r="E5" i="152"/>
  <c r="E4" i="152"/>
  <c r="B26" i="150"/>
  <c r="B25" i="150"/>
  <c r="B24" i="150"/>
  <c r="B23" i="150"/>
  <c r="B22" i="150"/>
  <c r="D13" i="150"/>
  <c r="J42" i="158" l="1"/>
  <c r="H42" i="158"/>
  <c r="K42" i="158"/>
  <c r="I42" i="158"/>
  <c r="G42" i="158"/>
  <c r="H18" i="158"/>
  <c r="J18" i="158"/>
  <c r="H26" i="158"/>
  <c r="J26" i="158"/>
  <c r="I35" i="158"/>
  <c r="K35" i="158"/>
  <c r="H66" i="158"/>
  <c r="J66" i="158"/>
  <c r="G18" i="158"/>
  <c r="I18" i="158"/>
  <c r="G26" i="158"/>
  <c r="I26" i="158"/>
  <c r="H33" i="158"/>
  <c r="H35" i="158"/>
  <c r="J35" i="158"/>
  <c r="H36" i="158"/>
  <c r="H37" i="158"/>
  <c r="H38" i="158"/>
  <c r="H39" i="158"/>
  <c r="H40" i="158"/>
  <c r="H57" i="158"/>
  <c r="H61" i="158"/>
  <c r="G66" i="158"/>
  <c r="I66" i="158"/>
  <c r="C9" i="159"/>
  <c r="J9" i="159" s="1"/>
  <c r="L86" i="149"/>
  <c r="K86" i="149"/>
  <c r="J85" i="149"/>
  <c r="L85" i="149" s="1"/>
  <c r="I85" i="149"/>
  <c r="H85" i="149"/>
  <c r="G85" i="149"/>
  <c r="K85" i="149" s="1"/>
  <c r="L84" i="149"/>
  <c r="K84" i="149"/>
  <c r="L83" i="149"/>
  <c r="K83" i="149"/>
  <c r="L82" i="149"/>
  <c r="K82" i="149"/>
  <c r="L81" i="149"/>
  <c r="K81" i="149"/>
  <c r="L80" i="149"/>
  <c r="K80" i="149"/>
  <c r="J79" i="149"/>
  <c r="L79" i="149" s="1"/>
  <c r="I79" i="149"/>
  <c r="H79" i="149"/>
  <c r="G79" i="149"/>
  <c r="K79" i="149" s="1"/>
  <c r="J78" i="149"/>
  <c r="L78" i="149" s="1"/>
  <c r="I78" i="149"/>
  <c r="H78" i="149"/>
  <c r="G78" i="149"/>
  <c r="K78" i="149" s="1"/>
  <c r="L77" i="149"/>
  <c r="K77" i="149"/>
  <c r="L75" i="149"/>
  <c r="K75" i="149"/>
  <c r="L74" i="149"/>
  <c r="K74" i="149"/>
  <c r="L72" i="149"/>
  <c r="K72" i="149"/>
  <c r="L71" i="149"/>
  <c r="K71" i="149"/>
  <c r="L70" i="149"/>
  <c r="K70" i="149"/>
  <c r="L69" i="149"/>
  <c r="K69" i="149"/>
  <c r="L68" i="149"/>
  <c r="K68" i="149"/>
  <c r="L67" i="149"/>
  <c r="K67" i="149"/>
  <c r="L66" i="149"/>
  <c r="K66" i="149"/>
  <c r="L65" i="149"/>
  <c r="K65" i="149"/>
  <c r="L64" i="149"/>
  <c r="K64" i="149"/>
  <c r="L63" i="149"/>
  <c r="K63" i="149"/>
  <c r="L62" i="149"/>
  <c r="K62" i="149"/>
  <c r="L61" i="149"/>
  <c r="K61" i="149"/>
  <c r="L60" i="149"/>
  <c r="K60" i="149"/>
  <c r="L59" i="149"/>
  <c r="K59" i="149"/>
  <c r="L58" i="149"/>
  <c r="K58" i="149"/>
  <c r="J57" i="149"/>
  <c r="L57" i="149" s="1"/>
  <c r="I57" i="149"/>
  <c r="H57" i="149"/>
  <c r="G57" i="149"/>
  <c r="K57" i="149" s="1"/>
  <c r="L55" i="149"/>
  <c r="K55" i="149"/>
  <c r="L54" i="149"/>
  <c r="K54" i="149"/>
  <c r="J53" i="149"/>
  <c r="L53" i="149" s="1"/>
  <c r="I53" i="149"/>
  <c r="H53" i="149"/>
  <c r="G53" i="149"/>
  <c r="K53" i="149" s="1"/>
  <c r="L52" i="149"/>
  <c r="K52" i="149"/>
  <c r="L51" i="149"/>
  <c r="K51" i="149"/>
  <c r="L50" i="149"/>
  <c r="K50" i="149"/>
  <c r="L49" i="149"/>
  <c r="K49" i="149"/>
  <c r="L48" i="149"/>
  <c r="K48" i="149"/>
  <c r="J47" i="149"/>
  <c r="L47" i="149" s="1"/>
  <c r="I47" i="149"/>
  <c r="H47" i="149"/>
  <c r="G47" i="149"/>
  <c r="K47" i="149" s="1"/>
  <c r="L46" i="149"/>
  <c r="K46" i="149"/>
  <c r="L45" i="149"/>
  <c r="K45" i="149"/>
  <c r="L44" i="149"/>
  <c r="K44" i="149"/>
  <c r="L43" i="149"/>
  <c r="K43" i="149"/>
  <c r="L42" i="149"/>
  <c r="K42" i="149"/>
  <c r="J41" i="149"/>
  <c r="L41" i="149" s="1"/>
  <c r="I41" i="149"/>
  <c r="H41" i="149"/>
  <c r="G41" i="149"/>
  <c r="K41" i="149" s="1"/>
  <c r="L40" i="149"/>
  <c r="K40" i="149"/>
  <c r="L39" i="149"/>
  <c r="K39" i="149"/>
  <c r="L38" i="149"/>
  <c r="K38" i="149"/>
  <c r="L37" i="149"/>
  <c r="K37" i="149"/>
  <c r="L36" i="149"/>
  <c r="K36" i="149"/>
  <c r="L35" i="149"/>
  <c r="K35" i="149"/>
  <c r="L34" i="149"/>
  <c r="K34" i="149"/>
  <c r="L33" i="149"/>
  <c r="K33" i="149"/>
  <c r="L32" i="149"/>
  <c r="K32" i="149"/>
  <c r="J31" i="149"/>
  <c r="L31" i="149" s="1"/>
  <c r="I31" i="149"/>
  <c r="H31" i="149"/>
  <c r="G31" i="149"/>
  <c r="K31" i="149" s="1"/>
  <c r="L30" i="149"/>
  <c r="K30" i="149"/>
  <c r="L29" i="149"/>
  <c r="K29" i="149"/>
  <c r="L28" i="149"/>
  <c r="K28" i="149"/>
  <c r="L27" i="149"/>
  <c r="K27" i="149"/>
  <c r="J26" i="149"/>
  <c r="L26" i="149" s="1"/>
  <c r="I26" i="149"/>
  <c r="H26" i="149"/>
  <c r="G26" i="149"/>
  <c r="K26" i="149" s="1"/>
  <c r="L25" i="149"/>
  <c r="K25" i="149"/>
  <c r="L24" i="149"/>
  <c r="K24" i="149"/>
  <c r="L23" i="149"/>
  <c r="K23" i="149"/>
  <c r="J22" i="149"/>
  <c r="L22" i="149" s="1"/>
  <c r="I22" i="149"/>
  <c r="H22" i="149"/>
  <c r="G22" i="149"/>
  <c r="K22" i="149" s="1"/>
  <c r="J21" i="149"/>
  <c r="L21" i="149" s="1"/>
  <c r="I21" i="149"/>
  <c r="H21" i="149"/>
  <c r="G21" i="149"/>
  <c r="K21" i="149" s="1"/>
  <c r="L20" i="149"/>
  <c r="K20" i="149"/>
  <c r="L17" i="149"/>
  <c r="K17" i="149"/>
  <c r="L16" i="149"/>
  <c r="K16" i="149"/>
  <c r="L15" i="149"/>
  <c r="K15" i="149"/>
  <c r="J14" i="149"/>
  <c r="L14" i="149" s="1"/>
  <c r="I14" i="149"/>
  <c r="H14" i="149"/>
  <c r="G14" i="149"/>
  <c r="K14" i="149" s="1"/>
  <c r="L13" i="149"/>
  <c r="K13" i="149"/>
  <c r="J12" i="149"/>
  <c r="L12" i="149" s="1"/>
  <c r="I12" i="149"/>
  <c r="H12" i="149"/>
  <c r="G12" i="149"/>
  <c r="K12" i="149" s="1"/>
  <c r="J11" i="149"/>
  <c r="L11" i="149" s="1"/>
  <c r="I11" i="149"/>
  <c r="H11" i="149"/>
  <c r="G11" i="149"/>
  <c r="K11" i="149" s="1"/>
  <c r="L31" i="148"/>
  <c r="K31" i="148"/>
  <c r="L30" i="148"/>
  <c r="K30" i="148"/>
  <c r="J28" i="148"/>
  <c r="L28" i="148" s="1"/>
  <c r="I28" i="148"/>
  <c r="H28" i="148"/>
  <c r="G28" i="148"/>
  <c r="K28" i="148" s="1"/>
  <c r="L27" i="148"/>
  <c r="K27" i="148"/>
  <c r="J25" i="148"/>
  <c r="I25" i="148"/>
  <c r="I12" i="148" s="1"/>
  <c r="I11" i="148" s="1"/>
  <c r="H25" i="148"/>
  <c r="G25" i="148"/>
  <c r="G12" i="148" s="1"/>
  <c r="G11" i="148" s="1"/>
  <c r="L24" i="148"/>
  <c r="K24" i="148"/>
  <c r="L23" i="148"/>
  <c r="K23" i="148"/>
  <c r="L22" i="148"/>
  <c r="K22" i="148"/>
  <c r="L21" i="148"/>
  <c r="K21" i="148"/>
  <c r="K20" i="148"/>
  <c r="J19" i="148"/>
  <c r="K19" i="148" s="1"/>
  <c r="I19" i="148"/>
  <c r="H19" i="148"/>
  <c r="G19" i="148"/>
  <c r="J17" i="148"/>
  <c r="I17" i="148"/>
  <c r="H17" i="148"/>
  <c r="G17" i="148"/>
  <c r="L15" i="148"/>
  <c r="K15" i="148"/>
  <c r="J13" i="148"/>
  <c r="K13" i="148" s="1"/>
  <c r="I13" i="148"/>
  <c r="H13" i="148"/>
  <c r="G13" i="148"/>
  <c r="J12" i="148"/>
  <c r="K12" i="148" s="1"/>
  <c r="H12" i="148"/>
  <c r="J11" i="148"/>
  <c r="K11" i="148" s="1"/>
  <c r="H11" i="148"/>
  <c r="L95" i="147"/>
  <c r="K95" i="147"/>
  <c r="J94" i="147"/>
  <c r="K94" i="147" s="1"/>
  <c r="I94" i="147"/>
  <c r="H94" i="147"/>
  <c r="G94" i="147"/>
  <c r="L93" i="147"/>
  <c r="K93" i="147"/>
  <c r="L92" i="147"/>
  <c r="K92" i="147"/>
  <c r="L91" i="147"/>
  <c r="K91" i="147"/>
  <c r="L90" i="147"/>
  <c r="K90" i="147"/>
  <c r="L89" i="147"/>
  <c r="K89" i="147"/>
  <c r="J88" i="147"/>
  <c r="K88" i="147" s="1"/>
  <c r="I88" i="147"/>
  <c r="H88" i="147"/>
  <c r="G88" i="147"/>
  <c r="J87" i="147"/>
  <c r="K87" i="147" s="1"/>
  <c r="I87" i="147"/>
  <c r="H87" i="147"/>
  <c r="G87" i="147"/>
  <c r="L86" i="147"/>
  <c r="K86" i="147"/>
  <c r="L85" i="147"/>
  <c r="K85" i="147"/>
  <c r="L84" i="147"/>
  <c r="K84" i="147"/>
  <c r="L82" i="147"/>
  <c r="K82" i="147"/>
  <c r="L81" i="147"/>
  <c r="K81" i="147"/>
  <c r="L80" i="147"/>
  <c r="K80" i="147"/>
  <c r="L79" i="147"/>
  <c r="K79" i="147"/>
  <c r="L78" i="147"/>
  <c r="K78" i="147"/>
  <c r="L77" i="147"/>
  <c r="K77" i="147"/>
  <c r="L76" i="147"/>
  <c r="K76" i="147"/>
  <c r="L75" i="147"/>
  <c r="K75" i="147"/>
  <c r="L74" i="147"/>
  <c r="K74" i="147"/>
  <c r="L73" i="147"/>
  <c r="K73" i="147"/>
  <c r="L72" i="147"/>
  <c r="K72" i="147"/>
  <c r="L71" i="147"/>
  <c r="K71" i="147"/>
  <c r="L70" i="147"/>
  <c r="K70" i="147"/>
  <c r="L69" i="147"/>
  <c r="K69" i="147"/>
  <c r="J68" i="147"/>
  <c r="K68" i="147" s="1"/>
  <c r="I68" i="147"/>
  <c r="H68" i="147"/>
  <c r="G68" i="147"/>
  <c r="L66" i="147"/>
  <c r="K66" i="147"/>
  <c r="L65" i="147"/>
  <c r="K65" i="147"/>
  <c r="J64" i="147"/>
  <c r="K64" i="147" s="1"/>
  <c r="I64" i="147"/>
  <c r="H64" i="147"/>
  <c r="G64" i="147"/>
  <c r="L63" i="147"/>
  <c r="K63" i="147"/>
  <c r="L62" i="147"/>
  <c r="K62" i="147"/>
  <c r="L61" i="147"/>
  <c r="K61" i="147"/>
  <c r="L60" i="147"/>
  <c r="K60" i="147"/>
  <c r="L59" i="147"/>
  <c r="K59" i="147"/>
  <c r="J58" i="147"/>
  <c r="K58" i="147" s="1"/>
  <c r="I58" i="147"/>
  <c r="H58" i="147"/>
  <c r="G58" i="147"/>
  <c r="L57" i="147"/>
  <c r="K57" i="147"/>
  <c r="L56" i="147"/>
  <c r="K56" i="147"/>
  <c r="L55" i="147"/>
  <c r="K55" i="147"/>
  <c r="L54" i="147"/>
  <c r="K54" i="147"/>
  <c r="L53" i="147"/>
  <c r="K53" i="147"/>
  <c r="J52" i="147"/>
  <c r="K52" i="147" s="1"/>
  <c r="I52" i="147"/>
  <c r="H52" i="147"/>
  <c r="G52" i="147"/>
  <c r="L51" i="147"/>
  <c r="K51" i="147"/>
  <c r="L50" i="147"/>
  <c r="K50" i="147"/>
  <c r="L49" i="147"/>
  <c r="K49" i="147"/>
  <c r="L48" i="147"/>
  <c r="K48" i="147"/>
  <c r="L47" i="147"/>
  <c r="K47" i="147"/>
  <c r="L46" i="147"/>
  <c r="K46" i="147"/>
  <c r="L45" i="147"/>
  <c r="K45" i="147"/>
  <c r="L44" i="147"/>
  <c r="K44" i="147"/>
  <c r="L43" i="147"/>
  <c r="K43" i="147"/>
  <c r="J42" i="147"/>
  <c r="K42" i="147" s="1"/>
  <c r="I42" i="147"/>
  <c r="H42" i="147"/>
  <c r="G42" i="147"/>
  <c r="L41" i="147"/>
  <c r="K41" i="147"/>
  <c r="L40" i="147"/>
  <c r="K40" i="147"/>
  <c r="L39" i="147"/>
  <c r="K39" i="147"/>
  <c r="L38" i="147"/>
  <c r="K38" i="147"/>
  <c r="J37" i="147"/>
  <c r="K37" i="147" s="1"/>
  <c r="I37" i="147"/>
  <c r="H37" i="147"/>
  <c r="G37" i="147"/>
  <c r="L36" i="147"/>
  <c r="K36" i="147"/>
  <c r="L35" i="147"/>
  <c r="K35" i="147"/>
  <c r="L34" i="147"/>
  <c r="K34" i="147"/>
  <c r="J33" i="147"/>
  <c r="K33" i="147" s="1"/>
  <c r="I33" i="147"/>
  <c r="H33" i="147"/>
  <c r="G33" i="147"/>
  <c r="J32" i="147"/>
  <c r="K32" i="147" s="1"/>
  <c r="I32" i="147"/>
  <c r="H32" i="147"/>
  <c r="G32" i="147"/>
  <c r="L31" i="147"/>
  <c r="K31" i="147"/>
  <c r="L30" i="147"/>
  <c r="K30" i="147"/>
  <c r="L29" i="147"/>
  <c r="K29" i="147"/>
  <c r="L28" i="147"/>
  <c r="K28" i="147"/>
  <c r="L27" i="147"/>
  <c r="K27" i="147"/>
  <c r="L26" i="147"/>
  <c r="K26" i="147"/>
  <c r="L25" i="147"/>
  <c r="K25" i="147"/>
  <c r="L24" i="147"/>
  <c r="K24" i="147"/>
  <c r="J23" i="147"/>
  <c r="K23" i="147" s="1"/>
  <c r="I23" i="147"/>
  <c r="H23" i="147"/>
  <c r="G23" i="147"/>
  <c r="L22" i="147"/>
  <c r="K22" i="147"/>
  <c r="L21" i="147"/>
  <c r="K21" i="147"/>
  <c r="J20" i="147"/>
  <c r="K20" i="147" s="1"/>
  <c r="I20" i="147"/>
  <c r="H20" i="147"/>
  <c r="G20" i="147"/>
  <c r="L17" i="147"/>
  <c r="K17" i="147"/>
  <c r="L16" i="147"/>
  <c r="K16" i="147"/>
  <c r="L15" i="147"/>
  <c r="K15" i="147"/>
  <c r="J14" i="147"/>
  <c r="K14" i="147" s="1"/>
  <c r="I14" i="147"/>
  <c r="H14" i="147"/>
  <c r="G14" i="147"/>
  <c r="L13" i="147"/>
  <c r="K13" i="147"/>
  <c r="J12" i="147"/>
  <c r="K12" i="147" s="1"/>
  <c r="I12" i="147"/>
  <c r="H12" i="147"/>
  <c r="G12" i="147"/>
  <c r="J11" i="147"/>
  <c r="K11" i="147" s="1"/>
  <c r="I11" i="147"/>
  <c r="H11" i="147"/>
  <c r="G11" i="147"/>
  <c r="J46" i="146"/>
  <c r="J48" i="146" s="1"/>
  <c r="H46" i="146"/>
  <c r="H48" i="146" s="1"/>
  <c r="J45" i="146"/>
  <c r="H45" i="146"/>
  <c r="J44" i="146"/>
  <c r="H44" i="146"/>
  <c r="I40" i="146"/>
  <c r="I52" i="146" s="1"/>
  <c r="H40" i="146"/>
  <c r="H42" i="146" s="1"/>
  <c r="G40" i="146"/>
  <c r="G52" i="146" s="1"/>
  <c r="F40" i="146"/>
  <c r="F52" i="146" s="1"/>
  <c r="E40" i="146"/>
  <c r="E52" i="146" s="1"/>
  <c r="D40" i="146"/>
  <c r="D52" i="146" s="1"/>
  <c r="C40" i="146"/>
  <c r="C52" i="146" s="1"/>
  <c r="I39" i="146"/>
  <c r="I51" i="146" s="1"/>
  <c r="H39" i="146"/>
  <c r="G39" i="146"/>
  <c r="G51" i="146" s="1"/>
  <c r="F39" i="146"/>
  <c r="F51" i="146" s="1"/>
  <c r="E39" i="146"/>
  <c r="E51" i="146" s="1"/>
  <c r="D39" i="146"/>
  <c r="D51" i="146" s="1"/>
  <c r="C39" i="146"/>
  <c r="C51" i="146" s="1"/>
  <c r="I38" i="146"/>
  <c r="I50" i="146" s="1"/>
  <c r="H38" i="146"/>
  <c r="G38" i="146"/>
  <c r="G50" i="146" s="1"/>
  <c r="F38" i="146"/>
  <c r="F50" i="146" s="1"/>
  <c r="E38" i="146"/>
  <c r="E50" i="146" s="1"/>
  <c r="D38" i="146"/>
  <c r="D50" i="146" s="1"/>
  <c r="C38" i="146"/>
  <c r="C50" i="146" s="1"/>
  <c r="H50" i="146" s="1"/>
  <c r="J50" i="146" s="1"/>
  <c r="J34" i="146"/>
  <c r="J36" i="146" s="1"/>
  <c r="H34" i="146"/>
  <c r="H36" i="146" s="1"/>
  <c r="J33" i="146"/>
  <c r="H33" i="146"/>
  <c r="J32" i="146"/>
  <c r="H32" i="146"/>
  <c r="J28" i="146"/>
  <c r="J30" i="146" s="1"/>
  <c r="H28" i="146"/>
  <c r="H30" i="146" s="1"/>
  <c r="J27" i="146"/>
  <c r="H27" i="146"/>
  <c r="J26" i="146"/>
  <c r="H26" i="146"/>
  <c r="J22" i="146"/>
  <c r="J24" i="146" s="1"/>
  <c r="H22" i="146"/>
  <c r="H24" i="146" s="1"/>
  <c r="J21" i="146"/>
  <c r="H21" i="146"/>
  <c r="J20" i="146"/>
  <c r="H20" i="146"/>
  <c r="J16" i="146"/>
  <c r="J18" i="146" s="1"/>
  <c r="H16" i="146"/>
  <c r="H18" i="146" s="1"/>
  <c r="J15" i="146"/>
  <c r="H15" i="146"/>
  <c r="J14" i="146"/>
  <c r="H14" i="146"/>
  <c r="J10" i="146"/>
  <c r="J12" i="146" s="1"/>
  <c r="H10" i="146"/>
  <c r="H12" i="146" s="1"/>
  <c r="J9" i="146"/>
  <c r="J39" i="146" s="1"/>
  <c r="H9" i="146"/>
  <c r="J8" i="146"/>
  <c r="J38" i="146" s="1"/>
  <c r="H8" i="146"/>
  <c r="H12" i="145"/>
  <c r="C54" i="146" l="1"/>
  <c r="C53" i="146"/>
  <c r="H52" i="146"/>
  <c r="E54" i="146"/>
  <c r="E53" i="146"/>
  <c r="G54" i="146"/>
  <c r="G53" i="146"/>
  <c r="I54" i="146"/>
  <c r="I53" i="146"/>
  <c r="H51" i="146"/>
  <c r="J51" i="146" s="1"/>
  <c r="D54" i="146"/>
  <c r="D53" i="146"/>
  <c r="F54" i="146"/>
  <c r="F53" i="146"/>
  <c r="J11" i="146"/>
  <c r="J17" i="146"/>
  <c r="J23" i="146"/>
  <c r="J29" i="146"/>
  <c r="J35" i="146"/>
  <c r="J40" i="146"/>
  <c r="D41" i="146"/>
  <c r="F41" i="146"/>
  <c r="H41" i="146"/>
  <c r="D42" i="146"/>
  <c r="F42" i="146"/>
  <c r="J47" i="146"/>
  <c r="L11" i="147"/>
  <c r="L12" i="147"/>
  <c r="L14" i="147"/>
  <c r="L20" i="147"/>
  <c r="L23" i="147"/>
  <c r="L32" i="147"/>
  <c r="L33" i="147"/>
  <c r="L37" i="147"/>
  <c r="L42" i="147"/>
  <c r="L52" i="147"/>
  <c r="L58" i="147"/>
  <c r="L64" i="147"/>
  <c r="L68" i="147"/>
  <c r="L87" i="147"/>
  <c r="L88" i="147"/>
  <c r="L94" i="147"/>
  <c r="L11" i="148"/>
  <c r="L12" i="148"/>
  <c r="L13" i="148"/>
  <c r="L19" i="148"/>
  <c r="H11" i="146"/>
  <c r="H17" i="146"/>
  <c r="H23" i="146"/>
  <c r="H29" i="146"/>
  <c r="H35" i="146"/>
  <c r="C41" i="146"/>
  <c r="E41" i="146"/>
  <c r="G41" i="146"/>
  <c r="I41" i="146"/>
  <c r="C42" i="146"/>
  <c r="E42" i="146"/>
  <c r="G42" i="146"/>
  <c r="I42" i="146"/>
  <c r="H47" i="146"/>
  <c r="J42" i="146" l="1"/>
  <c r="J41" i="146"/>
  <c r="H54" i="146"/>
  <c r="H53" i="146"/>
  <c r="J52" i="146"/>
  <c r="J54" i="146" l="1"/>
  <c r="J53" i="146"/>
  <c r="J7" i="5" l="1"/>
  <c r="J6" i="5" s="1"/>
  <c r="K6" i="5" s="1"/>
  <c r="J8" i="5"/>
  <c r="C52" i="138" l="1"/>
  <c r="D52" i="138"/>
  <c r="E52" i="138"/>
  <c r="B52" i="138"/>
  <c r="F51" i="138"/>
  <c r="F50" i="138"/>
  <c r="F49" i="138"/>
  <c r="F52" i="138" s="1"/>
  <c r="F48" i="138"/>
  <c r="G42" i="138"/>
  <c r="F42" i="138"/>
  <c r="E42" i="138"/>
  <c r="D42" i="138"/>
  <c r="C42" i="138"/>
  <c r="B42" i="138"/>
  <c r="H41" i="138"/>
  <c r="H40" i="138"/>
  <c r="H39" i="138"/>
  <c r="H38" i="138"/>
  <c r="F31" i="138"/>
  <c r="F30" i="138"/>
  <c r="F29" i="138"/>
  <c r="F28" i="138"/>
  <c r="F27" i="138"/>
  <c r="F26" i="138"/>
  <c r="F25" i="138"/>
  <c r="D25" i="138"/>
  <c r="F24" i="138"/>
  <c r="F23" i="138"/>
  <c r="F22" i="138"/>
  <c r="D22" i="138"/>
  <c r="D20" i="138"/>
  <c r="C20" i="138"/>
  <c r="F16" i="138"/>
  <c r="D16" i="138"/>
  <c r="E14" i="138"/>
  <c r="E18" i="138" s="1"/>
  <c r="E32" i="138" s="1"/>
  <c r="C14" i="138"/>
  <c r="C18" i="138" s="1"/>
  <c r="F12" i="138"/>
  <c r="D12" i="138"/>
  <c r="F11" i="138"/>
  <c r="D11" i="138"/>
  <c r="F10" i="138"/>
  <c r="D10" i="138"/>
  <c r="F9" i="138"/>
  <c r="D9" i="138"/>
  <c r="F8" i="138"/>
  <c r="D8" i="138"/>
  <c r="D32" i="138" s="1"/>
  <c r="F14" i="138" l="1"/>
  <c r="F32" i="138" s="1"/>
  <c r="F20" i="138"/>
  <c r="H42" i="138"/>
  <c r="F18" i="138"/>
  <c r="D14" i="138"/>
  <c r="D18" i="138" s="1"/>
  <c r="C32" i="138"/>
  <c r="K7" i="5" l="1"/>
  <c r="K8" i="5"/>
  <c r="K9" i="5"/>
  <c r="K10" i="5"/>
  <c r="K11" i="5"/>
  <c r="K12" i="5"/>
  <c r="K13" i="5"/>
  <c r="K14" i="5"/>
  <c r="K15" i="5"/>
  <c r="K16" i="5"/>
  <c r="K17" i="5"/>
  <c r="K18" i="5"/>
  <c r="K19" i="5"/>
  <c r="I18" i="5" l="1"/>
  <c r="I7" i="5" s="1"/>
  <c r="I6" i="5" s="1"/>
  <c r="I8" i="5"/>
  <c r="H7" i="5" l="1"/>
  <c r="H6" i="5" s="1"/>
  <c r="H8" i="5"/>
  <c r="G18" i="5" l="1"/>
  <c r="G7" i="5" l="1"/>
  <c r="G6" i="5" s="1"/>
  <c r="G8" i="5"/>
  <c r="F7" i="5" l="1"/>
  <c r="F6" i="5" s="1"/>
  <c r="F8" i="5"/>
  <c r="E18" i="5" l="1"/>
  <c r="E7" i="5" s="1"/>
  <c r="E6" i="5" s="1"/>
  <c r="E8" i="5" l="1"/>
  <c r="D7" i="5" l="1"/>
  <c r="D6" i="5" l="1"/>
  <c r="C8" i="5"/>
  <c r="C7" i="5"/>
  <c r="D8" i="5"/>
  <c r="C6" i="5" l="1"/>
</calcChain>
</file>

<file path=xl/sharedStrings.xml><?xml version="1.0" encoding="utf-8"?>
<sst xmlns="http://schemas.openxmlformats.org/spreadsheetml/2006/main" count="1620" uniqueCount="767">
  <si>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</si>
  <si>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</si>
  <si>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</si>
  <si>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</si>
  <si>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</si>
  <si>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</si>
  <si>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</si>
  <si>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</si>
  <si>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</si>
  <si>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</si>
  <si>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</si>
  <si>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</si>
  <si>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zúčtovanie dávok  § 112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</si>
  <si>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</si>
  <si>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</si>
  <si>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</si>
  <si>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</si>
  <si>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</si>
  <si>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</si>
  <si>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</si>
  <si>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</si>
  <si>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</si>
  <si>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</si>
  <si>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</si>
  <si>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</si>
  <si>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</si>
  <si>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</si>
  <si>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</si>
  <si>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</si>
  <si>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</si>
  <si>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</si>
  <si>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</si>
  <si>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</si>
  <si>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</si>
  <si>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</si>
  <si>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</si>
  <si>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</si>
  <si>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</si>
  <si>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</si>
  <si>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</si>
  <si>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</si>
  <si>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</si>
  <si>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</si>
  <si>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</si>
  <si>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</si>
  <si>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</si>
  <si>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</si>
  <si>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</si>
  <si>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</si>
  <si>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</si>
  <si>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</si>
  <si>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</si>
  <si>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</si>
  <si>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</si>
  <si>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</si>
  <si>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</si>
  <si>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</si>
  <si>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</si>
  <si>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Príjmy Sociálnej poisťovne vrátane príspevkov na SDS</t>
  </si>
  <si>
    <t>Riadok číslo</t>
  </si>
  <si>
    <t>Príjmy spolu s príspevkami na SDS celkom ( bez ŠFA a ŠR)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</si>
  <si>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</si>
  <si>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</si>
  <si>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</si>
  <si>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</si>
  <si>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</si>
  <si>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</si>
  <si>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4.</t>
  </si>
  <si>
    <t>Pokuty a penále</t>
  </si>
  <si>
    <t>5.</t>
  </si>
  <si>
    <t>Dlžné poistné</t>
  </si>
  <si>
    <t>6.</t>
  </si>
  <si>
    <t>Príspevky na SDS zaplatené zamestnávateľom po uplynutí 60 dní</t>
  </si>
  <si>
    <t>7.</t>
  </si>
  <si>
    <t>Štát - poistné za zákonom určené skupiny</t>
  </si>
  <si>
    <t>8.</t>
  </si>
  <si>
    <t>Sociálna poisťovňa - poistné zo ZFÚP do ZFSP za poberateľov úrazovej renty (§ 88)</t>
  </si>
  <si>
    <t>9.</t>
  </si>
  <si>
    <t>Ostatné príjmy</t>
  </si>
  <si>
    <t>10.</t>
  </si>
  <si>
    <t>Príjmy z príspevkov na SDS (EAO)</t>
  </si>
  <si>
    <t>11.</t>
  </si>
  <si>
    <t>Príjmy z príspevkov na SDS (štát)</t>
  </si>
  <si>
    <t>rezervný fond solidarity</t>
  </si>
  <si>
    <t>Rozdiel stĺ. 5-3</t>
  </si>
  <si>
    <t>Rozdiel stĺ. 5-4</t>
  </si>
  <si>
    <t>% plnenia stĺ. 5/2</t>
  </si>
  <si>
    <t>% plnenia stĺ. 5/3</t>
  </si>
  <si>
    <t>Index stĺ. 5/4</t>
  </si>
  <si>
    <t>Schválený rozpočet na rok 2012</t>
  </si>
  <si>
    <t>Upravený rozpočet na rok 2012</t>
  </si>
  <si>
    <t>Výdavky Sociálnej poisťovne rok 2012</t>
  </si>
  <si>
    <t>Príjmy z poistného a príspevkov na SDS (r.č. 1, 2, 3, 7, 8, 9, 11)</t>
  </si>
  <si>
    <t>Príjmy cez pobočky spolu s SDS (r.č. 1 až 6 a 10)</t>
  </si>
  <si>
    <t xml:space="preserve">Január  </t>
  </si>
  <si>
    <t>Február</t>
  </si>
  <si>
    <t>Marec</t>
  </si>
  <si>
    <t>Apríl</t>
  </si>
  <si>
    <t>Máj</t>
  </si>
  <si>
    <t>Jún</t>
  </si>
  <si>
    <t>Júl</t>
  </si>
  <si>
    <t>Ú č e t</t>
  </si>
  <si>
    <t>Číslo bežného účtu</t>
  </si>
  <si>
    <t xml:space="preserve">                                       Zostatok v tis. Eur</t>
  </si>
  <si>
    <t>v  Štátnej pokladnici</t>
  </si>
  <si>
    <t>Bežný účet</t>
  </si>
  <si>
    <t xml:space="preserve">z toho   Cash pooling </t>
  </si>
  <si>
    <t>Termínovaný vklad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</si>
  <si>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</si>
  <si>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</si>
  <si>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</si>
  <si>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</si>
  <si>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</si>
  <si>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</si>
  <si>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</si>
  <si>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</si>
  <si>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</si>
  <si>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</si>
  <si>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</si>
  <si>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</si>
  <si>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</si>
  <si>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</si>
  <si>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</si>
  <si>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</si>
  <si>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</si>
  <si>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</si>
  <si>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</si>
  <si>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</si>
  <si>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</si>
  <si>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</si>
  <si>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</si>
  <si>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</si>
  <si>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</si>
  <si>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</si>
  <si>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</si>
  <si>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</si>
  <si>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</si>
  <si>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účet osobitných prostr.SP</t>
  </si>
  <si>
    <t>7000164517/8180</t>
  </si>
  <si>
    <t>BÚ-ESF-SP</t>
  </si>
  <si>
    <t>7000293052/8180</t>
  </si>
  <si>
    <t xml:space="preserve">S p o l u   všetky účty </t>
  </si>
  <si>
    <t>v tom :</t>
  </si>
  <si>
    <t>v tis. Eur.</t>
  </si>
  <si>
    <t>rok 2012</t>
  </si>
  <si>
    <t>z  RFS</t>
  </si>
  <si>
    <t>zo ZFNP</t>
  </si>
  <si>
    <t>zo ZFPvN</t>
  </si>
  <si>
    <t>zo ZFÚP</t>
  </si>
  <si>
    <t>zo  ZFGP</t>
  </si>
  <si>
    <t>zo  ZFIP</t>
  </si>
  <si>
    <t>do ZFSP</t>
  </si>
  <si>
    <t>1. štvrťrok</t>
  </si>
  <si>
    <t>2. štvrťrok</t>
  </si>
  <si>
    <t>3. štvrťrok</t>
  </si>
  <si>
    <t>4. štvrťrok</t>
  </si>
  <si>
    <t>s p o l u</t>
  </si>
  <si>
    <t>Poukázané  finančné  prostriedky zo ŠR</t>
  </si>
  <si>
    <t>August</t>
  </si>
  <si>
    <t>Január až august  2012</t>
  </si>
  <si>
    <t>Časový rozpis  rozpočtu na január až  august 2012</t>
  </si>
  <si>
    <t>Skutočnosť január až august 2011</t>
  </si>
  <si>
    <t>Skutočnosť január až august 2012</t>
  </si>
  <si>
    <t>Prehľad o zostatkoch finančných prostriedkov na bežných účtoch  v Štátnej pokladnici  dňa 31.8.2012</t>
  </si>
  <si>
    <t>Presuny realizované na krytie výplat  dôchodkových dávok v roku 2012 vo výške 560 tis. Eur.</t>
  </si>
  <si>
    <t>Súhrnná bilancia - bez príspevkov na SDS (s vplyvom II. piliera)</t>
  </si>
  <si>
    <t>Skutočnosť za rok 2011</t>
  </si>
  <si>
    <t>Schválený rozpočet na rok 2012 */</t>
  </si>
  <si>
    <t>Upravený rozpočet na rok 2012 **/</t>
  </si>
  <si>
    <t>Očakávaná skutočnosť rok 2012</t>
  </si>
  <si>
    <t>Časový rozpis rozpočtu  na január až august  2012</t>
  </si>
  <si>
    <t>Skutočnosť k 31. 8. 2012</t>
  </si>
  <si>
    <t>% plnenia stĺ. 6/3</t>
  </si>
  <si>
    <t>% plnenia stĺ. 6/5</t>
  </si>
  <si>
    <t>Rozdiel stĺ. 6-5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</si>
  <si>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</si>
  <si>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</si>
  <si>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</si>
  <si>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</si>
  <si>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</si>
  <si>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</si>
  <si>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</si>
  <si>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</si>
  <si>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</si>
  <si>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</si>
  <si>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</si>
  <si>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</si>
  <si>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</si>
  <si>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</si>
  <si>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</si>
  <si>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</si>
  <si>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Sankcie</t>
  </si>
  <si>
    <t>Príjmy z garančného poistenia po uplynutí 60 dní</t>
  </si>
  <si>
    <t>Transfery</t>
  </si>
  <si>
    <t>Výdavky</t>
  </si>
  <si>
    <t>Základné fondy, v tom:</t>
  </si>
  <si>
    <t>Správny fond</t>
  </si>
  <si>
    <t>Tvorba</t>
  </si>
  <si>
    <t>Použitie</t>
  </si>
  <si>
    <t>*/ Údaje  sú schválené uznesením NR SR  č. 755 z 8. decembra  2011</t>
  </si>
  <si>
    <t>**/ Zapracovaný vplyv  zákona  č. 521  z  2.12.2011, ktorým sa mení a dopĺňa zákon č. 461/2003 Z. z. o sociálnom poistení v znení neskorších predpisov</t>
  </si>
  <si>
    <t>.</t>
  </si>
  <si>
    <t>Mesačný vývoj použitia správneho fondu celkom za rok 2011 a 2012</t>
  </si>
  <si>
    <t>v Eur</t>
  </si>
  <si>
    <t>Eur</t>
  </si>
  <si>
    <t>Ukazovatele</t>
  </si>
  <si>
    <t>R O K      2   0  1  1</t>
  </si>
  <si>
    <t>Rozpočet</t>
  </si>
  <si>
    <t xml:space="preserve"> S K U T O Č N O S Ť</t>
  </si>
  <si>
    <t>Január</t>
  </si>
  <si>
    <t>September</t>
  </si>
  <si>
    <t>Október</t>
  </si>
  <si>
    <t>November</t>
  </si>
  <si>
    <t>December</t>
  </si>
  <si>
    <t xml:space="preserve"> Správny fond celkom</t>
  </si>
  <si>
    <t>neúplné</t>
  </si>
  <si>
    <t>R O K      2   0  1  2</t>
  </si>
  <si>
    <t>Objednávky a nezaplatené faktúry za celú Sociálnu poisťovňu k 13. septembru 2012</t>
  </si>
  <si>
    <t>Euro</t>
  </si>
  <si>
    <t>Ukazovatel</t>
  </si>
  <si>
    <t>Rozpis</t>
  </si>
  <si>
    <t>Objednávky</t>
  </si>
  <si>
    <t>Faktúry</t>
  </si>
  <si>
    <t>Skutočnosť</t>
  </si>
  <si>
    <t>Rozdiel</t>
  </si>
  <si>
    <t>rozpočtu</t>
  </si>
  <si>
    <t>v systéme</t>
  </si>
  <si>
    <t>došlé v SAPe</t>
  </si>
  <si>
    <t>k 13. septembru</t>
  </si>
  <si>
    <t>bez objednávok</t>
  </si>
  <si>
    <t>vrátane</t>
  </si>
  <si>
    <t>(stl.1 minus stl.6)</t>
  </si>
  <si>
    <t>na rok 2012</t>
  </si>
  <si>
    <t>SAP(modul MM)</t>
  </si>
  <si>
    <t>objednávok</t>
  </si>
  <si>
    <t>Vyhodnotenie plnenia rozpisu rozpočtu Správneho fondu Sociálnej poisťovne za obdobie január až august  2012</t>
  </si>
  <si>
    <t>Org. útvary SP</t>
  </si>
  <si>
    <t>Spotr. nákupy</t>
  </si>
  <si>
    <t>Služby</t>
  </si>
  <si>
    <t>Osobné náklady</t>
  </si>
  <si>
    <t>Dane a poplatky</t>
  </si>
  <si>
    <t>Ostat. náklady</t>
  </si>
  <si>
    <t xml:space="preserve"> Bežné výdavky</t>
  </si>
  <si>
    <t>Kapit. výdavky</t>
  </si>
  <si>
    <t>SF SPOLU</t>
  </si>
  <si>
    <t xml:space="preserve">  Ústredie SP (132)</t>
  </si>
  <si>
    <t xml:space="preserve">  Rozpis rozpočtu 2012</t>
  </si>
  <si>
    <t xml:space="preserve">  Rozpis rozpočtu 1.-8.  </t>
  </si>
  <si>
    <t xml:space="preserve">  Skutočnosť</t>
  </si>
  <si>
    <t xml:space="preserve">  % Plnenia z RR 2012</t>
  </si>
  <si>
    <t xml:space="preserve">  % Plnenia RR 1.-8.  </t>
  </si>
  <si>
    <t xml:space="preserve">  Pol. objekt Nevädzová (134)</t>
  </si>
  <si>
    <t xml:space="preserve">  DaRZ Staré Hory(136)</t>
  </si>
  <si>
    <t xml:space="preserve">  DaRZ Pav. Lehota(137)</t>
  </si>
  <si>
    <t xml:space="preserve">  Dozorná rada (133)</t>
  </si>
  <si>
    <t xml:space="preserve">  ÚSTREDIE SPOLU</t>
  </si>
  <si>
    <t xml:space="preserve">  Pobočky SP (132)</t>
  </si>
  <si>
    <t xml:space="preserve"> SPRÁVNY FOND SPOLU</t>
  </si>
  <si>
    <t>Vyhodnotenie plnenia rozpisu rozpočtu bežných výdavkov (nákladov) správneho fondu Sociálnej poisťovne za obdobie január až august 2012</t>
  </si>
  <si>
    <t>v štruktúre funkčnej a ekonomickej klasifikácie</t>
  </si>
  <si>
    <t xml:space="preserve">Funkčná </t>
  </si>
  <si>
    <t>Ekonomická klasifikácia</t>
  </si>
  <si>
    <t>Text</t>
  </si>
  <si>
    <t>Rozpis rozpočtu</t>
  </si>
  <si>
    <t>%</t>
  </si>
  <si>
    <t>klasifikácia</t>
  </si>
  <si>
    <t xml:space="preserve">Hlavná </t>
  </si>
  <si>
    <t>Kategória</t>
  </si>
  <si>
    <t>Položka</t>
  </si>
  <si>
    <t>Podpo-</t>
  </si>
  <si>
    <t>na obdobie január</t>
  </si>
  <si>
    <t>za mesiac</t>
  </si>
  <si>
    <t>za obdobie</t>
  </si>
  <si>
    <t>plnenia</t>
  </si>
  <si>
    <t>oddiel/skupina/</t>
  </si>
  <si>
    <t>kategória</t>
  </si>
  <si>
    <t>ložka</t>
  </si>
  <si>
    <t>až  august 2012</t>
  </si>
  <si>
    <t xml:space="preserve"> august 2012</t>
  </si>
  <si>
    <t>január až</t>
  </si>
  <si>
    <t>(4 : 1)</t>
  </si>
  <si>
    <t>(4 : 2)</t>
  </si>
  <si>
    <t>trieda/podtrieda</t>
  </si>
  <si>
    <t>b</t>
  </si>
  <si>
    <t>c</t>
  </si>
  <si>
    <t>d</t>
  </si>
  <si>
    <t>e</t>
  </si>
  <si>
    <t>f</t>
  </si>
  <si>
    <t>10.9.0.3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</si>
  <si>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</si>
  <si>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</si>
  <si>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</si>
  <si>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</si>
  <si>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</si>
  <si>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</si>
  <si>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</si>
  <si>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</si>
  <si>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</si>
  <si>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</si>
  <si>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</si>
  <si>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</si>
  <si>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</si>
  <si>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615</t>
  </si>
  <si>
    <t xml:space="preserve"> Ostatné osobné vyrovnania</t>
  </si>
  <si>
    <t>616</t>
  </si>
  <si>
    <t xml:space="preserve"> Doplatok k platu a ďalší plat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</si>
  <si>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</si>
  <si>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</si>
  <si>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</si>
  <si>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</si>
  <si>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</si>
  <si>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</si>
  <si>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</si>
  <si>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</si>
  <si>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</si>
  <si>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</si>
  <si>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</si>
  <si>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</si>
  <si>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</si>
  <si>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</si>
  <si>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</si>
  <si>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</si>
  <si>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</si>
  <si>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</si>
  <si>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</si>
  <si>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</si>
  <si>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</si>
  <si>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</si>
  <si>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</si>
  <si>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</si>
  <si>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</si>
  <si>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</si>
  <si>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</si>
  <si>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</si>
  <si>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</si>
  <si>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</si>
  <si>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</si>
  <si>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</si>
  <si>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</si>
  <si>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</si>
  <si>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</si>
  <si>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</si>
  <si>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</si>
  <si>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</si>
  <si>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</si>
  <si>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</si>
  <si>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</si>
  <si>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</si>
  <si>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</si>
  <si>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</si>
  <si>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</si>
  <si>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</si>
  <si>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</si>
  <si>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</si>
  <si>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</si>
  <si>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</si>
  <si>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</si>
  <si>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</si>
  <si>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</si>
  <si>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</si>
  <si>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</si>
  <si>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</si>
  <si>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</si>
  <si>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</si>
  <si>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</si>
  <si>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</si>
  <si>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</si>
  <si>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</si>
  <si>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</si>
  <si>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</si>
  <si>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</si>
  <si>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</si>
  <si>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</si>
  <si>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</si>
  <si>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</si>
  <si>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</si>
  <si>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</si>
  <si>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</si>
  <si>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</si>
  <si>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</si>
  <si>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</si>
  <si>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</si>
  <si>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 xml:space="preserve">  Zmluvy o nájme veci s právom kúpy prenajatej veci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</si>
  <si>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</si>
  <si>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</si>
  <si>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</si>
  <si>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</si>
  <si>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</si>
  <si>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</si>
  <si>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</si>
  <si>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</si>
  <si>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</si>
  <si>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</si>
  <si>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</si>
  <si>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637009</t>
  </si>
  <si>
    <t xml:space="preserve"> Náhrada mzdy a platu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</si>
  <si>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</si>
  <si>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</si>
  <si>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</si>
  <si>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</si>
  <si>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</si>
  <si>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</si>
  <si>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</si>
  <si>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</si>
  <si>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</si>
  <si>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</si>
  <si>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</si>
  <si>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</si>
  <si>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</si>
  <si>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</si>
  <si>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</si>
  <si>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</si>
  <si>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10.9.0.4</t>
  </si>
  <si>
    <t>637029</t>
  </si>
  <si>
    <t xml:space="preserve"> Manká a škody</t>
  </si>
  <si>
    <t xml:space="preserve">637031 </t>
  </si>
  <si>
    <t xml:space="preserve"> Pokuty a penále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</si>
  <si>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</si>
  <si>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</si>
  <si>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</si>
  <si>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</si>
  <si>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</si>
  <si>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</si>
  <si>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</si>
  <si>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</si>
  <si>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</si>
  <si>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</si>
  <si>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</si>
  <si>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</si>
  <si>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</si>
  <si>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</si>
  <si>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</si>
  <si>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</si>
  <si>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</si>
  <si>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</si>
  <si>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</si>
  <si>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</si>
  <si>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</si>
  <si>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</si>
  <si>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rozpisu rozpočtu kapitálových výdavkov (nákladov) správneho fondu Sociálnej poisťovne za obdobie január až august 2012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</si>
  <si>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</si>
  <si>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</si>
  <si>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</si>
  <si>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</si>
  <si>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</si>
  <si>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</si>
  <si>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</si>
  <si>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</si>
  <si>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</si>
  <si>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</si>
  <si>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711004</t>
  </si>
  <si>
    <t xml:space="preserve"> Licencií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</si>
  <si>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</si>
  <si>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</si>
  <si>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</si>
  <si>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</si>
  <si>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</si>
  <si>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</si>
  <si>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</si>
  <si>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</si>
  <si>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</si>
  <si>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</si>
  <si>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</si>
  <si>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</si>
  <si>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</si>
  <si>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</si>
  <si>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</si>
  <si>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</si>
  <si>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</si>
  <si>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</si>
  <si>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</si>
  <si>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</si>
  <si>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</si>
  <si>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</si>
  <si>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</si>
  <si>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</si>
  <si>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</si>
  <si>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</si>
  <si>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>Vyhodnotenie plnenia rozpisu rozpočtu bežných výdavkov (nákladov) správneho fondu Sociálnej poisťovne ústredia za obdobie január až august 2012</t>
  </si>
  <si>
    <t>až august 2012</t>
  </si>
  <si>
    <t>637023</t>
  </si>
  <si>
    <t xml:space="preserve"> Kolkové známky</t>
  </si>
  <si>
    <t>637033</t>
  </si>
  <si>
    <t xml:space="preserve"> Zálohy na projekty Európskej únie</t>
  </si>
  <si>
    <t>Prehľad o príjmoch a výdavkoch Sociálnej poisťovne na dávky, ktoré hradí štát v roku 2012</t>
  </si>
  <si>
    <t>Kapitola štátneho rozpočtu MPSVR SR</t>
  </si>
  <si>
    <t>Rozpis rozpočtu na január až august 2012</t>
  </si>
  <si>
    <t>Skutočnosť za január až august 2012</t>
  </si>
  <si>
    <t>% plnenia 3/1</t>
  </si>
  <si>
    <t>%plnenia 3/2</t>
  </si>
  <si>
    <t>1</t>
  </si>
  <si>
    <t>2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</si>
  <si>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</si>
  <si>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</si>
  <si>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</si>
  <si>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</si>
  <si>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</si>
  <si>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</si>
  <si>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</si>
  <si>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</si>
  <si>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</si>
  <si>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</si>
  <si>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</si>
  <si>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</si>
  <si>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</si>
  <si>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293o) ods. 6</t>
  </si>
  <si>
    <t>l/ vianočný príspevok a úhrada nákladov spojená s jeho výplatou</t>
  </si>
  <si>
    <t>m/ príplatok k dôchodku politickým väzňom podľa zákona č. 274/2007 Z.z.v znení neskorších predpisov **/</t>
  </si>
  <si>
    <t>jednorazový finančný príspevok politickým väzňom podľa zákona č. 462/2002 Z. z.</t>
  </si>
  <si>
    <t>invalidi z mladosti podľa §168a</t>
  </si>
  <si>
    <t>ROZDIEL PRÍJMOV A VÝDAVKOV</t>
  </si>
  <si>
    <t xml:space="preserve">*/ v dávke zvýšenie dôchodku z titulu rehabilitácie sú zahrnuté aj finančné prostriedky, poskytované ako príplatok k dôchodku podľa § 7 zákona č. 305/1999 Z.z. </t>
  </si>
  <si>
    <t>**/  v dávke príplatok k dôchodku politickým väzňom podľa zákona č. 274/2007 Z.z.v znení neskorších predpisov  je zahrnutý príspevok aj pre osoby pozostalé po popravenom alebo zomretom</t>
  </si>
  <si>
    <t>politickom väzňovi počas výkonu trestu podľa zákona č. 272/2008 Z.z., ktorým sa mení a dopĺňa zákon č. 274/2007 Z.z.</t>
  </si>
  <si>
    <t>Kapitola štátneho rozpočtu MO SR</t>
  </si>
  <si>
    <t>n/ 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</si>
  <si>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</si>
  <si>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</si>
  <si>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>Vývoj pohľadávok Sociálnej poisťovne podľa druhov a podľa fondov mesačne v roku 2012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</si>
  <si>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</si>
  <si>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</si>
  <si>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</si>
  <si>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</si>
  <si>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</si>
  <si>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</si>
  <si>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</si>
  <si>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</si>
  <si>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</si>
  <si>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</si>
  <si>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2011</t>
  </si>
  <si>
    <t>31. januáru 2012</t>
  </si>
  <si>
    <t>29. februáru 2012</t>
  </si>
  <si>
    <t>31. marcu 2012</t>
  </si>
  <si>
    <t>30. aprílu 2012</t>
  </si>
  <si>
    <t>31. máju 2012</t>
  </si>
  <si>
    <t>30. júnu 2012</t>
  </si>
  <si>
    <t>31. júlu 2012</t>
  </si>
  <si>
    <t>31. augustu 2012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</si>
  <si>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</si>
  <si>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</si>
  <si>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</si>
  <si>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</si>
  <si>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</si>
  <si>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</si>
  <si>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</si>
  <si>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</si>
  <si>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</si>
  <si>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</si>
  <si>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</si>
  <si>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</si>
  <si>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</si>
  <si>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2011</t>
  </si>
  <si>
    <t>k 31.januáru 2012</t>
  </si>
  <si>
    <t>k 29. februáru 2012</t>
  </si>
  <si>
    <t>k 31. marcu 2012</t>
  </si>
  <si>
    <t>k 30. aprílu 2012</t>
  </si>
  <si>
    <t>k 31. máju 2012</t>
  </si>
  <si>
    <t>k 30. júnu 2012</t>
  </si>
  <si>
    <t>k 31. júlu 2012</t>
  </si>
  <si>
    <t>k 31. augustu 2012</t>
  </si>
  <si>
    <t>Pobočka</t>
  </si>
  <si>
    <t>Pohľadávky celkom ( účet 316 ) v tis. Eur</t>
  </si>
  <si>
    <t>stav k 31_12_2011</t>
  </si>
  <si>
    <t>stav k 31_08_2012</t>
  </si>
  <si>
    <t>nárast (+); pokles (-)</t>
  </si>
  <si>
    <t>zníženie (-), nárast (+) pohľadávok oproti stavu k 31_12_2011 o...%</t>
  </si>
  <si>
    <t>Prievidza</t>
  </si>
  <si>
    <t>Trnava</t>
  </si>
  <si>
    <t>Dolný Kubín</t>
  </si>
  <si>
    <t>Bratislava</t>
  </si>
  <si>
    <t>Banská Bystrica</t>
  </si>
  <si>
    <t>Stará Ľubovňa</t>
  </si>
  <si>
    <t>Považská Bystrica</t>
  </si>
  <si>
    <t>Žilina</t>
  </si>
  <si>
    <t>Vranov nad Topľou</t>
  </si>
  <si>
    <t>Spišská Nová Ves</t>
  </si>
  <si>
    <t>Prešov</t>
  </si>
  <si>
    <t>Rožňava</t>
  </si>
  <si>
    <t>Nitra</t>
  </si>
  <si>
    <t>Senica</t>
  </si>
  <si>
    <t>Poprad</t>
  </si>
  <si>
    <t>Čadca</t>
  </si>
  <si>
    <t>Levice</t>
  </si>
  <si>
    <t>Trebišov</t>
  </si>
  <si>
    <t>Nové Zámky</t>
  </si>
  <si>
    <t>Komárno</t>
  </si>
  <si>
    <t>Topoľčany</t>
  </si>
  <si>
    <t>Lučenec</t>
  </si>
  <si>
    <t>Košice</t>
  </si>
  <si>
    <t>Zvolen</t>
  </si>
  <si>
    <t>Galanta</t>
  </si>
  <si>
    <t>Veľký Krtíš</t>
  </si>
  <si>
    <t>Bardejov</t>
  </si>
  <si>
    <t>Žiar nad Hronom</t>
  </si>
  <si>
    <t>Liptovský Mikuláš</t>
  </si>
  <si>
    <t>Dunajská Streda</t>
  </si>
  <si>
    <t>Rimavská Sobota</t>
  </si>
  <si>
    <t>Martin</t>
  </si>
  <si>
    <t>Michalovce</t>
  </si>
  <si>
    <t>Humenné</t>
  </si>
  <si>
    <t>Svidník</t>
  </si>
  <si>
    <t>Trenčín</t>
  </si>
  <si>
    <t>SP pobočky</t>
  </si>
  <si>
    <t xml:space="preserve">Ústredie </t>
  </si>
  <si>
    <t>SP spolu</t>
  </si>
  <si>
    <t>exekúcie v roku 2012</t>
  </si>
  <si>
    <t>stav k</t>
  </si>
  <si>
    <t>počet rozhodnutí</t>
  </si>
  <si>
    <t>výška vymáhanej pohľadávky v exekučnom konaní v tis. Eur</t>
  </si>
  <si>
    <t>úhrady v tis. Eur</t>
  </si>
  <si>
    <t xml:space="preserve">Vydané rozhodnutia o povolení splátok dlžných súm v roku 2012 </t>
  </si>
  <si>
    <t>počet povolených splátkových kalendárov</t>
  </si>
  <si>
    <t>suma  na ktorú boli vydané rozhodnutia o povolení splátok dlžných súm                                     (tis. Eur)</t>
  </si>
  <si>
    <t>Celková vymožená suma    (tis. Eur)</t>
  </si>
  <si>
    <t xml:space="preserve">Prehľad pohľadávok vymáhaných prostredníctvom mandátnej správy spoločnosťou General Factoring a. s. </t>
  </si>
  <si>
    <t>sumárny prehľad prevedených pohľadávok do mandátnej správy a  akceptovaných úhrad       od 01. 01. 2012 do 31. 8. 2012</t>
  </si>
  <si>
    <t>spolu prevedené     (suma tis. EUR)</t>
  </si>
  <si>
    <t>spolu akceptované  (suma tis. EUR)</t>
  </si>
  <si>
    <t>sumárny prehľad rok 2012</t>
  </si>
  <si>
    <t>prevedené pohľadávky do MS v roku 2012 a akceptované úhrady ku konkrétnym sumárnym zoznamom v roku 2012</t>
  </si>
  <si>
    <t>sumárny zoznam č.</t>
  </si>
  <si>
    <t>spolu</t>
  </si>
  <si>
    <t>012012</t>
  </si>
  <si>
    <t>022012</t>
  </si>
  <si>
    <t>032012</t>
  </si>
  <si>
    <t>042012</t>
  </si>
  <si>
    <t>prevedené</t>
  </si>
  <si>
    <t>počet</t>
  </si>
  <si>
    <t>suma tis. EUR</t>
  </si>
  <si>
    <t>akceptované</t>
  </si>
  <si>
    <t>prehľad rok 2012 po sumárnych zoznamoch</t>
  </si>
  <si>
    <t>Stav pohľadávok  podľa pobočiek Sociálnej poisťovne a zdravotníckych zariadení k 31. augustu 2012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</si>
  <si>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</si>
  <si>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</si>
  <si>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</si>
  <si>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</si>
  <si>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31. júlu 2012</t>
  </si>
  <si>
    <t>Pohľadávka na                     poistnom                                k 31. augustu 2012</t>
  </si>
  <si>
    <t>Rozdiel pohľadávky na                              poistnom                          8_ 2012 - 7_2012</t>
  </si>
  <si>
    <t>S</t>
  </si>
  <si>
    <t>Fakultná nemocnica s poliklinikou F. D. Roosevelta Banská Bystrica</t>
  </si>
  <si>
    <t>00165549</t>
  </si>
  <si>
    <t>Detská fakultná nemocnica s poliklinikou Bratislava</t>
  </si>
  <si>
    <t>00607231</t>
  </si>
  <si>
    <t>Univerzitná nemocnica Bratislava</t>
  </si>
  <si>
    <t>Fakultná nemocnica s poliklinikou J. A. Reimana Prešov</t>
  </si>
  <si>
    <t>00610577</t>
  </si>
  <si>
    <t>Fakultná nemocnica Trnava</t>
  </si>
  <si>
    <t>00610381</t>
  </si>
  <si>
    <t>Východoslovenský ústav srdcových a cievnych chorôb, a.s., Košice</t>
  </si>
  <si>
    <t>36601284</t>
  </si>
  <si>
    <t>Národná transfúzna služba SR, Bratislava</t>
  </si>
  <si>
    <t>Detská ozdravovňa, Kremnické Bane</t>
  </si>
  <si>
    <t>V</t>
  </si>
  <si>
    <t>Kysucká nemocnica s poliklinikou Čadca</t>
  </si>
  <si>
    <t>Dolnooravská nemocnica s poliklinikou MUDr. L. N. Jégého Dolný Kubín</t>
  </si>
  <si>
    <t>00634905</t>
  </si>
  <si>
    <t>Nemocnica s poliklinikou Dunajská Streda</t>
  </si>
  <si>
    <t>Nemocnica s poliklinikou Sv. Lukáša Galanta</t>
  </si>
  <si>
    <t>00610291</t>
  </si>
  <si>
    <t>Nemocnica s poliklinikou Sv. Lukáša Galanta, a.s.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</si>
  <si>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</si>
  <si>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</si>
  <si>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</si>
  <si>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</si>
  <si>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Myjava</t>
  </si>
  <si>
    <t>00610721</t>
  </si>
  <si>
    <t>Nemocnica s poliklinikou Skalica</t>
  </si>
  <si>
    <t>00610712</t>
  </si>
  <si>
    <t>Nemocnica s poliklinikou Trebišov a.s.</t>
  </si>
  <si>
    <t>Mestská nemocnica Prof. MUDr. Rudolfa Korca, DrSc. Zlaté Moravce</t>
  </si>
  <si>
    <t>Sanatórium Tatranská Kotlina n.o.</t>
  </si>
  <si>
    <t>Nemocnica s poliklinikou Ilava, n.o.</t>
  </si>
  <si>
    <t>36119385</t>
  </si>
  <si>
    <t>Všeobecná nemocnica s poliklinikou, n.o., Veľký Krtíš</t>
  </si>
  <si>
    <t>Nemocnica s poliklinikou, n.o. Revúca (prevzaté od Revúckej medicínsko-humanitnej, n.o., Revúca, IČO: 37954032)</t>
  </si>
  <si>
    <t>Vranovská nemocnica, n.o., Vranov nad Topľou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</si>
  <si>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</si>
  <si>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</si>
  <si>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</si>
  <si>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</si>
  <si>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</si>
  <si>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</si>
  <si>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</si>
  <si>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</si>
  <si>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</si>
  <si>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</si>
  <si>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</si>
  <si>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</si>
  <si>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</si>
  <si>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</si>
  <si>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</si>
  <si>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 xml:space="preserve">Stav pohľadávok (v tis. EUR) podľa pobočiek Sociálnej poisťovne a zdravotníckych zariadení k 31. augustu 2012 </t>
  </si>
  <si>
    <t>Typ ZZ</t>
  </si>
  <si>
    <t>Forma ZZ (S/V)</t>
  </si>
  <si>
    <t>Platenie bežného poistného</t>
  </si>
  <si>
    <t>Pohľadávka na poistnom k 31.8.2012</t>
  </si>
  <si>
    <t>Spôsob zabezpečenia pohľadávky</t>
  </si>
  <si>
    <t>Dátum zriadenia záložného práva</t>
  </si>
  <si>
    <t>Suma na ktorú bolo záložné právo zriadené</t>
  </si>
  <si>
    <t>vyhodnotenie generálneho pardonu 2008</t>
  </si>
  <si>
    <t>zaplatené poistné v súvislosti s oddlžením</t>
  </si>
  <si>
    <t>novopredpí- sané penále</t>
  </si>
  <si>
    <t>celkom odpustené penále v rámci GP</t>
  </si>
  <si>
    <t>dátum posúdenia splnenia podmienky pre GP</t>
  </si>
  <si>
    <t>zaplatené dlžné poistné v súvislosti GP</t>
  </si>
  <si>
    <t>C</t>
  </si>
  <si>
    <t>Nemocnica s poliklinikou Sv. Jakuba, n.o., Bardejov</t>
  </si>
  <si>
    <t>A</t>
  </si>
  <si>
    <t>Psychiatrická nemocnica P. Pinela, Pezinok</t>
  </si>
  <si>
    <t>Hornooravská nemocnica s poliklinikou Trstená</t>
  </si>
  <si>
    <t>00634891</t>
  </si>
  <si>
    <t>Oravská poliklinika Námestovo</t>
  </si>
  <si>
    <t>00634875</t>
  </si>
  <si>
    <t>X</t>
  </si>
  <si>
    <t>ex. zál. právo</t>
  </si>
  <si>
    <t>Nemocnica s poliklinikou A. Leňa Humenné</t>
  </si>
  <si>
    <t>00610658</t>
  </si>
  <si>
    <t>Mestská poliklinika Hurbanovo</t>
  </si>
  <si>
    <t>17335647</t>
  </si>
  <si>
    <t>Univerzitná nemocnica L. Pasteura, Košice</t>
  </si>
  <si>
    <t>00606707</t>
  </si>
  <si>
    <t>Záchranná služba Košice</t>
  </si>
  <si>
    <t>00606731</t>
  </si>
  <si>
    <t>Nemocnica s poliklinikou Želiezovce</t>
  </si>
  <si>
    <t>00610283</t>
  </si>
  <si>
    <t>Mesto Šahy (prevzaté od NsP Šahy, IČO: 00610275)</t>
  </si>
  <si>
    <t>00307513</t>
  </si>
  <si>
    <t>Psychiatrická nemocnica Hronovce</t>
  </si>
  <si>
    <t>00607266</t>
  </si>
  <si>
    <t>Univerzitná nemocnica Martin</t>
  </si>
  <si>
    <t>00365327</t>
  </si>
  <si>
    <t>Nemocnica s poliklinikou Štefana Kukuru v Michalovciach, n.o.</t>
  </si>
  <si>
    <t>Psychiatrická nemocnica Michalovce, n.o.</t>
  </si>
  <si>
    <t>Fakultná nemocnica Nitra</t>
  </si>
  <si>
    <t>Mestská poliklinika Šurany</t>
  </si>
  <si>
    <t>Poliklinika Štúrovo</t>
  </si>
  <si>
    <t>N</t>
  </si>
  <si>
    <t>zmluvné záložné právo</t>
  </si>
  <si>
    <t>Nemocnica s poliklinikou Rimavská Sobota</t>
  </si>
  <si>
    <t>00610615</t>
  </si>
  <si>
    <t>Nemocnica s poliklinikou Hnúšťa</t>
  </si>
  <si>
    <t>00610631</t>
  </si>
  <si>
    <t xml:space="preserve">Nemocnica s poliklinikou sv. Barbory Rožňava, a. s.                                                                                                                                                                                         </t>
  </si>
  <si>
    <t>Psychiatrická liečebňa Samuela Bluma Plešivec</t>
  </si>
  <si>
    <t>Poliklinika Tornaľa</t>
  </si>
  <si>
    <t>00610640</t>
  </si>
  <si>
    <t xml:space="preserve">Odborný liečebný ústav psychiatrický, n.o. Predná Hora </t>
  </si>
  <si>
    <t>37954920</t>
  </si>
  <si>
    <t>Nemocnica s poliklinikou, Spišská Nová Ves</t>
  </si>
  <si>
    <t>00610534</t>
  </si>
  <si>
    <t>Ľubovnianska nemocnica, n.o., Stará Ľubovňa</t>
  </si>
  <si>
    <t>Nemocnica s poliklinikou Trebišov</t>
  </si>
  <si>
    <t>Fakultná nemocnica Trenčín</t>
  </si>
  <si>
    <t>00610470</t>
  </si>
  <si>
    <t>Nemocnica A. Wintera n.o. Piešťany</t>
  </si>
  <si>
    <t>Regionálna nemocnica Banská Štiavnica, n.o.</t>
  </si>
  <si>
    <t>Psychiatrická nemocnica prof. Matulaya, Kremnica</t>
  </si>
  <si>
    <t>00606987</t>
  </si>
  <si>
    <t>Názov, sídlo</t>
  </si>
  <si>
    <t>Správa záväzkov a pohľadávok, Nitra (prevzaté od Nemocnice s poliklinikou Levice, IČO: 00610267)</t>
  </si>
  <si>
    <t>Správa záväzkov a pohľadávok, Košice (prevzaté od Nemocnice s poliklinikou Š.Kukuru Michalovce, IČO:17335663)</t>
  </si>
  <si>
    <t>Správa záväzkov a pohľadávok, Košice (prevzaté od Nemocnicu s poliklinikou svätej Barbory, Rožňava, IČO: 17335922)</t>
  </si>
  <si>
    <t>- platí</t>
  </si>
  <si>
    <t>- čiastočne (za zamestnancov)</t>
  </si>
  <si>
    <t>- neplatí</t>
  </si>
  <si>
    <t>- ukončená registrácia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</si>
</sst>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\ _S_k_-;\-* #,##0\ _S_k_-;_-* &quot;-&quot;\ _S_k_-;_-@_-"/>
    <numFmt numFmtId="44" formatCode="_-* #,##0.00\ &quot;Sk&quot;_-;\-* #,##0.00\ &quot;Sk&quot;_-;_-* &quot;-&quot;??\ &quot;Sk&quot;_-;_-@_-"/>
    <numFmt numFmtId="43" formatCode="_-* #,##0.00\ _S_k_-;\-* #,##0.00\ _S_k_-;_-* &quot;-&quot;??\ _S_k_-;_-@_-"/>
    <numFmt numFmtId="164" formatCode="&quot;$&quot;#,##0;[Red]\-&quot;$&quot;#,##0"/>
    <numFmt numFmtId="165" formatCode="m\o\n\th\ d\,\ \y\y\y\y"/>
    <numFmt numFmtId="166" formatCode=";;"/>
    <numFmt numFmtId="167" formatCode="_-* #,##0.00\ [$€-1]_-;\-* #,##0.00\ [$€-1]_-;_-* &quot;-&quot;??\ [$€-1]_-"/>
    <numFmt numFmtId="168" formatCode="#,##0\ _S_k"/>
    <numFmt numFmtId="169" formatCode="#,##0.00_ ;\-#,##0.00\ "/>
    <numFmt numFmtId="170" formatCode="#,##0;#,##0;&quot; &quot;"/>
    <numFmt numFmtId="171" formatCode="#,##0.00;#,##0.00;&quot; &quot;"/>
    <numFmt numFmtId="172" formatCode="#,##0.0000"/>
    <numFmt numFmtId="173" formatCode="#,##0.00_ ;[Red]\-#,##0.00\ "/>
  </numFmts>
  <fonts count="10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name val="Arial CE"/>
      <charset val="238"/>
    </font>
    <font>
      <sz val="9"/>
      <name val="Arial"/>
      <family val="2"/>
      <charset val="238"/>
    </font>
    <font>
      <sz val="11"/>
      <name val="Arial CE"/>
      <family val="2"/>
      <charset val="238"/>
    </font>
    <font>
      <sz val="11"/>
      <name val="Arial"/>
      <family val="2"/>
    </font>
    <font>
      <sz val="10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b/>
      <sz val="14"/>
      <color indexed="53"/>
      <name val="Arial"/>
      <family val="2"/>
      <charset val="238"/>
    </font>
    <font>
      <b/>
      <sz val="12"/>
      <name val="Arial"/>
      <family val="2"/>
      <charset val="238"/>
    </font>
    <font>
      <sz val="10"/>
      <name val="Courier"/>
      <family val="1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sz val="10"/>
      <color indexed="17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rgb="FF3F3F3F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9C0006"/>
      <name val="Arial"/>
      <family val="2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8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40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3" fontId="21" fillId="0" borderId="0"/>
    <xf numFmtId="3" fontId="22" fillId="0" borderId="0"/>
    <xf numFmtId="38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4" fillId="0" borderId="0">
      <protection locked="0"/>
    </xf>
    <xf numFmtId="0" fontId="25" fillId="4" borderId="0" applyNumberFormat="0" applyBorder="0" applyAlignment="0" applyProtection="0"/>
    <xf numFmtId="167" fontId="14" fillId="0" borderId="0" applyFont="0" applyFill="0" applyBorder="0" applyAlignment="0" applyProtection="0"/>
    <xf numFmtId="166" fontId="24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7" fillId="16" borderId="1" applyNumberFormat="0" applyAlignment="0" applyProtection="0"/>
    <xf numFmtId="0" fontId="28" fillId="0" borderId="2" applyNumberFormat="0" applyFill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0" fillId="0" borderId="0" applyNumberFormat="0" applyFill="0" applyBorder="0" applyAlignment="0" applyProtection="0"/>
    <xf numFmtId="2" fontId="31" fillId="0" borderId="0"/>
    <xf numFmtId="0" fontId="32" fillId="17" borderId="0" applyNumberFormat="0" applyBorder="0" applyAlignment="0" applyProtection="0"/>
    <xf numFmtId="0" fontId="14" fillId="0" borderId="0"/>
    <xf numFmtId="0" fontId="15" fillId="0" borderId="0"/>
    <xf numFmtId="0" fontId="17" fillId="0" borderId="0"/>
    <xf numFmtId="0" fontId="33" fillId="0" borderId="0"/>
    <xf numFmtId="0" fontId="34" fillId="0" borderId="0"/>
    <xf numFmtId="0" fontId="14" fillId="0" borderId="0"/>
    <xf numFmtId="0" fontId="17" fillId="0" borderId="0"/>
    <xf numFmtId="0" fontId="15" fillId="0" borderId="0"/>
    <xf numFmtId="0" fontId="23" fillId="0" borderId="0"/>
    <xf numFmtId="0" fontId="22" fillId="0" borderId="0"/>
    <xf numFmtId="0" fontId="17" fillId="18" borderId="5" applyNumberFormat="0" applyFont="0" applyAlignment="0" applyProtection="0"/>
    <xf numFmtId="0" fontId="35" fillId="0" borderId="6" applyNumberFormat="0" applyFill="0" applyAlignment="0" applyProtection="0"/>
    <xf numFmtId="49" fontId="36" fillId="0" borderId="0"/>
    <xf numFmtId="0" fontId="37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4" fillId="0" borderId="8">
      <protection locked="0"/>
    </xf>
    <xf numFmtId="0" fontId="40" fillId="0" borderId="0"/>
    <xf numFmtId="0" fontId="41" fillId="7" borderId="9" applyNumberFormat="0" applyAlignment="0" applyProtection="0"/>
    <xf numFmtId="0" fontId="42" fillId="19" borderId="9" applyNumberFormat="0" applyAlignment="0" applyProtection="0"/>
    <xf numFmtId="0" fontId="43" fillId="19" borderId="10" applyNumberFormat="0" applyAlignment="0" applyProtection="0"/>
    <xf numFmtId="0" fontId="44" fillId="0" borderId="0" applyNumberFormat="0" applyFill="0" applyBorder="0" applyAlignment="0" applyProtection="0"/>
    <xf numFmtId="0" fontId="45" fillId="3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23" borderId="0" applyNumberFormat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3" fillId="0" borderId="0"/>
    <xf numFmtId="43" fontId="46" fillId="0" borderId="0" applyFont="0" applyFill="0" applyBorder="0" applyAlignment="0" applyProtection="0"/>
    <xf numFmtId="0" fontId="12" fillId="0" borderId="0"/>
    <xf numFmtId="43" fontId="47" fillId="0" borderId="0" applyFont="0" applyFill="0" applyBorder="0" applyAlignment="0" applyProtection="0"/>
    <xf numFmtId="0" fontId="11" fillId="0" borderId="0"/>
    <xf numFmtId="43" fontId="48" fillId="0" borderId="0" applyFont="0" applyFill="0" applyBorder="0" applyAlignment="0" applyProtection="0"/>
    <xf numFmtId="0" fontId="10" fillId="0" borderId="0"/>
    <xf numFmtId="43" fontId="49" fillId="0" borderId="0" applyFont="0" applyFill="0" applyBorder="0" applyAlignment="0" applyProtection="0"/>
    <xf numFmtId="0" fontId="18" fillId="0" borderId="0"/>
    <xf numFmtId="43" fontId="50" fillId="0" borderId="0" applyFont="0" applyFill="0" applyBorder="0" applyAlignment="0" applyProtection="0"/>
    <xf numFmtId="0" fontId="9" fillId="0" borderId="0"/>
    <xf numFmtId="0" fontId="14" fillId="0" borderId="0"/>
    <xf numFmtId="0" fontId="8" fillId="0" borderId="0"/>
    <xf numFmtId="9" fontId="14" fillId="0" borderId="0" applyFont="0" applyFill="0" applyBorder="0" applyAlignment="0" applyProtection="0"/>
    <xf numFmtId="0" fontId="17" fillId="0" borderId="0"/>
    <xf numFmtId="0" fontId="7" fillId="0" borderId="0"/>
    <xf numFmtId="0" fontId="6" fillId="0" borderId="0"/>
    <xf numFmtId="0" fontId="5" fillId="0" borderId="0"/>
    <xf numFmtId="0" fontId="14" fillId="0" borderId="0"/>
    <xf numFmtId="0" fontId="14" fillId="0" borderId="0"/>
    <xf numFmtId="0" fontId="4" fillId="0" borderId="0"/>
    <xf numFmtId="0" fontId="3" fillId="0" borderId="0"/>
    <xf numFmtId="0" fontId="2" fillId="0" borderId="0"/>
    <xf numFmtId="44" fontId="59" fillId="0" borderId="0" applyFont="0" applyFill="0" applyBorder="0" applyAlignment="0" applyProtection="0"/>
    <xf numFmtId="0" fontId="14" fillId="0" borderId="0"/>
    <xf numFmtId="0" fontId="18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9" fontId="79" fillId="0" borderId="0" applyFont="0" applyFill="0" applyBorder="0" applyAlignment="0" applyProtection="0"/>
    <xf numFmtId="0" fontId="1" fillId="0" borderId="0"/>
    <xf numFmtId="0" fontId="14" fillId="0" borderId="0"/>
    <xf numFmtId="0" fontId="82" fillId="30" borderId="0" applyNumberFormat="0" applyBorder="0" applyAlignment="0" applyProtection="0"/>
    <xf numFmtId="0" fontId="82" fillId="31" borderId="0" applyNumberFormat="0" applyBorder="0" applyAlignment="0" applyProtection="0"/>
    <xf numFmtId="0" fontId="82" fillId="32" borderId="0" applyNumberFormat="0" applyBorder="0" applyAlignment="0" applyProtection="0"/>
    <xf numFmtId="0" fontId="82" fillId="33" borderId="0" applyNumberFormat="0" applyBorder="0" applyAlignment="0" applyProtection="0"/>
    <xf numFmtId="0" fontId="82" fillId="34" borderId="0" applyNumberFormat="0" applyBorder="0" applyAlignment="0" applyProtection="0"/>
    <xf numFmtId="0" fontId="82" fillId="35" borderId="0" applyNumberFormat="0" applyBorder="0" applyAlignment="0" applyProtection="0"/>
    <xf numFmtId="0" fontId="82" fillId="36" borderId="0" applyNumberFormat="0" applyBorder="0" applyAlignment="0" applyProtection="0"/>
    <xf numFmtId="0" fontId="82" fillId="37" borderId="0" applyNumberFormat="0" applyBorder="0" applyAlignment="0" applyProtection="0"/>
    <xf numFmtId="0" fontId="82" fillId="38" borderId="0" applyNumberFormat="0" applyBorder="0" applyAlignment="0" applyProtection="0"/>
    <xf numFmtId="0" fontId="82" fillId="39" borderId="0" applyNumberFormat="0" applyBorder="0" applyAlignment="0" applyProtection="0"/>
    <xf numFmtId="0" fontId="82" fillId="40" borderId="0" applyNumberFormat="0" applyBorder="0" applyAlignment="0" applyProtection="0"/>
    <xf numFmtId="0" fontId="82" fillId="41" borderId="0" applyNumberFormat="0" applyBorder="0" applyAlignment="0" applyProtection="0"/>
    <xf numFmtId="0" fontId="88" fillId="42" borderId="0" applyNumberFormat="0" applyBorder="0" applyAlignment="0" applyProtection="0"/>
    <xf numFmtId="0" fontId="88" fillId="43" borderId="0" applyNumberFormat="0" applyBorder="0" applyAlignment="0" applyProtection="0"/>
    <xf numFmtId="0" fontId="88" fillId="44" borderId="0" applyNumberFormat="0" applyBorder="0" applyAlignment="0" applyProtection="0"/>
    <xf numFmtId="0" fontId="88" fillId="45" borderId="0" applyNumberFormat="0" applyBorder="0" applyAlignment="0" applyProtection="0"/>
    <xf numFmtId="0" fontId="88" fillId="46" borderId="0" applyNumberFormat="0" applyBorder="0" applyAlignment="0" applyProtection="0"/>
    <xf numFmtId="0" fontId="88" fillId="47" borderId="0" applyNumberFormat="0" applyBorder="0" applyAlignment="0" applyProtection="0"/>
    <xf numFmtId="0" fontId="89" fillId="48" borderId="0" applyNumberFormat="0" applyBorder="0" applyAlignment="0" applyProtection="0"/>
    <xf numFmtId="0" fontId="90" fillId="49" borderId="75" applyNumberFormat="0" applyAlignment="0" applyProtection="0"/>
    <xf numFmtId="0" fontId="91" fillId="0" borderId="76" applyNumberFormat="0" applyFill="0" applyAlignment="0" applyProtection="0"/>
    <xf numFmtId="0" fontId="92" fillId="0" borderId="77" applyNumberFormat="0" applyFill="0" applyAlignment="0" applyProtection="0"/>
    <xf numFmtId="0" fontId="93" fillId="0" borderId="78" applyNumberFormat="0" applyFill="0" applyAlignment="0" applyProtection="0"/>
    <xf numFmtId="0" fontId="93" fillId="0" borderId="0" applyNumberFormat="0" applyFill="0" applyBorder="0" applyAlignment="0" applyProtection="0"/>
    <xf numFmtId="0" fontId="94" fillId="50" borderId="0" applyNumberFormat="0" applyBorder="0" applyAlignment="0" applyProtection="0"/>
    <xf numFmtId="0" fontId="82" fillId="51" borderId="79" applyNumberFormat="0" applyFont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7" fillId="0" borderId="0" applyNumberFormat="0" applyFill="0" applyBorder="0" applyAlignment="0" applyProtection="0"/>
    <xf numFmtId="0" fontId="98" fillId="52" borderId="82" applyNumberFormat="0" applyAlignment="0" applyProtection="0"/>
    <xf numFmtId="0" fontId="99" fillId="53" borderId="82" applyNumberFormat="0" applyAlignment="0" applyProtection="0"/>
    <xf numFmtId="0" fontId="100" fillId="53" borderId="83" applyNumberFormat="0" applyAlignment="0" applyProtection="0"/>
    <xf numFmtId="0" fontId="101" fillId="0" borderId="0" applyNumberFormat="0" applyFill="0" applyBorder="0" applyAlignment="0" applyProtection="0"/>
    <xf numFmtId="0" fontId="102" fillId="54" borderId="0" applyNumberFormat="0" applyBorder="0" applyAlignment="0" applyProtection="0"/>
    <xf numFmtId="0" fontId="88" fillId="55" borderId="0" applyNumberFormat="0" applyBorder="0" applyAlignment="0" applyProtection="0"/>
    <xf numFmtId="0" fontId="88" fillId="56" borderId="0" applyNumberFormat="0" applyBorder="0" applyAlignment="0" applyProtection="0"/>
    <xf numFmtId="0" fontId="88" fillId="57" borderId="0" applyNumberFormat="0" applyBorder="0" applyAlignment="0" applyProtection="0"/>
    <xf numFmtId="0" fontId="88" fillId="58" borderId="0" applyNumberFormat="0" applyBorder="0" applyAlignment="0" applyProtection="0"/>
    <xf numFmtId="0" fontId="88" fillId="59" borderId="0" applyNumberFormat="0" applyBorder="0" applyAlignment="0" applyProtection="0"/>
    <xf numFmtId="0" fontId="88" fillId="60" borderId="0" applyNumberFormat="0" applyBorder="0" applyAlignment="0" applyProtection="0"/>
  </cellStyleXfs>
  <cellXfs count="798">
    <xf numFmtId="0" fontId="0" fillId="0" borderId="0" xfId="0"/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15" xfId="0" applyFont="1" applyFill="1" applyBorder="1" applyAlignment="1"/>
    <xf numFmtId="0" fontId="14" fillId="0" borderId="16" xfId="0" applyFont="1" applyFill="1" applyBorder="1" applyAlignment="1"/>
    <xf numFmtId="3" fontId="14" fillId="0" borderId="0" xfId="0" applyNumberFormat="1" applyFont="1" applyFill="1" applyBorder="1"/>
    <xf numFmtId="0" fontId="14" fillId="0" borderId="14" xfId="0" applyFont="1" applyFill="1" applyBorder="1" applyAlignment="1">
      <alignment horizontal="center"/>
    </xf>
    <xf numFmtId="0" fontId="14" fillId="0" borderId="14" xfId="0" applyFont="1" applyFill="1" applyBorder="1"/>
    <xf numFmtId="2" fontId="14" fillId="0" borderId="14" xfId="0" applyNumberFormat="1" applyFont="1" applyFill="1" applyBorder="1" applyAlignment="1">
      <alignment wrapText="1"/>
    </xf>
    <xf numFmtId="43" fontId="14" fillId="0" borderId="0" xfId="65" applyFont="1" applyFill="1" applyBorder="1"/>
    <xf numFmtId="43" fontId="14" fillId="0" borderId="17" xfId="65" applyFont="1" applyFill="1" applyBorder="1"/>
    <xf numFmtId="0" fontId="14" fillId="0" borderId="14" xfId="0" applyFont="1" applyFill="1" applyBorder="1" applyAlignment="1">
      <alignment vertical="center"/>
    </xf>
    <xf numFmtId="0" fontId="51" fillId="0" borderId="0" xfId="75" applyFont="1" applyFill="1"/>
    <xf numFmtId="0" fontId="52" fillId="0" borderId="0" xfId="75" applyFont="1" applyFill="1"/>
    <xf numFmtId="0" fontId="14" fillId="0" borderId="14" xfId="0" applyFont="1" applyFill="1" applyBorder="1" applyAlignment="1">
      <alignment horizontal="center" wrapText="1"/>
    </xf>
    <xf numFmtId="49" fontId="14" fillId="0" borderId="14" xfId="38" applyNumberFormat="1" applyFont="1" applyFill="1" applyBorder="1" applyAlignment="1">
      <alignment horizontal="center" wrapText="1"/>
    </xf>
    <xf numFmtId="0" fontId="14" fillId="0" borderId="0" xfId="40" applyFont="1" applyFill="1"/>
    <xf numFmtId="0" fontId="51" fillId="0" borderId="0" xfId="38" applyFont="1" applyFill="1"/>
    <xf numFmtId="0" fontId="51" fillId="0" borderId="0" xfId="38" applyFont="1" applyFill="1" applyAlignment="1">
      <alignment horizontal="right"/>
    </xf>
    <xf numFmtId="0" fontId="51" fillId="0" borderId="14" xfId="38" applyFont="1" applyFill="1" applyBorder="1" applyAlignment="1">
      <alignment horizontal="center"/>
    </xf>
    <xf numFmtId="49" fontId="51" fillId="0" borderId="14" xfId="38" applyNumberFormat="1" applyFont="1" applyFill="1" applyBorder="1" applyAlignment="1">
      <alignment horizontal="center" wrapText="1"/>
    </xf>
    <xf numFmtId="0" fontId="51" fillId="0" borderId="14" xfId="38" applyFont="1" applyFill="1" applyBorder="1"/>
    <xf numFmtId="3" fontId="51" fillId="0" borderId="14" xfId="38" applyNumberFormat="1" applyFont="1" applyFill="1" applyBorder="1"/>
    <xf numFmtId="3" fontId="51" fillId="0" borderId="0" xfId="38" applyNumberFormat="1" applyFont="1" applyFill="1"/>
    <xf numFmtId="3" fontId="51" fillId="0" borderId="0" xfId="38" applyNumberFormat="1" applyFont="1" applyFill="1" applyBorder="1"/>
    <xf numFmtId="3" fontId="51" fillId="0" borderId="17" xfId="40" applyNumberFormat="1" applyFont="1" applyFill="1" applyBorder="1"/>
    <xf numFmtId="0" fontId="51" fillId="0" borderId="0" xfId="40" applyFont="1" applyFill="1"/>
    <xf numFmtId="0" fontId="51" fillId="0" borderId="0" xfId="39" applyFont="1" applyFill="1"/>
    <xf numFmtId="0" fontId="51" fillId="0" borderId="0" xfId="0" applyFont="1" applyFill="1"/>
    <xf numFmtId="0" fontId="51" fillId="0" borderId="15" xfId="0" applyFont="1" applyFill="1" applyBorder="1" applyAlignment="1">
      <alignment horizontal="center" wrapText="1"/>
    </xf>
    <xf numFmtId="0" fontId="51" fillId="0" borderId="0" xfId="0" applyFont="1" applyFill="1" applyAlignment="1">
      <alignment horizontal="right"/>
    </xf>
    <xf numFmtId="0" fontId="51" fillId="0" borderId="0" xfId="0" applyFont="1" applyFill="1" applyBorder="1"/>
    <xf numFmtId="0" fontId="51" fillId="0" borderId="0" xfId="41" applyFont="1" applyFill="1"/>
    <xf numFmtId="0" fontId="51" fillId="0" borderId="0" xfId="41" applyFont="1" applyFill="1" applyAlignment="1">
      <alignment horizontal="right"/>
    </xf>
    <xf numFmtId="0" fontId="51" fillId="0" borderId="0" xfId="41" applyFont="1" applyFill="1" applyBorder="1"/>
    <xf numFmtId="0" fontId="51" fillId="0" borderId="0" xfId="41" applyFont="1" applyFill="1" applyBorder="1" applyAlignment="1">
      <alignment horizontal="right"/>
    </xf>
    <xf numFmtId="0" fontId="51" fillId="0" borderId="14" xfId="41" applyFont="1" applyFill="1" applyBorder="1" applyAlignment="1">
      <alignment horizontal="center" wrapText="1"/>
    </xf>
    <xf numFmtId="0" fontId="51" fillId="0" borderId="0" xfId="41" applyFont="1" applyFill="1" applyBorder="1" applyAlignment="1">
      <alignment wrapText="1"/>
    </xf>
    <xf numFmtId="0" fontId="51" fillId="0" borderId="14" xfId="41" applyFont="1" applyFill="1" applyBorder="1" applyAlignment="1">
      <alignment horizontal="center"/>
    </xf>
    <xf numFmtId="0" fontId="51" fillId="0" borderId="15" xfId="41" applyFont="1" applyFill="1" applyBorder="1" applyAlignment="1">
      <alignment horizontal="left" wrapText="1"/>
    </xf>
    <xf numFmtId="0" fontId="51" fillId="0" borderId="15" xfId="41" applyFont="1" applyFill="1" applyBorder="1" applyAlignment="1">
      <alignment horizontal="center" wrapText="1"/>
    </xf>
    <xf numFmtId="0" fontId="51" fillId="0" borderId="15" xfId="41" applyFont="1" applyFill="1" applyBorder="1" applyAlignment="1">
      <alignment horizontal="center"/>
    </xf>
    <xf numFmtId="0" fontId="51" fillId="0" borderId="16" xfId="41" applyFont="1" applyFill="1" applyBorder="1"/>
    <xf numFmtId="3" fontId="51" fillId="0" borderId="16" xfId="41" applyNumberFormat="1" applyFont="1" applyFill="1" applyBorder="1"/>
    <xf numFmtId="2" fontId="51" fillId="0" borderId="16" xfId="41" applyNumberFormat="1" applyFont="1" applyFill="1" applyBorder="1"/>
    <xf numFmtId="3" fontId="51" fillId="0" borderId="0" xfId="41" applyNumberFormat="1" applyFont="1" applyFill="1" applyBorder="1"/>
    <xf numFmtId="2" fontId="51" fillId="0" borderId="0" xfId="41" applyNumberFormat="1" applyFont="1" applyFill="1" applyBorder="1"/>
    <xf numFmtId="0" fontId="51" fillId="0" borderId="16" xfId="41" applyFont="1" applyFill="1" applyBorder="1" applyAlignment="1">
      <alignment wrapText="1"/>
    </xf>
    <xf numFmtId="3" fontId="51" fillId="0" borderId="16" xfId="41" applyNumberFormat="1" applyFont="1" applyFill="1" applyBorder="1" applyAlignment="1">
      <alignment wrapText="1"/>
    </xf>
    <xf numFmtId="3" fontId="51" fillId="0" borderId="16" xfId="41" quotePrefix="1" applyNumberFormat="1" applyFont="1" applyFill="1" applyBorder="1"/>
    <xf numFmtId="0" fontId="51" fillId="0" borderId="14" xfId="41" applyFont="1" applyFill="1" applyBorder="1" applyAlignment="1">
      <alignment wrapText="1"/>
    </xf>
    <xf numFmtId="3" fontId="51" fillId="0" borderId="14" xfId="41" applyNumberFormat="1" applyFont="1" applyFill="1" applyBorder="1" applyAlignment="1">
      <alignment wrapText="1"/>
    </xf>
    <xf numFmtId="3" fontId="51" fillId="0" borderId="14" xfId="41" applyNumberFormat="1" applyFont="1" applyFill="1" applyBorder="1"/>
    <xf numFmtId="2" fontId="51" fillId="0" borderId="14" xfId="41" applyNumberFormat="1" applyFont="1" applyFill="1" applyBorder="1"/>
    <xf numFmtId="4" fontId="51" fillId="0" borderId="0" xfId="41" applyNumberFormat="1" applyFont="1" applyFill="1" applyBorder="1"/>
    <xf numFmtId="0" fontId="51" fillId="0" borderId="16" xfId="0" applyFont="1" applyFill="1" applyBorder="1"/>
    <xf numFmtId="3" fontId="51" fillId="0" borderId="17" xfId="0" applyNumberFormat="1" applyFont="1" applyFill="1" applyBorder="1"/>
    <xf numFmtId="3" fontId="51" fillId="0" borderId="16" xfId="0" applyNumberFormat="1" applyFont="1" applyBorder="1"/>
    <xf numFmtId="3" fontId="51" fillId="0" borderId="16" xfId="0" applyNumberFormat="1" applyFont="1" applyFill="1" applyBorder="1"/>
    <xf numFmtId="0" fontId="51" fillId="0" borderId="14" xfId="0" applyFont="1" applyFill="1" applyBorder="1"/>
    <xf numFmtId="3" fontId="51" fillId="0" borderId="14" xfId="0" applyNumberFormat="1" applyFont="1" applyFill="1" applyBorder="1"/>
    <xf numFmtId="3" fontId="51" fillId="0" borderId="16" xfId="0" applyNumberFormat="1" applyFont="1" applyFill="1" applyBorder="1" applyAlignment="1"/>
    <xf numFmtId="3" fontId="51" fillId="0" borderId="16" xfId="0" applyNumberFormat="1" applyFont="1" applyFill="1" applyBorder="1" applyAlignment="1">
      <alignment wrapText="1"/>
    </xf>
    <xf numFmtId="3" fontId="51" fillId="0" borderId="17" xfId="0" applyNumberFormat="1" applyFont="1" applyFill="1" applyBorder="1" applyAlignment="1">
      <alignment wrapText="1"/>
    </xf>
    <xf numFmtId="3" fontId="51" fillId="0" borderId="0" xfId="0" applyNumberFormat="1" applyFont="1" applyFill="1" applyAlignment="1">
      <alignment wrapText="1"/>
    </xf>
    <xf numFmtId="3" fontId="51" fillId="0" borderId="11" xfId="0" applyNumberFormat="1" applyFont="1" applyFill="1" applyBorder="1"/>
    <xf numFmtId="0" fontId="51" fillId="0" borderId="13" xfId="0" applyFont="1" applyFill="1" applyBorder="1" applyAlignment="1"/>
    <xf numFmtId="3" fontId="51" fillId="0" borderId="12" xfId="0" applyNumberFormat="1" applyFont="1" applyFill="1" applyBorder="1"/>
    <xf numFmtId="0" fontId="51" fillId="0" borderId="16" xfId="0" applyFont="1" applyFill="1" applyBorder="1" applyAlignment="1"/>
    <xf numFmtId="4" fontId="51" fillId="0" borderId="16" xfId="0" applyNumberFormat="1" applyFont="1" applyFill="1" applyBorder="1" applyAlignment="1"/>
    <xf numFmtId="2" fontId="51" fillId="0" borderId="16" xfId="0" applyNumberFormat="1" applyFont="1" applyFill="1" applyBorder="1"/>
    <xf numFmtId="0" fontId="51" fillId="0" borderId="16" xfId="42" applyFont="1" applyFill="1" applyBorder="1"/>
    <xf numFmtId="3" fontId="51" fillId="0" borderId="16" xfId="42" applyNumberFormat="1" applyFont="1" applyFill="1" applyBorder="1"/>
    <xf numFmtId="0" fontId="51" fillId="0" borderId="13" xfId="42" applyFont="1" applyFill="1" applyBorder="1"/>
    <xf numFmtId="3" fontId="51" fillId="0" borderId="13" xfId="42" applyNumberFormat="1" applyFont="1" applyFill="1" applyBorder="1"/>
    <xf numFmtId="0" fontId="51" fillId="0" borderId="14" xfId="42" applyFont="1" applyFill="1" applyBorder="1"/>
    <xf numFmtId="3" fontId="51" fillId="0" borderId="14" xfId="42" applyNumberFormat="1" applyFont="1" applyFill="1" applyBorder="1"/>
    <xf numFmtId="4" fontId="51" fillId="0" borderId="16" xfId="0" applyNumberFormat="1" applyFont="1" applyFill="1" applyBorder="1"/>
    <xf numFmtId="4" fontId="51" fillId="0" borderId="14" xfId="0" applyNumberFormat="1" applyFont="1" applyFill="1" applyBorder="1"/>
    <xf numFmtId="3" fontId="51" fillId="0" borderId="0" xfId="0" applyNumberFormat="1" applyFont="1" applyFill="1"/>
    <xf numFmtId="0" fontId="18" fillId="0" borderId="0" xfId="0" applyFont="1" applyFill="1" applyBorder="1"/>
    <xf numFmtId="3" fontId="14" fillId="0" borderId="14" xfId="0" applyNumberFormat="1" applyFont="1" applyFill="1" applyBorder="1" applyAlignment="1">
      <alignment horizontal="right"/>
    </xf>
    <xf numFmtId="0" fontId="3" fillId="0" borderId="0" xfId="88"/>
    <xf numFmtId="0" fontId="18" fillId="0" borderId="0" xfId="0" applyFont="1"/>
    <xf numFmtId="0" fontId="18" fillId="0" borderId="0" xfId="0" applyFont="1" applyAlignment="1">
      <alignment horizontal="right"/>
    </xf>
    <xf numFmtId="0" fontId="53" fillId="0" borderId="0" xfId="0" applyFont="1" applyAlignment="1">
      <alignment horizontal="right"/>
    </xf>
    <xf numFmtId="0" fontId="54" fillId="0" borderId="19" xfId="0" applyFont="1" applyBorder="1" applyAlignment="1">
      <alignment horizontal="center" wrapText="1"/>
    </xf>
    <xf numFmtId="0" fontId="18" fillId="0" borderId="23" xfId="0" applyFont="1" applyBorder="1"/>
    <xf numFmtId="0" fontId="54" fillId="0" borderId="24" xfId="0" applyFont="1" applyBorder="1" applyAlignment="1">
      <alignment horizontal="center" wrapText="1"/>
    </xf>
    <xf numFmtId="14" fontId="18" fillId="0" borderId="25" xfId="0" applyNumberFormat="1" applyFont="1" applyBorder="1" applyAlignment="1">
      <alignment horizontal="center" wrapText="1"/>
    </xf>
    <xf numFmtId="14" fontId="18" fillId="0" borderId="26" xfId="0" applyNumberFormat="1" applyFont="1" applyBorder="1" applyAlignment="1">
      <alignment horizontal="center" wrapText="1"/>
    </xf>
    <xf numFmtId="0" fontId="18" fillId="0" borderId="26" xfId="0" applyFont="1" applyBorder="1" applyAlignment="1">
      <alignment horizontal="center" wrapText="1"/>
    </xf>
    <xf numFmtId="49" fontId="18" fillId="0" borderId="26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18" xfId="0" applyFont="1" applyBorder="1"/>
    <xf numFmtId="0" fontId="18" fillId="0" borderId="19" xfId="0" applyFont="1" applyBorder="1"/>
    <xf numFmtId="0" fontId="18" fillId="0" borderId="27" xfId="0" applyFont="1" applyBorder="1"/>
    <xf numFmtId="0" fontId="18" fillId="0" borderId="0" xfId="0" applyFont="1" applyBorder="1"/>
    <xf numFmtId="0" fontId="18" fillId="0" borderId="28" xfId="0" applyFont="1" applyBorder="1"/>
    <xf numFmtId="0" fontId="18" fillId="0" borderId="29" xfId="0" applyFont="1" applyBorder="1" applyAlignment="1">
      <alignment horizontal="left"/>
    </xf>
    <xf numFmtId="168" fontId="18" fillId="0" borderId="28" xfId="0" applyNumberFormat="1" applyFont="1" applyBorder="1" applyAlignment="1">
      <alignment horizontal="right"/>
    </xf>
    <xf numFmtId="168" fontId="18" fillId="0" borderId="30" xfId="0" applyNumberFormat="1" applyFont="1" applyBorder="1" applyAlignment="1">
      <alignment horizontal="right"/>
    </xf>
    <xf numFmtId="168" fontId="18" fillId="0" borderId="0" xfId="0" applyNumberFormat="1" applyFont="1" applyBorder="1" applyAlignment="1">
      <alignment horizontal="right"/>
    </xf>
    <xf numFmtId="0" fontId="53" fillId="0" borderId="29" xfId="0" applyFont="1" applyBorder="1"/>
    <xf numFmtId="0" fontId="53" fillId="0" borderId="28" xfId="0" applyFont="1" applyBorder="1"/>
    <xf numFmtId="168" fontId="53" fillId="0" borderId="0" xfId="0" applyNumberFormat="1" applyFont="1" applyBorder="1"/>
    <xf numFmtId="0" fontId="18" fillId="0" borderId="29" xfId="0" applyFont="1" applyBorder="1"/>
    <xf numFmtId="168" fontId="18" fillId="0" borderId="28" xfId="0" applyNumberFormat="1" applyFont="1" applyBorder="1"/>
    <xf numFmtId="168" fontId="18" fillId="0" borderId="23" xfId="0" applyNumberFormat="1" applyFont="1" applyBorder="1"/>
    <xf numFmtId="3" fontId="18" fillId="0" borderId="0" xfId="0" applyNumberFormat="1" applyFont="1" applyBorder="1" applyAlignment="1">
      <alignment horizontal="right"/>
    </xf>
    <xf numFmtId="0" fontId="55" fillId="0" borderId="0" xfId="0" applyFont="1"/>
    <xf numFmtId="0" fontId="53" fillId="0" borderId="0" xfId="0" applyFont="1"/>
    <xf numFmtId="0" fontId="55" fillId="0" borderId="0" xfId="0" applyFont="1" applyAlignment="1">
      <alignment horizontal="right"/>
    </xf>
    <xf numFmtId="0" fontId="56" fillId="0" borderId="0" xfId="0" applyFont="1" applyAlignment="1">
      <alignment horizontal="left"/>
    </xf>
    <xf numFmtId="3" fontId="56" fillId="0" borderId="0" xfId="0" applyNumberFormat="1" applyFont="1" applyBorder="1" applyAlignment="1">
      <alignment horizontal="right"/>
    </xf>
    <xf numFmtId="0" fontId="56" fillId="0" borderId="25" xfId="0" applyFont="1" applyBorder="1" applyAlignment="1">
      <alignment horizontal="center"/>
    </xf>
    <xf numFmtId="0" fontId="57" fillId="0" borderId="25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6" fillId="0" borderId="28" xfId="0" applyFont="1" applyBorder="1" applyAlignment="1">
      <alignment horizontal="center"/>
    </xf>
    <xf numFmtId="3" fontId="57" fillId="0" borderId="28" xfId="0" applyNumberFormat="1" applyFont="1" applyBorder="1" applyAlignment="1">
      <alignment horizontal="right"/>
    </xf>
    <xf numFmtId="3" fontId="58" fillId="0" borderId="30" xfId="0" applyNumberFormat="1" applyFont="1" applyBorder="1"/>
    <xf numFmtId="3" fontId="17" fillId="0" borderId="28" xfId="0" applyNumberFormat="1" applyFont="1" applyBorder="1"/>
    <xf numFmtId="3" fontId="17" fillId="0" borderId="30" xfId="0" applyNumberFormat="1" applyFont="1" applyBorder="1"/>
    <xf numFmtId="3" fontId="57" fillId="0" borderId="30" xfId="0" applyNumberFormat="1" applyFont="1" applyBorder="1" applyAlignment="1">
      <alignment horizontal="right"/>
    </xf>
    <xf numFmtId="3" fontId="14" fillId="0" borderId="28" xfId="0" applyNumberFormat="1" applyFont="1" applyBorder="1" applyAlignment="1">
      <alignment horizontal="right"/>
    </xf>
    <xf numFmtId="3" fontId="57" fillId="0" borderId="25" xfId="0" applyNumberFormat="1" applyFont="1" applyBorder="1" applyAlignment="1">
      <alignment horizontal="right"/>
    </xf>
    <xf numFmtId="0" fontId="17" fillId="0" borderId="0" xfId="0" applyFont="1"/>
    <xf numFmtId="0" fontId="56" fillId="0" borderId="0" xfId="0" applyFont="1" applyBorder="1" applyAlignment="1">
      <alignment horizontal="left"/>
    </xf>
    <xf numFmtId="0" fontId="56" fillId="0" borderId="0" xfId="0" applyFont="1" applyFill="1" applyBorder="1" applyAlignment="1">
      <alignment horizontal="left"/>
    </xf>
    <xf numFmtId="3" fontId="57" fillId="0" borderId="0" xfId="0" applyNumberFormat="1" applyFont="1" applyBorder="1" applyAlignment="1">
      <alignment horizontal="right"/>
    </xf>
    <xf numFmtId="0" fontId="56" fillId="0" borderId="19" xfId="0" applyFont="1" applyBorder="1" applyAlignment="1">
      <alignment horizontal="center"/>
    </xf>
    <xf numFmtId="0" fontId="57" fillId="0" borderId="18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6" fillId="0" borderId="24" xfId="0" applyFont="1" applyBorder="1" applyAlignment="1">
      <alignment horizontal="center"/>
    </xf>
    <xf numFmtId="0" fontId="57" fillId="0" borderId="23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6" fillId="0" borderId="29" xfId="0" applyFont="1" applyBorder="1" applyAlignment="1">
      <alignment horizontal="center"/>
    </xf>
    <xf numFmtId="3" fontId="17" fillId="0" borderId="28" xfId="0" applyNumberFormat="1" applyFont="1" applyBorder="1" applyAlignment="1"/>
    <xf numFmtId="0" fontId="17" fillId="0" borderId="28" xfId="0" applyFont="1" applyBorder="1"/>
    <xf numFmtId="3" fontId="17" fillId="0" borderId="28" xfId="0" applyNumberFormat="1" applyFont="1" applyBorder="1" applyAlignment="1">
      <alignment wrapText="1"/>
    </xf>
    <xf numFmtId="0" fontId="56" fillId="0" borderId="20" xfId="0" applyFont="1" applyBorder="1" applyAlignment="1">
      <alignment horizontal="center"/>
    </xf>
    <xf numFmtId="3" fontId="17" fillId="0" borderId="25" xfId="0" applyNumberFormat="1" applyFont="1" applyBorder="1"/>
    <xf numFmtId="3" fontId="17" fillId="0" borderId="0" xfId="0" applyNumberFormat="1" applyFont="1" applyBorder="1"/>
    <xf numFmtId="0" fontId="56" fillId="0" borderId="0" xfId="0" applyFont="1" applyBorder="1" applyAlignment="1">
      <alignment horizontal="center"/>
    </xf>
    <xf numFmtId="0" fontId="18" fillId="0" borderId="21" xfId="0" applyFont="1" applyBorder="1" applyAlignment="1"/>
    <xf numFmtId="0" fontId="14" fillId="0" borderId="0" xfId="0" applyFont="1"/>
    <xf numFmtId="0" fontId="18" fillId="0" borderId="18" xfId="0" applyFont="1" applyBorder="1" applyAlignment="1">
      <alignment horizontal="center"/>
    </xf>
    <xf numFmtId="0" fontId="18" fillId="0" borderId="20" xfId="0" applyFont="1" applyBorder="1" applyAlignment="1"/>
    <xf numFmtId="0" fontId="18" fillId="0" borderId="22" xfId="0" applyFont="1" applyBorder="1" applyAlignment="1"/>
    <xf numFmtId="168" fontId="53" fillId="0" borderId="28" xfId="0" applyNumberFormat="1" applyFont="1" applyBorder="1"/>
    <xf numFmtId="168" fontId="53" fillId="0" borderId="30" xfId="0" applyNumberFormat="1" applyFont="1" applyBorder="1"/>
    <xf numFmtId="0" fontId="18" fillId="0" borderId="25" xfId="0" applyFont="1" applyBorder="1"/>
    <xf numFmtId="168" fontId="18" fillId="0" borderId="25" xfId="0" applyNumberFormat="1" applyFont="1" applyBorder="1" applyAlignment="1">
      <alignment horizontal="right"/>
    </xf>
    <xf numFmtId="0" fontId="14" fillId="0" borderId="18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3" fontId="14" fillId="0" borderId="0" xfId="0" applyNumberFormat="1" applyFont="1" applyBorder="1"/>
    <xf numFmtId="14" fontId="51" fillId="0" borderId="0" xfId="75" applyNumberFormat="1" applyFont="1" applyFill="1"/>
    <xf numFmtId="3" fontId="51" fillId="0" borderId="0" xfId="75" applyNumberFormat="1" applyFont="1" applyFill="1"/>
    <xf numFmtId="0" fontId="51" fillId="0" borderId="0" xfId="75" applyFont="1" applyFill="1" applyBorder="1" applyAlignment="1">
      <alignment horizontal="left"/>
    </xf>
    <xf numFmtId="0" fontId="51" fillId="0" borderId="0" xfId="75" applyFont="1" applyFill="1" applyBorder="1"/>
    <xf numFmtId="0" fontId="52" fillId="0" borderId="0" xfId="75" applyFont="1" applyFill="1" applyBorder="1"/>
    <xf numFmtId="3" fontId="51" fillId="0" borderId="0" xfId="75" applyNumberFormat="1" applyFont="1" applyFill="1" applyBorder="1"/>
    <xf numFmtId="0" fontId="51" fillId="0" borderId="0" xfId="75" applyFont="1" applyFill="1" applyBorder="1" applyAlignment="1">
      <alignment horizontal="right"/>
    </xf>
    <xf numFmtId="0" fontId="51" fillId="0" borderId="15" xfId="75" applyFont="1" applyFill="1" applyBorder="1" applyAlignment="1">
      <alignment horizontal="center"/>
    </xf>
    <xf numFmtId="169" fontId="51" fillId="0" borderId="14" xfId="90" applyNumberFormat="1" applyFont="1" applyFill="1" applyBorder="1" applyAlignment="1">
      <alignment horizontal="center" wrapText="1"/>
    </xf>
    <xf numFmtId="0" fontId="51" fillId="0" borderId="14" xfId="75" applyFont="1" applyFill="1" applyBorder="1" applyAlignment="1">
      <alignment horizontal="center"/>
    </xf>
    <xf numFmtId="0" fontId="52" fillId="0" borderId="14" xfId="75" applyFont="1" applyFill="1" applyBorder="1" applyAlignment="1">
      <alignment horizontal="center"/>
    </xf>
    <xf numFmtId="0" fontId="51" fillId="0" borderId="14" xfId="91" applyFont="1" applyFill="1" applyBorder="1" applyAlignment="1">
      <alignment horizontal="center"/>
    </xf>
    <xf numFmtId="0" fontId="51" fillId="0" borderId="16" xfId="75" applyFont="1" applyFill="1" applyBorder="1" applyAlignment="1">
      <alignment horizontal="left"/>
    </xf>
    <xf numFmtId="0" fontId="51" fillId="0" borderId="16" xfId="75" applyFont="1" applyFill="1" applyBorder="1" applyAlignment="1">
      <alignment horizontal="center"/>
    </xf>
    <xf numFmtId="0" fontId="52" fillId="0" borderId="16" xfId="75" applyFont="1" applyFill="1" applyBorder="1" applyAlignment="1">
      <alignment horizontal="center"/>
    </xf>
    <xf numFmtId="0" fontId="51" fillId="0" borderId="16" xfId="75" applyFont="1" applyFill="1" applyBorder="1"/>
    <xf numFmtId="3" fontId="51" fillId="0" borderId="16" xfId="75" applyNumberFormat="1" applyFont="1" applyFill="1" applyBorder="1"/>
    <xf numFmtId="2" fontId="51" fillId="0" borderId="16" xfId="75" applyNumberFormat="1" applyFont="1" applyFill="1" applyBorder="1"/>
    <xf numFmtId="3" fontId="51" fillId="0" borderId="11" xfId="75" applyNumberFormat="1" applyFont="1" applyFill="1" applyBorder="1"/>
    <xf numFmtId="3" fontId="51" fillId="0" borderId="13" xfId="75" applyNumberFormat="1" applyFont="1" applyFill="1" applyBorder="1"/>
    <xf numFmtId="2" fontId="51" fillId="0" borderId="13" xfId="75" applyNumberFormat="1" applyFont="1" applyFill="1" applyBorder="1"/>
    <xf numFmtId="0" fontId="51" fillId="0" borderId="15" xfId="75" applyFont="1" applyFill="1" applyBorder="1"/>
    <xf numFmtId="3" fontId="51" fillId="0" borderId="15" xfId="75" applyNumberFormat="1" applyFont="1" applyFill="1" applyBorder="1"/>
    <xf numFmtId="0" fontId="51" fillId="0" borderId="13" xfId="75" applyFont="1" applyFill="1" applyBorder="1"/>
    <xf numFmtId="0" fontId="51" fillId="0" borderId="15" xfId="91" applyFont="1" applyFill="1" applyBorder="1"/>
    <xf numFmtId="0" fontId="52" fillId="0" borderId="15" xfId="91" applyFont="1" applyFill="1" applyBorder="1"/>
    <xf numFmtId="2" fontId="51" fillId="0" borderId="15" xfId="75" applyNumberFormat="1" applyFont="1" applyFill="1" applyBorder="1"/>
    <xf numFmtId="0" fontId="51" fillId="0" borderId="16" xfId="91" applyFont="1" applyFill="1" applyBorder="1"/>
    <xf numFmtId="3" fontId="51" fillId="0" borderId="16" xfId="91" applyNumberFormat="1" applyFont="1" applyFill="1" applyBorder="1"/>
    <xf numFmtId="2" fontId="51" fillId="0" borderId="16" xfId="75" applyNumberFormat="1" applyFont="1" applyFill="1" applyBorder="1" applyAlignment="1">
      <alignment horizontal="right"/>
    </xf>
    <xf numFmtId="3" fontId="51" fillId="0" borderId="13" xfId="91" applyNumberFormat="1" applyFont="1" applyFill="1" applyBorder="1"/>
    <xf numFmtId="0" fontId="51" fillId="0" borderId="0" xfId="92" applyFont="1" applyFill="1"/>
    <xf numFmtId="2" fontId="51" fillId="0" borderId="16" xfId="75" applyNumberFormat="1" applyFont="1" applyFill="1" applyBorder="1" applyAlignment="1">
      <alignment horizontal="center"/>
    </xf>
    <xf numFmtId="0" fontId="60" fillId="0" borderId="0" xfId="93" applyFont="1" applyAlignment="1">
      <alignment horizontal="centerContinuous"/>
    </xf>
    <xf numFmtId="0" fontId="61" fillId="0" borderId="0" xfId="93" applyFont="1" applyAlignment="1">
      <alignment horizontal="centerContinuous"/>
    </xf>
    <xf numFmtId="0" fontId="61" fillId="0" borderId="0" xfId="93" applyFont="1" applyAlignment="1"/>
    <xf numFmtId="0" fontId="17" fillId="0" borderId="0" xfId="93"/>
    <xf numFmtId="0" fontId="17" fillId="0" borderId="0" xfId="93" applyFont="1" applyAlignment="1">
      <alignment horizontal="right"/>
    </xf>
    <xf numFmtId="0" fontId="33" fillId="0" borderId="0" xfId="93" applyFont="1" applyAlignment="1">
      <alignment horizontal="right"/>
    </xf>
    <xf numFmtId="0" fontId="53" fillId="0" borderId="0" xfId="93" applyFont="1" applyAlignment="1">
      <alignment horizontal="right"/>
    </xf>
    <xf numFmtId="0" fontId="31" fillId="0" borderId="18" xfId="93" applyFont="1" applyBorder="1" applyAlignment="1">
      <alignment horizontal="center"/>
    </xf>
    <xf numFmtId="0" fontId="62" fillId="0" borderId="31" xfId="93" applyFont="1" applyBorder="1" applyAlignment="1">
      <alignment horizontal="centerContinuous"/>
    </xf>
    <xf numFmtId="0" fontId="31" fillId="0" borderId="31" xfId="93" applyFont="1" applyBorder="1" applyAlignment="1">
      <alignment horizontal="centerContinuous"/>
    </xf>
    <xf numFmtId="0" fontId="63" fillId="0" borderId="31" xfId="93" applyFont="1" applyBorder="1" applyAlignment="1">
      <alignment horizontal="centerContinuous"/>
    </xf>
    <xf numFmtId="0" fontId="31" fillId="0" borderId="32" xfId="93" applyFont="1" applyBorder="1" applyAlignment="1">
      <alignment horizontal="centerContinuous"/>
    </xf>
    <xf numFmtId="0" fontId="63" fillId="0" borderId="28" xfId="93" applyFont="1" applyBorder="1"/>
    <xf numFmtId="0" fontId="31" fillId="0" borderId="28" xfId="93" applyFont="1" applyBorder="1" applyAlignment="1">
      <alignment horizontal="center"/>
    </xf>
    <xf numFmtId="0" fontId="31" fillId="0" borderId="33" xfId="93" applyFont="1" applyBorder="1" applyAlignment="1">
      <alignment horizontal="centerContinuous"/>
    </xf>
    <xf numFmtId="0" fontId="31" fillId="0" borderId="34" xfId="93" applyFont="1" applyBorder="1" applyAlignment="1">
      <alignment horizontal="centerContinuous"/>
    </xf>
    <xf numFmtId="0" fontId="31" fillId="0" borderId="35" xfId="93" applyFont="1" applyBorder="1" applyAlignment="1">
      <alignment horizontal="centerContinuous"/>
    </xf>
    <xf numFmtId="0" fontId="55" fillId="0" borderId="29" xfId="93" applyFont="1" applyBorder="1" applyAlignment="1">
      <alignment horizontal="center"/>
    </xf>
    <xf numFmtId="0" fontId="55" fillId="0" borderId="15" xfId="93" applyFont="1" applyBorder="1" applyAlignment="1">
      <alignment horizontal="center"/>
    </xf>
    <xf numFmtId="0" fontId="55" fillId="0" borderId="36" xfId="93" applyFont="1" applyBorder="1" applyAlignment="1">
      <alignment horizontal="center"/>
    </xf>
    <xf numFmtId="0" fontId="63" fillId="0" borderId="30" xfId="93" applyFont="1" applyBorder="1" applyAlignment="1">
      <alignment horizontal="center"/>
    </xf>
    <xf numFmtId="0" fontId="58" fillId="0" borderId="25" xfId="93" applyFont="1" applyBorder="1" applyAlignment="1">
      <alignment horizontal="center"/>
    </xf>
    <xf numFmtId="0" fontId="58" fillId="0" borderId="20" xfId="93" applyFont="1" applyBorder="1" applyAlignment="1">
      <alignment horizontal="center"/>
    </xf>
    <xf numFmtId="0" fontId="58" fillId="0" borderId="37" xfId="93" applyFont="1" applyBorder="1" applyAlignment="1">
      <alignment horizontal="center"/>
    </xf>
    <xf numFmtId="0" fontId="58" fillId="0" borderId="22" xfId="93" applyFont="1" applyBorder="1" applyAlignment="1">
      <alignment horizontal="center"/>
    </xf>
    <xf numFmtId="0" fontId="55" fillId="0" borderId="28" xfId="93" applyFont="1" applyBorder="1"/>
    <xf numFmtId="41" fontId="64" fillId="0" borderId="28" xfId="93" applyNumberFormat="1" applyFont="1" applyBorder="1"/>
    <xf numFmtId="41" fontId="55" fillId="0" borderId="29" xfId="93" applyNumberFormat="1" applyFont="1" applyBorder="1"/>
    <xf numFmtId="41" fontId="55" fillId="0" borderId="16" xfId="93" applyNumberFormat="1" applyFont="1" applyBorder="1"/>
    <xf numFmtId="41" fontId="55" fillId="0" borderId="30" xfId="93" applyNumberFormat="1" applyFont="1" applyBorder="1"/>
    <xf numFmtId="41" fontId="17" fillId="0" borderId="0" xfId="93" applyNumberFormat="1"/>
    <xf numFmtId="0" fontId="55" fillId="0" borderId="23" xfId="93" applyFont="1" applyBorder="1"/>
    <xf numFmtId="41" fontId="55" fillId="0" borderId="23" xfId="93" applyNumberFormat="1" applyFont="1" applyBorder="1"/>
    <xf numFmtId="41" fontId="55" fillId="0" borderId="24" xfId="93" applyNumberFormat="1" applyFont="1" applyBorder="1"/>
    <xf numFmtId="41" fontId="55" fillId="0" borderId="38" xfId="93" applyNumberFormat="1" applyFont="1" applyBorder="1"/>
    <xf numFmtId="41" fontId="55" fillId="0" borderId="26" xfId="93" applyNumberFormat="1" applyFont="1" applyBorder="1"/>
    <xf numFmtId="0" fontId="63" fillId="0" borderId="29" xfId="93" applyFont="1" applyBorder="1" applyAlignment="1">
      <alignment horizontal="center"/>
    </xf>
    <xf numFmtId="0" fontId="63" fillId="0" borderId="15" xfId="93" applyFont="1" applyBorder="1" applyAlignment="1">
      <alignment horizontal="center"/>
    </xf>
    <xf numFmtId="0" fontId="17" fillId="0" borderId="0" xfId="93" applyFont="1"/>
    <xf numFmtId="0" fontId="55" fillId="0" borderId="0" xfId="93" applyFont="1" applyAlignment="1">
      <alignment horizontal="right"/>
    </xf>
    <xf numFmtId="0" fontId="65" fillId="0" borderId="18" xfId="93" applyFont="1" applyBorder="1" applyAlignment="1">
      <alignment horizontal="center"/>
    </xf>
    <xf numFmtId="0" fontId="65" fillId="0" borderId="28" xfId="93" applyFont="1" applyBorder="1" applyAlignment="1">
      <alignment horizontal="center"/>
    </xf>
    <xf numFmtId="0" fontId="63" fillId="0" borderId="28" xfId="93" applyFont="1" applyBorder="1" applyAlignment="1">
      <alignment horizontal="center"/>
    </xf>
    <xf numFmtId="0" fontId="64" fillId="0" borderId="28" xfId="93" applyFont="1" applyBorder="1"/>
    <xf numFmtId="41" fontId="55" fillId="0" borderId="28" xfId="93" applyNumberFormat="1" applyFont="1" applyBorder="1"/>
    <xf numFmtId="41" fontId="64" fillId="0" borderId="28" xfId="93" applyNumberFormat="1" applyFont="1" applyFill="1" applyBorder="1"/>
    <xf numFmtId="41" fontId="55" fillId="0" borderId="23" xfId="93" applyNumberFormat="1" applyFont="1" applyFill="1" applyBorder="1"/>
    <xf numFmtId="0" fontId="14" fillId="0" borderId="0" xfId="94" applyFill="1"/>
    <xf numFmtId="0" fontId="66" fillId="0" borderId="0" xfId="94" applyFont="1" applyFill="1"/>
    <xf numFmtId="0" fontId="14" fillId="0" borderId="0" xfId="78" applyFill="1"/>
    <xf numFmtId="0" fontId="67" fillId="0" borderId="0" xfId="78" applyFont="1" applyFill="1" applyAlignment="1">
      <alignment horizontal="centerContinuous"/>
    </xf>
    <xf numFmtId="0" fontId="14" fillId="0" borderId="0" xfId="78" applyFont="1" applyFill="1" applyAlignment="1">
      <alignment horizontal="centerContinuous"/>
    </xf>
    <xf numFmtId="0" fontId="68" fillId="0" borderId="0" xfId="78" applyFont="1" applyFill="1"/>
    <xf numFmtId="170" fontId="69" fillId="0" borderId="0" xfId="94" applyNumberFormat="1" applyFont="1" applyFill="1" applyBorder="1"/>
    <xf numFmtId="0" fontId="14" fillId="0" borderId="0" xfId="94" applyFont="1" applyFill="1"/>
    <xf numFmtId="0" fontId="14" fillId="0" borderId="0" xfId="78" applyFill="1" applyAlignment="1">
      <alignment horizontal="right"/>
    </xf>
    <xf numFmtId="49" fontId="70" fillId="0" borderId="25" xfId="78" applyNumberFormat="1" applyFont="1" applyFill="1" applyBorder="1" applyAlignment="1">
      <alignment horizontal="left"/>
    </xf>
    <xf numFmtId="49" fontId="70" fillId="0" borderId="39" xfId="94" applyNumberFormat="1" applyFont="1" applyFill="1" applyBorder="1" applyAlignment="1">
      <alignment horizontal="center"/>
    </xf>
    <xf numFmtId="49" fontId="70" fillId="0" borderId="37" xfId="94" applyNumberFormat="1" applyFont="1" applyFill="1" applyBorder="1" applyAlignment="1">
      <alignment horizontal="center"/>
    </xf>
    <xf numFmtId="49" fontId="70" fillId="0" borderId="40" xfId="94" applyNumberFormat="1" applyFont="1" applyFill="1" applyBorder="1" applyAlignment="1">
      <alignment horizontal="center"/>
    </xf>
    <xf numFmtId="49" fontId="70" fillId="0" borderId="25" xfId="94" applyNumberFormat="1" applyFont="1" applyFill="1" applyBorder="1" applyAlignment="1">
      <alignment horizontal="center"/>
    </xf>
    <xf numFmtId="49" fontId="69" fillId="0" borderId="18" xfId="94" applyNumberFormat="1" applyFont="1" applyFill="1" applyBorder="1" applyAlignment="1">
      <alignment horizontal="left"/>
    </xf>
    <xf numFmtId="170" fontId="69" fillId="0" borderId="41" xfId="94" applyNumberFormat="1" applyFont="1" applyFill="1" applyBorder="1"/>
    <xf numFmtId="170" fontId="69" fillId="0" borderId="16" xfId="94" applyNumberFormat="1" applyFont="1" applyFill="1" applyBorder="1"/>
    <xf numFmtId="170" fontId="69" fillId="0" borderId="42" xfId="94" applyNumberFormat="1" applyFont="1" applyFill="1" applyBorder="1"/>
    <xf numFmtId="170" fontId="69" fillId="0" borderId="28" xfId="94" applyNumberFormat="1" applyFont="1" applyFill="1" applyBorder="1"/>
    <xf numFmtId="49" fontId="14" fillId="0" borderId="28" xfId="94" applyNumberFormat="1" applyFont="1" applyFill="1" applyBorder="1" applyAlignment="1">
      <alignment horizontal="left"/>
    </xf>
    <xf numFmtId="170" fontId="14" fillId="0" borderId="41" xfId="94" applyNumberFormat="1" applyFont="1" applyFill="1" applyBorder="1"/>
    <xf numFmtId="170" fontId="14" fillId="0" borderId="16" xfId="94" applyNumberFormat="1" applyFont="1" applyFill="1" applyBorder="1"/>
    <xf numFmtId="170" fontId="14" fillId="0" borderId="42" xfId="94" applyNumberFormat="1" applyFont="1" applyFill="1" applyBorder="1"/>
    <xf numFmtId="170" fontId="14" fillId="0" borderId="28" xfId="94" applyNumberFormat="1" applyFont="1" applyFill="1" applyBorder="1"/>
    <xf numFmtId="3" fontId="69" fillId="0" borderId="28" xfId="94" applyNumberFormat="1" applyFont="1" applyFill="1" applyBorder="1"/>
    <xf numFmtId="171" fontId="14" fillId="0" borderId="41" xfId="94" applyNumberFormat="1" applyFont="1" applyFill="1" applyBorder="1"/>
    <xf numFmtId="171" fontId="14" fillId="0" borderId="16" xfId="94" applyNumberFormat="1" applyFont="1" applyFill="1" applyBorder="1"/>
    <xf numFmtId="171" fontId="14" fillId="0" borderId="42" xfId="94" applyNumberFormat="1" applyFont="1" applyFill="1" applyBorder="1"/>
    <xf numFmtId="171" fontId="14" fillId="0" borderId="28" xfId="94" applyNumberFormat="1" applyFont="1" applyFill="1" applyBorder="1"/>
    <xf numFmtId="49" fontId="14" fillId="0" borderId="43" xfId="94" applyNumberFormat="1" applyFont="1" applyFill="1" applyBorder="1" applyAlignment="1">
      <alignment horizontal="left"/>
    </xf>
    <xf numFmtId="49" fontId="69" fillId="0" borderId="44" xfId="94" applyNumberFormat="1" applyFont="1" applyFill="1" applyBorder="1" applyAlignment="1">
      <alignment horizontal="left"/>
    </xf>
    <xf numFmtId="170" fontId="14" fillId="0" borderId="45" xfId="94" applyNumberFormat="1" applyFont="1" applyFill="1" applyBorder="1"/>
    <xf numFmtId="170" fontId="14" fillId="0" borderId="15" xfId="94" applyNumberFormat="1" applyFont="1" applyFill="1" applyBorder="1"/>
    <xf numFmtId="170" fontId="14" fillId="0" borderId="46" xfId="94" applyNumberFormat="1" applyFont="1" applyFill="1" applyBorder="1"/>
    <xf numFmtId="170" fontId="14" fillId="0" borderId="44" xfId="94" applyNumberFormat="1" applyFont="1" applyFill="1" applyBorder="1"/>
    <xf numFmtId="49" fontId="14" fillId="0" borderId="23" xfId="94" applyNumberFormat="1" applyFont="1" applyFill="1" applyBorder="1" applyAlignment="1">
      <alignment horizontal="left"/>
    </xf>
    <xf numFmtId="171" fontId="14" fillId="0" borderId="47" xfId="94" applyNumberFormat="1" applyFont="1" applyFill="1" applyBorder="1"/>
    <xf numFmtId="171" fontId="14" fillId="0" borderId="38" xfId="94" applyNumberFormat="1" applyFont="1" applyFill="1" applyBorder="1"/>
    <xf numFmtId="171" fontId="14" fillId="0" borderId="48" xfId="94" applyNumberFormat="1" applyFont="1" applyFill="1" applyBorder="1"/>
    <xf numFmtId="49" fontId="69" fillId="0" borderId="28" xfId="94" applyNumberFormat="1" applyFont="1" applyFill="1" applyBorder="1" applyAlignment="1">
      <alignment horizontal="left"/>
    </xf>
    <xf numFmtId="170" fontId="14" fillId="0" borderId="49" xfId="94" applyNumberFormat="1" applyFont="1" applyFill="1" applyBorder="1"/>
    <xf numFmtId="170" fontId="14" fillId="0" borderId="50" xfId="94" applyNumberFormat="1" applyFont="1" applyFill="1" applyBorder="1"/>
    <xf numFmtId="170" fontId="14" fillId="0" borderId="51" xfId="94" applyNumberFormat="1" applyFont="1" applyFill="1" applyBorder="1"/>
    <xf numFmtId="170" fontId="14" fillId="0" borderId="27" xfId="94" applyNumberFormat="1" applyFont="1" applyFill="1" applyBorder="1"/>
    <xf numFmtId="170" fontId="14" fillId="0" borderId="18" xfId="94" applyNumberFormat="1" applyFont="1" applyFill="1" applyBorder="1"/>
    <xf numFmtId="170" fontId="14" fillId="0" borderId="30" xfId="94" applyNumberFormat="1" applyFont="1" applyFill="1" applyBorder="1"/>
    <xf numFmtId="170" fontId="69" fillId="0" borderId="11" xfId="94" applyNumberFormat="1" applyFont="1" applyFill="1" applyBorder="1"/>
    <xf numFmtId="171" fontId="14" fillId="0" borderId="11" xfId="94" applyNumberFormat="1" applyFont="1" applyFill="1" applyBorder="1"/>
    <xf numFmtId="171" fontId="14" fillId="0" borderId="52" xfId="94" applyNumberFormat="1" applyFont="1" applyFill="1" applyBorder="1"/>
    <xf numFmtId="171" fontId="14" fillId="0" borderId="23" xfId="94" applyNumberFormat="1" applyFont="1" applyFill="1" applyBorder="1"/>
    <xf numFmtId="170" fontId="69" fillId="0" borderId="30" xfId="94" applyNumberFormat="1" applyFont="1" applyFill="1" applyBorder="1"/>
    <xf numFmtId="0" fontId="17" fillId="0" borderId="0" xfId="95"/>
    <xf numFmtId="0" fontId="33" fillId="0" borderId="0" xfId="95" applyFont="1" applyAlignment="1">
      <alignment horizontal="right"/>
    </xf>
    <xf numFmtId="0" fontId="62" fillId="0" borderId="0" xfId="95" applyFont="1" applyAlignment="1">
      <alignment horizontal="centerContinuous"/>
    </xf>
    <xf numFmtId="0" fontId="71" fillId="0" borderId="0" xfId="95" applyFont="1" applyAlignment="1">
      <alignment horizontal="centerContinuous"/>
    </xf>
    <xf numFmtId="0" fontId="17" fillId="0" borderId="0" xfId="95" applyAlignment="1">
      <alignment horizontal="centerContinuous"/>
    </xf>
    <xf numFmtId="0" fontId="72" fillId="0" borderId="0" xfId="95" applyFont="1" applyAlignment="1">
      <alignment horizontal="centerContinuous"/>
    </xf>
    <xf numFmtId="0" fontId="63" fillId="0" borderId="0" xfId="95" applyFont="1"/>
    <xf numFmtId="0" fontId="63" fillId="0" borderId="0" xfId="95" applyFont="1" applyAlignment="1">
      <alignment horizontal="right"/>
    </xf>
    <xf numFmtId="0" fontId="53" fillId="0" borderId="0" xfId="95" applyFont="1" applyAlignment="1">
      <alignment horizontal="right"/>
    </xf>
    <xf numFmtId="0" fontId="64" fillId="0" borderId="18" xfId="95" applyFont="1" applyBorder="1" applyAlignment="1">
      <alignment horizontal="center"/>
    </xf>
    <xf numFmtId="0" fontId="73" fillId="0" borderId="53" xfId="95" applyFont="1" applyBorder="1" applyAlignment="1">
      <alignment horizontal="centerContinuous"/>
    </xf>
    <xf numFmtId="0" fontId="73" fillId="0" borderId="31" xfId="95" applyFont="1" applyBorder="1" applyAlignment="1">
      <alignment horizontal="centerContinuous"/>
    </xf>
    <xf numFmtId="0" fontId="73" fillId="0" borderId="32" xfId="95" applyFont="1" applyBorder="1" applyAlignment="1">
      <alignment horizontal="centerContinuous"/>
    </xf>
    <xf numFmtId="0" fontId="73" fillId="0" borderId="27" xfId="95" applyFont="1" applyBorder="1" applyAlignment="1">
      <alignment horizontal="center"/>
    </xf>
    <xf numFmtId="0" fontId="64" fillId="0" borderId="43" xfId="95" applyFont="1" applyBorder="1" applyAlignment="1">
      <alignment horizontal="center"/>
    </xf>
    <xf numFmtId="0" fontId="73" fillId="0" borderId="41" xfId="95" applyFont="1" applyBorder="1" applyAlignment="1">
      <alignment horizontal="center"/>
    </xf>
    <xf numFmtId="0" fontId="73" fillId="0" borderId="11" xfId="95" applyFont="1" applyBorder="1"/>
    <xf numFmtId="0" fontId="73" fillId="0" borderId="15" xfId="95" applyFont="1" applyBorder="1" applyAlignment="1">
      <alignment horizontal="center"/>
    </xf>
    <xf numFmtId="0" fontId="73" fillId="0" borderId="30" xfId="95" applyFont="1" applyBorder="1" applyAlignment="1"/>
    <xf numFmtId="0" fontId="73" fillId="0" borderId="30" xfId="95" applyFont="1" applyBorder="1"/>
    <xf numFmtId="0" fontId="73" fillId="0" borderId="30" xfId="95" applyFont="1" applyBorder="1" applyAlignment="1">
      <alignment horizontal="center"/>
    </xf>
    <xf numFmtId="0" fontId="17" fillId="0" borderId="28" xfId="95" applyBorder="1" applyAlignment="1">
      <alignment horizontal="center"/>
    </xf>
    <xf numFmtId="0" fontId="73" fillId="0" borderId="41" xfId="95" applyFont="1" applyBorder="1"/>
    <xf numFmtId="0" fontId="73" fillId="0" borderId="30" xfId="95" applyFont="1" applyBorder="1" applyAlignment="1">
      <alignment horizontal="left"/>
    </xf>
    <xf numFmtId="0" fontId="73" fillId="0" borderId="28" xfId="95" applyFont="1" applyBorder="1"/>
    <xf numFmtId="0" fontId="64" fillId="0" borderId="30" xfId="95" applyFont="1" applyBorder="1" applyAlignment="1">
      <alignment horizontal="center"/>
    </xf>
    <xf numFmtId="0" fontId="53" fillId="0" borderId="30" xfId="95" applyFont="1" applyBorder="1" applyAlignment="1">
      <alignment horizontal="center"/>
    </xf>
    <xf numFmtId="0" fontId="73" fillId="0" borderId="47" xfId="95" applyFont="1" applyBorder="1"/>
    <xf numFmtId="0" fontId="73" fillId="0" borderId="52" xfId="95" applyFont="1" applyBorder="1"/>
    <xf numFmtId="0" fontId="73" fillId="0" borderId="26" xfId="95" applyFont="1" applyBorder="1" applyAlignment="1">
      <alignment horizontal="left"/>
    </xf>
    <xf numFmtId="0" fontId="73" fillId="0" borderId="26" xfId="95" applyFont="1" applyBorder="1"/>
    <xf numFmtId="17" fontId="64" fillId="0" borderId="30" xfId="95" applyNumberFormat="1" applyFont="1" applyBorder="1" applyAlignment="1">
      <alignment horizontal="center"/>
    </xf>
    <xf numFmtId="0" fontId="55" fillId="0" borderId="26" xfId="95" applyFont="1" applyBorder="1" applyAlignment="1">
      <alignment horizontal="center"/>
    </xf>
    <xf numFmtId="17" fontId="64" fillId="0" borderId="26" xfId="95" applyNumberFormat="1" applyFont="1" applyBorder="1" applyAlignment="1">
      <alignment horizontal="center"/>
    </xf>
    <xf numFmtId="0" fontId="58" fillId="0" borderId="26" xfId="95" applyFont="1" applyBorder="1" applyAlignment="1">
      <alignment horizontal="center"/>
    </xf>
    <xf numFmtId="0" fontId="17" fillId="0" borderId="25" xfId="95" applyBorder="1" applyAlignment="1">
      <alignment horizontal="center"/>
    </xf>
    <xf numFmtId="0" fontId="55" fillId="0" borderId="39" xfId="95" applyFont="1" applyBorder="1" applyAlignment="1">
      <alignment horizontal="center"/>
    </xf>
    <xf numFmtId="0" fontId="55" fillId="0" borderId="54" xfId="95" applyFont="1" applyBorder="1" applyAlignment="1">
      <alignment horizontal="center"/>
    </xf>
    <xf numFmtId="0" fontId="55" fillId="0" borderId="22" xfId="95" applyFont="1" applyBorder="1" applyAlignment="1">
      <alignment horizontal="center"/>
    </xf>
    <xf numFmtId="0" fontId="74" fillId="0" borderId="28" xfId="96" applyFont="1" applyBorder="1" applyAlignment="1">
      <alignment horizontal="center"/>
    </xf>
    <xf numFmtId="49" fontId="62" fillId="0" borderId="41" xfId="96" applyNumberFormat="1" applyFont="1" applyBorder="1" applyAlignment="1">
      <alignment horizontal="center"/>
    </xf>
    <xf numFmtId="49" fontId="62" fillId="0" borderId="11" xfId="96" applyNumberFormat="1" applyFont="1" applyBorder="1" applyAlignment="1">
      <alignment horizontal="center"/>
    </xf>
    <xf numFmtId="49" fontId="62" fillId="0" borderId="11" xfId="96" applyNumberFormat="1" applyFont="1" applyBorder="1" applyAlignment="1">
      <alignment horizontal="center" vertical="top"/>
    </xf>
    <xf numFmtId="0" fontId="72" fillId="0" borderId="30" xfId="96" applyFont="1" applyBorder="1" applyAlignment="1">
      <alignment horizontal="center"/>
    </xf>
    <xf numFmtId="0" fontId="62" fillId="0" borderId="30" xfId="96" applyFont="1" applyBorder="1" applyAlignment="1">
      <alignment horizontal="left"/>
    </xf>
    <xf numFmtId="41" fontId="62" fillId="0" borderId="30" xfId="96" applyNumberFormat="1" applyFont="1" applyBorder="1" applyAlignment="1"/>
    <xf numFmtId="43" fontId="62" fillId="0" borderId="30" xfId="95" applyNumberFormat="1" applyFont="1" applyBorder="1" applyAlignment="1"/>
    <xf numFmtId="0" fontId="65" fillId="0" borderId="28" xfId="96" applyFont="1" applyBorder="1" applyAlignment="1">
      <alignment horizontal="center"/>
    </xf>
    <xf numFmtId="0" fontId="33" fillId="0" borderId="41" xfId="96" applyFont="1" applyBorder="1"/>
    <xf numFmtId="49" fontId="65" fillId="0" borderId="11" xfId="96" applyNumberFormat="1" applyFont="1" applyBorder="1" applyAlignment="1">
      <alignment horizontal="center"/>
    </xf>
    <xf numFmtId="49" fontId="65" fillId="0" borderId="30" xfId="96" applyNumberFormat="1" applyFont="1" applyBorder="1" applyAlignment="1">
      <alignment horizontal="left"/>
    </xf>
    <xf numFmtId="0" fontId="65" fillId="0" borderId="30" xfId="96" applyFont="1" applyBorder="1" applyAlignment="1"/>
    <xf numFmtId="41" fontId="65" fillId="0" borderId="30" xfId="95" applyNumberFormat="1" applyFont="1" applyBorder="1" applyAlignment="1"/>
    <xf numFmtId="43" fontId="65" fillId="0" borderId="30" xfId="95" applyNumberFormat="1" applyFont="1" applyBorder="1" applyAlignment="1"/>
    <xf numFmtId="0" fontId="75" fillId="0" borderId="28" xfId="96" applyFont="1" applyBorder="1" applyAlignment="1">
      <alignment horizontal="center"/>
    </xf>
    <xf numFmtId="49" fontId="75" fillId="0" borderId="11" xfId="96" applyNumberFormat="1" applyFont="1" applyBorder="1" applyAlignment="1">
      <alignment horizontal="center"/>
    </xf>
    <xf numFmtId="49" fontId="75" fillId="0" borderId="30" xfId="96" applyNumberFormat="1" applyFont="1" applyBorder="1" applyAlignment="1">
      <alignment horizontal="left"/>
    </xf>
    <xf numFmtId="0" fontId="75" fillId="0" borderId="30" xfId="96" applyFont="1" applyBorder="1" applyAlignment="1"/>
    <xf numFmtId="41" fontId="75" fillId="0" borderId="30" xfId="95" applyNumberFormat="1" applyFont="1" applyBorder="1" applyAlignment="1"/>
    <xf numFmtId="43" fontId="75" fillId="0" borderId="30" xfId="95" applyNumberFormat="1" applyFont="1" applyBorder="1" applyAlignment="1"/>
    <xf numFmtId="0" fontId="53" fillId="0" borderId="28" xfId="96" applyFont="1" applyBorder="1" applyAlignment="1">
      <alignment horizontal="center"/>
    </xf>
    <xf numFmtId="0" fontId="55" fillId="0" borderId="41" xfId="95" applyFont="1" applyBorder="1"/>
    <xf numFmtId="0" fontId="55" fillId="0" borderId="11" xfId="95" applyFont="1" applyBorder="1"/>
    <xf numFmtId="0" fontId="55" fillId="0" borderId="11" xfId="95" applyFont="1" applyBorder="1" applyAlignment="1">
      <alignment horizontal="center"/>
    </xf>
    <xf numFmtId="49" fontId="55" fillId="0" borderId="30" xfId="95" applyNumberFormat="1" applyFont="1" applyBorder="1" applyAlignment="1">
      <alignment horizontal="center"/>
    </xf>
    <xf numFmtId="49" fontId="55" fillId="0" borderId="30" xfId="95" applyNumberFormat="1" applyFont="1" applyBorder="1" applyAlignment="1"/>
    <xf numFmtId="41" fontId="55" fillId="0" borderId="30" xfId="95" applyNumberFormat="1" applyFont="1" applyBorder="1" applyAlignment="1"/>
    <xf numFmtId="43" fontId="53" fillId="0" borderId="30" xfId="95" applyNumberFormat="1" applyFont="1" applyBorder="1" applyAlignment="1"/>
    <xf numFmtId="0" fontId="55" fillId="0" borderId="41" xfId="96" applyFont="1" applyBorder="1"/>
    <xf numFmtId="49" fontId="31" fillId="0" borderId="11" xfId="96" applyNumberFormat="1" applyFont="1" applyBorder="1" applyAlignment="1">
      <alignment horizontal="center"/>
    </xf>
    <xf numFmtId="49" fontId="31" fillId="0" borderId="30" xfId="96" applyNumberFormat="1" applyFont="1" applyBorder="1" applyAlignment="1">
      <alignment horizontal="left"/>
    </xf>
    <xf numFmtId="0" fontId="31" fillId="0" borderId="30" xfId="96" applyFont="1" applyBorder="1" applyAlignment="1"/>
    <xf numFmtId="41" fontId="31" fillId="0" borderId="30" xfId="95" applyNumberFormat="1" applyFont="1" applyBorder="1" applyAlignment="1"/>
    <xf numFmtId="41" fontId="31" fillId="0" borderId="30" xfId="95" applyNumberFormat="1" applyFont="1" applyFill="1" applyBorder="1" applyAlignment="1"/>
    <xf numFmtId="49" fontId="75" fillId="0" borderId="11" xfId="95" applyNumberFormat="1" applyFont="1" applyBorder="1" applyAlignment="1">
      <alignment horizontal="center"/>
    </xf>
    <xf numFmtId="49" fontId="75" fillId="0" borderId="30" xfId="95" applyNumberFormat="1" applyFont="1" applyBorder="1" applyAlignment="1">
      <alignment horizontal="left"/>
    </xf>
    <xf numFmtId="49" fontId="75" fillId="0" borderId="30" xfId="95" applyNumberFormat="1" applyFont="1" applyBorder="1" applyAlignment="1">
      <alignment wrapText="1"/>
    </xf>
    <xf numFmtId="0" fontId="55" fillId="0" borderId="30" xfId="95" applyFont="1" applyBorder="1" applyAlignment="1"/>
    <xf numFmtId="0" fontId="55" fillId="0" borderId="30" xfId="95" applyFont="1" applyBorder="1" applyAlignment="1">
      <alignment horizontal="left"/>
    </xf>
    <xf numFmtId="49" fontId="75" fillId="0" borderId="30" xfId="95" applyNumberFormat="1" applyFont="1" applyBorder="1" applyAlignment="1">
      <alignment horizontal="center"/>
    </xf>
    <xf numFmtId="0" fontId="75" fillId="0" borderId="30" xfId="95" applyFont="1" applyBorder="1" applyAlignment="1">
      <alignment horizontal="justify"/>
    </xf>
    <xf numFmtId="49" fontId="31" fillId="0" borderId="11" xfId="96" applyNumberFormat="1" applyFont="1" applyFill="1" applyBorder="1" applyAlignment="1" applyProtection="1">
      <alignment horizontal="center"/>
      <protection locked="0"/>
    </xf>
    <xf numFmtId="49" fontId="31" fillId="0" borderId="30" xfId="96" applyNumberFormat="1" applyFont="1" applyBorder="1" applyAlignment="1">
      <alignment horizontal="center"/>
    </xf>
    <xf numFmtId="41" fontId="31" fillId="0" borderId="30" xfId="96" applyNumberFormat="1" applyFont="1" applyBorder="1" applyAlignment="1"/>
    <xf numFmtId="0" fontId="53" fillId="0" borderId="41" xfId="96" applyFont="1" applyBorder="1"/>
    <xf numFmtId="49" fontId="53" fillId="0" borderId="11" xfId="96" applyNumberFormat="1" applyFont="1" applyFill="1" applyBorder="1" applyAlignment="1" applyProtection="1">
      <alignment horizontal="center"/>
      <protection locked="0"/>
    </xf>
    <xf numFmtId="49" fontId="75" fillId="0" borderId="30" xfId="96" applyNumberFormat="1" applyFont="1" applyBorder="1" applyAlignment="1">
      <alignment horizontal="center"/>
    </xf>
    <xf numFmtId="41" fontId="75" fillId="0" borderId="30" xfId="96" applyNumberFormat="1" applyFont="1" applyBorder="1" applyAlignment="1"/>
    <xf numFmtId="49" fontId="53" fillId="0" borderId="0" xfId="96" applyNumberFormat="1" applyFont="1" applyFill="1" applyBorder="1" applyAlignment="1" applyProtection="1">
      <alignment horizontal="center"/>
      <protection locked="0"/>
    </xf>
    <xf numFmtId="1" fontId="17" fillId="0" borderId="16" xfId="95" applyNumberFormat="1" applyFont="1" applyFill="1" applyBorder="1" applyAlignment="1">
      <alignment horizontal="left" vertical="top" wrapText="1"/>
    </xf>
    <xf numFmtId="1" fontId="53" fillId="0" borderId="16" xfId="95" applyNumberFormat="1" applyFont="1" applyFill="1" applyBorder="1" applyAlignment="1">
      <alignment horizontal="center"/>
    </xf>
    <xf numFmtId="0" fontId="53" fillId="0" borderId="28" xfId="95" applyFont="1" applyBorder="1" applyAlignment="1"/>
    <xf numFmtId="41" fontId="53" fillId="0" borderId="30" xfId="96" applyNumberFormat="1" applyFont="1" applyBorder="1" applyAlignment="1"/>
    <xf numFmtId="49" fontId="76" fillId="0" borderId="0" xfId="96" applyNumberFormat="1" applyFont="1" applyBorder="1" applyAlignment="1">
      <alignment horizontal="center"/>
    </xf>
    <xf numFmtId="1" fontId="53" fillId="0" borderId="42" xfId="95" applyNumberFormat="1" applyFont="1" applyFill="1" applyBorder="1" applyAlignment="1">
      <alignment horizontal="center"/>
    </xf>
    <xf numFmtId="49" fontId="53" fillId="0" borderId="28" xfId="95" applyNumberFormat="1" applyFont="1" applyBorder="1" applyAlignment="1"/>
    <xf numFmtId="0" fontId="53" fillId="0" borderId="28" xfId="95" applyNumberFormat="1" applyFont="1" applyFill="1" applyBorder="1" applyAlignment="1">
      <alignment horizontal="left"/>
    </xf>
    <xf numFmtId="49" fontId="53" fillId="0" borderId="11" xfId="96" applyNumberFormat="1" applyFont="1" applyBorder="1" applyAlignment="1">
      <alignment horizontal="center"/>
    </xf>
    <xf numFmtId="49" fontId="53" fillId="0" borderId="30" xfId="96" applyNumberFormat="1" applyFont="1" applyBorder="1" applyAlignment="1">
      <alignment horizontal="center"/>
    </xf>
    <xf numFmtId="0" fontId="53" fillId="0" borderId="30" xfId="96" applyFont="1" applyBorder="1" applyAlignment="1"/>
    <xf numFmtId="41" fontId="53" fillId="0" borderId="30" xfId="95" applyNumberFormat="1" applyFont="1" applyBorder="1" applyAlignment="1"/>
    <xf numFmtId="49" fontId="53" fillId="0" borderId="30" xfId="95" applyNumberFormat="1" applyFont="1" applyBorder="1" applyAlignment="1"/>
    <xf numFmtId="49" fontId="53" fillId="0" borderId="0" xfId="96" applyNumberFormat="1" applyFont="1" applyBorder="1" applyAlignment="1">
      <alignment horizontal="center"/>
    </xf>
    <xf numFmtId="49" fontId="53" fillId="0" borderId="42" xfId="96" applyNumberFormat="1" applyFont="1" applyBorder="1" applyAlignment="1">
      <alignment horizontal="center"/>
    </xf>
    <xf numFmtId="0" fontId="53" fillId="0" borderId="30" xfId="95" applyFont="1" applyBorder="1" applyAlignment="1"/>
    <xf numFmtId="49" fontId="75" fillId="0" borderId="42" xfId="96" applyNumberFormat="1" applyFont="1" applyBorder="1" applyAlignment="1">
      <alignment horizontal="center"/>
    </xf>
    <xf numFmtId="43" fontId="55" fillId="0" borderId="30" xfId="95" applyNumberFormat="1" applyFont="1" applyBorder="1" applyAlignment="1"/>
    <xf numFmtId="49" fontId="75" fillId="0" borderId="0" xfId="96" applyNumberFormat="1" applyFont="1" applyBorder="1" applyAlignment="1">
      <alignment horizontal="center"/>
    </xf>
    <xf numFmtId="0" fontId="53" fillId="0" borderId="30" xfId="95" applyFont="1" applyFill="1" applyBorder="1" applyAlignment="1"/>
    <xf numFmtId="0" fontId="53" fillId="24" borderId="28" xfId="96" applyFont="1" applyFill="1" applyBorder="1" applyAlignment="1">
      <alignment horizontal="center"/>
    </xf>
    <xf numFmtId="0" fontId="53" fillId="24" borderId="41" xfId="96" applyFont="1" applyFill="1" applyBorder="1"/>
    <xf numFmtId="49" fontId="53" fillId="24" borderId="11" xfId="96" applyNumberFormat="1" applyFont="1" applyFill="1" applyBorder="1" applyAlignment="1" applyProtection="1">
      <alignment horizontal="center"/>
      <protection locked="0"/>
    </xf>
    <xf numFmtId="49" fontId="75" fillId="24" borderId="0" xfId="96" applyNumberFormat="1" applyFont="1" applyFill="1" applyBorder="1" applyAlignment="1">
      <alignment horizontal="center"/>
    </xf>
    <xf numFmtId="1" fontId="53" fillId="24" borderId="42" xfId="95" applyNumberFormat="1" applyFont="1" applyFill="1" applyBorder="1" applyAlignment="1">
      <alignment horizontal="center"/>
    </xf>
    <xf numFmtId="0" fontId="53" fillId="24" borderId="30" xfId="95" applyFont="1" applyFill="1" applyBorder="1" applyAlignment="1"/>
    <xf numFmtId="41" fontId="53" fillId="24" borderId="30" xfId="96" applyNumberFormat="1" applyFont="1" applyFill="1" applyBorder="1" applyAlignment="1"/>
    <xf numFmtId="43" fontId="55" fillId="24" borderId="30" xfId="95" applyNumberFormat="1" applyFont="1" applyFill="1" applyBorder="1" applyAlignment="1"/>
    <xf numFmtId="0" fontId="17" fillId="24" borderId="0" xfId="95" applyFill="1"/>
    <xf numFmtId="0" fontId="53" fillId="0" borderId="28" xfId="96" applyFont="1" applyFill="1" applyBorder="1" applyAlignment="1">
      <alignment horizontal="center"/>
    </xf>
    <xf numFmtId="0" fontId="53" fillId="0" borderId="41" xfId="96" applyFont="1" applyFill="1" applyBorder="1"/>
    <xf numFmtId="49" fontId="53" fillId="0" borderId="11" xfId="96" applyNumberFormat="1" applyFont="1" applyFill="1" applyBorder="1" applyAlignment="1">
      <alignment horizontal="center"/>
    </xf>
    <xf numFmtId="49" fontId="53" fillId="0" borderId="30" xfId="96" applyNumberFormat="1" applyFont="1" applyFill="1" applyBorder="1" applyAlignment="1">
      <alignment horizontal="center"/>
    </xf>
    <xf numFmtId="0" fontId="53" fillId="0" borderId="30" xfId="96" applyFont="1" applyFill="1" applyBorder="1" applyAlignment="1"/>
    <xf numFmtId="0" fontId="17" fillId="0" borderId="0" xfId="95" applyFill="1"/>
    <xf numFmtId="41" fontId="53" fillId="0" borderId="30" xfId="96" applyNumberFormat="1" applyFont="1" applyFill="1" applyBorder="1" applyAlignment="1"/>
    <xf numFmtId="41" fontId="65" fillId="0" borderId="30" xfId="96" applyNumberFormat="1" applyFont="1" applyBorder="1" applyAlignment="1"/>
    <xf numFmtId="0" fontId="17" fillId="0" borderId="23" xfId="95" applyBorder="1"/>
    <xf numFmtId="0" fontId="17" fillId="0" borderId="47" xfId="95" applyBorder="1" applyAlignment="1">
      <alignment wrapText="1"/>
    </xf>
    <xf numFmtId="0" fontId="17" fillId="0" borderId="52" xfId="95" applyBorder="1" applyAlignment="1">
      <alignment wrapText="1"/>
    </xf>
    <xf numFmtId="0" fontId="77" fillId="0" borderId="26" xfId="95" applyFont="1" applyBorder="1" applyAlignment="1">
      <alignment horizontal="left" wrapText="1"/>
    </xf>
    <xf numFmtId="0" fontId="77" fillId="0" borderId="26" xfId="95" applyFont="1" applyBorder="1" applyAlignment="1">
      <alignment wrapText="1"/>
    </xf>
    <xf numFmtId="41" fontId="17" fillId="0" borderId="26" xfId="95" applyNumberFormat="1" applyBorder="1" applyAlignment="1"/>
    <xf numFmtId="43" fontId="75" fillId="0" borderId="23" xfId="95" applyNumberFormat="1" applyFont="1" applyBorder="1" applyAlignment="1"/>
    <xf numFmtId="0" fontId="17" fillId="0" borderId="0" xfId="95" applyAlignment="1">
      <alignment wrapText="1"/>
    </xf>
    <xf numFmtId="41" fontId="74" fillId="0" borderId="30" xfId="96" applyNumberFormat="1" applyFont="1" applyBorder="1" applyAlignment="1"/>
    <xf numFmtId="41" fontId="74" fillId="0" borderId="30" xfId="96" applyNumberFormat="1" applyFont="1" applyFill="1" applyBorder="1" applyAlignment="1"/>
    <xf numFmtId="43" fontId="64" fillId="0" borderId="30" xfId="95" applyNumberFormat="1" applyFont="1" applyBorder="1" applyAlignment="1"/>
    <xf numFmtId="49" fontId="31" fillId="0" borderId="41" xfId="96" applyNumberFormat="1" applyFont="1" applyBorder="1" applyAlignment="1">
      <alignment horizontal="center"/>
    </xf>
    <xf numFmtId="49" fontId="31" fillId="0" borderId="11" xfId="96" applyNumberFormat="1" applyFont="1" applyBorder="1" applyAlignment="1">
      <alignment horizontal="center" vertical="top"/>
    </xf>
    <xf numFmtId="0" fontId="63" fillId="0" borderId="30" xfId="96" applyFont="1" applyBorder="1" applyAlignment="1">
      <alignment horizontal="center"/>
    </xf>
    <xf numFmtId="0" fontId="31" fillId="0" borderId="30" xfId="96" applyFont="1" applyBorder="1" applyAlignment="1">
      <alignment horizontal="left"/>
    </xf>
    <xf numFmtId="0" fontId="76" fillId="0" borderId="41" xfId="96" applyFont="1" applyBorder="1"/>
    <xf numFmtId="0" fontId="76" fillId="0" borderId="11" xfId="96" applyFont="1" applyBorder="1"/>
    <xf numFmtId="0" fontId="75" fillId="0" borderId="30" xfId="95" applyFont="1" applyBorder="1" applyAlignment="1">
      <alignment wrapText="1"/>
    </xf>
    <xf numFmtId="49" fontId="53" fillId="0" borderId="30" xfId="95" applyNumberFormat="1" applyFont="1" applyBorder="1" applyAlignment="1">
      <alignment horizontal="left"/>
    </xf>
    <xf numFmtId="0" fontId="53" fillId="0" borderId="30" xfId="95" applyFont="1" applyBorder="1" applyAlignment="1">
      <alignment wrapText="1"/>
    </xf>
    <xf numFmtId="0" fontId="17" fillId="0" borderId="41" xfId="96" applyBorder="1"/>
    <xf numFmtId="0" fontId="17" fillId="0" borderId="11" xfId="96" applyBorder="1"/>
    <xf numFmtId="49" fontId="55" fillId="0" borderId="30" xfId="95" applyNumberFormat="1" applyFont="1" applyBorder="1" applyAlignment="1">
      <alignment horizontal="left"/>
    </xf>
    <xf numFmtId="0" fontId="55" fillId="0" borderId="11" xfId="96" applyFont="1" applyBorder="1"/>
    <xf numFmtId="0" fontId="55" fillId="0" borderId="30" xfId="95" applyFont="1" applyBorder="1" applyAlignment="1">
      <alignment wrapText="1"/>
    </xf>
    <xf numFmtId="49" fontId="55" fillId="0" borderId="30" xfId="95" applyNumberFormat="1" applyFont="1" applyBorder="1" applyAlignment="1">
      <alignment wrapText="1"/>
    </xf>
    <xf numFmtId="0" fontId="53" fillId="0" borderId="11" xfId="96" applyFont="1" applyBorder="1"/>
    <xf numFmtId="0" fontId="53" fillId="0" borderId="11" xfId="95" applyFont="1" applyBorder="1" applyAlignment="1">
      <alignment horizontal="center"/>
    </xf>
    <xf numFmtId="49" fontId="53" fillId="0" borderId="30" xfId="95" applyNumberFormat="1" applyFont="1" applyBorder="1" applyAlignment="1">
      <alignment horizontal="center"/>
    </xf>
    <xf numFmtId="49" fontId="53" fillId="0" borderId="30" xfId="95" applyNumberFormat="1" applyFont="1" applyBorder="1" applyAlignment="1">
      <alignment wrapText="1"/>
    </xf>
    <xf numFmtId="49" fontId="75" fillId="0" borderId="30" xfId="95" applyNumberFormat="1" applyFont="1" applyBorder="1" applyAlignment="1"/>
    <xf numFmtId="0" fontId="75" fillId="0" borderId="30" xfId="95" applyFont="1" applyBorder="1" applyAlignment="1"/>
    <xf numFmtId="41" fontId="17" fillId="0" borderId="0" xfId="95" applyNumberFormat="1"/>
    <xf numFmtId="41" fontId="62" fillId="0" borderId="30" xfId="96" applyNumberFormat="1" applyFont="1" applyFill="1" applyBorder="1" applyAlignment="1"/>
    <xf numFmtId="41" fontId="31" fillId="0" borderId="30" xfId="96" applyNumberFormat="1" applyFont="1" applyFill="1" applyBorder="1" applyAlignment="1"/>
    <xf numFmtId="49" fontId="53" fillId="24" borderId="11" xfId="96" applyNumberFormat="1" applyFont="1" applyFill="1" applyBorder="1" applyAlignment="1">
      <alignment horizontal="center"/>
    </xf>
    <xf numFmtId="49" fontId="53" fillId="24" borderId="30" xfId="96" applyNumberFormat="1" applyFont="1" applyFill="1" applyBorder="1" applyAlignment="1">
      <alignment horizontal="center"/>
    </xf>
    <xf numFmtId="0" fontId="53" fillId="24" borderId="30" xfId="96" applyFont="1" applyFill="1" applyBorder="1" applyAlignment="1"/>
    <xf numFmtId="0" fontId="0" fillId="0" borderId="0" xfId="0" applyFill="1"/>
    <xf numFmtId="0" fontId="0" fillId="0" borderId="0" xfId="0" applyAlignment="1">
      <alignment horizontal="right"/>
    </xf>
    <xf numFmtId="2" fontId="69" fillId="0" borderId="0" xfId="0" applyNumberFormat="1" applyFont="1"/>
    <xf numFmtId="3" fontId="0" fillId="0" borderId="0" xfId="0" applyNumberFormat="1" applyFill="1"/>
    <xf numFmtId="0" fontId="14" fillId="0" borderId="15" xfId="0" applyFont="1" applyBorder="1" applyAlignment="1">
      <alignment horizontal="center" vertical="center"/>
    </xf>
    <xf numFmtId="49" fontId="14" fillId="0" borderId="15" xfId="0" applyNumberFormat="1" applyFont="1" applyFill="1" applyBorder="1" applyAlignment="1">
      <alignment horizontal="center" vertical="center" wrapText="1"/>
    </xf>
    <xf numFmtId="49" fontId="14" fillId="25" borderId="15" xfId="0" applyNumberFormat="1" applyFont="1" applyFill="1" applyBorder="1" applyAlignment="1">
      <alignment horizontal="center" vertical="center" wrapText="1"/>
    </xf>
    <xf numFmtId="0" fontId="14" fillId="25" borderId="15" xfId="0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55" xfId="0" applyBorder="1"/>
    <xf numFmtId="3" fontId="0" fillId="0" borderId="55" xfId="0" applyNumberFormat="1" applyFill="1" applyBorder="1"/>
    <xf numFmtId="3" fontId="14" fillId="25" borderId="55" xfId="0" applyNumberFormat="1" applyFont="1" applyFill="1" applyBorder="1"/>
    <xf numFmtId="4" fontId="0" fillId="0" borderId="55" xfId="0" applyNumberFormat="1" applyBorder="1"/>
    <xf numFmtId="0" fontId="0" fillId="0" borderId="17" xfId="0" applyBorder="1"/>
    <xf numFmtId="3" fontId="0" fillId="0" borderId="17" xfId="0" applyNumberFormat="1" applyFill="1" applyBorder="1"/>
    <xf numFmtId="3" fontId="14" fillId="0" borderId="17" xfId="0" applyNumberFormat="1" applyFont="1" applyBorder="1"/>
    <xf numFmtId="4" fontId="0" fillId="0" borderId="17" xfId="0" applyNumberFormat="1" applyBorder="1"/>
    <xf numFmtId="3" fontId="14" fillId="0" borderId="17" xfId="0" applyNumberFormat="1" applyFont="1" applyFill="1" applyBorder="1"/>
    <xf numFmtId="0" fontId="0" fillId="0" borderId="17" xfId="0" applyBorder="1" applyAlignment="1">
      <alignment wrapText="1" shrinkToFit="1"/>
    </xf>
    <xf numFmtId="0" fontId="0" fillId="0" borderId="17" xfId="0" applyBorder="1" applyAlignment="1">
      <alignment wrapText="1"/>
    </xf>
    <xf numFmtId="3" fontId="0" fillId="0" borderId="17" xfId="0" applyNumberFormat="1" applyBorder="1"/>
    <xf numFmtId="3" fontId="0" fillId="0" borderId="17" xfId="0" applyNumberFormat="1" applyBorder="1" applyAlignment="1">
      <alignment horizontal="center"/>
    </xf>
    <xf numFmtId="0" fontId="14" fillId="26" borderId="17" xfId="0" applyFont="1" applyFill="1" applyBorder="1" applyAlignment="1">
      <alignment wrapText="1"/>
    </xf>
    <xf numFmtId="0" fontId="14" fillId="26" borderId="0" xfId="0" applyFont="1" applyFill="1" applyBorder="1" applyAlignment="1">
      <alignment wrapText="1"/>
    </xf>
    <xf numFmtId="0" fontId="0" fillId="0" borderId="56" xfId="0" applyBorder="1"/>
    <xf numFmtId="3" fontId="0" fillId="0" borderId="56" xfId="0" applyNumberFormat="1" applyFill="1" applyBorder="1"/>
    <xf numFmtId="3" fontId="14" fillId="0" borderId="56" xfId="0" applyNumberFormat="1" applyFont="1" applyBorder="1"/>
    <xf numFmtId="4" fontId="0" fillId="0" borderId="56" xfId="0" applyNumberFormat="1" applyBorder="1"/>
    <xf numFmtId="4" fontId="0" fillId="0" borderId="38" xfId="0" applyNumberFormat="1" applyBorder="1"/>
    <xf numFmtId="0" fontId="0" fillId="0" borderId="13" xfId="0" applyBorder="1"/>
    <xf numFmtId="3" fontId="0" fillId="0" borderId="13" xfId="0" applyNumberFormat="1" applyFill="1" applyBorder="1" applyAlignment="1">
      <alignment horizontal="center"/>
    </xf>
    <xf numFmtId="3" fontId="14" fillId="0" borderId="13" xfId="0" applyNumberFormat="1" applyFont="1" applyFill="1" applyBorder="1" applyAlignment="1">
      <alignment horizontal="right"/>
    </xf>
    <xf numFmtId="3" fontId="0" fillId="0" borderId="13" xfId="0" applyNumberFormat="1" applyBorder="1" applyAlignment="1">
      <alignment horizontal="center"/>
    </xf>
    <xf numFmtId="0" fontId="0" fillId="0" borderId="0" xfId="0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6" fillId="0" borderId="0" xfId="0" applyFont="1" applyFill="1" applyBorder="1"/>
    <xf numFmtId="14" fontId="78" fillId="0" borderId="0" xfId="0" applyNumberFormat="1" applyFont="1" applyBorder="1" applyAlignment="1">
      <alignment horizontal="left"/>
    </xf>
    <xf numFmtId="0" fontId="14" fillId="0" borderId="14" xfId="0" applyFont="1" applyBorder="1" applyAlignment="1">
      <alignment horizontal="center" vertical="center"/>
    </xf>
    <xf numFmtId="0" fontId="0" fillId="0" borderId="13" xfId="0" applyBorder="1" applyAlignment="1">
      <alignment wrapText="1"/>
    </xf>
    <xf numFmtId="3" fontId="14" fillId="25" borderId="13" xfId="0" applyNumberFormat="1" applyFont="1" applyFill="1" applyBorder="1"/>
    <xf numFmtId="3" fontId="14" fillId="0" borderId="13" xfId="0" applyNumberFormat="1" applyFont="1" applyFill="1" applyBorder="1"/>
    <xf numFmtId="3" fontId="14" fillId="0" borderId="13" xfId="0" applyNumberFormat="1" applyFont="1" applyBorder="1"/>
    <xf numFmtId="0" fontId="14" fillId="0" borderId="0" xfId="0" applyFont="1" applyFill="1"/>
    <xf numFmtId="9" fontId="14" fillId="0" borderId="0" xfId="97" applyFont="1" applyFill="1"/>
    <xf numFmtId="0" fontId="14" fillId="0" borderId="25" xfId="0" applyFont="1" applyFill="1" applyBorder="1" applyAlignment="1">
      <alignment horizontal="center" wrapText="1"/>
    </xf>
    <xf numFmtId="0" fontId="14" fillId="0" borderId="25" xfId="0" applyFont="1" applyFill="1" applyBorder="1" applyAlignment="1">
      <alignment horizontal="center"/>
    </xf>
    <xf numFmtId="0" fontId="14" fillId="0" borderId="25" xfId="0" applyFont="1" applyFill="1" applyBorder="1"/>
    <xf numFmtId="3" fontId="14" fillId="0" borderId="25" xfId="0" applyNumberFormat="1" applyFont="1" applyFill="1" applyBorder="1" applyAlignment="1">
      <alignment horizontal="right"/>
    </xf>
    <xf numFmtId="172" fontId="14" fillId="0" borderId="0" xfId="0" applyNumberFormat="1" applyFont="1" applyFill="1"/>
    <xf numFmtId="10" fontId="14" fillId="0" borderId="0" xfId="0" applyNumberFormat="1" applyFont="1" applyFill="1"/>
    <xf numFmtId="3" fontId="14" fillId="0" borderId="0" xfId="0" applyNumberFormat="1" applyFont="1" applyFill="1"/>
    <xf numFmtId="4" fontId="14" fillId="0" borderId="0" xfId="97" applyNumberFormat="1" applyFont="1" applyFill="1"/>
    <xf numFmtId="4" fontId="14" fillId="0" borderId="0" xfId="97" applyNumberFormat="1" applyFont="1" applyFill="1" applyBorder="1"/>
    <xf numFmtId="0" fontId="14" fillId="0" borderId="27" xfId="0" applyFont="1" applyFill="1" applyBorder="1"/>
    <xf numFmtId="3" fontId="14" fillId="0" borderId="0" xfId="0" applyNumberFormat="1" applyFont="1" applyFill="1" applyBorder="1" applyAlignment="1">
      <alignment horizontal="right"/>
    </xf>
    <xf numFmtId="173" fontId="0" fillId="0" borderId="0" xfId="0" applyNumberFormat="1" applyFill="1"/>
    <xf numFmtId="0" fontId="69" fillId="0" borderId="0" xfId="0" applyFont="1" applyFill="1"/>
    <xf numFmtId="0" fontId="69" fillId="0" borderId="0" xfId="0" applyFont="1" applyFill="1" applyAlignment="1">
      <alignment horizontal="center"/>
    </xf>
    <xf numFmtId="0" fontId="80" fillId="0" borderId="0" xfId="0" applyFont="1" applyFill="1" applyAlignment="1"/>
    <xf numFmtId="0" fontId="14" fillId="0" borderId="0" xfId="0" applyFont="1" applyFill="1" applyAlignment="1"/>
    <xf numFmtId="0" fontId="80" fillId="0" borderId="57" xfId="0" applyFont="1" applyFill="1" applyBorder="1" applyAlignment="1"/>
    <xf numFmtId="0" fontId="80" fillId="0" borderId="0" xfId="0" applyFont="1" applyFill="1" applyBorder="1" applyAlignment="1"/>
    <xf numFmtId="0" fontId="69" fillId="0" borderId="25" xfId="0" applyFont="1" applyFill="1" applyBorder="1" applyAlignment="1">
      <alignment horizontal="center" wrapText="1"/>
    </xf>
    <xf numFmtId="3" fontId="14" fillId="0" borderId="25" xfId="0" applyNumberFormat="1" applyFont="1" applyFill="1" applyBorder="1" applyAlignment="1">
      <alignment horizontal="right" wrapText="1"/>
    </xf>
    <xf numFmtId="3" fontId="14" fillId="0" borderId="0" xfId="0" applyNumberFormat="1" applyFont="1" applyFill="1" applyBorder="1" applyAlignment="1">
      <alignment horizontal="right" wrapText="1"/>
    </xf>
    <xf numFmtId="0" fontId="79" fillId="0" borderId="0" xfId="0" applyFont="1" applyFill="1"/>
    <xf numFmtId="173" fontId="69" fillId="0" borderId="60" xfId="0" applyNumberFormat="1" applyFont="1" applyFill="1" applyBorder="1" applyAlignment="1">
      <alignment horizontal="left" vertical="center"/>
    </xf>
    <xf numFmtId="3" fontId="69" fillId="0" borderId="14" xfId="0" applyNumberFormat="1" applyFont="1" applyFill="1" applyBorder="1"/>
    <xf numFmtId="3" fontId="79" fillId="0" borderId="14" xfId="0" applyNumberFormat="1" applyFont="1" applyFill="1" applyBorder="1"/>
    <xf numFmtId="3" fontId="79" fillId="0" borderId="61" xfId="0" applyNumberFormat="1" applyFont="1" applyFill="1" applyBorder="1"/>
    <xf numFmtId="10" fontId="79" fillId="0" borderId="62" xfId="0" applyNumberFormat="1" applyFont="1" applyFill="1" applyBorder="1"/>
    <xf numFmtId="3" fontId="79" fillId="0" borderId="0" xfId="0" applyNumberFormat="1" applyFont="1" applyFill="1"/>
    <xf numFmtId="3" fontId="81" fillId="0" borderId="61" xfId="0" applyNumberFormat="1" applyFont="1" applyFill="1" applyBorder="1"/>
    <xf numFmtId="0" fontId="79" fillId="0" borderId="0" xfId="0" applyFont="1" applyFill="1" applyAlignment="1"/>
    <xf numFmtId="3" fontId="14" fillId="0" borderId="61" xfId="0" applyNumberFormat="1" applyFont="1" applyFill="1" applyBorder="1"/>
    <xf numFmtId="173" fontId="69" fillId="0" borderId="66" xfId="78" applyNumberFormat="1" applyFont="1" applyFill="1" applyBorder="1" applyAlignment="1">
      <alignment horizontal="left" vertical="center"/>
    </xf>
    <xf numFmtId="3" fontId="69" fillId="0" borderId="67" xfId="0" applyNumberFormat="1" applyFont="1" applyFill="1" applyBorder="1"/>
    <xf numFmtId="3" fontId="14" fillId="0" borderId="64" xfId="78" applyNumberFormat="1" applyFont="1" applyFill="1" applyBorder="1"/>
    <xf numFmtId="0" fontId="14" fillId="0" borderId="0" xfId="0" applyFont="1" applyAlignment="1">
      <alignment horizontal="right"/>
    </xf>
    <xf numFmtId="0" fontId="14" fillId="0" borderId="25" xfId="0" applyFont="1" applyFill="1" applyBorder="1" applyAlignment="1">
      <alignment horizontal="center" vertical="center" wrapText="1"/>
    </xf>
    <xf numFmtId="14" fontId="14" fillId="0" borderId="25" xfId="0" applyNumberFormat="1" applyFont="1" applyFill="1" applyBorder="1" applyAlignment="1">
      <alignment horizontal="center"/>
    </xf>
    <xf numFmtId="3" fontId="82" fillId="0" borderId="25" xfId="98" applyNumberFormat="1" applyFont="1" applyBorder="1"/>
    <xf numFmtId="0" fontId="14" fillId="0" borderId="26" xfId="0" applyFont="1" applyFill="1" applyBorder="1" applyAlignment="1">
      <alignment horizontal="center" wrapText="1"/>
    </xf>
    <xf numFmtId="3" fontId="14" fillId="0" borderId="26" xfId="0" applyNumberFormat="1" applyFont="1" applyFill="1" applyBorder="1" applyAlignment="1">
      <alignment horizontal="right"/>
    </xf>
    <xf numFmtId="0" fontId="69" fillId="0" borderId="0" xfId="0" applyFont="1" applyFill="1" applyAlignment="1">
      <alignment horizontal="center" wrapText="1"/>
    </xf>
    <xf numFmtId="0" fontId="80" fillId="0" borderId="0" xfId="0" applyFont="1" applyFill="1" applyAlignment="1">
      <alignment vertical="center" wrapText="1"/>
    </xf>
    <xf numFmtId="0" fontId="14" fillId="0" borderId="23" xfId="0" applyFont="1" applyFill="1" applyBorder="1" applyAlignment="1">
      <alignment vertical="center" wrapText="1"/>
    </xf>
    <xf numFmtId="3" fontId="14" fillId="0" borderId="26" xfId="0" applyNumberFormat="1" applyFont="1" applyFill="1" applyBorder="1" applyAlignment="1">
      <alignment horizontal="right" vertical="center"/>
    </xf>
    <xf numFmtId="49" fontId="14" fillId="0" borderId="0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1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" fontId="0" fillId="0" borderId="0" xfId="0" applyNumberFormat="1"/>
    <xf numFmtId="0" fontId="14" fillId="0" borderId="20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/>
    </xf>
    <xf numFmtId="49" fontId="14" fillId="0" borderId="25" xfId="0" applyNumberFormat="1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vertical="center"/>
    </xf>
    <xf numFmtId="3" fontId="14" fillId="0" borderId="25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69" fillId="26" borderId="39" xfId="0" applyFont="1" applyFill="1" applyBorder="1" applyAlignment="1">
      <alignment horizontal="center" vertical="center" wrapText="1"/>
    </xf>
    <xf numFmtId="0" fontId="69" fillId="26" borderId="37" xfId="0" applyFont="1" applyFill="1" applyBorder="1" applyAlignment="1">
      <alignment horizontal="center" vertical="center" wrapText="1"/>
    </xf>
    <xf numFmtId="0" fontId="69" fillId="26" borderId="40" xfId="0" applyFont="1" applyFill="1" applyBorder="1" applyAlignment="1">
      <alignment horizontal="center" vertical="center" wrapText="1"/>
    </xf>
    <xf numFmtId="0" fontId="69" fillId="26" borderId="54" xfId="0" applyFont="1" applyFill="1" applyBorder="1" applyAlignment="1">
      <alignment horizontal="center" vertical="center" wrapText="1"/>
    </xf>
    <xf numFmtId="1" fontId="69" fillId="26" borderId="37" xfId="0" applyNumberFormat="1" applyFont="1" applyFill="1" applyBorder="1" applyAlignment="1">
      <alignment horizontal="center" vertical="center" wrapText="1"/>
    </xf>
    <xf numFmtId="0" fontId="69" fillId="25" borderId="37" xfId="0" applyFont="1" applyFill="1" applyBorder="1" applyAlignment="1">
      <alignment horizontal="center" vertical="center" wrapText="1"/>
    </xf>
    <xf numFmtId="0" fontId="69" fillId="25" borderId="40" xfId="0" applyFont="1" applyFill="1" applyBorder="1" applyAlignment="1">
      <alignment horizontal="center" vertical="center" wrapText="1"/>
    </xf>
    <xf numFmtId="0" fontId="14" fillId="25" borderId="60" xfId="0" applyFont="1" applyFill="1" applyBorder="1" applyAlignment="1">
      <alignment horizontal="center" vertical="center"/>
    </xf>
    <xf numFmtId="0" fontId="14" fillId="25" borderId="14" xfId="0" applyFont="1" applyFill="1" applyBorder="1" applyAlignment="1">
      <alignment horizontal="center" vertical="center"/>
    </xf>
    <xf numFmtId="0" fontId="14" fillId="25" borderId="14" xfId="0" applyFont="1" applyFill="1" applyBorder="1" applyAlignment="1">
      <alignment vertical="center" wrapText="1"/>
    </xf>
    <xf numFmtId="49" fontId="14" fillId="25" borderId="14" xfId="0" applyNumberFormat="1" applyFont="1" applyFill="1" applyBorder="1" applyAlignment="1">
      <alignment horizontal="right" vertical="center"/>
    </xf>
    <xf numFmtId="3" fontId="14" fillId="25" borderId="14" xfId="0" applyNumberFormat="1" applyFont="1" applyFill="1" applyBorder="1" applyAlignment="1">
      <alignment horizontal="right" vertical="center"/>
    </xf>
    <xf numFmtId="3" fontId="69" fillId="25" borderId="62" xfId="0" applyNumberFormat="1" applyFont="1" applyFill="1" applyBorder="1" applyAlignment="1">
      <alignment horizontal="right" vertical="center"/>
    </xf>
    <xf numFmtId="0" fontId="14" fillId="25" borderId="14" xfId="0" applyNumberFormat="1" applyFont="1" applyFill="1" applyBorder="1" applyAlignment="1">
      <alignment horizontal="right" vertical="center"/>
    </xf>
    <xf numFmtId="0" fontId="14" fillId="25" borderId="14" xfId="0" applyFont="1" applyFill="1" applyBorder="1" applyAlignment="1">
      <alignment vertical="center"/>
    </xf>
    <xf numFmtId="0" fontId="14" fillId="25" borderId="14" xfId="0" applyFont="1" applyFill="1" applyBorder="1" applyAlignment="1">
      <alignment horizontal="right" vertical="center" wrapText="1"/>
    </xf>
    <xf numFmtId="0" fontId="14" fillId="25" borderId="60" xfId="0" applyFont="1" applyFill="1" applyBorder="1" applyAlignment="1">
      <alignment horizontal="center" vertical="center" wrapText="1"/>
    </xf>
    <xf numFmtId="0" fontId="14" fillId="25" borderId="14" xfId="0" applyFont="1" applyFill="1" applyBorder="1" applyAlignment="1">
      <alignment horizontal="center" vertical="center" wrapText="1"/>
    </xf>
    <xf numFmtId="0" fontId="14" fillId="25" borderId="14" xfId="0" applyFont="1" applyFill="1" applyBorder="1" applyAlignment="1">
      <alignment horizontal="right" vertical="center"/>
    </xf>
    <xf numFmtId="0" fontId="14" fillId="25" borderId="14" xfId="0" applyFont="1" applyFill="1" applyBorder="1" applyAlignment="1">
      <alignment horizontal="left" vertical="center" wrapText="1"/>
    </xf>
    <xf numFmtId="1" fontId="14" fillId="25" borderId="14" xfId="0" applyNumberFormat="1" applyFont="1" applyFill="1" applyBorder="1" applyAlignment="1">
      <alignment horizontal="right" vertical="center"/>
    </xf>
    <xf numFmtId="0" fontId="51" fillId="0" borderId="0" xfId="0" applyFont="1" applyAlignment="1"/>
    <xf numFmtId="0" fontId="83" fillId="0" borderId="20" xfId="0" applyFont="1" applyFill="1" applyBorder="1" applyAlignment="1">
      <alignment horizontal="left"/>
    </xf>
    <xf numFmtId="0" fontId="83" fillId="0" borderId="21" xfId="0" applyFont="1" applyFill="1" applyBorder="1" applyAlignment="1">
      <alignment horizontal="left"/>
    </xf>
    <xf numFmtId="3" fontId="69" fillId="0" borderId="20" xfId="0" applyNumberFormat="1" applyFont="1" applyFill="1" applyBorder="1"/>
    <xf numFmtId="3" fontId="69" fillId="0" borderId="25" xfId="0" applyNumberFormat="1" applyFont="1" applyFill="1" applyBorder="1"/>
    <xf numFmtId="0" fontId="83" fillId="0" borderId="0" xfId="0" applyFont="1" applyFill="1" applyBorder="1" applyAlignment="1">
      <alignment horizontal="left"/>
    </xf>
    <xf numFmtId="4" fontId="69" fillId="0" borderId="0" xfId="0" applyNumberFormat="1" applyFont="1" applyFill="1" applyBorder="1"/>
    <xf numFmtId="173" fontId="69" fillId="0" borderId="0" xfId="0" applyNumberFormat="1" applyFont="1" applyFill="1" applyBorder="1"/>
    <xf numFmtId="0" fontId="84" fillId="0" borderId="0" xfId="0" applyFont="1" applyBorder="1" applyAlignment="1">
      <alignment horizontal="center"/>
    </xf>
    <xf numFmtId="0" fontId="14" fillId="0" borderId="0" xfId="0" applyFont="1" applyAlignment="1"/>
    <xf numFmtId="0" fontId="84" fillId="0" borderId="0" xfId="0" applyFont="1" applyFill="1" applyBorder="1" applyAlignment="1">
      <alignment horizontal="left"/>
    </xf>
    <xf numFmtId="0" fontId="84" fillId="26" borderId="0" xfId="0" applyFont="1" applyFill="1" applyBorder="1" applyAlignment="1">
      <alignment horizontal="left" vertical="top" wrapText="1"/>
    </xf>
    <xf numFmtId="0" fontId="14" fillId="0" borderId="0" xfId="0" applyFont="1" applyAlignment="1">
      <alignment horizontal="right" vertical="top"/>
    </xf>
    <xf numFmtId="3" fontId="14" fillId="26" borderId="0" xfId="0" applyNumberFormat="1" applyFont="1" applyFill="1" applyBorder="1" applyAlignment="1">
      <alignment horizontal="right" vertical="center"/>
    </xf>
    <xf numFmtId="1" fontId="14" fillId="0" borderId="0" xfId="0" applyNumberFormat="1" applyFont="1" applyFill="1" applyAlignment="1">
      <alignment horizontal="right"/>
    </xf>
    <xf numFmtId="0" fontId="84" fillId="0" borderId="0" xfId="0" applyFont="1" applyFill="1" applyBorder="1" applyAlignment="1">
      <alignment horizontal="center"/>
    </xf>
    <xf numFmtId="1" fontId="51" fillId="0" borderId="0" xfId="0" applyNumberFormat="1" applyFont="1" applyFill="1" applyAlignment="1">
      <alignment horizontal="right"/>
    </xf>
    <xf numFmtId="0" fontId="85" fillId="0" borderId="0" xfId="0" applyFont="1" applyFill="1" applyBorder="1" applyAlignment="1"/>
    <xf numFmtId="0" fontId="86" fillId="0" borderId="0" xfId="0" applyFont="1" applyFill="1" applyBorder="1" applyAlignment="1">
      <alignment horizontal="left" wrapText="1"/>
    </xf>
    <xf numFmtId="0" fontId="70" fillId="28" borderId="14" xfId="0" applyFont="1" applyFill="1" applyBorder="1" applyAlignment="1">
      <alignment horizontal="center" vertical="center" wrapText="1"/>
    </xf>
    <xf numFmtId="4" fontId="70" fillId="28" borderId="14" xfId="0" applyNumberFormat="1" applyFont="1" applyFill="1" applyBorder="1" applyAlignment="1">
      <alignment horizontal="center" vertical="center" wrapText="1"/>
    </xf>
    <xf numFmtId="0" fontId="14" fillId="25" borderId="61" xfId="0" applyFont="1" applyFill="1" applyBorder="1" applyAlignment="1">
      <alignment vertical="center" wrapText="1"/>
    </xf>
    <xf numFmtId="49" fontId="14" fillId="25" borderId="14" xfId="0" applyNumberFormat="1" applyFont="1" applyFill="1" applyBorder="1" applyAlignment="1">
      <alignment horizontal="center" vertical="center"/>
    </xf>
    <xf numFmtId="3" fontId="14" fillId="25" borderId="71" xfId="0" applyNumberFormat="1" applyFont="1" applyFill="1" applyBorder="1" applyAlignment="1">
      <alignment horizontal="right" vertical="center"/>
    </xf>
    <xf numFmtId="3" fontId="14" fillId="25" borderId="71" xfId="0" applyNumberFormat="1" applyFont="1" applyFill="1" applyBorder="1" applyAlignment="1">
      <alignment horizontal="center" vertical="center" wrapText="1"/>
    </xf>
    <xf numFmtId="3" fontId="14" fillId="25" borderId="14" xfId="0" applyNumberFormat="1" applyFont="1" applyFill="1" applyBorder="1" applyAlignment="1">
      <alignment vertical="center"/>
    </xf>
    <xf numFmtId="3" fontId="14" fillId="25" borderId="14" xfId="0" applyNumberFormat="1" applyFont="1" applyFill="1" applyBorder="1" applyAlignment="1">
      <alignment horizontal="right" vertical="center" wrapText="1"/>
    </xf>
    <xf numFmtId="14" fontId="14" fillId="25" borderId="14" xfId="0" applyNumberFormat="1" applyFont="1" applyFill="1" applyBorder="1" applyAlignment="1">
      <alignment vertical="center"/>
    </xf>
    <xf numFmtId="0" fontId="14" fillId="25" borderId="71" xfId="0" applyFont="1" applyFill="1" applyBorder="1" applyAlignment="1">
      <alignment horizontal="center" vertical="center" wrapText="1"/>
    </xf>
    <xf numFmtId="3" fontId="14" fillId="25" borderId="15" xfId="0" applyNumberFormat="1" applyFont="1" applyFill="1" applyBorder="1" applyAlignment="1">
      <alignment vertical="center"/>
    </xf>
    <xf numFmtId="0" fontId="14" fillId="25" borderId="15" xfId="0" applyFont="1" applyFill="1" applyBorder="1" applyAlignment="1">
      <alignment vertical="center"/>
    </xf>
    <xf numFmtId="3" fontId="84" fillId="25" borderId="15" xfId="0" applyNumberFormat="1" applyFont="1" applyFill="1" applyBorder="1" applyAlignment="1">
      <alignment vertical="center" wrapText="1"/>
    </xf>
    <xf numFmtId="14" fontId="14" fillId="25" borderId="15" xfId="0" applyNumberFormat="1" applyFont="1" applyFill="1" applyBorder="1" applyAlignment="1">
      <alignment vertical="center"/>
    </xf>
    <xf numFmtId="3" fontId="14" fillId="25" borderId="15" xfId="0" applyNumberFormat="1" applyFont="1" applyFill="1" applyBorder="1" applyAlignment="1">
      <alignment vertical="center" wrapText="1"/>
    </xf>
    <xf numFmtId="14" fontId="14" fillId="25" borderId="14" xfId="0" applyNumberFormat="1" applyFont="1" applyFill="1" applyBorder="1" applyAlignment="1">
      <alignment horizontal="right" vertical="center" wrapText="1"/>
    </xf>
    <xf numFmtId="4" fontId="14" fillId="25" borderId="14" xfId="0" applyNumberFormat="1" applyFont="1" applyFill="1" applyBorder="1" applyAlignment="1">
      <alignment horizontal="right" vertical="center" wrapText="1"/>
    </xf>
    <xf numFmtId="0" fontId="14" fillId="25" borderId="15" xfId="0" applyFont="1" applyFill="1" applyBorder="1" applyAlignment="1">
      <alignment horizontal="center" vertical="center" wrapText="1"/>
    </xf>
    <xf numFmtId="0" fontId="14" fillId="25" borderId="15" xfId="0" applyFont="1" applyFill="1" applyBorder="1" applyAlignment="1">
      <alignment vertical="center" wrapText="1"/>
    </xf>
    <xf numFmtId="49" fontId="14" fillId="25" borderId="15" xfId="0" applyNumberFormat="1" applyFont="1" applyFill="1" applyBorder="1" applyAlignment="1">
      <alignment horizontal="right" vertical="center"/>
    </xf>
    <xf numFmtId="49" fontId="14" fillId="25" borderId="15" xfId="0" applyNumberFormat="1" applyFont="1" applyFill="1" applyBorder="1" applyAlignment="1">
      <alignment horizontal="center" vertical="center"/>
    </xf>
    <xf numFmtId="3" fontId="14" fillId="25" borderId="14" xfId="0" applyNumberFormat="1" applyFont="1" applyFill="1" applyBorder="1" applyAlignment="1">
      <alignment vertical="center" wrapText="1"/>
    </xf>
    <xf numFmtId="0" fontId="14" fillId="25" borderId="55" xfId="0" applyFont="1" applyFill="1" applyBorder="1" applyAlignment="1">
      <alignment vertical="center"/>
    </xf>
    <xf numFmtId="0" fontId="14" fillId="25" borderId="15" xfId="0" applyFont="1" applyFill="1" applyBorder="1" applyAlignment="1">
      <alignment horizontal="center" vertical="center"/>
    </xf>
    <xf numFmtId="0" fontId="14" fillId="25" borderId="72" xfId="0" applyFont="1" applyFill="1" applyBorder="1" applyAlignment="1">
      <alignment vertical="center" wrapText="1"/>
    </xf>
    <xf numFmtId="0" fontId="14" fillId="25" borderId="15" xfId="0" applyNumberFormat="1" applyFont="1" applyFill="1" applyBorder="1" applyAlignment="1">
      <alignment horizontal="right" vertical="center"/>
    </xf>
    <xf numFmtId="49" fontId="14" fillId="25" borderId="72" xfId="0" applyNumberFormat="1" applyFont="1" applyFill="1" applyBorder="1" applyAlignment="1">
      <alignment horizontal="center" vertical="center"/>
    </xf>
    <xf numFmtId="4" fontId="14" fillId="25" borderId="72" xfId="0" applyNumberFormat="1" applyFont="1" applyFill="1" applyBorder="1" applyAlignment="1">
      <alignment vertical="center" wrapText="1"/>
    </xf>
    <xf numFmtId="0" fontId="14" fillId="25" borderId="17" xfId="0" applyFont="1" applyFill="1" applyBorder="1" applyAlignment="1">
      <alignment vertical="center"/>
    </xf>
    <xf numFmtId="0" fontId="14" fillId="25" borderId="16" xfId="0" applyFont="1" applyFill="1" applyBorder="1" applyAlignment="1">
      <alignment horizontal="center" vertical="center"/>
    </xf>
    <xf numFmtId="0" fontId="14" fillId="25" borderId="0" xfId="0" applyFont="1" applyFill="1" applyBorder="1" applyAlignment="1">
      <alignment vertical="center"/>
    </xf>
    <xf numFmtId="0" fontId="14" fillId="25" borderId="16" xfId="0" applyFont="1" applyFill="1" applyBorder="1" applyAlignment="1">
      <alignment horizontal="right" vertical="center"/>
    </xf>
    <xf numFmtId="0" fontId="14" fillId="25" borderId="0" xfId="0" applyFont="1" applyFill="1" applyBorder="1" applyAlignment="1">
      <alignment horizontal="center" vertical="center"/>
    </xf>
    <xf numFmtId="3" fontId="14" fillId="25" borderId="16" xfId="0" applyNumberFormat="1" applyFont="1" applyFill="1" applyBorder="1" applyAlignment="1">
      <alignment horizontal="right" vertical="center"/>
    </xf>
    <xf numFmtId="3" fontId="14" fillId="25" borderId="0" xfId="0" applyNumberFormat="1" applyFont="1" applyFill="1" applyBorder="1" applyAlignment="1">
      <alignment vertical="center"/>
    </xf>
    <xf numFmtId="3" fontId="14" fillId="25" borderId="16" xfId="0" applyNumberFormat="1" applyFont="1" applyFill="1" applyBorder="1" applyAlignment="1">
      <alignment vertical="center"/>
    </xf>
    <xf numFmtId="4" fontId="14" fillId="25" borderId="0" xfId="0" applyNumberFormat="1" applyFont="1" applyFill="1" applyBorder="1" applyAlignment="1">
      <alignment vertical="center" wrapText="1"/>
    </xf>
    <xf numFmtId="0" fontId="14" fillId="25" borderId="73" xfId="0" applyFont="1" applyFill="1" applyBorder="1" applyAlignment="1">
      <alignment vertical="center"/>
    </xf>
    <xf numFmtId="0" fontId="14" fillId="25" borderId="13" xfId="0" applyFont="1" applyFill="1" applyBorder="1" applyAlignment="1">
      <alignment horizontal="center" vertical="center"/>
    </xf>
    <xf numFmtId="0" fontId="14" fillId="25" borderId="70" xfId="0" applyFont="1" applyFill="1" applyBorder="1" applyAlignment="1">
      <alignment vertical="center"/>
    </xf>
    <xf numFmtId="0" fontId="14" fillId="25" borderId="13" xfId="0" applyFont="1" applyFill="1" applyBorder="1" applyAlignment="1">
      <alignment horizontal="right" vertical="center"/>
    </xf>
    <xf numFmtId="0" fontId="14" fillId="25" borderId="70" xfId="0" applyFont="1" applyFill="1" applyBorder="1" applyAlignment="1">
      <alignment horizontal="center" vertical="center"/>
    </xf>
    <xf numFmtId="3" fontId="14" fillId="25" borderId="13" xfId="0" applyNumberFormat="1" applyFont="1" applyFill="1" applyBorder="1" applyAlignment="1">
      <alignment horizontal="right" vertical="center"/>
    </xf>
    <xf numFmtId="14" fontId="14" fillId="25" borderId="15" xfId="0" applyNumberFormat="1" applyFont="1" applyFill="1" applyBorder="1" applyAlignment="1">
      <alignment horizontal="right" vertical="center" wrapText="1"/>
    </xf>
    <xf numFmtId="4" fontId="14" fillId="25" borderId="16" xfId="0" applyNumberFormat="1" applyFont="1" applyFill="1" applyBorder="1" applyAlignment="1">
      <alignment vertical="center"/>
    </xf>
    <xf numFmtId="0" fontId="14" fillId="25" borderId="16" xfId="0" applyFont="1" applyFill="1" applyBorder="1" applyAlignment="1">
      <alignment vertical="center" wrapText="1"/>
    </xf>
    <xf numFmtId="0" fontId="14" fillId="25" borderId="16" xfId="0" applyFont="1" applyFill="1" applyBorder="1" applyAlignment="1">
      <alignment horizontal="center" vertical="center" wrapText="1"/>
    </xf>
    <xf numFmtId="0" fontId="14" fillId="25" borderId="17" xfId="0" applyFont="1" applyFill="1" applyBorder="1" applyAlignment="1">
      <alignment vertical="center" wrapText="1"/>
    </xf>
    <xf numFmtId="49" fontId="14" fillId="25" borderId="16" xfId="0" applyNumberFormat="1" applyFont="1" applyFill="1" applyBorder="1" applyAlignment="1">
      <alignment horizontal="right" vertical="center"/>
    </xf>
    <xf numFmtId="49" fontId="14" fillId="25" borderId="13" xfId="0" applyNumberFormat="1" applyFont="1" applyFill="1" applyBorder="1" applyAlignment="1">
      <alignment horizontal="center" vertical="center"/>
    </xf>
    <xf numFmtId="4" fontId="14" fillId="25" borderId="14" xfId="0" applyNumberFormat="1" applyFont="1" applyFill="1" applyBorder="1" applyAlignment="1">
      <alignment vertical="center"/>
    </xf>
    <xf numFmtId="0" fontId="14" fillId="25" borderId="55" xfId="0" applyFont="1" applyFill="1" applyBorder="1" applyAlignment="1">
      <alignment vertical="center" wrapText="1"/>
    </xf>
    <xf numFmtId="0" fontId="14" fillId="25" borderId="12" xfId="0" applyFont="1" applyFill="1" applyBorder="1" applyAlignment="1">
      <alignment horizontal="center" vertical="center" wrapText="1"/>
    </xf>
    <xf numFmtId="0" fontId="14" fillId="25" borderId="13" xfId="0" applyFont="1" applyFill="1" applyBorder="1" applyAlignment="1">
      <alignment horizontal="right" vertical="center" wrapText="1"/>
    </xf>
    <xf numFmtId="3" fontId="14" fillId="25" borderId="13" xfId="0" applyNumberFormat="1" applyFont="1" applyFill="1" applyBorder="1" applyAlignment="1">
      <alignment horizontal="right" vertical="center" wrapText="1"/>
    </xf>
    <xf numFmtId="0" fontId="14" fillId="25" borderId="61" xfId="0" applyFont="1" applyFill="1" applyBorder="1" applyAlignment="1">
      <alignment horizontal="left" vertical="center" wrapText="1"/>
    </xf>
    <xf numFmtId="4" fontId="14" fillId="25" borderId="12" xfId="0" applyNumberFormat="1" applyFont="1" applyFill="1" applyBorder="1" applyAlignment="1">
      <alignment vertical="center"/>
    </xf>
    <xf numFmtId="4" fontId="14" fillId="25" borderId="13" xfId="0" applyNumberFormat="1" applyFont="1" applyFill="1" applyBorder="1" applyAlignment="1">
      <alignment horizontal="right" vertical="center"/>
    </xf>
    <xf numFmtId="14" fontId="14" fillId="25" borderId="13" xfId="0" applyNumberFormat="1" applyFont="1" applyFill="1" applyBorder="1" applyAlignment="1">
      <alignment vertical="center"/>
    </xf>
    <xf numFmtId="0" fontId="14" fillId="25" borderId="71" xfId="0" applyFont="1" applyFill="1" applyBorder="1" applyAlignment="1">
      <alignment vertical="center"/>
    </xf>
    <xf numFmtId="14" fontId="14" fillId="25" borderId="14" xfId="0" applyNumberFormat="1" applyFont="1" applyFill="1" applyBorder="1" applyAlignment="1">
      <alignment horizontal="right" vertical="center"/>
    </xf>
    <xf numFmtId="3" fontId="14" fillId="25" borderId="14" xfId="0" applyNumberFormat="1" applyFont="1" applyFill="1" applyBorder="1" applyAlignment="1">
      <alignment horizontal="center" vertical="center" wrapText="1"/>
    </xf>
    <xf numFmtId="0" fontId="14" fillId="25" borderId="71" xfId="0" applyFont="1" applyFill="1" applyBorder="1" applyAlignment="1">
      <alignment horizontal="center" vertical="center"/>
    </xf>
    <xf numFmtId="0" fontId="14" fillId="25" borderId="13" xfId="0" applyFont="1" applyFill="1" applyBorder="1" applyAlignment="1">
      <alignment vertical="center"/>
    </xf>
    <xf numFmtId="0" fontId="14" fillId="25" borderId="73" xfId="0" applyFont="1" applyFill="1" applyBorder="1" applyAlignment="1">
      <alignment vertical="center" wrapText="1"/>
    </xf>
    <xf numFmtId="0" fontId="14" fillId="25" borderId="12" xfId="0" applyFont="1" applyFill="1" applyBorder="1" applyAlignment="1">
      <alignment horizontal="center" vertical="center"/>
    </xf>
    <xf numFmtId="3" fontId="14" fillId="25" borderId="13" xfId="0" applyNumberFormat="1" applyFont="1" applyFill="1" applyBorder="1" applyAlignment="1">
      <alignment vertical="center"/>
    </xf>
    <xf numFmtId="3" fontId="14" fillId="25" borderId="71" xfId="0" applyNumberFormat="1" applyFont="1" applyFill="1" applyBorder="1" applyAlignment="1">
      <alignment vertical="center"/>
    </xf>
    <xf numFmtId="0" fontId="14" fillId="25" borderId="13" xfId="99" applyFont="1" applyFill="1" applyBorder="1" applyAlignment="1">
      <alignment vertical="center" wrapText="1"/>
    </xf>
    <xf numFmtId="0" fontId="14" fillId="25" borderId="13" xfId="99" applyFont="1" applyFill="1" applyBorder="1" applyAlignment="1">
      <alignment horizontal="center" vertical="center" wrapText="1"/>
    </xf>
    <xf numFmtId="0" fontId="14" fillId="25" borderId="73" xfId="99" applyFont="1" applyFill="1" applyBorder="1" applyAlignment="1">
      <alignment vertical="center" wrapText="1"/>
    </xf>
    <xf numFmtId="49" fontId="14" fillId="25" borderId="13" xfId="99" applyNumberFormat="1" applyFont="1" applyFill="1" applyBorder="1" applyAlignment="1">
      <alignment horizontal="center" vertical="center"/>
    </xf>
    <xf numFmtId="0" fontId="14" fillId="25" borderId="13" xfId="99" applyNumberFormat="1" applyFont="1" applyFill="1" applyBorder="1" applyAlignment="1">
      <alignment horizontal="right" vertical="center"/>
    </xf>
    <xf numFmtId="0" fontId="14" fillId="25" borderId="71" xfId="0" applyFont="1" applyFill="1" applyBorder="1" applyAlignment="1">
      <alignment vertical="center" wrapText="1"/>
    </xf>
    <xf numFmtId="1" fontId="14" fillId="25" borderId="15" xfId="0" applyNumberFormat="1" applyFont="1" applyFill="1" applyBorder="1" applyAlignment="1">
      <alignment horizontal="right" vertical="center"/>
    </xf>
    <xf numFmtId="1" fontId="14" fillId="25" borderId="15" xfId="0" applyNumberFormat="1" applyFont="1" applyFill="1" applyBorder="1" applyAlignment="1">
      <alignment horizontal="center" vertical="center"/>
    </xf>
    <xf numFmtId="0" fontId="14" fillId="25" borderId="11" xfId="0" applyFont="1" applyFill="1" applyBorder="1" applyAlignment="1">
      <alignment horizontal="center" vertical="center" wrapText="1"/>
    </xf>
    <xf numFmtId="0" fontId="14" fillId="25" borderId="16" xfId="0" applyFont="1" applyFill="1" applyBorder="1" applyAlignment="1">
      <alignment horizontal="right" vertical="center" wrapText="1"/>
    </xf>
    <xf numFmtId="3" fontId="14" fillId="25" borderId="16" xfId="0" applyNumberFormat="1" applyFont="1" applyFill="1" applyBorder="1" applyAlignment="1">
      <alignment horizontal="right" vertical="center" wrapText="1"/>
    </xf>
    <xf numFmtId="0" fontId="14" fillId="25" borderId="72" xfId="0" applyFont="1" applyFill="1" applyBorder="1" applyAlignment="1">
      <alignment horizontal="center" vertical="center"/>
    </xf>
    <xf numFmtId="0" fontId="14" fillId="25" borderId="74" xfId="0" applyFont="1" applyFill="1" applyBorder="1" applyAlignment="1">
      <alignment horizontal="center" vertical="center" wrapText="1"/>
    </xf>
    <xf numFmtId="0" fontId="14" fillId="25" borderId="15" xfId="0" applyFont="1" applyFill="1" applyBorder="1" applyAlignment="1">
      <alignment horizontal="right" vertical="center" wrapText="1"/>
    </xf>
    <xf numFmtId="3" fontId="14" fillId="25" borderId="74" xfId="0" applyNumberFormat="1" applyFont="1" applyFill="1" applyBorder="1" applyAlignment="1">
      <alignment horizontal="right" vertical="center" wrapText="1"/>
    </xf>
    <xf numFmtId="3" fontId="14" fillId="25" borderId="72" xfId="0" applyNumberFormat="1" applyFont="1" applyFill="1" applyBorder="1" applyAlignment="1">
      <alignment vertical="center"/>
    </xf>
    <xf numFmtId="0" fontId="14" fillId="25" borderId="72" xfId="0" applyFont="1" applyFill="1" applyBorder="1" applyAlignment="1">
      <alignment vertical="center"/>
    </xf>
    <xf numFmtId="0" fontId="14" fillId="25" borderId="70" xfId="0" applyFont="1" applyFill="1" applyBorder="1" applyAlignment="1">
      <alignment vertical="center" wrapText="1"/>
    </xf>
    <xf numFmtId="49" fontId="14" fillId="25" borderId="13" xfId="0" applyNumberFormat="1" applyFont="1" applyFill="1" applyBorder="1" applyAlignment="1">
      <alignment horizontal="right" vertical="center"/>
    </xf>
    <xf numFmtId="3" fontId="14" fillId="25" borderId="12" xfId="0" applyNumberFormat="1" applyFont="1" applyFill="1" applyBorder="1" applyAlignment="1">
      <alignment horizontal="right" vertical="center" wrapText="1"/>
    </xf>
    <xf numFmtId="3" fontId="14" fillId="25" borderId="70" xfId="0" applyNumberFormat="1" applyFont="1" applyFill="1" applyBorder="1" applyAlignment="1">
      <alignment vertical="center"/>
    </xf>
    <xf numFmtId="14" fontId="14" fillId="25" borderId="13" xfId="0" applyNumberFormat="1" applyFont="1" applyFill="1" applyBorder="1" applyAlignment="1">
      <alignment horizontal="right" vertical="center" wrapText="1"/>
    </xf>
    <xf numFmtId="14" fontId="0" fillId="25" borderId="14" xfId="0" applyNumberFormat="1" applyFill="1" applyBorder="1" applyAlignment="1">
      <alignment vertical="center"/>
    </xf>
    <xf numFmtId="3" fontId="14" fillId="25" borderId="15" xfId="0" applyNumberFormat="1" applyFont="1" applyFill="1" applyBorder="1" applyAlignment="1">
      <alignment horizontal="right" vertical="center"/>
    </xf>
    <xf numFmtId="14" fontId="14" fillId="25" borderId="14" xfId="0" applyNumberFormat="1" applyFont="1" applyFill="1" applyBorder="1" applyAlignment="1">
      <alignment horizontal="center" vertical="center" wrapText="1"/>
    </xf>
    <xf numFmtId="4" fontId="14" fillId="25" borderId="14" xfId="0" applyNumberFormat="1" applyFont="1" applyFill="1" applyBorder="1" applyAlignment="1">
      <alignment vertical="center" wrapText="1"/>
    </xf>
    <xf numFmtId="14" fontId="14" fillId="25" borderId="13" xfId="0" applyNumberFormat="1" applyFont="1" applyFill="1" applyBorder="1" applyAlignment="1">
      <alignment horizontal="center" vertical="center" wrapText="1"/>
    </xf>
    <xf numFmtId="3" fontId="14" fillId="25" borderId="13" xfId="0" applyNumberFormat="1" applyFont="1" applyFill="1" applyBorder="1" applyAlignment="1">
      <alignment horizontal="center" vertical="center" wrapText="1"/>
    </xf>
    <xf numFmtId="0" fontId="14" fillId="25" borderId="61" xfId="0" applyFont="1" applyFill="1" applyBorder="1" applyAlignment="1">
      <alignment vertical="center"/>
    </xf>
    <xf numFmtId="3" fontId="14" fillId="25" borderId="14" xfId="0" applyNumberFormat="1" applyFont="1" applyFill="1" applyBorder="1" applyAlignment="1">
      <alignment horizontal="center" vertical="center"/>
    </xf>
    <xf numFmtId="4" fontId="14" fillId="25" borderId="71" xfId="0" applyNumberFormat="1" applyFont="1" applyFill="1" applyBorder="1" applyAlignment="1">
      <alignment horizontal="right" vertical="center" wrapText="1"/>
    </xf>
    <xf numFmtId="3" fontId="14" fillId="25" borderId="15" xfId="0" applyNumberFormat="1" applyFont="1" applyFill="1" applyBorder="1" applyAlignment="1">
      <alignment horizontal="center" vertical="center" wrapText="1"/>
    </xf>
    <xf numFmtId="0" fontId="70" fillId="27" borderId="61" xfId="0" applyFont="1" applyFill="1" applyBorder="1"/>
    <xf numFmtId="0" fontId="70" fillId="27" borderId="34" xfId="0" applyFont="1" applyFill="1" applyBorder="1"/>
    <xf numFmtId="0" fontId="70" fillId="27" borderId="34" xfId="0" applyFont="1" applyFill="1" applyBorder="1" applyAlignment="1">
      <alignment horizontal="right"/>
    </xf>
    <xf numFmtId="0" fontId="70" fillId="27" borderId="34" xfId="0" applyFont="1" applyFill="1" applyBorder="1" applyAlignment="1">
      <alignment horizontal="center"/>
    </xf>
    <xf numFmtId="3" fontId="70" fillId="27" borderId="14" xfId="0" applyNumberFormat="1" applyFont="1" applyFill="1" applyBorder="1" applyAlignment="1">
      <alignment horizontal="right"/>
    </xf>
    <xf numFmtId="4" fontId="70" fillId="27" borderId="34" xfId="0" applyNumberFormat="1" applyFont="1" applyFill="1" applyBorder="1" applyAlignment="1">
      <alignment horizontal="right"/>
    </xf>
    <xf numFmtId="4" fontId="70" fillId="27" borderId="71" xfId="0" applyNumberFormat="1" applyFont="1" applyFill="1" applyBorder="1" applyAlignment="1">
      <alignment horizontal="right"/>
    </xf>
    <xf numFmtId="3" fontId="70" fillId="27" borderId="61" xfId="0" applyNumberFormat="1" applyFont="1" applyFill="1" applyBorder="1" applyAlignment="1">
      <alignment horizontal="right"/>
    </xf>
    <xf numFmtId="3" fontId="70" fillId="27" borderId="14" xfId="0" applyNumberFormat="1" applyFont="1" applyFill="1" applyBorder="1" applyAlignment="1"/>
    <xf numFmtId="3" fontId="70" fillId="27" borderId="61" xfId="0" applyNumberFormat="1" applyFont="1" applyFill="1" applyBorder="1" applyAlignment="1"/>
    <xf numFmtId="4" fontId="70" fillId="27" borderId="61" xfId="0" applyNumberFormat="1" applyFont="1" applyFill="1" applyBorder="1" applyAlignment="1"/>
    <xf numFmtId="3" fontId="70" fillId="27" borderId="71" xfId="0" applyNumberFormat="1" applyFont="1" applyFill="1" applyBorder="1" applyAlignment="1"/>
    <xf numFmtId="0" fontId="70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73" fontId="70" fillId="0" borderId="0" xfId="0" applyNumberFormat="1" applyFont="1" applyFill="1" applyBorder="1" applyAlignment="1">
      <alignment horizontal="center"/>
    </xf>
    <xf numFmtId="0" fontId="69" fillId="0" borderId="0" xfId="0" applyFont="1" applyFill="1" applyAlignment="1">
      <alignment horizontal="left"/>
    </xf>
    <xf numFmtId="0" fontId="14" fillId="0" borderId="0" xfId="0" applyFont="1" applyFill="1" applyAlignment="1">
      <alignment horizontal="right"/>
    </xf>
    <xf numFmtId="0" fontId="14" fillId="0" borderId="0" xfId="0" applyFont="1" applyFill="1" applyAlignment="1">
      <alignment horizontal="center"/>
    </xf>
    <xf numFmtId="0" fontId="0" fillId="26" borderId="0" xfId="0" applyFill="1" applyBorder="1"/>
    <xf numFmtId="4" fontId="14" fillId="0" borderId="0" xfId="0" applyNumberFormat="1" applyFont="1" applyFill="1"/>
    <xf numFmtId="0" fontId="18" fillId="26" borderId="0" xfId="0" applyFont="1" applyFill="1" applyBorder="1"/>
    <xf numFmtId="0" fontId="14" fillId="25" borderId="14" xfId="0" applyFont="1" applyFill="1" applyBorder="1" applyAlignment="1">
      <alignment horizontal="left" vertical="center"/>
    </xf>
    <xf numFmtId="0" fontId="14" fillId="25" borderId="14" xfId="0" applyNumberFormat="1" applyFont="1" applyFill="1" applyBorder="1" applyAlignment="1">
      <alignment horizontal="right" vertical="center" wrapText="1"/>
    </xf>
    <xf numFmtId="49" fontId="14" fillId="25" borderId="14" xfId="0" applyNumberFormat="1" applyFont="1" applyFill="1" applyBorder="1" applyAlignment="1">
      <alignment horizontal="center" vertical="center" wrapText="1"/>
    </xf>
    <xf numFmtId="0" fontId="14" fillId="25" borderId="0" xfId="0" applyFont="1" applyFill="1" applyBorder="1"/>
    <xf numFmtId="0" fontId="14" fillId="25" borderId="15" xfId="0" applyFont="1" applyFill="1" applyBorder="1" applyAlignment="1">
      <alignment horizontal="left" vertical="center" wrapText="1"/>
    </xf>
    <xf numFmtId="0" fontId="14" fillId="25" borderId="15" xfId="0" applyFont="1" applyFill="1" applyBorder="1" applyAlignment="1">
      <alignment horizontal="right" vertical="center"/>
    </xf>
    <xf numFmtId="0" fontId="70" fillId="27" borderId="61" xfId="0" applyFont="1" applyFill="1" applyBorder="1" applyAlignment="1">
      <alignment vertical="top" wrapText="1"/>
    </xf>
    <xf numFmtId="0" fontId="18" fillId="27" borderId="34" xfId="0" applyFont="1" applyFill="1" applyBorder="1"/>
    <xf numFmtId="0" fontId="18" fillId="27" borderId="34" xfId="0" applyFont="1" applyFill="1" applyBorder="1" applyAlignment="1">
      <alignment horizontal="center"/>
    </xf>
    <xf numFmtId="4" fontId="70" fillId="27" borderId="34" xfId="0" applyNumberFormat="1" applyFont="1" applyFill="1" applyBorder="1"/>
    <xf numFmtId="4" fontId="70" fillId="27" borderId="71" xfId="0" applyNumberFormat="1" applyFont="1" applyFill="1" applyBorder="1"/>
    <xf numFmtId="3" fontId="70" fillId="27" borderId="14" xfId="0" applyNumberFormat="1" applyFont="1" applyFill="1" applyBorder="1"/>
    <xf numFmtId="3" fontId="70" fillId="27" borderId="61" xfId="0" applyNumberFormat="1" applyFont="1" applyFill="1" applyBorder="1"/>
    <xf numFmtId="4" fontId="70" fillId="27" borderId="61" xfId="0" applyNumberFormat="1" applyFont="1" applyFill="1" applyBorder="1"/>
    <xf numFmtId="0" fontId="70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center"/>
    </xf>
    <xf numFmtId="4" fontId="70" fillId="0" borderId="0" xfId="0" applyNumberFormat="1" applyFont="1" applyFill="1" applyBorder="1" applyAlignment="1">
      <alignment horizontal="right"/>
    </xf>
    <xf numFmtId="4" fontId="70" fillId="0" borderId="0" xfId="0" applyNumberFormat="1" applyFont="1" applyFill="1" applyBorder="1"/>
    <xf numFmtId="0" fontId="85" fillId="26" borderId="0" xfId="0" applyFont="1" applyFill="1" applyBorder="1" applyAlignment="1"/>
    <xf numFmtId="0" fontId="84" fillId="0" borderId="0" xfId="0" applyFont="1" applyBorder="1"/>
    <xf numFmtId="0" fontId="0" fillId="0" borderId="0" xfId="0" applyAlignment="1">
      <alignment horizontal="center"/>
    </xf>
    <xf numFmtId="0" fontId="0" fillId="26" borderId="0" xfId="0" applyFill="1"/>
    <xf numFmtId="0" fontId="87" fillId="0" borderId="0" xfId="0" applyFont="1" applyBorder="1" applyAlignment="1">
      <alignment horizontal="center"/>
    </xf>
    <xf numFmtId="0" fontId="85" fillId="26" borderId="0" xfId="0" applyFont="1" applyFill="1" applyBorder="1" applyAlignment="1">
      <alignment horizontal="left" vertical="top"/>
    </xf>
    <xf numFmtId="0" fontId="85" fillId="0" borderId="0" xfId="0" applyFont="1" applyBorder="1" applyAlignment="1">
      <alignment horizontal="center"/>
    </xf>
    <xf numFmtId="0" fontId="87" fillId="0" borderId="0" xfId="0" applyFont="1" applyFill="1" applyBorder="1" applyAlignment="1">
      <alignment horizontal="center"/>
    </xf>
    <xf numFmtId="0" fontId="87" fillId="26" borderId="0" xfId="0" applyFont="1" applyFill="1" applyBorder="1" applyAlignment="1">
      <alignment horizontal="center"/>
    </xf>
    <xf numFmtId="0" fontId="70" fillId="0" borderId="0" xfId="0" applyFont="1"/>
    <xf numFmtId="49" fontId="70" fillId="0" borderId="0" xfId="0" applyNumberFormat="1" applyFont="1"/>
    <xf numFmtId="0" fontId="0" fillId="0" borderId="0" xfId="0" applyBorder="1" applyAlignment="1">
      <alignment horizontal="center"/>
    </xf>
    <xf numFmtId="0" fontId="69" fillId="0" borderId="0" xfId="0" applyFont="1" applyFill="1" applyAlignment="1">
      <alignment horizontal="justify" wrapText="1"/>
    </xf>
    <xf numFmtId="0" fontId="69" fillId="0" borderId="0" xfId="0" applyFont="1" applyFill="1" applyAlignment="1">
      <alignment wrapText="1"/>
    </xf>
    <xf numFmtId="0" fontId="14" fillId="0" borderId="25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 wrapText="1"/>
    </xf>
    <xf numFmtId="0" fontId="69" fillId="0" borderId="25" xfId="0" applyFont="1" applyFill="1" applyBorder="1" applyAlignment="1">
      <alignment horizontal="center" wrapText="1"/>
    </xf>
    <xf numFmtId="0" fontId="69" fillId="0" borderId="20" xfId="0" applyFont="1" applyFill="1" applyBorder="1" applyAlignment="1">
      <alignment horizontal="center" wrapText="1"/>
    </xf>
    <xf numFmtId="0" fontId="69" fillId="0" borderId="21" xfId="0" applyFont="1" applyFill="1" applyBorder="1" applyAlignment="1">
      <alignment horizontal="center" wrapText="1"/>
    </xf>
    <xf numFmtId="0" fontId="69" fillId="0" borderId="69" xfId="0" applyFont="1" applyFill="1" applyBorder="1" applyAlignment="1">
      <alignment horizontal="center" wrapText="1"/>
    </xf>
    <xf numFmtId="0" fontId="67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/>
    </xf>
    <xf numFmtId="0" fontId="84" fillId="26" borderId="0" xfId="0" applyFont="1" applyFill="1" applyBorder="1" applyAlignment="1">
      <alignment horizontal="left" vertical="top" wrapText="1"/>
    </xf>
    <xf numFmtId="0" fontId="69" fillId="0" borderId="57" xfId="0" applyFont="1" applyFill="1" applyBorder="1" applyAlignment="1">
      <alignment horizontal="center" vertical="center"/>
    </xf>
    <xf numFmtId="0" fontId="69" fillId="0" borderId="57" xfId="0" applyFont="1" applyBorder="1" applyAlignment="1">
      <alignment horizontal="center" vertical="center"/>
    </xf>
    <xf numFmtId="0" fontId="84" fillId="26" borderId="0" xfId="0" applyFont="1" applyFill="1" applyBorder="1" applyAlignment="1">
      <alignment vertical="top" wrapText="1"/>
    </xf>
    <xf numFmtId="0" fontId="69" fillId="0" borderId="70" xfId="0" applyFont="1" applyBorder="1" applyAlignment="1">
      <alignment horizontal="center" vertical="center"/>
    </xf>
    <xf numFmtId="0" fontId="0" fillId="0" borderId="70" xfId="0" applyBorder="1" applyAlignment="1"/>
    <xf numFmtId="0" fontId="70" fillId="28" borderId="15" xfId="0" applyFont="1" applyFill="1" applyBorder="1" applyAlignment="1">
      <alignment horizontal="center" vertical="center"/>
    </xf>
    <xf numFmtId="0" fontId="70" fillId="28" borderId="13" xfId="0" applyFont="1" applyFill="1" applyBorder="1" applyAlignment="1">
      <alignment horizontal="center" vertical="center"/>
    </xf>
    <xf numFmtId="0" fontId="70" fillId="28" borderId="15" xfId="0" applyFont="1" applyFill="1" applyBorder="1" applyAlignment="1">
      <alignment horizontal="center" vertical="center" wrapText="1"/>
    </xf>
    <xf numFmtId="0" fontId="70" fillId="28" borderId="13" xfId="0" applyFont="1" applyFill="1" applyBorder="1" applyAlignment="1">
      <alignment horizontal="center" vertical="center" wrapText="1"/>
    </xf>
    <xf numFmtId="4" fontId="70" fillId="29" borderId="15" xfId="0" applyNumberFormat="1" applyFont="1" applyFill="1" applyBorder="1" applyAlignment="1">
      <alignment horizontal="center" vertical="center" wrapText="1"/>
    </xf>
    <xf numFmtId="4" fontId="70" fillId="29" borderId="13" xfId="0" applyNumberFormat="1" applyFont="1" applyFill="1" applyBorder="1" applyAlignment="1">
      <alignment horizontal="center" vertical="center" wrapText="1"/>
    </xf>
    <xf numFmtId="0" fontId="70" fillId="28" borderId="61" xfId="0" applyFont="1" applyFill="1" applyBorder="1" applyAlignment="1">
      <alignment horizontal="center"/>
    </xf>
    <xf numFmtId="0" fontId="70" fillId="28" borderId="34" xfId="0" applyFont="1" applyFill="1" applyBorder="1" applyAlignment="1">
      <alignment horizontal="center"/>
    </xf>
    <xf numFmtId="0" fontId="70" fillId="28" borderId="71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49" fontId="67" fillId="0" borderId="58" xfId="78" applyNumberFormat="1" applyFont="1" applyFill="1" applyBorder="1" applyAlignment="1">
      <alignment horizontal="center" vertical="center"/>
    </xf>
    <xf numFmtId="0" fontId="69" fillId="0" borderId="59" xfId="78" applyFont="1" applyFill="1" applyBorder="1" applyAlignment="1">
      <alignment horizontal="center" vertical="center" wrapText="1"/>
    </xf>
    <xf numFmtId="0" fontId="14" fillId="0" borderId="31" xfId="78" applyFill="1" applyBorder="1" applyAlignment="1"/>
    <xf numFmtId="0" fontId="14" fillId="0" borderId="32" xfId="78" applyFill="1" applyBorder="1" applyAlignment="1"/>
    <xf numFmtId="49" fontId="67" fillId="0" borderId="60" xfId="78" applyNumberFormat="1" applyFont="1" applyFill="1" applyBorder="1" applyAlignment="1">
      <alignment horizontal="center" vertical="center"/>
    </xf>
    <xf numFmtId="0" fontId="69" fillId="0" borderId="14" xfId="78" applyFont="1" applyFill="1" applyBorder="1" applyAlignment="1">
      <alignment horizontal="center" vertical="center" wrapText="1"/>
    </xf>
    <xf numFmtId="0" fontId="69" fillId="0" borderId="61" xfId="78" applyFont="1" applyFill="1" applyBorder="1" applyAlignment="1">
      <alignment horizontal="center" vertical="center" wrapText="1"/>
    </xf>
    <xf numFmtId="0" fontId="69" fillId="0" borderId="62" xfId="78" applyFont="1" applyFill="1" applyBorder="1" applyAlignment="1">
      <alignment horizontal="center" vertical="center" wrapText="1"/>
    </xf>
    <xf numFmtId="173" fontId="69" fillId="0" borderId="63" xfId="78" applyNumberFormat="1" applyFont="1" applyFill="1" applyBorder="1" applyAlignment="1">
      <alignment horizontal="left" vertical="center"/>
    </xf>
    <xf numFmtId="10" fontId="14" fillId="0" borderId="65" xfId="78" applyNumberFormat="1" applyFont="1" applyFill="1" applyBorder="1"/>
    <xf numFmtId="173" fontId="69" fillId="0" borderId="47" xfId="78" applyNumberFormat="1" applyFont="1" applyFill="1" applyBorder="1" applyAlignment="1">
      <alignment horizontal="left" vertical="center"/>
    </xf>
    <xf numFmtId="3" fontId="14" fillId="0" borderId="38" xfId="78" applyNumberFormat="1" applyFont="1" applyFill="1" applyBorder="1"/>
    <xf numFmtId="10" fontId="14" fillId="0" borderId="68" xfId="78" applyNumberFormat="1" applyFont="1" applyFill="1" applyBorder="1"/>
  </cellXfs>
  <cellStyles count="140">
    <cellStyle name="20 % - zvýraznenie1" xfId="1" builtinId="30" customBuiltin="1"/>
    <cellStyle name="20 % - zvýraznenie1 2" xfId="100"/>
    <cellStyle name="20 % - zvýraznenie2" xfId="2" builtinId="34" customBuiltin="1"/>
    <cellStyle name="20 % - zvýraznenie2 2" xfId="101"/>
    <cellStyle name="20 % - zvýraznenie3" xfId="3" builtinId="38" customBuiltin="1"/>
    <cellStyle name="20 % - zvýraznenie3 2" xfId="102"/>
    <cellStyle name="20 % - zvýraznenie4" xfId="4" builtinId="42" customBuiltin="1"/>
    <cellStyle name="20 % - zvýraznenie4 2" xfId="103"/>
    <cellStyle name="20 % - zvýraznenie5" xfId="5" builtinId="46" customBuiltin="1"/>
    <cellStyle name="20 % - zvýraznenie5 2" xfId="104"/>
    <cellStyle name="20 % - zvýraznenie6" xfId="6" builtinId="50" customBuiltin="1"/>
    <cellStyle name="20 % - zvýraznenie6 2" xfId="105"/>
    <cellStyle name="40 % - zvýraznenie1" xfId="7" builtinId="31" customBuiltin="1"/>
    <cellStyle name="40 % - zvýraznenie1 2" xfId="106"/>
    <cellStyle name="40 % - zvýraznenie2" xfId="8" builtinId="35" customBuiltin="1"/>
    <cellStyle name="40 % - zvýraznenie2 2" xfId="107"/>
    <cellStyle name="40 % - zvýraznenie3" xfId="9" builtinId="39" customBuiltin="1"/>
    <cellStyle name="40 % - zvýraznenie3 2" xfId="108"/>
    <cellStyle name="40 % - zvýraznenie4" xfId="10" builtinId="43" customBuiltin="1"/>
    <cellStyle name="40 % - zvýraznenie4 2" xfId="109"/>
    <cellStyle name="40 % - zvýraznenie5" xfId="11" builtinId="47" customBuiltin="1"/>
    <cellStyle name="40 % - zvýraznenie5 2" xfId="110"/>
    <cellStyle name="40 % - zvýraznenie6" xfId="12" builtinId="51" customBuiltin="1"/>
    <cellStyle name="40 % - zvýraznenie6 2" xfId="111"/>
    <cellStyle name="60 % - zvýraznenie1" xfId="13" builtinId="32" customBuiltin="1"/>
    <cellStyle name="60 % - zvýraznenie1 2" xfId="112"/>
    <cellStyle name="60 % - zvýraznenie2" xfId="14" builtinId="36" customBuiltin="1"/>
    <cellStyle name="60 % - zvýraznenie2 2" xfId="113"/>
    <cellStyle name="60 % - zvýraznenie3" xfId="15" builtinId="40" customBuiltin="1"/>
    <cellStyle name="60 % - zvýraznenie3 2" xfId="114"/>
    <cellStyle name="60 % - zvýraznenie4" xfId="16" builtinId="44" customBuiltin="1"/>
    <cellStyle name="60 % - zvýraznenie4 2" xfId="115"/>
    <cellStyle name="60 % - zvýraznenie5" xfId="17" builtinId="48" customBuiltin="1"/>
    <cellStyle name="60 % - zvýraznenie5 2" xfId="116"/>
    <cellStyle name="60 % - zvýraznenie6" xfId="18" builtinId="52" customBuiltin="1"/>
    <cellStyle name="60 % - zvýraznenie6 2" xfId="117"/>
    <cellStyle name="Akcia" xfId="19"/>
    <cellStyle name="Cena_Sk" xfId="20"/>
    <cellStyle name="Comma [0]" xfId="21"/>
    <cellStyle name="Currency [0]" xfId="22"/>
    <cellStyle name="Čiarka" xfId="65" builtinId="3"/>
    <cellStyle name="Čiarka 2" xfId="68"/>
    <cellStyle name="Čiarka 3" xfId="70"/>
    <cellStyle name="Čiarka 4" xfId="72"/>
    <cellStyle name="Čiarka 5" xfId="74"/>
    <cellStyle name="Čiarka 6" xfId="76"/>
    <cellStyle name="Date" xfId="23"/>
    <cellStyle name="Dobrá" xfId="24" builtinId="26" customBuiltin="1"/>
    <cellStyle name="Dobrá 2" xfId="118"/>
    <cellStyle name="Euro" xfId="25"/>
    <cellStyle name="Fixed" xfId="26"/>
    <cellStyle name="Heading1" xfId="27"/>
    <cellStyle name="Heading2" xfId="28"/>
    <cellStyle name="Kontrolná bunka" xfId="29" builtinId="23" customBuiltin="1"/>
    <cellStyle name="Kontrolná bunka 2" xfId="119"/>
    <cellStyle name="Mena" xfId="90" builtinId="4"/>
    <cellStyle name="Nadpis 1" xfId="30" builtinId="16" customBuiltin="1"/>
    <cellStyle name="Nadpis 1 2" xfId="120"/>
    <cellStyle name="Nadpis 2" xfId="31" builtinId="17" customBuiltin="1"/>
    <cellStyle name="Nadpis 2 2" xfId="121"/>
    <cellStyle name="Nadpis 3" xfId="32" builtinId="18" customBuiltin="1"/>
    <cellStyle name="Nadpis 3 2" xfId="122"/>
    <cellStyle name="Nadpis 4" xfId="33" builtinId="19" customBuiltin="1"/>
    <cellStyle name="Nadpis 4 2" xfId="123"/>
    <cellStyle name="Nazov" xfId="34"/>
    <cellStyle name="Neutrálna" xfId="35" builtinId="28" customBuiltin="1"/>
    <cellStyle name="Neutrálna 2" xfId="124"/>
    <cellStyle name="Normal_Book1" xfId="36"/>
    <cellStyle name="Normálna" xfId="0" builtinId="0"/>
    <cellStyle name="Normálna 10" xfId="81"/>
    <cellStyle name="Normálna 11" xfId="82"/>
    <cellStyle name="Normálna 12" xfId="83"/>
    <cellStyle name="Normálna 13" xfId="84"/>
    <cellStyle name="Normálna 14" xfId="88"/>
    <cellStyle name="Normálna 2" xfId="37"/>
    <cellStyle name="Normálna 2 2" xfId="78"/>
    <cellStyle name="Normálna 3" xfId="66"/>
    <cellStyle name="Normálna 3 2" xfId="87"/>
    <cellStyle name="Normálna 3 3" xfId="89"/>
    <cellStyle name="Normálna 3 4" xfId="98"/>
    <cellStyle name="Normálna 4" xfId="67"/>
    <cellStyle name="Normálna 4 2" xfId="86"/>
    <cellStyle name="Normálna 5" xfId="69"/>
    <cellStyle name="Normálna 6" xfId="71"/>
    <cellStyle name="Normálna 7" xfId="73"/>
    <cellStyle name="Normálna 8" xfId="77"/>
    <cellStyle name="Normálna 9" xfId="79"/>
    <cellStyle name="normálne_06 SF Spolu PLNENIE 1-6 2012    11 07 2012" xfId="85"/>
    <cellStyle name="normálne_Časový vývoj SP od roku 95 - 2001" xfId="93"/>
    <cellStyle name="normálne_Hárok1" xfId="94"/>
    <cellStyle name="normálne_Mesač.prehľad P aV apríl 2006" xfId="38"/>
    <cellStyle name="normálne_nový výkaz upravený " xfId="39"/>
    <cellStyle name="normálne_plnenie 2012" xfId="95"/>
    <cellStyle name="normálne_plnenie investície 2006" xfId="96"/>
    <cellStyle name="normálne_Prílohy č. 1a ... (tvorba fondov 2007)" xfId="92"/>
    <cellStyle name="normálne_Prílohy k správe k 30.11.2010 - ústredie" xfId="91"/>
    <cellStyle name="normálne_Skutočnosť k 31.8.2010 - vzorce" xfId="40"/>
    <cellStyle name="normálne_Skutočnosť k 31.8.2010 - vzorce 2" xfId="75"/>
    <cellStyle name="normálne_Výdavky ZFNP 2007 - do správy" xfId="41"/>
    <cellStyle name="normálne_Zdravotnícke zariadenia ku dňu 31.12.2005" xfId="99"/>
    <cellStyle name="normálne_Zošit2" xfId="42"/>
    <cellStyle name="normální 2" xfId="43"/>
    <cellStyle name="normální_15.6.07 východ.+rozpočet 08-10" xfId="44"/>
    <cellStyle name="Percentá" xfId="97" builtinId="5"/>
    <cellStyle name="Percentá 2" xfId="80"/>
    <cellStyle name="Popis" xfId="45"/>
    <cellStyle name="Poznámka" xfId="46" builtinId="10" customBuiltin="1"/>
    <cellStyle name="Poznámka 2" xfId="125"/>
    <cellStyle name="Prepojená bunka" xfId="47" builtinId="24" customBuiltin="1"/>
    <cellStyle name="Prepojená bunka 2" xfId="126"/>
    <cellStyle name="ProductNo." xfId="48"/>
    <cellStyle name="Spolu" xfId="49" builtinId="25" customBuiltin="1"/>
    <cellStyle name="Spolu 2" xfId="127"/>
    <cellStyle name="Text upozornenia" xfId="50" builtinId="11" customBuiltin="1"/>
    <cellStyle name="Text upozornenia 2" xfId="128"/>
    <cellStyle name="Titul" xfId="51" builtinId="15" customBuiltin="1"/>
    <cellStyle name="Total" xfId="52"/>
    <cellStyle name="Upozornenie" xfId="53"/>
    <cellStyle name="Vstup" xfId="54" builtinId="20" customBuiltin="1"/>
    <cellStyle name="Vstup 2" xfId="129"/>
    <cellStyle name="Výpočet" xfId="55" builtinId="22" customBuiltin="1"/>
    <cellStyle name="Výpočet 2" xfId="130"/>
    <cellStyle name="Výstup" xfId="56" builtinId="21" customBuiltin="1"/>
    <cellStyle name="Výstup 2" xfId="131"/>
    <cellStyle name="Vysvetľujúci text" xfId="57" builtinId="53" customBuiltin="1"/>
    <cellStyle name="Vysvetľujúci text 2" xfId="132"/>
    <cellStyle name="Zlá" xfId="58" builtinId="27" customBuiltin="1"/>
    <cellStyle name="Zlá 2" xfId="133"/>
    <cellStyle name="Zvýraznenie1" xfId="59" builtinId="29" customBuiltin="1"/>
    <cellStyle name="Zvýraznenie1 2" xfId="134"/>
    <cellStyle name="Zvýraznenie2" xfId="60" builtinId="33" customBuiltin="1"/>
    <cellStyle name="Zvýraznenie2 2" xfId="135"/>
    <cellStyle name="Zvýraznenie3" xfId="61" builtinId="37" customBuiltin="1"/>
    <cellStyle name="Zvýraznenie3 2" xfId="136"/>
    <cellStyle name="Zvýraznenie4" xfId="62" builtinId="41" customBuiltin="1"/>
    <cellStyle name="Zvýraznenie4 2" xfId="137"/>
    <cellStyle name="Zvýraznenie5" xfId="63" builtinId="45" customBuiltin="1"/>
    <cellStyle name="Zvýraznenie5 2" xfId="138"/>
    <cellStyle name="Zvýraznenie6" xfId="64" builtinId="49" customBuiltin="1"/>
    <cellStyle name="Zvýraznenie6 2" xfId="139"/>
  </cellStyles>
  <dxfs count="5">
    <dxf>
      <font>
        <condense val="0"/>
        <extend val="0"/>
        <color indexed="50"/>
      </font>
    </dxf>
    <dxf>
      <font>
        <condense val="0"/>
        <extend val="0"/>
        <color indexed="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7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5" Type="http://schemas.openxmlformats.org/officeDocument/2006/relationships/externalLink" Target="externalLinks/externalLink2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5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Vývoj skutočných príjmov od EAO v roku 2012 v porovnaní s rozpisom rozpočtu na rok 2012 a skutočnými príjmami v roku 2011 a 2010</a:t>
            </a:r>
          </a:p>
        </c:rich>
      </c:tx>
      <c:layout>
        <c:manualLayout>
          <c:xMode val="edge"/>
          <c:yMode val="edge"/>
          <c:x val="0.11906188197063602"/>
          <c:y val="2.01393649323246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183431952662722E-2"/>
          <c:y val="3.529415143818114E-2"/>
          <c:w val="0.92011834319526631"/>
          <c:h val="0.80619361074328433"/>
        </c:manualLayout>
      </c:layout>
      <c:lineChart>
        <c:grouping val="standard"/>
        <c:varyColors val="0"/>
        <c:ser>
          <c:idx val="0"/>
          <c:order val="0"/>
          <c:tx>
            <c:strRef>
              <c:f>[7]graf!$B$8</c:f>
              <c:strCache>
                <c:ptCount val="1"/>
                <c:pt idx="0">
                  <c:v>rozpis rozpočtu príjmov na rok 2012</c:v>
                </c:pt>
              </c:strCache>
            </c:strRef>
          </c:tx>
          <c:spPr>
            <a:ln w="25400">
              <a:solidFill>
                <a:srgbClr val="0000FF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3.9093072530220069E-2"/>
                  <c:y val="-3.3863890864035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712048289657825E-2"/>
                  <c:y val="-3.5215742794735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5352108651730108E-2"/>
                  <c:y val="-4.6030558240335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5352108651730108E-2"/>
                  <c:y val="-5.008611403243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[7]graf!$C$8:$N$8</c:f>
              <c:numCache>
                <c:formatCode>General</c:formatCode>
                <c:ptCount val="12"/>
                <c:pt idx="0">
                  <c:v>414897</c:v>
                </c:pt>
                <c:pt idx="1">
                  <c:v>408673</c:v>
                </c:pt>
                <c:pt idx="2">
                  <c:v>432578</c:v>
                </c:pt>
                <c:pt idx="3">
                  <c:v>424720</c:v>
                </c:pt>
                <c:pt idx="4">
                  <c:v>440925</c:v>
                </c:pt>
                <c:pt idx="5">
                  <c:v>442393</c:v>
                </c:pt>
                <c:pt idx="6">
                  <c:v>450483</c:v>
                </c:pt>
                <c:pt idx="7">
                  <c:v>449991</c:v>
                </c:pt>
                <c:pt idx="8">
                  <c:v>435192</c:v>
                </c:pt>
                <c:pt idx="9">
                  <c:v>453376</c:v>
                </c:pt>
                <c:pt idx="10">
                  <c:v>446136</c:v>
                </c:pt>
                <c:pt idx="11">
                  <c:v>548107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[7]graf!$B$9</c:f>
              <c:strCache>
                <c:ptCount val="1"/>
                <c:pt idx="0">
                  <c:v>príjmy od EAO spolu rok 2010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3.4999073595952924E-2"/>
                  <c:y val="-1.6492593554540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999073595952924E-2"/>
                  <c:y val="2.0007408574360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4105651889466595E-3"/>
                  <c:y val="1.0814815445599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3196921687486948E-5"/>
                  <c:y val="-2.4603705138740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8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[7]graf!$C$9:$N$9</c:f>
              <c:numCache>
                <c:formatCode>General</c:formatCode>
                <c:ptCount val="12"/>
                <c:pt idx="0">
                  <c:v>389552</c:v>
                </c:pt>
                <c:pt idx="1">
                  <c:v>389560</c:v>
                </c:pt>
                <c:pt idx="2">
                  <c:v>396486</c:v>
                </c:pt>
                <c:pt idx="3">
                  <c:v>409657</c:v>
                </c:pt>
                <c:pt idx="4">
                  <c:v>404592</c:v>
                </c:pt>
                <c:pt idx="5">
                  <c:v>409761</c:v>
                </c:pt>
                <c:pt idx="6">
                  <c:v>419820</c:v>
                </c:pt>
                <c:pt idx="7">
                  <c:v>416499</c:v>
                </c:pt>
                <c:pt idx="8">
                  <c:v>397403</c:v>
                </c:pt>
                <c:pt idx="9">
                  <c:v>419161</c:v>
                </c:pt>
                <c:pt idx="10">
                  <c:v>415393</c:v>
                </c:pt>
                <c:pt idx="11">
                  <c:v>512226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[7]graf!$B$10</c:f>
              <c:strCache>
                <c:ptCount val="1"/>
                <c:pt idx="0">
                  <c:v>príjmy od EAO spolu rok 2011 bez oddlženia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993366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layout>
                <c:manualLayout>
                  <c:x val="-1.5417557845758587E-2"/>
                  <c:y val="3.20351651814036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dLbl>
              <c:idx val="11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[7]graf!$C$10:$N$10</c:f>
              <c:numCache>
                <c:formatCode>General</c:formatCode>
                <c:ptCount val="12"/>
                <c:pt idx="0">
                  <c:v>413261</c:v>
                </c:pt>
                <c:pt idx="1">
                  <c:v>405617</c:v>
                </c:pt>
                <c:pt idx="2">
                  <c:v>430883</c:v>
                </c:pt>
                <c:pt idx="3">
                  <c:v>421427</c:v>
                </c:pt>
                <c:pt idx="4">
                  <c:v>437860</c:v>
                </c:pt>
                <c:pt idx="5">
                  <c:v>439195</c:v>
                </c:pt>
                <c:pt idx="6">
                  <c:v>447037</c:v>
                </c:pt>
                <c:pt idx="7">
                  <c:v>446355</c:v>
                </c:pt>
                <c:pt idx="8">
                  <c:v>431593</c:v>
                </c:pt>
                <c:pt idx="9">
                  <c:v>449599</c:v>
                </c:pt>
                <c:pt idx="10">
                  <c:v>442321</c:v>
                </c:pt>
                <c:pt idx="11">
                  <c:v>538382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[7]graf!$B$11</c:f>
              <c:strCache>
                <c:ptCount val="1"/>
                <c:pt idx="0">
                  <c:v>príjmy od EAO spolu rok 2011 vrátane oddlženia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1.1222891635469876E-3"/>
                  <c:y val="-1.3450926710465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063832626330434E-2"/>
                  <c:y val="1.5140741623840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193976046637744E-2"/>
                  <c:y val="2.9808335071935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5352108651730108E-2"/>
                  <c:y val="-1.8858334433265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0532919451156413E-4"/>
                  <c:y val="-1.6154630571865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[7]graf!$C$11:$N$11</c:f>
              <c:numCache>
                <c:formatCode>General</c:formatCode>
                <c:ptCount val="12"/>
                <c:pt idx="0">
                  <c:v>413261</c:v>
                </c:pt>
                <c:pt idx="1">
                  <c:v>405617</c:v>
                </c:pt>
                <c:pt idx="2">
                  <c:v>430883</c:v>
                </c:pt>
                <c:pt idx="3">
                  <c:v>421427</c:v>
                </c:pt>
                <c:pt idx="4">
                  <c:v>437860</c:v>
                </c:pt>
                <c:pt idx="5">
                  <c:v>439195</c:v>
                </c:pt>
                <c:pt idx="6">
                  <c:v>447037</c:v>
                </c:pt>
                <c:pt idx="7">
                  <c:v>446355</c:v>
                </c:pt>
                <c:pt idx="8">
                  <c:v>431593</c:v>
                </c:pt>
                <c:pt idx="9">
                  <c:v>508667</c:v>
                </c:pt>
                <c:pt idx="10">
                  <c:v>442321</c:v>
                </c:pt>
                <c:pt idx="11">
                  <c:v>538382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[7]graf!$B$12</c:f>
              <c:strCache>
                <c:ptCount val="1"/>
                <c:pt idx="0">
                  <c:v>príjmy od EAO spolu rok 2012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pPr>
              <a:solidFill>
                <a:schemeClr val="accent4">
                  <a:lumMod val="75000"/>
                </a:schemeClr>
              </a:solidFill>
            </c:spPr>
          </c:marker>
          <c:dLbls>
            <c:dLbl>
              <c:idx val="2"/>
              <c:layout>
                <c:manualLayout>
                  <c:x val="-3.4999073595952924E-2"/>
                  <c:y val="2.4062964366460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600" b="1" i="0" baseline="0"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[7]graf!$C$12:$N$12</c:f>
              <c:numCache>
                <c:formatCode>General</c:formatCode>
                <c:ptCount val="12"/>
                <c:pt idx="0">
                  <c:v>445863</c:v>
                </c:pt>
                <c:pt idx="1">
                  <c:v>436816</c:v>
                </c:pt>
                <c:pt idx="2">
                  <c:v>427059.55717000004</c:v>
                </c:pt>
                <c:pt idx="3">
                  <c:v>438139.44282999996</c:v>
                </c:pt>
                <c:pt idx="4">
                  <c:v>448976</c:v>
                </c:pt>
                <c:pt idx="5">
                  <c:v>451458</c:v>
                </c:pt>
                <c:pt idx="6">
                  <c:v>467118.80834000005</c:v>
                </c:pt>
                <c:pt idx="7">
                  <c:v>459276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92896"/>
        <c:axId val="157932928"/>
      </c:lineChart>
      <c:catAx>
        <c:axId val="132192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mesiace</a:t>
                </a:r>
              </a:p>
            </c:rich>
          </c:tx>
          <c:layout>
            <c:manualLayout>
              <c:xMode val="edge"/>
              <c:yMode val="edge"/>
              <c:x val="0.51183432953233787"/>
              <c:y val="0.897059646955895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579329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7932928"/>
        <c:scaling>
          <c:orientation val="minMax"/>
          <c:max val="565000"/>
          <c:min val="38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141938140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32192896"/>
        <c:crosses val="autoZero"/>
        <c:crossBetween val="between"/>
        <c:majorUnit val="20000"/>
        <c:minorUnit val="20000"/>
      </c:valAx>
      <c:spPr>
        <a:noFill/>
        <a:ln w="3175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8463133284809989E-2"/>
          <c:y val="0.90078626936338846"/>
          <c:w val="0.94153686671518999"/>
          <c:h val="9.921373063661154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0.17" l="0.75" r="0.75" t="0.47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Pohľadávky na poistnom a príspevkoch na SDS celkom (účet 316) v tis. Eur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727042192766597"/>
          <c:y val="0.24056102678049082"/>
          <c:w val="0.84000973866086415"/>
          <c:h val="0.641547816678116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'[8]Vývoj pohľadávok'!$B$32:$B$41</c:f>
              <c:strCache>
                <c:ptCount val="10"/>
                <c:pt idx="0">
                  <c:v>k 31.12.2010</c:v>
                </c:pt>
                <c:pt idx="1">
                  <c:v> k 31.12.2011</c:v>
                </c:pt>
                <c:pt idx="2">
                  <c:v> k 31.1.2012</c:v>
                </c:pt>
                <c:pt idx="3">
                  <c:v> k 29.2.2012</c:v>
                </c:pt>
                <c:pt idx="4">
                  <c:v>k 31.3.2012</c:v>
                </c:pt>
                <c:pt idx="5">
                  <c:v> k 30.4.2012</c:v>
                </c:pt>
                <c:pt idx="6">
                  <c:v> k 31.5.2012</c:v>
                </c:pt>
                <c:pt idx="7">
                  <c:v>k 30.6.2012</c:v>
                </c:pt>
                <c:pt idx="8">
                  <c:v>k 31.7.2012</c:v>
                </c:pt>
                <c:pt idx="9">
                  <c:v>k 31.8.2012</c:v>
                </c:pt>
              </c:strCache>
            </c:strRef>
          </c:cat>
          <c:val>
            <c:numRef>
              <c:f>'[8]Vývoj pohľadávok'!$C$32:$C$41</c:f>
              <c:numCache>
                <c:formatCode>General</c:formatCode>
                <c:ptCount val="10"/>
                <c:pt idx="0">
                  <c:v>823205</c:v>
                </c:pt>
                <c:pt idx="1">
                  <c:v>563760.21516999998</c:v>
                </c:pt>
                <c:pt idx="2">
                  <c:v>621385.11753999989</c:v>
                </c:pt>
                <c:pt idx="3">
                  <c:v>613417.99585000006</c:v>
                </c:pt>
                <c:pt idx="4">
                  <c:v>622231.79929</c:v>
                </c:pt>
                <c:pt idx="5">
                  <c:v>629846.93724999984</c:v>
                </c:pt>
                <c:pt idx="6">
                  <c:v>637343.25805000006</c:v>
                </c:pt>
                <c:pt idx="7">
                  <c:v>661575.63127000001</c:v>
                </c:pt>
                <c:pt idx="8">
                  <c:v>667871.99560000002</c:v>
                </c:pt>
                <c:pt idx="9">
                  <c:v>663342.42626999982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05024"/>
        <c:axId val="168306560"/>
      </c:barChart>
      <c:catAx>
        <c:axId val="1683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68306560"/>
        <c:crosses val="autoZero"/>
        <c:auto val="1"/>
        <c:lblAlgn val="ctr"/>
        <c:lblOffset val="100"/>
        <c:noMultiLvlLbl val="0"/>
      </c:catAx>
      <c:valAx>
        <c:axId val="1683065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68305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Časový vývoj použitia správneho fondu v jednotlivých mesiacoch v roku 2011 a 2012</a:t>
            </a:r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85625646328852"/>
          <c:y val="0.1271186440677966"/>
          <c:w val="0.87280248190279219"/>
          <c:h val="0.60677966101694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[9]zdroj!$A$13</c:f>
              <c:strCache>
                <c:ptCount val="1"/>
                <c:pt idx="0">
                  <c:v>Správny fond v roku 2011 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[9]zdroj!$B$12:$I$12</c:f>
              <c:strCache>
                <c:ptCount val="8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</c:strCache>
            </c:strRef>
          </c:cat>
          <c:val>
            <c:numRef>
              <c:f>[9]zdroj!$B$13:$I$13</c:f>
              <c:numCache>
                <c:formatCode>General</c:formatCode>
                <c:ptCount val="8"/>
                <c:pt idx="0">
                  <c:v>7433561</c:v>
                </c:pt>
                <c:pt idx="1">
                  <c:v>9694312</c:v>
                </c:pt>
                <c:pt idx="2">
                  <c:v>9094152</c:v>
                </c:pt>
                <c:pt idx="3">
                  <c:v>10057790</c:v>
                </c:pt>
                <c:pt idx="4">
                  <c:v>10297171</c:v>
                </c:pt>
                <c:pt idx="5">
                  <c:v>8105980</c:v>
                </c:pt>
                <c:pt idx="6">
                  <c:v>9896131</c:v>
                </c:pt>
                <c:pt idx="7">
                  <c:v>8129413</c:v>
                </c:pt>
              </c:numCache>
            </c:numRef>
          </c:val>
        </c:ser>
        <c:ser>
          <c:idx val="2"/>
          <c:order val="1"/>
          <c:tx>
            <c:strRef>
              <c:f>[9]zdroj!$A$14</c:f>
              <c:strCache>
                <c:ptCount val="1"/>
                <c:pt idx="0">
                  <c:v>Správny fond v roku 2012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[9]zdroj!$B$12:$I$12</c:f>
              <c:strCache>
                <c:ptCount val="8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</c:strCache>
            </c:strRef>
          </c:cat>
          <c:val>
            <c:numRef>
              <c:f>[9]zdroj!$B$14:$I$14</c:f>
              <c:numCache>
                <c:formatCode>General</c:formatCode>
                <c:ptCount val="8"/>
                <c:pt idx="0">
                  <c:v>8606667</c:v>
                </c:pt>
                <c:pt idx="1">
                  <c:v>8662871</c:v>
                </c:pt>
                <c:pt idx="2">
                  <c:v>8342284</c:v>
                </c:pt>
                <c:pt idx="3">
                  <c:v>9988998</c:v>
                </c:pt>
                <c:pt idx="4">
                  <c:v>8359113</c:v>
                </c:pt>
                <c:pt idx="5">
                  <c:v>8434884</c:v>
                </c:pt>
                <c:pt idx="6">
                  <c:v>9373749</c:v>
                </c:pt>
                <c:pt idx="7">
                  <c:v>8421462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838080"/>
        <c:axId val="173302528"/>
      </c:barChart>
      <c:catAx>
        <c:axId val="171838080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7330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30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718380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263702171664946"/>
          <c:y val="0.86271186440677972"/>
          <c:w val="0.43019648397104449"/>
          <c:h val="8.13559322033898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4921259845" footer="0.4921259845"/>
  <pageSetup paperSize="9" orientation="landscape" horizontalDpi="429496729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22</xdr:col>
      <xdr:colOff>168188</xdr:colOff>
      <xdr:row>53</xdr:row>
      <xdr:rowOff>60020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323850</xdr:colOff>
      <xdr:row>22</xdr:row>
      <xdr:rowOff>28575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95816" cy="5614416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je%20dokumenty\martina%20excel\skuto&#269;nos&#357;%202012\vedenie%20graf%202012\graf%20I%20-XII%20%202011%20%20a%20janu&#225;r%20a&#382;%20august%202012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rkasova_k\Local%20Settings\Temporary%20Internet%20Files\Content.Outlook\GXSR5XIZ\Preh&#318;ady%20k%2031_8_2012_%20&#250;stredie_poh&#318;.L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rucknerova_j\Moje%20dokumenty\Jarmila\Rozbory\rok%202012\plnenie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Hárok1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8">
          <cell r="B8" t="str">
            <v>rozpis rozpočtu príjmov na rok 2012</v>
          </cell>
          <cell r="C8">
            <v>414897</v>
          </cell>
          <cell r="D8">
            <v>408673</v>
          </cell>
          <cell r="E8">
            <v>432578</v>
          </cell>
          <cell r="F8">
            <v>424720</v>
          </cell>
          <cell r="G8">
            <v>440925</v>
          </cell>
          <cell r="H8">
            <v>442393</v>
          </cell>
          <cell r="I8">
            <v>450483</v>
          </cell>
          <cell r="J8">
            <v>449991</v>
          </cell>
          <cell r="K8">
            <v>435192</v>
          </cell>
          <cell r="L8">
            <v>453376</v>
          </cell>
          <cell r="M8">
            <v>446136</v>
          </cell>
          <cell r="N8">
            <v>548107</v>
          </cell>
        </row>
        <row r="9">
          <cell r="B9" t="str">
            <v>príjmy od EAO spolu rok 2010</v>
          </cell>
          <cell r="C9">
            <v>389552</v>
          </cell>
          <cell r="D9">
            <v>389560</v>
          </cell>
          <cell r="E9">
            <v>396486</v>
          </cell>
          <cell r="F9">
            <v>409657</v>
          </cell>
          <cell r="G9">
            <v>404592</v>
          </cell>
          <cell r="H9">
            <v>409761</v>
          </cell>
          <cell r="I9">
            <v>419820</v>
          </cell>
          <cell r="J9">
            <v>416499</v>
          </cell>
          <cell r="K9">
            <v>397403</v>
          </cell>
          <cell r="L9">
            <v>419161</v>
          </cell>
          <cell r="M9">
            <v>415393</v>
          </cell>
          <cell r="N9">
            <v>512226</v>
          </cell>
        </row>
        <row r="10">
          <cell r="B10" t="str">
            <v>príjmy od EAO spolu rok 2011 bez oddlženia</v>
          </cell>
          <cell r="C10">
            <v>413261</v>
          </cell>
          <cell r="D10">
            <v>405617</v>
          </cell>
          <cell r="E10">
            <v>430883</v>
          </cell>
          <cell r="F10">
            <v>421427</v>
          </cell>
          <cell r="G10">
            <v>437860</v>
          </cell>
          <cell r="H10">
            <v>439195</v>
          </cell>
          <cell r="I10">
            <v>447037</v>
          </cell>
          <cell r="J10">
            <v>446355</v>
          </cell>
          <cell r="K10">
            <v>431593</v>
          </cell>
          <cell r="L10">
            <v>449599</v>
          </cell>
          <cell r="M10">
            <v>442321</v>
          </cell>
          <cell r="N10">
            <v>538382</v>
          </cell>
        </row>
        <row r="11">
          <cell r="B11" t="str">
            <v>príjmy od EAO spolu rok 2011 vrátane oddlženia</v>
          </cell>
          <cell r="C11">
            <v>413261</v>
          </cell>
          <cell r="D11">
            <v>405617</v>
          </cell>
          <cell r="E11">
            <v>430883</v>
          </cell>
          <cell r="F11">
            <v>421427</v>
          </cell>
          <cell r="G11">
            <v>437860</v>
          </cell>
          <cell r="H11">
            <v>439195</v>
          </cell>
          <cell r="I11">
            <v>447037</v>
          </cell>
          <cell r="J11">
            <v>446355</v>
          </cell>
          <cell r="K11">
            <v>431593</v>
          </cell>
          <cell r="L11">
            <v>508667</v>
          </cell>
          <cell r="M11">
            <v>442321</v>
          </cell>
          <cell r="N11">
            <v>538382</v>
          </cell>
        </row>
        <row r="12">
          <cell r="B12" t="str">
            <v>príjmy od EAO spolu rok 2012</v>
          </cell>
          <cell r="C12">
            <v>445863</v>
          </cell>
          <cell r="D12">
            <v>436816</v>
          </cell>
          <cell r="E12">
            <v>427059.55717000004</v>
          </cell>
          <cell r="F12">
            <v>438139.44282999996</v>
          </cell>
          <cell r="G12">
            <v>448976</v>
          </cell>
          <cell r="H12">
            <v>451458</v>
          </cell>
          <cell r="I12">
            <v>467118.80834000005</v>
          </cell>
          <cell r="J12">
            <v>459276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"/>
      <sheetName val="graf pohľadávky"/>
      <sheetName val="Stav pohľ.podľa poboč.(08_12)"/>
      <sheetName val="Stav pohľ.podľa poboč.(08_1 (2"/>
      <sheetName val="Stav pohľadávok podľa poboč (2"/>
      <sheetName val="Stav pohľ podľa poboč (2"/>
      <sheetName val="Pohľ.podľa spôsobov vymáhania"/>
      <sheetName val="Exekučné návrhy"/>
      <sheetName val="Vydané rozhodnutia SK "/>
      <sheetName val="Mandátna správa"/>
      <sheetName val="Pohľadávky voči  ZZ"/>
      <sheetName val="Pohľadávky podľa pobočiek  ZZ"/>
    </sheetNames>
    <sheetDataSet>
      <sheetData sheetId="0">
        <row r="32">
          <cell r="B32" t="str">
            <v>k 31.12.2010</v>
          </cell>
          <cell r="C32">
            <v>823205</v>
          </cell>
        </row>
        <row r="33">
          <cell r="B33" t="str">
            <v xml:space="preserve"> k 31.12.2011</v>
          </cell>
          <cell r="C33">
            <v>563760.21516999998</v>
          </cell>
        </row>
        <row r="34">
          <cell r="B34" t="str">
            <v xml:space="preserve"> k 31.1.2012</v>
          </cell>
          <cell r="C34">
            <v>621385.11753999989</v>
          </cell>
        </row>
        <row r="35">
          <cell r="B35" t="str">
            <v xml:space="preserve"> k 29.2.2012</v>
          </cell>
          <cell r="C35">
            <v>613417.99585000006</v>
          </cell>
        </row>
        <row r="36">
          <cell r="B36" t="str">
            <v>k 31.3.2012</v>
          </cell>
          <cell r="C36">
            <v>622231.79929</v>
          </cell>
        </row>
        <row r="37">
          <cell r="B37" t="str">
            <v xml:space="preserve"> k 30.4.2012</v>
          </cell>
          <cell r="C37">
            <v>629846.93724999984</v>
          </cell>
        </row>
        <row r="38">
          <cell r="B38" t="str">
            <v xml:space="preserve"> k 31.5.2012</v>
          </cell>
          <cell r="C38">
            <v>637343.25805000006</v>
          </cell>
        </row>
        <row r="39">
          <cell r="B39" t="str">
            <v>k 30.6.2012</v>
          </cell>
          <cell r="C39">
            <v>661575.63127000001</v>
          </cell>
        </row>
        <row r="40">
          <cell r="B40" t="str">
            <v>k 31.7.2012</v>
          </cell>
          <cell r="C40">
            <v>667871.99560000002</v>
          </cell>
        </row>
        <row r="41">
          <cell r="B41" t="str">
            <v>k 31.8.2012</v>
          </cell>
          <cell r="C41">
            <v>663342.42626999982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odchodné dostupné"/>
      <sheetName val="2011 a 2012"/>
      <sheetName val="Graf"/>
      <sheetName val="spolu 600+700 júl 2012"/>
      <sheetName val="spolu 600 júl 2012"/>
      <sheetName val="spolu 700 júl 2012"/>
      <sheetName val="600 ústredie júl 2012"/>
      <sheetName val="600 pobočky júl 2012"/>
      <sheetName val="objednáv.a faktúry júl 2012"/>
      <sheetName val="spolu 600+700 jún 2012"/>
      <sheetName val="spolu 600 jún 2012"/>
      <sheetName val="spolu 700 jún 2012"/>
      <sheetName val="600 ústredie jún 2012"/>
      <sheetName val="600 pobočky jún 2012"/>
      <sheetName val="objednáv.a faktúry jún 2012"/>
      <sheetName val="spolu 600+700 máj 2012"/>
      <sheetName val="spolu 600 máj 2012"/>
      <sheetName val="spolu 700 máj 2012"/>
      <sheetName val="600 ústredie máj 2012"/>
      <sheetName val="600 pobočky máj 2012"/>
      <sheetName val="objednáv.a faktúry máj 2012"/>
      <sheetName val="spolu 600+700 apríl 2012"/>
      <sheetName val="spolu 600 apríl 2012"/>
      <sheetName val="spolu 700 apríl 2012"/>
      <sheetName val="600 ústredie apríl 2012"/>
      <sheetName val="600 pobočky apríl 2012"/>
      <sheetName val="objednáv.a faktúry apríl 2012"/>
      <sheetName val="SF apríl 2012"/>
      <sheetName val="spolu 600+700 marec 2012"/>
      <sheetName val="spolu 600 marec 2012"/>
      <sheetName val="spolu 700 marec 2012"/>
      <sheetName val="600 ústredie marec 2012"/>
      <sheetName val="600 pobočky marec 2012"/>
      <sheetName val="objednáv.a faktúry marec"/>
      <sheetName val="SF marec 2012"/>
      <sheetName val="spolu 600+700 február 2012"/>
      <sheetName val="600 celá SP február 2012"/>
      <sheetName val="700 celá SP február 2012"/>
      <sheetName val="600 ústredie február 2012"/>
      <sheetName val="600 pobočky február 2012"/>
      <sheetName val="objednáv.a faktúry február 2012"/>
      <sheetName val="spolu 600+700 január 2012"/>
      <sheetName val="600 celá SP január 2012"/>
      <sheetName val="700 celá SP január 2012"/>
      <sheetName val="600 ústredie január 2012"/>
      <sheetName val="600 pobočky január 2012"/>
      <sheetName val="objednáv.a faktúry január"/>
      <sheetName val="SF január 2012"/>
      <sheetName val="spolu SF prezentácia"/>
      <sheetName val="pobočky júl prezentácia"/>
      <sheetName val="pobočky august prezentácia"/>
      <sheetName val="do prezentácie"/>
      <sheetName val="do prezentácie (2)"/>
      <sheetName val="príloha č. 11"/>
      <sheetName val="príloha č.3"/>
      <sheetName val="príloha č. 9"/>
      <sheetName val="Hárok2"/>
      <sheetName val="Hárok1"/>
      <sheetName val="Hárok3"/>
      <sheetName val="Hárok4"/>
      <sheetName val="programy stavby"/>
      <sheetName val="stroje"/>
      <sheetName val="KV zo SAP"/>
      <sheetName val="dodávateľ"/>
      <sheetName val="zdroj"/>
      <sheetName val="Hárok6"/>
      <sheetName val="spolu 600+700 august 2012"/>
      <sheetName val="spolu 600 august 2012"/>
      <sheetName val="spolu 700 august 2012"/>
      <sheetName val="600 ústredie august 2012"/>
      <sheetName val="600 pobočky august 2012"/>
      <sheetName val="objednáv.a faktúry august 2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2">
          <cell r="B12" t="str">
            <v xml:space="preserve"> Január </v>
          </cell>
          <cell r="C12" t="str">
            <v xml:space="preserve"> Február </v>
          </cell>
          <cell r="D12" t="str">
            <v>Marec</v>
          </cell>
          <cell r="E12" t="str">
            <v>Apríl</v>
          </cell>
          <cell r="F12" t="str">
            <v>Máj</v>
          </cell>
          <cell r="G12" t="str">
            <v>Jún</v>
          </cell>
          <cell r="H12" t="str">
            <v>Júl</v>
          </cell>
          <cell r="I12" t="str">
            <v>August</v>
          </cell>
        </row>
        <row r="13">
          <cell r="A13" t="str">
            <v xml:space="preserve">Správny fond v roku 2011 </v>
          </cell>
          <cell r="B13">
            <v>7433561</v>
          </cell>
          <cell r="C13">
            <v>9694312</v>
          </cell>
          <cell r="D13">
            <v>9094152</v>
          </cell>
          <cell r="E13">
            <v>10057790</v>
          </cell>
          <cell r="F13">
            <v>10297171</v>
          </cell>
          <cell r="G13">
            <v>8105980</v>
          </cell>
          <cell r="H13">
            <v>9896131</v>
          </cell>
          <cell r="I13">
            <v>8129413</v>
          </cell>
        </row>
        <row r="14">
          <cell r="A14" t="str">
            <v>Správny fond v roku 2012</v>
          </cell>
          <cell r="B14">
            <v>8606667</v>
          </cell>
          <cell r="C14">
            <v>8662871</v>
          </cell>
          <cell r="D14">
            <v>8342284</v>
          </cell>
          <cell r="E14">
            <v>9988998</v>
          </cell>
          <cell r="F14">
            <v>8359113</v>
          </cell>
          <cell r="G14">
            <v>8434884</v>
          </cell>
          <cell r="H14">
            <v>9373749</v>
          </cell>
          <cell r="I14">
            <v>8421462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workbookViewId="0">
      <selection activeCell="A30" sqref="A30"/>
    </sheetView>
  </sheetViews>
  <sheetFormatPr defaultColWidth="8" defaultRowHeight="15" x14ac:dyDescent="0.2"/>
  <cols>
    <col min="1" max="1" width="50.85546875" style="12" customWidth="1"/>
    <col min="2" max="2" width="17" style="12" customWidth="1"/>
    <col min="3" max="5" width="17" style="13" customWidth="1"/>
    <col min="6" max="7" width="17" style="12" customWidth="1"/>
    <col min="8" max="10" width="10.28515625" style="12" customWidth="1"/>
    <col min="11" max="11" width="8" style="12"/>
    <col min="12" max="12" width="10.140625" style="12" bestFit="1" customWidth="1"/>
    <col min="13" max="13" width="15" style="12" customWidth="1"/>
    <col min="14" max="16384" width="8" style="12"/>
  </cols>
  <sheetData>
    <row r="1" spans="1:10" x14ac:dyDescent="0.2">
      <c r="A1" s="164"/>
    </row>
    <row r="3" spans="1:10" x14ac:dyDescent="0.2">
      <c r="A3" s="166" t="s">
        <v>165</v>
      </c>
      <c r="B3" s="167"/>
      <c r="C3" s="168"/>
      <c r="D3" s="168"/>
      <c r="E3" s="168"/>
      <c r="F3" s="169"/>
      <c r="G3" s="167"/>
    </row>
    <row r="4" spans="1:10" x14ac:dyDescent="0.2">
      <c r="B4" s="167"/>
      <c r="C4" s="168"/>
      <c r="D4" s="168"/>
      <c r="E4" s="168"/>
      <c r="F4" s="167"/>
      <c r="G4" s="167"/>
    </row>
    <row r="5" spans="1:10" x14ac:dyDescent="0.2">
      <c r="A5" s="167"/>
      <c r="B5" s="167"/>
      <c r="C5" s="168"/>
      <c r="F5" s="170"/>
      <c r="J5" s="170" t="s">
        <v>3</v>
      </c>
    </row>
    <row r="6" spans="1:10" ht="60" x14ac:dyDescent="0.2">
      <c r="A6" s="171" t="s">
        <v>1</v>
      </c>
      <c r="B6" s="29" t="s">
        <v>166</v>
      </c>
      <c r="C6" s="29" t="s">
        <v>167</v>
      </c>
      <c r="D6" s="29" t="s">
        <v>168</v>
      </c>
      <c r="E6" s="29" t="s">
        <v>169</v>
      </c>
      <c r="F6" s="29" t="s">
        <v>170</v>
      </c>
      <c r="G6" s="29" t="s">
        <v>171</v>
      </c>
      <c r="H6" s="172" t="s">
        <v>172</v>
      </c>
      <c r="I6" s="172" t="s">
        <v>173</v>
      </c>
      <c r="J6" s="172" t="s">
        <v>174</v>
      </c>
    </row>
    <row r="7" spans="1:10" x14ac:dyDescent="0.2">
      <c r="A7" s="173" t="s">
        <v>0</v>
      </c>
      <c r="B7" s="173">
        <v>1</v>
      </c>
      <c r="C7" s="174">
        <v>2</v>
      </c>
      <c r="D7" s="174">
        <v>3</v>
      </c>
      <c r="E7" s="174">
        <v>4</v>
      </c>
      <c r="F7" s="173">
        <v>5</v>
      </c>
      <c r="G7" s="173">
        <v>6</v>
      </c>
      <c r="H7" s="175">
        <v>7</v>
      </c>
      <c r="I7" s="175">
        <v>8</v>
      </c>
      <c r="J7" s="175">
        <v>9</v>
      </c>
    </row>
    <row r="8" spans="1:10" x14ac:dyDescent="0.2">
      <c r="A8" s="176" t="s">
        <v>175</v>
      </c>
      <c r="B8" s="177"/>
      <c r="C8" s="178"/>
      <c r="D8" s="178"/>
      <c r="E8" s="178"/>
      <c r="F8" s="177"/>
      <c r="G8" s="177"/>
      <c r="H8" s="179"/>
      <c r="I8" s="179"/>
      <c r="J8" s="179"/>
    </row>
    <row r="9" spans="1:10" x14ac:dyDescent="0.2">
      <c r="A9" s="179" t="s">
        <v>176</v>
      </c>
      <c r="B9" s="180">
        <v>6253847</v>
      </c>
      <c r="C9" s="180">
        <v>6534611</v>
      </c>
      <c r="D9" s="180">
        <v>6525214</v>
      </c>
      <c r="E9" s="180">
        <v>6421880</v>
      </c>
      <c r="F9" s="180">
        <v>4252880</v>
      </c>
      <c r="G9" s="180">
        <v>4209044</v>
      </c>
      <c r="H9" s="181">
        <v>64.504305912419113</v>
      </c>
      <c r="I9" s="181">
        <v>98.96926318165572</v>
      </c>
      <c r="J9" s="180">
        <v>-43836</v>
      </c>
    </row>
    <row r="10" spans="1:10" x14ac:dyDescent="0.2">
      <c r="A10" s="179" t="s">
        <v>177</v>
      </c>
      <c r="B10" s="180">
        <v>1402405</v>
      </c>
      <c r="C10" s="180">
        <v>1780000</v>
      </c>
      <c r="D10" s="180">
        <v>1780000</v>
      </c>
      <c r="E10" s="180">
        <v>1564592</v>
      </c>
      <c r="F10" s="180">
        <v>1186664</v>
      </c>
      <c r="G10" s="180">
        <v>1038333</v>
      </c>
      <c r="H10" s="181">
        <v>58.333314606741574</v>
      </c>
      <c r="I10" s="181">
        <v>87.500168539704575</v>
      </c>
      <c r="J10" s="180">
        <v>-148331</v>
      </c>
    </row>
    <row r="11" spans="1:10" x14ac:dyDescent="0.2">
      <c r="A11" s="179" t="s">
        <v>178</v>
      </c>
      <c r="B11" s="180">
        <v>6132633</v>
      </c>
      <c r="C11" s="180">
        <v>6509225</v>
      </c>
      <c r="D11" s="180">
        <v>6499601</v>
      </c>
      <c r="E11" s="180">
        <v>6429449</v>
      </c>
      <c r="F11" s="180">
        <v>4327916</v>
      </c>
      <c r="G11" s="180">
        <v>4271565</v>
      </c>
      <c r="H11" s="181">
        <v>65.720418838017906</v>
      </c>
      <c r="I11" s="181">
        <v>98.697964563083019</v>
      </c>
      <c r="J11" s="180">
        <v>-56351</v>
      </c>
    </row>
    <row r="12" spans="1:10" x14ac:dyDescent="0.2">
      <c r="A12" s="179" t="s">
        <v>179</v>
      </c>
      <c r="B12" s="180">
        <v>121214</v>
      </c>
      <c r="C12" s="180">
        <v>25386</v>
      </c>
      <c r="D12" s="180">
        <v>25613</v>
      </c>
      <c r="E12" s="180">
        <v>-7569</v>
      </c>
      <c r="F12" s="180">
        <v>-75036</v>
      </c>
      <c r="G12" s="180">
        <v>-62521</v>
      </c>
      <c r="H12" s="196" t="s">
        <v>201</v>
      </c>
      <c r="I12" s="181">
        <v>83.32133909056985</v>
      </c>
      <c r="J12" s="180">
        <v>12515</v>
      </c>
    </row>
    <row r="13" spans="1:10" x14ac:dyDescent="0.2">
      <c r="A13" s="179" t="s">
        <v>180</v>
      </c>
      <c r="B13" s="180">
        <v>435667</v>
      </c>
      <c r="C13" s="180">
        <v>526560</v>
      </c>
      <c r="D13" s="180">
        <v>526560</v>
      </c>
      <c r="E13" s="180">
        <v>556881</v>
      </c>
      <c r="F13" s="180">
        <v>526560</v>
      </c>
      <c r="G13" s="180">
        <v>556881</v>
      </c>
      <c r="H13" s="181">
        <v>105.75831814038285</v>
      </c>
      <c r="I13" s="181">
        <v>105.75831814038285</v>
      </c>
      <c r="J13" s="180">
        <v>30321</v>
      </c>
    </row>
    <row r="14" spans="1:10" x14ac:dyDescent="0.2">
      <c r="A14" s="179" t="s">
        <v>181</v>
      </c>
      <c r="B14" s="180">
        <v>556881</v>
      </c>
      <c r="C14" s="180">
        <v>551946</v>
      </c>
      <c r="D14" s="180">
        <v>552173</v>
      </c>
      <c r="E14" s="180">
        <v>549312</v>
      </c>
      <c r="F14" s="180">
        <v>451524</v>
      </c>
      <c r="G14" s="180">
        <v>494360</v>
      </c>
      <c r="H14" s="181">
        <v>89.529911821114041</v>
      </c>
      <c r="I14" s="181">
        <v>109.48698186585875</v>
      </c>
      <c r="J14" s="180">
        <v>42836</v>
      </c>
    </row>
    <row r="15" spans="1:10" x14ac:dyDescent="0.2">
      <c r="A15" s="179" t="s">
        <v>182</v>
      </c>
      <c r="B15" s="180">
        <v>6689514</v>
      </c>
      <c r="C15" s="180">
        <v>7061171</v>
      </c>
      <c r="D15" s="180">
        <v>7051774</v>
      </c>
      <c r="E15" s="180">
        <v>6978761</v>
      </c>
      <c r="F15" s="180">
        <v>4779440</v>
      </c>
      <c r="G15" s="180">
        <v>4765925</v>
      </c>
      <c r="H15" s="181">
        <v>67.584766613337294</v>
      </c>
      <c r="I15" s="181">
        <v>99.71722628592471</v>
      </c>
      <c r="J15" s="180">
        <v>-13515</v>
      </c>
    </row>
    <row r="16" spans="1:10" x14ac:dyDescent="0.2">
      <c r="A16" s="179"/>
      <c r="B16" s="180"/>
      <c r="C16" s="182"/>
      <c r="D16" s="180"/>
      <c r="E16" s="180"/>
      <c r="F16" s="180"/>
      <c r="G16" s="183"/>
      <c r="H16" s="184"/>
      <c r="I16" s="184"/>
      <c r="J16" s="183"/>
    </row>
    <row r="17" spans="1:13" x14ac:dyDescent="0.2">
      <c r="A17" s="185" t="s">
        <v>183</v>
      </c>
      <c r="B17" s="186">
        <v>6253847</v>
      </c>
      <c r="C17" s="186">
        <v>6534611</v>
      </c>
      <c r="D17" s="186">
        <v>6525214</v>
      </c>
      <c r="E17" s="186">
        <v>6421880</v>
      </c>
      <c r="F17" s="186">
        <v>4252880</v>
      </c>
      <c r="G17" s="186">
        <v>4209044</v>
      </c>
      <c r="H17" s="181">
        <v>64.504305912419113</v>
      </c>
      <c r="I17" s="181">
        <v>98.96926318165572</v>
      </c>
      <c r="J17" s="180">
        <v>-43836</v>
      </c>
      <c r="L17" s="165"/>
    </row>
    <row r="18" spans="1:13" x14ac:dyDescent="0.2">
      <c r="A18" s="179" t="s">
        <v>184</v>
      </c>
      <c r="B18" s="180">
        <v>4749307</v>
      </c>
      <c r="C18" s="180">
        <v>4707922</v>
      </c>
      <c r="D18" s="180">
        <v>4698525</v>
      </c>
      <c r="E18" s="180">
        <v>4806966</v>
      </c>
      <c r="F18" s="180">
        <v>3035929</v>
      </c>
      <c r="G18" s="180">
        <v>3136487</v>
      </c>
      <c r="H18" s="181">
        <v>66.754715575632787</v>
      </c>
      <c r="I18" s="181">
        <v>103.31226454900626</v>
      </c>
      <c r="J18" s="180">
        <v>100558</v>
      </c>
      <c r="L18" s="165"/>
      <c r="M18" s="165"/>
    </row>
    <row r="19" spans="1:13" x14ac:dyDescent="0.2">
      <c r="A19" s="179" t="s">
        <v>185</v>
      </c>
      <c r="B19" s="180">
        <v>410643</v>
      </c>
      <c r="C19" s="180">
        <v>422971</v>
      </c>
      <c r="D19" s="180">
        <v>411579</v>
      </c>
      <c r="E19" s="180">
        <v>411881</v>
      </c>
      <c r="F19" s="180">
        <v>266664</v>
      </c>
      <c r="G19" s="180">
        <v>270644</v>
      </c>
      <c r="H19" s="181">
        <v>65.757485197252535</v>
      </c>
      <c r="I19" s="181">
        <v>101.49251492514925</v>
      </c>
      <c r="J19" s="180">
        <v>3980</v>
      </c>
    </row>
    <row r="20" spans="1:13" x14ac:dyDescent="0.2">
      <c r="A20" s="179" t="s">
        <v>186</v>
      </c>
      <c r="B20" s="180">
        <v>2163416</v>
      </c>
      <c r="C20" s="180">
        <v>2126276</v>
      </c>
      <c r="D20" s="180">
        <v>2127987</v>
      </c>
      <c r="E20" s="180">
        <v>2214624</v>
      </c>
      <c r="F20" s="180">
        <v>1370453</v>
      </c>
      <c r="G20" s="180">
        <v>1410758</v>
      </c>
      <c r="H20" s="181">
        <v>66.295423797231848</v>
      </c>
      <c r="I20" s="181">
        <v>102.94099834142433</v>
      </c>
      <c r="J20" s="180">
        <v>40305</v>
      </c>
    </row>
    <row r="21" spans="1:13" x14ac:dyDescent="0.2">
      <c r="A21" s="179" t="s">
        <v>187</v>
      </c>
      <c r="B21" s="180">
        <v>965753</v>
      </c>
      <c r="C21" s="180">
        <v>951370</v>
      </c>
      <c r="D21" s="180">
        <v>951947</v>
      </c>
      <c r="E21" s="180">
        <v>964842</v>
      </c>
      <c r="F21" s="180">
        <v>616779</v>
      </c>
      <c r="G21" s="180">
        <v>647781</v>
      </c>
      <c r="H21" s="181">
        <v>68.048011076246894</v>
      </c>
      <c r="I21" s="181">
        <v>105.02643572495171</v>
      </c>
      <c r="J21" s="180">
        <v>31002</v>
      </c>
    </row>
    <row r="22" spans="1:13" x14ac:dyDescent="0.2">
      <c r="A22" s="179" t="s">
        <v>188</v>
      </c>
      <c r="B22" s="180">
        <v>131002</v>
      </c>
      <c r="C22" s="180">
        <v>127559</v>
      </c>
      <c r="D22" s="180">
        <v>127559</v>
      </c>
      <c r="E22" s="180">
        <v>130342</v>
      </c>
      <c r="F22" s="180">
        <v>82647</v>
      </c>
      <c r="G22" s="180">
        <v>87701</v>
      </c>
      <c r="H22" s="181">
        <v>68.753282794628362</v>
      </c>
      <c r="I22" s="181">
        <v>106.11516449477901</v>
      </c>
      <c r="J22" s="180">
        <v>5054</v>
      </c>
    </row>
    <row r="23" spans="1:13" x14ac:dyDescent="0.2">
      <c r="A23" s="12" t="s">
        <v>189</v>
      </c>
      <c r="B23" s="180">
        <v>29308</v>
      </c>
      <c r="C23" s="180">
        <v>28786</v>
      </c>
      <c r="D23" s="180">
        <v>28786</v>
      </c>
      <c r="E23" s="180">
        <v>28134</v>
      </c>
      <c r="F23" s="180">
        <v>18652</v>
      </c>
      <c r="G23" s="180">
        <v>18676</v>
      </c>
      <c r="H23" s="181">
        <v>64.878760508580555</v>
      </c>
      <c r="I23" s="181">
        <v>100.12867252841518</v>
      </c>
      <c r="J23" s="180">
        <v>24</v>
      </c>
    </row>
    <row r="24" spans="1:13" x14ac:dyDescent="0.2">
      <c r="A24" s="179" t="s">
        <v>190</v>
      </c>
      <c r="B24" s="180">
        <v>284414</v>
      </c>
      <c r="C24" s="180">
        <v>287006</v>
      </c>
      <c r="D24" s="180">
        <v>286262</v>
      </c>
      <c r="E24" s="180">
        <v>283212</v>
      </c>
      <c r="F24" s="180">
        <v>185472</v>
      </c>
      <c r="G24" s="180">
        <v>190331</v>
      </c>
      <c r="H24" s="181">
        <v>66.488391753009481</v>
      </c>
      <c r="I24" s="181">
        <v>102.61980244996549</v>
      </c>
      <c r="J24" s="180">
        <v>4859</v>
      </c>
    </row>
    <row r="25" spans="1:13" x14ac:dyDescent="0.2">
      <c r="A25" s="179" t="s">
        <v>83</v>
      </c>
      <c r="B25" s="180">
        <v>764771</v>
      </c>
      <c r="C25" s="180">
        <v>763954</v>
      </c>
      <c r="D25" s="180">
        <v>764405</v>
      </c>
      <c r="E25" s="180">
        <v>773931</v>
      </c>
      <c r="F25" s="180">
        <v>495262</v>
      </c>
      <c r="G25" s="180">
        <v>510596</v>
      </c>
      <c r="H25" s="181">
        <v>66.796528018524214</v>
      </c>
      <c r="I25" s="181">
        <v>103.09613901328993</v>
      </c>
      <c r="J25" s="180">
        <v>15334</v>
      </c>
    </row>
    <row r="26" spans="1:13" x14ac:dyDescent="0.2">
      <c r="A26" s="179" t="s">
        <v>191</v>
      </c>
      <c r="B26" s="180">
        <v>6746</v>
      </c>
      <c r="C26" s="180">
        <v>4445</v>
      </c>
      <c r="D26" s="180">
        <v>4445</v>
      </c>
      <c r="E26" s="180">
        <v>6000</v>
      </c>
      <c r="F26" s="180">
        <v>2875</v>
      </c>
      <c r="G26" s="180">
        <v>11074</v>
      </c>
      <c r="H26" s="181">
        <v>249.13385826771653</v>
      </c>
      <c r="I26" s="181">
        <v>385.18260869565222</v>
      </c>
      <c r="J26" s="180">
        <v>8199</v>
      </c>
    </row>
    <row r="27" spans="1:13" x14ac:dyDescent="0.2">
      <c r="A27" s="179" t="s">
        <v>78</v>
      </c>
      <c r="B27" s="180">
        <v>63628</v>
      </c>
      <c r="C27" s="180">
        <v>15221</v>
      </c>
      <c r="D27" s="180">
        <v>15221</v>
      </c>
      <c r="E27" s="180">
        <v>15222</v>
      </c>
      <c r="F27" s="180">
        <v>9904</v>
      </c>
      <c r="G27" s="180">
        <v>10580</v>
      </c>
      <c r="H27" s="181">
        <v>69.509230668155837</v>
      </c>
      <c r="I27" s="181">
        <v>106.82552504038772</v>
      </c>
      <c r="J27" s="180">
        <v>676</v>
      </c>
    </row>
    <row r="28" spans="1:13" x14ac:dyDescent="0.2">
      <c r="A28" s="179" t="s">
        <v>192</v>
      </c>
      <c r="B28" s="180">
        <v>31761</v>
      </c>
      <c r="C28" s="180">
        <v>27023</v>
      </c>
      <c r="D28" s="180">
        <v>27023</v>
      </c>
      <c r="E28" s="180">
        <v>29100</v>
      </c>
      <c r="F28" s="180">
        <v>17508</v>
      </c>
      <c r="G28" s="180">
        <v>12570</v>
      </c>
      <c r="H28" s="181">
        <v>46.515930873700178</v>
      </c>
      <c r="I28" s="181">
        <v>71.79575051405071</v>
      </c>
      <c r="J28" s="180">
        <v>-4938</v>
      </c>
    </row>
    <row r="29" spans="1:13" x14ac:dyDescent="0.2">
      <c r="A29" s="179" t="s">
        <v>193</v>
      </c>
      <c r="B29" s="180">
        <v>1402405</v>
      </c>
      <c r="C29" s="180">
        <v>1780000</v>
      </c>
      <c r="D29" s="180">
        <v>1780000</v>
      </c>
      <c r="E29" s="180">
        <v>1564592</v>
      </c>
      <c r="F29" s="180">
        <v>1186664</v>
      </c>
      <c r="G29" s="180">
        <v>1038333</v>
      </c>
      <c r="H29" s="181">
        <v>58.333314606741574</v>
      </c>
      <c r="I29" s="181">
        <v>87.500168539704575</v>
      </c>
      <c r="J29" s="180">
        <v>-148331</v>
      </c>
    </row>
    <row r="30" spans="1:13" x14ac:dyDescent="0.2">
      <c r="A30" s="187"/>
      <c r="B30" s="183"/>
      <c r="C30" s="183"/>
      <c r="D30" s="183"/>
      <c r="E30" s="183"/>
      <c r="F30" s="183"/>
      <c r="G30" s="183"/>
      <c r="H30" s="184"/>
      <c r="I30" s="184"/>
      <c r="J30" s="183"/>
    </row>
    <row r="31" spans="1:13" x14ac:dyDescent="0.2">
      <c r="A31" s="185" t="s">
        <v>194</v>
      </c>
      <c r="B31" s="186">
        <v>6132633</v>
      </c>
      <c r="C31" s="186">
        <v>6509225</v>
      </c>
      <c r="D31" s="186">
        <v>6499601</v>
      </c>
      <c r="E31" s="186">
        <v>6429449</v>
      </c>
      <c r="F31" s="186">
        <v>4327916</v>
      </c>
      <c r="G31" s="186">
        <v>4271565</v>
      </c>
      <c r="H31" s="181">
        <v>65.720418838017906</v>
      </c>
      <c r="I31" s="181">
        <v>98.697964563083019</v>
      </c>
      <c r="J31" s="180">
        <v>-56351</v>
      </c>
    </row>
    <row r="32" spans="1:13" x14ac:dyDescent="0.2">
      <c r="A32" s="179" t="s">
        <v>195</v>
      </c>
      <c r="B32" s="180">
        <v>6016395</v>
      </c>
      <c r="C32" s="180">
        <v>6395514</v>
      </c>
      <c r="D32" s="180">
        <v>6385890</v>
      </c>
      <c r="E32" s="180">
        <v>6315738</v>
      </c>
      <c r="F32" s="180">
        <v>4251564</v>
      </c>
      <c r="G32" s="180">
        <v>4201375</v>
      </c>
      <c r="H32" s="181">
        <v>65.791534147941789</v>
      </c>
      <c r="I32" s="181">
        <v>98.819516770769539</v>
      </c>
      <c r="J32" s="180">
        <v>-50189</v>
      </c>
    </row>
    <row r="33" spans="1:10" x14ac:dyDescent="0.2">
      <c r="A33" s="179" t="s">
        <v>7</v>
      </c>
      <c r="B33" s="180">
        <v>381436</v>
      </c>
      <c r="C33" s="180">
        <v>431934</v>
      </c>
      <c r="D33" s="180">
        <v>422576</v>
      </c>
      <c r="E33" s="180">
        <v>435364</v>
      </c>
      <c r="F33" s="180">
        <v>286194</v>
      </c>
      <c r="G33" s="180">
        <v>291352</v>
      </c>
      <c r="H33" s="181">
        <v>68.946651016621857</v>
      </c>
      <c r="I33" s="181">
        <v>101.80227398198424</v>
      </c>
      <c r="J33" s="180">
        <v>5158</v>
      </c>
    </row>
    <row r="34" spans="1:10" x14ac:dyDescent="0.2">
      <c r="A34" s="179" t="s">
        <v>14</v>
      </c>
      <c r="B34" s="180">
        <v>4547850</v>
      </c>
      <c r="C34" s="180">
        <v>4814092</v>
      </c>
      <c r="D34" s="180">
        <v>4814092</v>
      </c>
      <c r="E34" s="180">
        <v>4740539</v>
      </c>
      <c r="F34" s="180">
        <v>3199213</v>
      </c>
      <c r="G34" s="180">
        <v>3155592</v>
      </c>
      <c r="H34" s="181">
        <v>65.549058887948135</v>
      </c>
      <c r="I34" s="181">
        <v>98.636508416288621</v>
      </c>
      <c r="J34" s="180">
        <v>-43621</v>
      </c>
    </row>
    <row r="35" spans="1:10" x14ac:dyDescent="0.2">
      <c r="A35" s="179" t="s">
        <v>21</v>
      </c>
      <c r="B35" s="180">
        <v>843229</v>
      </c>
      <c r="C35" s="180">
        <v>890568</v>
      </c>
      <c r="D35" s="180">
        <v>890568</v>
      </c>
      <c r="E35" s="180">
        <v>881443</v>
      </c>
      <c r="F35" s="180">
        <v>592384</v>
      </c>
      <c r="G35" s="180">
        <v>585866</v>
      </c>
      <c r="H35" s="181">
        <v>65.785655896012429</v>
      </c>
      <c r="I35" s="181">
        <v>98.899700194468451</v>
      </c>
      <c r="J35" s="180">
        <v>-6518</v>
      </c>
    </row>
    <row r="36" spans="1:10" x14ac:dyDescent="0.2">
      <c r="A36" s="179" t="s">
        <v>26</v>
      </c>
      <c r="B36" s="180">
        <v>42984</v>
      </c>
      <c r="C36" s="180">
        <v>47676</v>
      </c>
      <c r="D36" s="180">
        <v>47676</v>
      </c>
      <c r="E36" s="180">
        <v>45330</v>
      </c>
      <c r="F36" s="180">
        <v>32218</v>
      </c>
      <c r="G36" s="180">
        <v>29566</v>
      </c>
      <c r="H36" s="181">
        <v>62.014430740833959</v>
      </c>
      <c r="I36" s="181">
        <v>91.76857657210256</v>
      </c>
      <c r="J36" s="180">
        <v>-2652</v>
      </c>
    </row>
    <row r="37" spans="1:10" x14ac:dyDescent="0.2">
      <c r="A37" s="179" t="s">
        <v>40</v>
      </c>
      <c r="B37" s="180">
        <v>37562</v>
      </c>
      <c r="C37" s="180">
        <v>41073</v>
      </c>
      <c r="D37" s="180">
        <v>41073</v>
      </c>
      <c r="E37" s="180">
        <v>38800</v>
      </c>
      <c r="F37" s="180">
        <v>27112</v>
      </c>
      <c r="G37" s="180">
        <v>22525</v>
      </c>
      <c r="H37" s="181">
        <v>54.841379981983295</v>
      </c>
      <c r="I37" s="181">
        <v>83.081292416642071</v>
      </c>
      <c r="J37" s="180">
        <v>-4587</v>
      </c>
    </row>
    <row r="38" spans="1:10" x14ac:dyDescent="0.2">
      <c r="A38" s="179" t="s">
        <v>44</v>
      </c>
      <c r="B38" s="180">
        <v>163334</v>
      </c>
      <c r="C38" s="180">
        <v>170171</v>
      </c>
      <c r="D38" s="180">
        <v>169905</v>
      </c>
      <c r="E38" s="180">
        <v>174262</v>
      </c>
      <c r="F38" s="180">
        <v>114443</v>
      </c>
      <c r="G38" s="180">
        <v>116474</v>
      </c>
      <c r="H38" s="181">
        <v>68.552426355904771</v>
      </c>
      <c r="I38" s="181">
        <v>101.77468259308127</v>
      </c>
      <c r="J38" s="180">
        <v>2031</v>
      </c>
    </row>
    <row r="39" spans="1:10" x14ac:dyDescent="0.2">
      <c r="A39" s="179" t="s">
        <v>196</v>
      </c>
      <c r="B39" s="180">
        <v>116238</v>
      </c>
      <c r="C39" s="180">
        <v>113711</v>
      </c>
      <c r="D39" s="180">
        <v>113711</v>
      </c>
      <c r="E39" s="180">
        <v>113711</v>
      </c>
      <c r="F39" s="180">
        <v>76352</v>
      </c>
      <c r="G39" s="180">
        <v>70190</v>
      </c>
      <c r="H39" s="181">
        <v>61.726657931070875</v>
      </c>
      <c r="I39" s="181">
        <v>91.929484492875105</v>
      </c>
      <c r="J39" s="180">
        <v>-6162</v>
      </c>
    </row>
    <row r="40" spans="1:10" x14ac:dyDescent="0.2">
      <c r="A40" s="187"/>
      <c r="B40" s="187"/>
      <c r="C40" s="187"/>
      <c r="D40" s="187"/>
      <c r="E40" s="187"/>
      <c r="F40" s="187"/>
      <c r="G40" s="187"/>
      <c r="H40" s="187"/>
      <c r="I40" s="187"/>
      <c r="J40" s="187"/>
    </row>
    <row r="41" spans="1:10" x14ac:dyDescent="0.2">
      <c r="A41" s="188" t="s">
        <v>196</v>
      </c>
      <c r="B41" s="188"/>
      <c r="C41" s="189"/>
      <c r="D41" s="189"/>
      <c r="E41" s="189"/>
      <c r="F41" s="188"/>
      <c r="G41" s="188"/>
      <c r="H41" s="190"/>
      <c r="I41" s="190"/>
      <c r="J41" s="186"/>
    </row>
    <row r="42" spans="1:10" x14ac:dyDescent="0.2">
      <c r="A42" s="191" t="s">
        <v>197</v>
      </c>
      <c r="B42" s="192">
        <v>119292</v>
      </c>
      <c r="C42" s="192">
        <v>119248</v>
      </c>
      <c r="D42" s="192">
        <v>119024</v>
      </c>
      <c r="E42" s="192">
        <v>122089</v>
      </c>
      <c r="F42" s="192">
        <v>76958</v>
      </c>
      <c r="G42" s="192">
        <v>78212</v>
      </c>
      <c r="H42" s="181">
        <v>65.711117085629795</v>
      </c>
      <c r="I42" s="181">
        <v>101.62946022505783</v>
      </c>
      <c r="J42" s="180">
        <v>1254</v>
      </c>
    </row>
    <row r="43" spans="1:10" x14ac:dyDescent="0.2">
      <c r="A43" s="191" t="s">
        <v>198</v>
      </c>
      <c r="B43" s="192">
        <v>116238</v>
      </c>
      <c r="C43" s="192">
        <v>113711</v>
      </c>
      <c r="D43" s="192">
        <v>113711</v>
      </c>
      <c r="E43" s="192">
        <v>113711</v>
      </c>
      <c r="F43" s="192">
        <v>76352</v>
      </c>
      <c r="G43" s="192">
        <v>70190</v>
      </c>
      <c r="H43" s="181">
        <v>61.726657931070875</v>
      </c>
      <c r="I43" s="181">
        <v>91.929484492875105</v>
      </c>
      <c r="J43" s="180">
        <v>-6162</v>
      </c>
    </row>
    <row r="44" spans="1:10" x14ac:dyDescent="0.2">
      <c r="A44" s="179" t="s">
        <v>179</v>
      </c>
      <c r="B44" s="192">
        <v>3054</v>
      </c>
      <c r="C44" s="192">
        <v>5537</v>
      </c>
      <c r="D44" s="192">
        <v>5313</v>
      </c>
      <c r="E44" s="192">
        <v>8378</v>
      </c>
      <c r="F44" s="192">
        <v>606</v>
      </c>
      <c r="G44" s="192">
        <v>8022</v>
      </c>
      <c r="H44" s="193">
        <v>0</v>
      </c>
      <c r="I44" s="196" t="s">
        <v>201</v>
      </c>
      <c r="J44" s="180">
        <v>7416</v>
      </c>
    </row>
    <row r="45" spans="1:10" x14ac:dyDescent="0.2">
      <c r="A45" s="179" t="s">
        <v>180</v>
      </c>
      <c r="B45" s="192">
        <v>40472</v>
      </c>
      <c r="C45" s="192">
        <v>45590</v>
      </c>
      <c r="D45" s="192">
        <v>45590</v>
      </c>
      <c r="E45" s="192">
        <v>43526</v>
      </c>
      <c r="F45" s="192">
        <v>45590</v>
      </c>
      <c r="G45" s="192">
        <v>43526</v>
      </c>
      <c r="H45" s="181">
        <v>95.472691379688527</v>
      </c>
      <c r="I45" s="181">
        <v>95.472691379688527</v>
      </c>
      <c r="J45" s="180">
        <v>-2064</v>
      </c>
    </row>
    <row r="46" spans="1:10" x14ac:dyDescent="0.2">
      <c r="A46" s="187" t="s">
        <v>181</v>
      </c>
      <c r="B46" s="194">
        <v>43526</v>
      </c>
      <c r="C46" s="194">
        <v>51127</v>
      </c>
      <c r="D46" s="194">
        <v>50903</v>
      </c>
      <c r="E46" s="194">
        <v>51904</v>
      </c>
      <c r="F46" s="194">
        <v>46196</v>
      </c>
      <c r="G46" s="194">
        <v>51548</v>
      </c>
      <c r="H46" s="184">
        <v>101.26711588707936</v>
      </c>
      <c r="I46" s="184">
        <v>111.58541865096545</v>
      </c>
      <c r="J46" s="183">
        <v>5352</v>
      </c>
    </row>
    <row r="48" spans="1:10" x14ac:dyDescent="0.2">
      <c r="A48" s="195" t="s">
        <v>199</v>
      </c>
    </row>
    <row r="49" spans="1:5" x14ac:dyDescent="0.2">
      <c r="A49" s="28" t="s">
        <v>200</v>
      </c>
      <c r="C49" s="12"/>
      <c r="D49" s="12"/>
      <c r="E49" s="12"/>
    </row>
  </sheetData>
  <phoneticPr fontId="16" type="noConversion"/>
  <pageMargins left="0.74803149606299213" right="0.39370078740157483" top="0.43307086614173229" bottom="0.51181102362204722" header="0.51181102362204722" footer="0.51181102362204722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7"/>
  <sheetViews>
    <sheetView showGridLines="0" zoomScale="85" zoomScaleNormal="85" workbookViewId="0">
      <selection activeCell="A30" sqref="A30"/>
    </sheetView>
  </sheetViews>
  <sheetFormatPr defaultRowHeight="15" customHeight="1" x14ac:dyDescent="0.2"/>
  <cols>
    <col min="1" max="1" width="16" style="560" customWidth="1"/>
    <col min="2" max="2" width="16.85546875" style="560" customWidth="1"/>
    <col min="3" max="3" width="17.5703125" style="560" bestFit="1" customWidth="1"/>
    <col min="4" max="4" width="60.7109375" style="560" customWidth="1"/>
    <col min="5" max="5" width="10" style="560" bestFit="1" customWidth="1"/>
    <col min="6" max="6" width="16.85546875" style="560" customWidth="1"/>
    <col min="7" max="7" width="15.85546875" style="560" customWidth="1"/>
    <col min="8" max="8" width="15.5703125" style="560" customWidth="1"/>
    <col min="9" max="9" width="13.28515625" style="560" customWidth="1"/>
    <col min="10" max="256" width="9.140625" style="560"/>
    <col min="257" max="257" width="16" style="560" customWidth="1"/>
    <col min="258" max="258" width="16.85546875" style="560" customWidth="1"/>
    <col min="259" max="259" width="17.5703125" style="560" bestFit="1" customWidth="1"/>
    <col min="260" max="260" width="60.7109375" style="560" customWidth="1"/>
    <col min="261" max="261" width="10" style="560" bestFit="1" customWidth="1"/>
    <col min="262" max="262" width="16.85546875" style="560" customWidth="1"/>
    <col min="263" max="263" width="15.85546875" style="560" customWidth="1"/>
    <col min="264" max="264" width="15.5703125" style="560" customWidth="1"/>
    <col min="265" max="265" width="13.28515625" style="560" customWidth="1"/>
    <col min="266" max="512" width="9.140625" style="560"/>
    <col min="513" max="513" width="16" style="560" customWidth="1"/>
    <col min="514" max="514" width="16.85546875" style="560" customWidth="1"/>
    <col min="515" max="515" width="17.5703125" style="560" bestFit="1" customWidth="1"/>
    <col min="516" max="516" width="60.7109375" style="560" customWidth="1"/>
    <col min="517" max="517" width="10" style="560" bestFit="1" customWidth="1"/>
    <col min="518" max="518" width="16.85546875" style="560" customWidth="1"/>
    <col min="519" max="519" width="15.85546875" style="560" customWidth="1"/>
    <col min="520" max="520" width="15.5703125" style="560" customWidth="1"/>
    <col min="521" max="521" width="13.28515625" style="560" customWidth="1"/>
    <col min="522" max="768" width="9.140625" style="560"/>
    <col min="769" max="769" width="16" style="560" customWidth="1"/>
    <col min="770" max="770" width="16.85546875" style="560" customWidth="1"/>
    <col min="771" max="771" width="17.5703125" style="560" bestFit="1" customWidth="1"/>
    <col min="772" max="772" width="60.7109375" style="560" customWidth="1"/>
    <col min="773" max="773" width="10" style="560" bestFit="1" customWidth="1"/>
    <col min="774" max="774" width="16.85546875" style="560" customWidth="1"/>
    <col min="775" max="775" width="15.85546875" style="560" customWidth="1"/>
    <col min="776" max="776" width="15.5703125" style="560" customWidth="1"/>
    <col min="777" max="777" width="13.28515625" style="560" customWidth="1"/>
    <col min="778" max="1024" width="9.140625" style="560"/>
    <col min="1025" max="1025" width="16" style="560" customWidth="1"/>
    <col min="1026" max="1026" width="16.85546875" style="560" customWidth="1"/>
    <col min="1027" max="1027" width="17.5703125" style="560" bestFit="1" customWidth="1"/>
    <col min="1028" max="1028" width="60.7109375" style="560" customWidth="1"/>
    <col min="1029" max="1029" width="10" style="560" bestFit="1" customWidth="1"/>
    <col min="1030" max="1030" width="16.85546875" style="560" customWidth="1"/>
    <col min="1031" max="1031" width="15.85546875" style="560" customWidth="1"/>
    <col min="1032" max="1032" width="15.5703125" style="560" customWidth="1"/>
    <col min="1033" max="1033" width="13.28515625" style="560" customWidth="1"/>
    <col min="1034" max="1280" width="9.140625" style="560"/>
    <col min="1281" max="1281" width="16" style="560" customWidth="1"/>
    <col min="1282" max="1282" width="16.85546875" style="560" customWidth="1"/>
    <col min="1283" max="1283" width="17.5703125" style="560" bestFit="1" customWidth="1"/>
    <col min="1284" max="1284" width="60.7109375" style="560" customWidth="1"/>
    <col min="1285" max="1285" width="10" style="560" bestFit="1" customWidth="1"/>
    <col min="1286" max="1286" width="16.85546875" style="560" customWidth="1"/>
    <col min="1287" max="1287" width="15.85546875" style="560" customWidth="1"/>
    <col min="1288" max="1288" width="15.5703125" style="560" customWidth="1"/>
    <col min="1289" max="1289" width="13.28515625" style="560" customWidth="1"/>
    <col min="1290" max="1536" width="9.140625" style="560"/>
    <col min="1537" max="1537" width="16" style="560" customWidth="1"/>
    <col min="1538" max="1538" width="16.85546875" style="560" customWidth="1"/>
    <col min="1539" max="1539" width="17.5703125" style="560" bestFit="1" customWidth="1"/>
    <col min="1540" max="1540" width="60.7109375" style="560" customWidth="1"/>
    <col min="1541" max="1541" width="10" style="560" bestFit="1" customWidth="1"/>
    <col min="1542" max="1542" width="16.85546875" style="560" customWidth="1"/>
    <col min="1543" max="1543" width="15.85546875" style="560" customWidth="1"/>
    <col min="1544" max="1544" width="15.5703125" style="560" customWidth="1"/>
    <col min="1545" max="1545" width="13.28515625" style="560" customWidth="1"/>
    <col min="1546" max="1792" width="9.140625" style="560"/>
    <col min="1793" max="1793" width="16" style="560" customWidth="1"/>
    <col min="1794" max="1794" width="16.85546875" style="560" customWidth="1"/>
    <col min="1795" max="1795" width="17.5703125" style="560" bestFit="1" customWidth="1"/>
    <col min="1796" max="1796" width="60.7109375" style="560" customWidth="1"/>
    <col min="1797" max="1797" width="10" style="560" bestFit="1" customWidth="1"/>
    <col min="1798" max="1798" width="16.85546875" style="560" customWidth="1"/>
    <col min="1799" max="1799" width="15.85546875" style="560" customWidth="1"/>
    <col min="1800" max="1800" width="15.5703125" style="560" customWidth="1"/>
    <col min="1801" max="1801" width="13.28515625" style="560" customWidth="1"/>
    <col min="1802" max="2048" width="9.140625" style="560"/>
    <col min="2049" max="2049" width="16" style="560" customWidth="1"/>
    <col min="2050" max="2050" width="16.85546875" style="560" customWidth="1"/>
    <col min="2051" max="2051" width="17.5703125" style="560" bestFit="1" customWidth="1"/>
    <col min="2052" max="2052" width="60.7109375" style="560" customWidth="1"/>
    <col min="2053" max="2053" width="10" style="560" bestFit="1" customWidth="1"/>
    <col min="2054" max="2054" width="16.85546875" style="560" customWidth="1"/>
    <col min="2055" max="2055" width="15.85546875" style="560" customWidth="1"/>
    <col min="2056" max="2056" width="15.5703125" style="560" customWidth="1"/>
    <col min="2057" max="2057" width="13.28515625" style="560" customWidth="1"/>
    <col min="2058" max="2304" width="9.140625" style="560"/>
    <col min="2305" max="2305" width="16" style="560" customWidth="1"/>
    <col min="2306" max="2306" width="16.85546875" style="560" customWidth="1"/>
    <col min="2307" max="2307" width="17.5703125" style="560" bestFit="1" customWidth="1"/>
    <col min="2308" max="2308" width="60.7109375" style="560" customWidth="1"/>
    <col min="2309" max="2309" width="10" style="560" bestFit="1" customWidth="1"/>
    <col min="2310" max="2310" width="16.85546875" style="560" customWidth="1"/>
    <col min="2311" max="2311" width="15.85546875" style="560" customWidth="1"/>
    <col min="2312" max="2312" width="15.5703125" style="560" customWidth="1"/>
    <col min="2313" max="2313" width="13.28515625" style="560" customWidth="1"/>
    <col min="2314" max="2560" width="9.140625" style="560"/>
    <col min="2561" max="2561" width="16" style="560" customWidth="1"/>
    <col min="2562" max="2562" width="16.85546875" style="560" customWidth="1"/>
    <col min="2563" max="2563" width="17.5703125" style="560" bestFit="1" customWidth="1"/>
    <col min="2564" max="2564" width="60.7109375" style="560" customWidth="1"/>
    <col min="2565" max="2565" width="10" style="560" bestFit="1" customWidth="1"/>
    <col min="2566" max="2566" width="16.85546875" style="560" customWidth="1"/>
    <col min="2567" max="2567" width="15.85546875" style="560" customWidth="1"/>
    <col min="2568" max="2568" width="15.5703125" style="560" customWidth="1"/>
    <col min="2569" max="2569" width="13.28515625" style="560" customWidth="1"/>
    <col min="2570" max="2816" width="9.140625" style="560"/>
    <col min="2817" max="2817" width="16" style="560" customWidth="1"/>
    <col min="2818" max="2818" width="16.85546875" style="560" customWidth="1"/>
    <col min="2819" max="2819" width="17.5703125" style="560" bestFit="1" customWidth="1"/>
    <col min="2820" max="2820" width="60.7109375" style="560" customWidth="1"/>
    <col min="2821" max="2821" width="10" style="560" bestFit="1" customWidth="1"/>
    <col min="2822" max="2822" width="16.85546875" style="560" customWidth="1"/>
    <col min="2823" max="2823" width="15.85546875" style="560" customWidth="1"/>
    <col min="2824" max="2824" width="15.5703125" style="560" customWidth="1"/>
    <col min="2825" max="2825" width="13.28515625" style="560" customWidth="1"/>
    <col min="2826" max="3072" width="9.140625" style="560"/>
    <col min="3073" max="3073" width="16" style="560" customWidth="1"/>
    <col min="3074" max="3074" width="16.85546875" style="560" customWidth="1"/>
    <col min="3075" max="3075" width="17.5703125" style="560" bestFit="1" customWidth="1"/>
    <col min="3076" max="3076" width="60.7109375" style="560" customWidth="1"/>
    <col min="3077" max="3077" width="10" style="560" bestFit="1" customWidth="1"/>
    <col min="3078" max="3078" width="16.85546875" style="560" customWidth="1"/>
    <col min="3079" max="3079" width="15.85546875" style="560" customWidth="1"/>
    <col min="3080" max="3080" width="15.5703125" style="560" customWidth="1"/>
    <col min="3081" max="3081" width="13.28515625" style="560" customWidth="1"/>
    <col min="3082" max="3328" width="9.140625" style="560"/>
    <col min="3329" max="3329" width="16" style="560" customWidth="1"/>
    <col min="3330" max="3330" width="16.85546875" style="560" customWidth="1"/>
    <col min="3331" max="3331" width="17.5703125" style="560" bestFit="1" customWidth="1"/>
    <col min="3332" max="3332" width="60.7109375" style="560" customWidth="1"/>
    <col min="3333" max="3333" width="10" style="560" bestFit="1" customWidth="1"/>
    <col min="3334" max="3334" width="16.85546875" style="560" customWidth="1"/>
    <col min="3335" max="3335" width="15.85546875" style="560" customWidth="1"/>
    <col min="3336" max="3336" width="15.5703125" style="560" customWidth="1"/>
    <col min="3337" max="3337" width="13.28515625" style="560" customWidth="1"/>
    <col min="3338" max="3584" width="9.140625" style="560"/>
    <col min="3585" max="3585" width="16" style="560" customWidth="1"/>
    <col min="3586" max="3586" width="16.85546875" style="560" customWidth="1"/>
    <col min="3587" max="3587" width="17.5703125" style="560" bestFit="1" customWidth="1"/>
    <col min="3588" max="3588" width="60.7109375" style="560" customWidth="1"/>
    <col min="3589" max="3589" width="10" style="560" bestFit="1" customWidth="1"/>
    <col min="3590" max="3590" width="16.85546875" style="560" customWidth="1"/>
    <col min="3591" max="3591" width="15.85546875" style="560" customWidth="1"/>
    <col min="3592" max="3592" width="15.5703125" style="560" customWidth="1"/>
    <col min="3593" max="3593" width="13.28515625" style="560" customWidth="1"/>
    <col min="3594" max="3840" width="9.140625" style="560"/>
    <col min="3841" max="3841" width="16" style="560" customWidth="1"/>
    <col min="3842" max="3842" width="16.85546875" style="560" customWidth="1"/>
    <col min="3843" max="3843" width="17.5703125" style="560" bestFit="1" customWidth="1"/>
    <col min="3844" max="3844" width="60.7109375" style="560" customWidth="1"/>
    <col min="3845" max="3845" width="10" style="560" bestFit="1" customWidth="1"/>
    <col min="3846" max="3846" width="16.85546875" style="560" customWidth="1"/>
    <col min="3847" max="3847" width="15.85546875" style="560" customWidth="1"/>
    <col min="3848" max="3848" width="15.5703125" style="560" customWidth="1"/>
    <col min="3849" max="3849" width="13.28515625" style="560" customWidth="1"/>
    <col min="3850" max="4096" width="9.140625" style="560"/>
    <col min="4097" max="4097" width="16" style="560" customWidth="1"/>
    <col min="4098" max="4098" width="16.85546875" style="560" customWidth="1"/>
    <col min="4099" max="4099" width="17.5703125" style="560" bestFit="1" customWidth="1"/>
    <col min="4100" max="4100" width="60.7109375" style="560" customWidth="1"/>
    <col min="4101" max="4101" width="10" style="560" bestFit="1" customWidth="1"/>
    <col min="4102" max="4102" width="16.85546875" style="560" customWidth="1"/>
    <col min="4103" max="4103" width="15.85546875" style="560" customWidth="1"/>
    <col min="4104" max="4104" width="15.5703125" style="560" customWidth="1"/>
    <col min="4105" max="4105" width="13.28515625" style="560" customWidth="1"/>
    <col min="4106" max="4352" width="9.140625" style="560"/>
    <col min="4353" max="4353" width="16" style="560" customWidth="1"/>
    <col min="4354" max="4354" width="16.85546875" style="560" customWidth="1"/>
    <col min="4355" max="4355" width="17.5703125" style="560" bestFit="1" customWidth="1"/>
    <col min="4356" max="4356" width="60.7109375" style="560" customWidth="1"/>
    <col min="4357" max="4357" width="10" style="560" bestFit="1" customWidth="1"/>
    <col min="4358" max="4358" width="16.85546875" style="560" customWidth="1"/>
    <col min="4359" max="4359" width="15.85546875" style="560" customWidth="1"/>
    <col min="4360" max="4360" width="15.5703125" style="560" customWidth="1"/>
    <col min="4361" max="4361" width="13.28515625" style="560" customWidth="1"/>
    <col min="4362" max="4608" width="9.140625" style="560"/>
    <col min="4609" max="4609" width="16" style="560" customWidth="1"/>
    <col min="4610" max="4610" width="16.85546875" style="560" customWidth="1"/>
    <col min="4611" max="4611" width="17.5703125" style="560" bestFit="1" customWidth="1"/>
    <col min="4612" max="4612" width="60.7109375" style="560" customWidth="1"/>
    <col min="4613" max="4613" width="10" style="560" bestFit="1" customWidth="1"/>
    <col min="4614" max="4614" width="16.85546875" style="560" customWidth="1"/>
    <col min="4615" max="4615" width="15.85546875" style="560" customWidth="1"/>
    <col min="4616" max="4616" width="15.5703125" style="560" customWidth="1"/>
    <col min="4617" max="4617" width="13.28515625" style="560" customWidth="1"/>
    <col min="4618" max="4864" width="9.140625" style="560"/>
    <col min="4865" max="4865" width="16" style="560" customWidth="1"/>
    <col min="4866" max="4866" width="16.85546875" style="560" customWidth="1"/>
    <col min="4867" max="4867" width="17.5703125" style="560" bestFit="1" customWidth="1"/>
    <col min="4868" max="4868" width="60.7109375" style="560" customWidth="1"/>
    <col min="4869" max="4869" width="10" style="560" bestFit="1" customWidth="1"/>
    <col min="4870" max="4870" width="16.85546875" style="560" customWidth="1"/>
    <col min="4871" max="4871" width="15.85546875" style="560" customWidth="1"/>
    <col min="4872" max="4872" width="15.5703125" style="560" customWidth="1"/>
    <col min="4873" max="4873" width="13.28515625" style="560" customWidth="1"/>
    <col min="4874" max="5120" width="9.140625" style="560"/>
    <col min="5121" max="5121" width="16" style="560" customWidth="1"/>
    <col min="5122" max="5122" width="16.85546875" style="560" customWidth="1"/>
    <col min="5123" max="5123" width="17.5703125" style="560" bestFit="1" customWidth="1"/>
    <col min="5124" max="5124" width="60.7109375" style="560" customWidth="1"/>
    <col min="5125" max="5125" width="10" style="560" bestFit="1" customWidth="1"/>
    <col min="5126" max="5126" width="16.85546875" style="560" customWidth="1"/>
    <col min="5127" max="5127" width="15.85546875" style="560" customWidth="1"/>
    <col min="5128" max="5128" width="15.5703125" style="560" customWidth="1"/>
    <col min="5129" max="5129" width="13.28515625" style="560" customWidth="1"/>
    <col min="5130" max="5376" width="9.140625" style="560"/>
    <col min="5377" max="5377" width="16" style="560" customWidth="1"/>
    <col min="5378" max="5378" width="16.85546875" style="560" customWidth="1"/>
    <col min="5379" max="5379" width="17.5703125" style="560" bestFit="1" customWidth="1"/>
    <col min="5380" max="5380" width="60.7109375" style="560" customWidth="1"/>
    <col min="5381" max="5381" width="10" style="560" bestFit="1" customWidth="1"/>
    <col min="5382" max="5382" width="16.85546875" style="560" customWidth="1"/>
    <col min="5383" max="5383" width="15.85546875" style="560" customWidth="1"/>
    <col min="5384" max="5384" width="15.5703125" style="560" customWidth="1"/>
    <col min="5385" max="5385" width="13.28515625" style="560" customWidth="1"/>
    <col min="5386" max="5632" width="9.140625" style="560"/>
    <col min="5633" max="5633" width="16" style="560" customWidth="1"/>
    <col min="5634" max="5634" width="16.85546875" style="560" customWidth="1"/>
    <col min="5635" max="5635" width="17.5703125" style="560" bestFit="1" customWidth="1"/>
    <col min="5636" max="5636" width="60.7109375" style="560" customWidth="1"/>
    <col min="5637" max="5637" width="10" style="560" bestFit="1" customWidth="1"/>
    <col min="5638" max="5638" width="16.85546875" style="560" customWidth="1"/>
    <col min="5639" max="5639" width="15.85546875" style="560" customWidth="1"/>
    <col min="5640" max="5640" width="15.5703125" style="560" customWidth="1"/>
    <col min="5641" max="5641" width="13.28515625" style="560" customWidth="1"/>
    <col min="5642" max="5888" width="9.140625" style="560"/>
    <col min="5889" max="5889" width="16" style="560" customWidth="1"/>
    <col min="5890" max="5890" width="16.85546875" style="560" customWidth="1"/>
    <col min="5891" max="5891" width="17.5703125" style="560" bestFit="1" customWidth="1"/>
    <col min="5892" max="5892" width="60.7109375" style="560" customWidth="1"/>
    <col min="5893" max="5893" width="10" style="560" bestFit="1" customWidth="1"/>
    <col min="5894" max="5894" width="16.85546875" style="560" customWidth="1"/>
    <col min="5895" max="5895" width="15.85546875" style="560" customWidth="1"/>
    <col min="5896" max="5896" width="15.5703125" style="560" customWidth="1"/>
    <col min="5897" max="5897" width="13.28515625" style="560" customWidth="1"/>
    <col min="5898" max="6144" width="9.140625" style="560"/>
    <col min="6145" max="6145" width="16" style="560" customWidth="1"/>
    <col min="6146" max="6146" width="16.85546875" style="560" customWidth="1"/>
    <col min="6147" max="6147" width="17.5703125" style="560" bestFit="1" customWidth="1"/>
    <col min="6148" max="6148" width="60.7109375" style="560" customWidth="1"/>
    <col min="6149" max="6149" width="10" style="560" bestFit="1" customWidth="1"/>
    <col min="6150" max="6150" width="16.85546875" style="560" customWidth="1"/>
    <col min="6151" max="6151" width="15.85546875" style="560" customWidth="1"/>
    <col min="6152" max="6152" width="15.5703125" style="560" customWidth="1"/>
    <col min="6153" max="6153" width="13.28515625" style="560" customWidth="1"/>
    <col min="6154" max="6400" width="9.140625" style="560"/>
    <col min="6401" max="6401" width="16" style="560" customWidth="1"/>
    <col min="6402" max="6402" width="16.85546875" style="560" customWidth="1"/>
    <col min="6403" max="6403" width="17.5703125" style="560" bestFit="1" customWidth="1"/>
    <col min="6404" max="6404" width="60.7109375" style="560" customWidth="1"/>
    <col min="6405" max="6405" width="10" style="560" bestFit="1" customWidth="1"/>
    <col min="6406" max="6406" width="16.85546875" style="560" customWidth="1"/>
    <col min="6407" max="6407" width="15.85546875" style="560" customWidth="1"/>
    <col min="6408" max="6408" width="15.5703125" style="560" customWidth="1"/>
    <col min="6409" max="6409" width="13.28515625" style="560" customWidth="1"/>
    <col min="6410" max="6656" width="9.140625" style="560"/>
    <col min="6657" max="6657" width="16" style="560" customWidth="1"/>
    <col min="6658" max="6658" width="16.85546875" style="560" customWidth="1"/>
    <col min="6659" max="6659" width="17.5703125" style="560" bestFit="1" customWidth="1"/>
    <col min="6660" max="6660" width="60.7109375" style="560" customWidth="1"/>
    <col min="6661" max="6661" width="10" style="560" bestFit="1" customWidth="1"/>
    <col min="6662" max="6662" width="16.85546875" style="560" customWidth="1"/>
    <col min="6663" max="6663" width="15.85546875" style="560" customWidth="1"/>
    <col min="6664" max="6664" width="15.5703125" style="560" customWidth="1"/>
    <col min="6665" max="6665" width="13.28515625" style="560" customWidth="1"/>
    <col min="6666" max="6912" width="9.140625" style="560"/>
    <col min="6913" max="6913" width="16" style="560" customWidth="1"/>
    <col min="6914" max="6914" width="16.85546875" style="560" customWidth="1"/>
    <col min="6915" max="6915" width="17.5703125" style="560" bestFit="1" customWidth="1"/>
    <col min="6916" max="6916" width="60.7109375" style="560" customWidth="1"/>
    <col min="6917" max="6917" width="10" style="560" bestFit="1" customWidth="1"/>
    <col min="6918" max="6918" width="16.85546875" style="560" customWidth="1"/>
    <col min="6919" max="6919" width="15.85546875" style="560" customWidth="1"/>
    <col min="6920" max="6920" width="15.5703125" style="560" customWidth="1"/>
    <col min="6921" max="6921" width="13.28515625" style="560" customWidth="1"/>
    <col min="6922" max="7168" width="9.140625" style="560"/>
    <col min="7169" max="7169" width="16" style="560" customWidth="1"/>
    <col min="7170" max="7170" width="16.85546875" style="560" customWidth="1"/>
    <col min="7171" max="7171" width="17.5703125" style="560" bestFit="1" customWidth="1"/>
    <col min="7172" max="7172" width="60.7109375" style="560" customWidth="1"/>
    <col min="7173" max="7173" width="10" style="560" bestFit="1" customWidth="1"/>
    <col min="7174" max="7174" width="16.85546875" style="560" customWidth="1"/>
    <col min="7175" max="7175" width="15.85546875" style="560" customWidth="1"/>
    <col min="7176" max="7176" width="15.5703125" style="560" customWidth="1"/>
    <col min="7177" max="7177" width="13.28515625" style="560" customWidth="1"/>
    <col min="7178" max="7424" width="9.140625" style="560"/>
    <col min="7425" max="7425" width="16" style="560" customWidth="1"/>
    <col min="7426" max="7426" width="16.85546875" style="560" customWidth="1"/>
    <col min="7427" max="7427" width="17.5703125" style="560" bestFit="1" customWidth="1"/>
    <col min="7428" max="7428" width="60.7109375" style="560" customWidth="1"/>
    <col min="7429" max="7429" width="10" style="560" bestFit="1" customWidth="1"/>
    <col min="7430" max="7430" width="16.85546875" style="560" customWidth="1"/>
    <col min="7431" max="7431" width="15.85546875" style="560" customWidth="1"/>
    <col min="7432" max="7432" width="15.5703125" style="560" customWidth="1"/>
    <col min="7433" max="7433" width="13.28515625" style="560" customWidth="1"/>
    <col min="7434" max="7680" width="9.140625" style="560"/>
    <col min="7681" max="7681" width="16" style="560" customWidth="1"/>
    <col min="7682" max="7682" width="16.85546875" style="560" customWidth="1"/>
    <col min="7683" max="7683" width="17.5703125" style="560" bestFit="1" customWidth="1"/>
    <col min="7684" max="7684" width="60.7109375" style="560" customWidth="1"/>
    <col min="7685" max="7685" width="10" style="560" bestFit="1" customWidth="1"/>
    <col min="7686" max="7686" width="16.85546875" style="560" customWidth="1"/>
    <col min="7687" max="7687" width="15.85546875" style="560" customWidth="1"/>
    <col min="7688" max="7688" width="15.5703125" style="560" customWidth="1"/>
    <col min="7689" max="7689" width="13.28515625" style="560" customWidth="1"/>
    <col min="7690" max="7936" width="9.140625" style="560"/>
    <col min="7937" max="7937" width="16" style="560" customWidth="1"/>
    <col min="7938" max="7938" width="16.85546875" style="560" customWidth="1"/>
    <col min="7939" max="7939" width="17.5703125" style="560" bestFit="1" customWidth="1"/>
    <col min="7940" max="7940" width="60.7109375" style="560" customWidth="1"/>
    <col min="7941" max="7941" width="10" style="560" bestFit="1" customWidth="1"/>
    <col min="7942" max="7942" width="16.85546875" style="560" customWidth="1"/>
    <col min="7943" max="7943" width="15.85546875" style="560" customWidth="1"/>
    <col min="7944" max="7944" width="15.5703125" style="560" customWidth="1"/>
    <col min="7945" max="7945" width="13.28515625" style="560" customWidth="1"/>
    <col min="7946" max="8192" width="9.140625" style="560"/>
    <col min="8193" max="8193" width="16" style="560" customWidth="1"/>
    <col min="8194" max="8194" width="16.85546875" style="560" customWidth="1"/>
    <col min="8195" max="8195" width="17.5703125" style="560" bestFit="1" customWidth="1"/>
    <col min="8196" max="8196" width="60.7109375" style="560" customWidth="1"/>
    <col min="8197" max="8197" width="10" style="560" bestFit="1" customWidth="1"/>
    <col min="8198" max="8198" width="16.85546875" style="560" customWidth="1"/>
    <col min="8199" max="8199" width="15.85546875" style="560" customWidth="1"/>
    <col min="8200" max="8200" width="15.5703125" style="560" customWidth="1"/>
    <col min="8201" max="8201" width="13.28515625" style="560" customWidth="1"/>
    <col min="8202" max="8448" width="9.140625" style="560"/>
    <col min="8449" max="8449" width="16" style="560" customWidth="1"/>
    <col min="8450" max="8450" width="16.85546875" style="560" customWidth="1"/>
    <col min="8451" max="8451" width="17.5703125" style="560" bestFit="1" customWidth="1"/>
    <col min="8452" max="8452" width="60.7109375" style="560" customWidth="1"/>
    <col min="8453" max="8453" width="10" style="560" bestFit="1" customWidth="1"/>
    <col min="8454" max="8454" width="16.85546875" style="560" customWidth="1"/>
    <col min="8455" max="8455" width="15.85546875" style="560" customWidth="1"/>
    <col min="8456" max="8456" width="15.5703125" style="560" customWidth="1"/>
    <col min="8457" max="8457" width="13.28515625" style="560" customWidth="1"/>
    <col min="8458" max="8704" width="9.140625" style="560"/>
    <col min="8705" max="8705" width="16" style="560" customWidth="1"/>
    <col min="8706" max="8706" width="16.85546875" style="560" customWidth="1"/>
    <col min="8707" max="8707" width="17.5703125" style="560" bestFit="1" customWidth="1"/>
    <col min="8708" max="8708" width="60.7109375" style="560" customWidth="1"/>
    <col min="8709" max="8709" width="10" style="560" bestFit="1" customWidth="1"/>
    <col min="8710" max="8710" width="16.85546875" style="560" customWidth="1"/>
    <col min="8711" max="8711" width="15.85546875" style="560" customWidth="1"/>
    <col min="8712" max="8712" width="15.5703125" style="560" customWidth="1"/>
    <col min="8713" max="8713" width="13.28515625" style="560" customWidth="1"/>
    <col min="8714" max="8960" width="9.140625" style="560"/>
    <col min="8961" max="8961" width="16" style="560" customWidth="1"/>
    <col min="8962" max="8962" width="16.85546875" style="560" customWidth="1"/>
    <col min="8963" max="8963" width="17.5703125" style="560" bestFit="1" customWidth="1"/>
    <col min="8964" max="8964" width="60.7109375" style="560" customWidth="1"/>
    <col min="8965" max="8965" width="10" style="560" bestFit="1" customWidth="1"/>
    <col min="8966" max="8966" width="16.85546875" style="560" customWidth="1"/>
    <col min="8967" max="8967" width="15.85546875" style="560" customWidth="1"/>
    <col min="8968" max="8968" width="15.5703125" style="560" customWidth="1"/>
    <col min="8969" max="8969" width="13.28515625" style="560" customWidth="1"/>
    <col min="8970" max="9216" width="9.140625" style="560"/>
    <col min="9217" max="9217" width="16" style="560" customWidth="1"/>
    <col min="9218" max="9218" width="16.85546875" style="560" customWidth="1"/>
    <col min="9219" max="9219" width="17.5703125" style="560" bestFit="1" customWidth="1"/>
    <col min="9220" max="9220" width="60.7109375" style="560" customWidth="1"/>
    <col min="9221" max="9221" width="10" style="560" bestFit="1" customWidth="1"/>
    <col min="9222" max="9222" width="16.85546875" style="560" customWidth="1"/>
    <col min="9223" max="9223" width="15.85546875" style="560" customWidth="1"/>
    <col min="9224" max="9224" width="15.5703125" style="560" customWidth="1"/>
    <col min="9225" max="9225" width="13.28515625" style="560" customWidth="1"/>
    <col min="9226" max="9472" width="9.140625" style="560"/>
    <col min="9473" max="9473" width="16" style="560" customWidth="1"/>
    <col min="9474" max="9474" width="16.85546875" style="560" customWidth="1"/>
    <col min="9475" max="9475" width="17.5703125" style="560" bestFit="1" customWidth="1"/>
    <col min="9476" max="9476" width="60.7109375" style="560" customWidth="1"/>
    <col min="9477" max="9477" width="10" style="560" bestFit="1" customWidth="1"/>
    <col min="9478" max="9478" width="16.85546875" style="560" customWidth="1"/>
    <col min="9479" max="9479" width="15.85546875" style="560" customWidth="1"/>
    <col min="9480" max="9480" width="15.5703125" style="560" customWidth="1"/>
    <col min="9481" max="9481" width="13.28515625" style="560" customWidth="1"/>
    <col min="9482" max="9728" width="9.140625" style="560"/>
    <col min="9729" max="9729" width="16" style="560" customWidth="1"/>
    <col min="9730" max="9730" width="16.85546875" style="560" customWidth="1"/>
    <col min="9731" max="9731" width="17.5703125" style="560" bestFit="1" customWidth="1"/>
    <col min="9732" max="9732" width="60.7109375" style="560" customWidth="1"/>
    <col min="9733" max="9733" width="10" style="560" bestFit="1" customWidth="1"/>
    <col min="9734" max="9734" width="16.85546875" style="560" customWidth="1"/>
    <col min="9735" max="9735" width="15.85546875" style="560" customWidth="1"/>
    <col min="9736" max="9736" width="15.5703125" style="560" customWidth="1"/>
    <col min="9737" max="9737" width="13.28515625" style="560" customWidth="1"/>
    <col min="9738" max="9984" width="9.140625" style="560"/>
    <col min="9985" max="9985" width="16" style="560" customWidth="1"/>
    <col min="9986" max="9986" width="16.85546875" style="560" customWidth="1"/>
    <col min="9987" max="9987" width="17.5703125" style="560" bestFit="1" customWidth="1"/>
    <col min="9988" max="9988" width="60.7109375" style="560" customWidth="1"/>
    <col min="9989" max="9989" width="10" style="560" bestFit="1" customWidth="1"/>
    <col min="9990" max="9990" width="16.85546875" style="560" customWidth="1"/>
    <col min="9991" max="9991" width="15.85546875" style="560" customWidth="1"/>
    <col min="9992" max="9992" width="15.5703125" style="560" customWidth="1"/>
    <col min="9993" max="9993" width="13.28515625" style="560" customWidth="1"/>
    <col min="9994" max="10240" width="9.140625" style="560"/>
    <col min="10241" max="10241" width="16" style="560" customWidth="1"/>
    <col min="10242" max="10242" width="16.85546875" style="560" customWidth="1"/>
    <col min="10243" max="10243" width="17.5703125" style="560" bestFit="1" customWidth="1"/>
    <col min="10244" max="10244" width="60.7109375" style="560" customWidth="1"/>
    <col min="10245" max="10245" width="10" style="560" bestFit="1" customWidth="1"/>
    <col min="10246" max="10246" width="16.85546875" style="560" customWidth="1"/>
    <col min="10247" max="10247" width="15.85546875" style="560" customWidth="1"/>
    <col min="10248" max="10248" width="15.5703125" style="560" customWidth="1"/>
    <col min="10249" max="10249" width="13.28515625" style="560" customWidth="1"/>
    <col min="10250" max="10496" width="9.140625" style="560"/>
    <col min="10497" max="10497" width="16" style="560" customWidth="1"/>
    <col min="10498" max="10498" width="16.85546875" style="560" customWidth="1"/>
    <col min="10499" max="10499" width="17.5703125" style="560" bestFit="1" customWidth="1"/>
    <col min="10500" max="10500" width="60.7109375" style="560" customWidth="1"/>
    <col min="10501" max="10501" width="10" style="560" bestFit="1" customWidth="1"/>
    <col min="10502" max="10502" width="16.85546875" style="560" customWidth="1"/>
    <col min="10503" max="10503" width="15.85546875" style="560" customWidth="1"/>
    <col min="10504" max="10504" width="15.5703125" style="560" customWidth="1"/>
    <col min="10505" max="10505" width="13.28515625" style="560" customWidth="1"/>
    <col min="10506" max="10752" width="9.140625" style="560"/>
    <col min="10753" max="10753" width="16" style="560" customWidth="1"/>
    <col min="10754" max="10754" width="16.85546875" style="560" customWidth="1"/>
    <col min="10755" max="10755" width="17.5703125" style="560" bestFit="1" customWidth="1"/>
    <col min="10756" max="10756" width="60.7109375" style="560" customWidth="1"/>
    <col min="10757" max="10757" width="10" style="560" bestFit="1" customWidth="1"/>
    <col min="10758" max="10758" width="16.85546875" style="560" customWidth="1"/>
    <col min="10759" max="10759" width="15.85546875" style="560" customWidth="1"/>
    <col min="10760" max="10760" width="15.5703125" style="560" customWidth="1"/>
    <col min="10761" max="10761" width="13.28515625" style="560" customWidth="1"/>
    <col min="10762" max="11008" width="9.140625" style="560"/>
    <col min="11009" max="11009" width="16" style="560" customWidth="1"/>
    <col min="11010" max="11010" width="16.85546875" style="560" customWidth="1"/>
    <col min="11011" max="11011" width="17.5703125" style="560" bestFit="1" customWidth="1"/>
    <col min="11012" max="11012" width="60.7109375" style="560" customWidth="1"/>
    <col min="11013" max="11013" width="10" style="560" bestFit="1" customWidth="1"/>
    <col min="11014" max="11014" width="16.85546875" style="560" customWidth="1"/>
    <col min="11015" max="11015" width="15.85546875" style="560" customWidth="1"/>
    <col min="11016" max="11016" width="15.5703125" style="560" customWidth="1"/>
    <col min="11017" max="11017" width="13.28515625" style="560" customWidth="1"/>
    <col min="11018" max="11264" width="9.140625" style="560"/>
    <col min="11265" max="11265" width="16" style="560" customWidth="1"/>
    <col min="11266" max="11266" width="16.85546875" style="560" customWidth="1"/>
    <col min="11267" max="11267" width="17.5703125" style="560" bestFit="1" customWidth="1"/>
    <col min="11268" max="11268" width="60.7109375" style="560" customWidth="1"/>
    <col min="11269" max="11269" width="10" style="560" bestFit="1" customWidth="1"/>
    <col min="11270" max="11270" width="16.85546875" style="560" customWidth="1"/>
    <col min="11271" max="11271" width="15.85546875" style="560" customWidth="1"/>
    <col min="11272" max="11272" width="15.5703125" style="560" customWidth="1"/>
    <col min="11273" max="11273" width="13.28515625" style="560" customWidth="1"/>
    <col min="11274" max="11520" width="9.140625" style="560"/>
    <col min="11521" max="11521" width="16" style="560" customWidth="1"/>
    <col min="11522" max="11522" width="16.85546875" style="560" customWidth="1"/>
    <col min="11523" max="11523" width="17.5703125" style="560" bestFit="1" customWidth="1"/>
    <col min="11524" max="11524" width="60.7109375" style="560" customWidth="1"/>
    <col min="11525" max="11525" width="10" style="560" bestFit="1" customWidth="1"/>
    <col min="11526" max="11526" width="16.85546875" style="560" customWidth="1"/>
    <col min="11527" max="11527" width="15.85546875" style="560" customWidth="1"/>
    <col min="11528" max="11528" width="15.5703125" style="560" customWidth="1"/>
    <col min="11529" max="11529" width="13.28515625" style="560" customWidth="1"/>
    <col min="11530" max="11776" width="9.140625" style="560"/>
    <col min="11777" max="11777" width="16" style="560" customWidth="1"/>
    <col min="11778" max="11778" width="16.85546875" style="560" customWidth="1"/>
    <col min="11779" max="11779" width="17.5703125" style="560" bestFit="1" customWidth="1"/>
    <col min="11780" max="11780" width="60.7109375" style="560" customWidth="1"/>
    <col min="11781" max="11781" width="10" style="560" bestFit="1" customWidth="1"/>
    <col min="11782" max="11782" width="16.85546875" style="560" customWidth="1"/>
    <col min="11783" max="11783" width="15.85546875" style="560" customWidth="1"/>
    <col min="11784" max="11784" width="15.5703125" style="560" customWidth="1"/>
    <col min="11785" max="11785" width="13.28515625" style="560" customWidth="1"/>
    <col min="11786" max="12032" width="9.140625" style="560"/>
    <col min="12033" max="12033" width="16" style="560" customWidth="1"/>
    <col min="12034" max="12034" width="16.85546875" style="560" customWidth="1"/>
    <col min="12035" max="12035" width="17.5703125" style="560" bestFit="1" customWidth="1"/>
    <col min="12036" max="12036" width="60.7109375" style="560" customWidth="1"/>
    <col min="12037" max="12037" width="10" style="560" bestFit="1" customWidth="1"/>
    <col min="12038" max="12038" width="16.85546875" style="560" customWidth="1"/>
    <col min="12039" max="12039" width="15.85546875" style="560" customWidth="1"/>
    <col min="12040" max="12040" width="15.5703125" style="560" customWidth="1"/>
    <col min="12041" max="12041" width="13.28515625" style="560" customWidth="1"/>
    <col min="12042" max="12288" width="9.140625" style="560"/>
    <col min="12289" max="12289" width="16" style="560" customWidth="1"/>
    <col min="12290" max="12290" width="16.85546875" style="560" customWidth="1"/>
    <col min="12291" max="12291" width="17.5703125" style="560" bestFit="1" customWidth="1"/>
    <col min="12292" max="12292" width="60.7109375" style="560" customWidth="1"/>
    <col min="12293" max="12293" width="10" style="560" bestFit="1" customWidth="1"/>
    <col min="12294" max="12294" width="16.85546875" style="560" customWidth="1"/>
    <col min="12295" max="12295" width="15.85546875" style="560" customWidth="1"/>
    <col min="12296" max="12296" width="15.5703125" style="560" customWidth="1"/>
    <col min="12297" max="12297" width="13.28515625" style="560" customWidth="1"/>
    <col min="12298" max="12544" width="9.140625" style="560"/>
    <col min="12545" max="12545" width="16" style="560" customWidth="1"/>
    <col min="12546" max="12546" width="16.85546875" style="560" customWidth="1"/>
    <col min="12547" max="12547" width="17.5703125" style="560" bestFit="1" customWidth="1"/>
    <col min="12548" max="12548" width="60.7109375" style="560" customWidth="1"/>
    <col min="12549" max="12549" width="10" style="560" bestFit="1" customWidth="1"/>
    <col min="12550" max="12550" width="16.85546875" style="560" customWidth="1"/>
    <col min="12551" max="12551" width="15.85546875" style="560" customWidth="1"/>
    <col min="12552" max="12552" width="15.5703125" style="560" customWidth="1"/>
    <col min="12553" max="12553" width="13.28515625" style="560" customWidth="1"/>
    <col min="12554" max="12800" width="9.140625" style="560"/>
    <col min="12801" max="12801" width="16" style="560" customWidth="1"/>
    <col min="12802" max="12802" width="16.85546875" style="560" customWidth="1"/>
    <col min="12803" max="12803" width="17.5703125" style="560" bestFit="1" customWidth="1"/>
    <col min="12804" max="12804" width="60.7109375" style="560" customWidth="1"/>
    <col min="12805" max="12805" width="10" style="560" bestFit="1" customWidth="1"/>
    <col min="12806" max="12806" width="16.85546875" style="560" customWidth="1"/>
    <col min="12807" max="12807" width="15.85546875" style="560" customWidth="1"/>
    <col min="12808" max="12808" width="15.5703125" style="560" customWidth="1"/>
    <col min="12809" max="12809" width="13.28515625" style="560" customWidth="1"/>
    <col min="12810" max="13056" width="9.140625" style="560"/>
    <col min="13057" max="13057" width="16" style="560" customWidth="1"/>
    <col min="13058" max="13058" width="16.85546875" style="560" customWidth="1"/>
    <col min="13059" max="13059" width="17.5703125" style="560" bestFit="1" customWidth="1"/>
    <col min="13060" max="13060" width="60.7109375" style="560" customWidth="1"/>
    <col min="13061" max="13061" width="10" style="560" bestFit="1" customWidth="1"/>
    <col min="13062" max="13062" width="16.85546875" style="560" customWidth="1"/>
    <col min="13063" max="13063" width="15.85546875" style="560" customWidth="1"/>
    <col min="13064" max="13064" width="15.5703125" style="560" customWidth="1"/>
    <col min="13065" max="13065" width="13.28515625" style="560" customWidth="1"/>
    <col min="13066" max="13312" width="9.140625" style="560"/>
    <col min="13313" max="13313" width="16" style="560" customWidth="1"/>
    <col min="13314" max="13314" width="16.85546875" style="560" customWidth="1"/>
    <col min="13315" max="13315" width="17.5703125" style="560" bestFit="1" customWidth="1"/>
    <col min="13316" max="13316" width="60.7109375" style="560" customWidth="1"/>
    <col min="13317" max="13317" width="10" style="560" bestFit="1" customWidth="1"/>
    <col min="13318" max="13318" width="16.85546875" style="560" customWidth="1"/>
    <col min="13319" max="13319" width="15.85546875" style="560" customWidth="1"/>
    <col min="13320" max="13320" width="15.5703125" style="560" customWidth="1"/>
    <col min="13321" max="13321" width="13.28515625" style="560" customWidth="1"/>
    <col min="13322" max="13568" width="9.140625" style="560"/>
    <col min="13569" max="13569" width="16" style="560" customWidth="1"/>
    <col min="13570" max="13570" width="16.85546875" style="560" customWidth="1"/>
    <col min="13571" max="13571" width="17.5703125" style="560" bestFit="1" customWidth="1"/>
    <col min="13572" max="13572" width="60.7109375" style="560" customWidth="1"/>
    <col min="13573" max="13573" width="10" style="560" bestFit="1" customWidth="1"/>
    <col min="13574" max="13574" width="16.85546875" style="560" customWidth="1"/>
    <col min="13575" max="13575" width="15.85546875" style="560" customWidth="1"/>
    <col min="13576" max="13576" width="15.5703125" style="560" customWidth="1"/>
    <col min="13577" max="13577" width="13.28515625" style="560" customWidth="1"/>
    <col min="13578" max="13824" width="9.140625" style="560"/>
    <col min="13825" max="13825" width="16" style="560" customWidth="1"/>
    <col min="13826" max="13826" width="16.85546875" style="560" customWidth="1"/>
    <col min="13827" max="13827" width="17.5703125" style="560" bestFit="1" customWidth="1"/>
    <col min="13828" max="13828" width="60.7109375" style="560" customWidth="1"/>
    <col min="13829" max="13829" width="10" style="560" bestFit="1" customWidth="1"/>
    <col min="13830" max="13830" width="16.85546875" style="560" customWidth="1"/>
    <col min="13831" max="13831" width="15.85546875" style="560" customWidth="1"/>
    <col min="13832" max="13832" width="15.5703125" style="560" customWidth="1"/>
    <col min="13833" max="13833" width="13.28515625" style="560" customWidth="1"/>
    <col min="13834" max="14080" width="9.140625" style="560"/>
    <col min="14081" max="14081" width="16" style="560" customWidth="1"/>
    <col min="14082" max="14082" width="16.85546875" style="560" customWidth="1"/>
    <col min="14083" max="14083" width="17.5703125" style="560" bestFit="1" customWidth="1"/>
    <col min="14084" max="14084" width="60.7109375" style="560" customWidth="1"/>
    <col min="14085" max="14085" width="10" style="560" bestFit="1" customWidth="1"/>
    <col min="14086" max="14086" width="16.85546875" style="560" customWidth="1"/>
    <col min="14087" max="14087" width="15.85546875" style="560" customWidth="1"/>
    <col min="14088" max="14088" width="15.5703125" style="560" customWidth="1"/>
    <col min="14089" max="14089" width="13.28515625" style="560" customWidth="1"/>
    <col min="14090" max="14336" width="9.140625" style="560"/>
    <col min="14337" max="14337" width="16" style="560" customWidth="1"/>
    <col min="14338" max="14338" width="16.85546875" style="560" customWidth="1"/>
    <col min="14339" max="14339" width="17.5703125" style="560" bestFit="1" customWidth="1"/>
    <col min="14340" max="14340" width="60.7109375" style="560" customWidth="1"/>
    <col min="14341" max="14341" width="10" style="560" bestFit="1" customWidth="1"/>
    <col min="14342" max="14342" width="16.85546875" style="560" customWidth="1"/>
    <col min="14343" max="14343" width="15.85546875" style="560" customWidth="1"/>
    <col min="14344" max="14344" width="15.5703125" style="560" customWidth="1"/>
    <col min="14345" max="14345" width="13.28515625" style="560" customWidth="1"/>
    <col min="14346" max="14592" width="9.140625" style="560"/>
    <col min="14593" max="14593" width="16" style="560" customWidth="1"/>
    <col min="14594" max="14594" width="16.85546875" style="560" customWidth="1"/>
    <col min="14595" max="14595" width="17.5703125" style="560" bestFit="1" customWidth="1"/>
    <col min="14596" max="14596" width="60.7109375" style="560" customWidth="1"/>
    <col min="14597" max="14597" width="10" style="560" bestFit="1" customWidth="1"/>
    <col min="14598" max="14598" width="16.85546875" style="560" customWidth="1"/>
    <col min="14599" max="14599" width="15.85546875" style="560" customWidth="1"/>
    <col min="14600" max="14600" width="15.5703125" style="560" customWidth="1"/>
    <col min="14601" max="14601" width="13.28515625" style="560" customWidth="1"/>
    <col min="14602" max="14848" width="9.140625" style="560"/>
    <col min="14849" max="14849" width="16" style="560" customWidth="1"/>
    <col min="14850" max="14850" width="16.85546875" style="560" customWidth="1"/>
    <col min="14851" max="14851" width="17.5703125" style="560" bestFit="1" customWidth="1"/>
    <col min="14852" max="14852" width="60.7109375" style="560" customWidth="1"/>
    <col min="14853" max="14853" width="10" style="560" bestFit="1" customWidth="1"/>
    <col min="14854" max="14854" width="16.85546875" style="560" customWidth="1"/>
    <col min="14855" max="14855" width="15.85546875" style="560" customWidth="1"/>
    <col min="14856" max="14856" width="15.5703125" style="560" customWidth="1"/>
    <col min="14857" max="14857" width="13.28515625" style="560" customWidth="1"/>
    <col min="14858" max="15104" width="9.140625" style="560"/>
    <col min="15105" max="15105" width="16" style="560" customWidth="1"/>
    <col min="15106" max="15106" width="16.85546875" style="560" customWidth="1"/>
    <col min="15107" max="15107" width="17.5703125" style="560" bestFit="1" customWidth="1"/>
    <col min="15108" max="15108" width="60.7109375" style="560" customWidth="1"/>
    <col min="15109" max="15109" width="10" style="560" bestFit="1" customWidth="1"/>
    <col min="15110" max="15110" width="16.85546875" style="560" customWidth="1"/>
    <col min="15111" max="15111" width="15.85546875" style="560" customWidth="1"/>
    <col min="15112" max="15112" width="15.5703125" style="560" customWidth="1"/>
    <col min="15113" max="15113" width="13.28515625" style="560" customWidth="1"/>
    <col min="15114" max="15360" width="9.140625" style="560"/>
    <col min="15361" max="15361" width="16" style="560" customWidth="1"/>
    <col min="15362" max="15362" width="16.85546875" style="560" customWidth="1"/>
    <col min="15363" max="15363" width="17.5703125" style="560" bestFit="1" customWidth="1"/>
    <col min="15364" max="15364" width="60.7109375" style="560" customWidth="1"/>
    <col min="15365" max="15365" width="10" style="560" bestFit="1" customWidth="1"/>
    <col min="15366" max="15366" width="16.85546875" style="560" customWidth="1"/>
    <col min="15367" max="15367" width="15.85546875" style="560" customWidth="1"/>
    <col min="15368" max="15368" width="15.5703125" style="560" customWidth="1"/>
    <col min="15369" max="15369" width="13.28515625" style="560" customWidth="1"/>
    <col min="15370" max="15616" width="9.140625" style="560"/>
    <col min="15617" max="15617" width="16" style="560" customWidth="1"/>
    <col min="15618" max="15618" width="16.85546875" style="560" customWidth="1"/>
    <col min="15619" max="15619" width="17.5703125" style="560" bestFit="1" customWidth="1"/>
    <col min="15620" max="15620" width="60.7109375" style="560" customWidth="1"/>
    <col min="15621" max="15621" width="10" style="560" bestFit="1" customWidth="1"/>
    <col min="15622" max="15622" width="16.85546875" style="560" customWidth="1"/>
    <col min="15623" max="15623" width="15.85546875" style="560" customWidth="1"/>
    <col min="15624" max="15624" width="15.5703125" style="560" customWidth="1"/>
    <col min="15625" max="15625" width="13.28515625" style="560" customWidth="1"/>
    <col min="15626" max="15872" width="9.140625" style="560"/>
    <col min="15873" max="15873" width="16" style="560" customWidth="1"/>
    <col min="15874" max="15874" width="16.85546875" style="560" customWidth="1"/>
    <col min="15875" max="15875" width="17.5703125" style="560" bestFit="1" customWidth="1"/>
    <col min="15876" max="15876" width="60.7109375" style="560" customWidth="1"/>
    <col min="15877" max="15877" width="10" style="560" bestFit="1" customWidth="1"/>
    <col min="15878" max="15878" width="16.85546875" style="560" customWidth="1"/>
    <col min="15879" max="15879" width="15.85546875" style="560" customWidth="1"/>
    <col min="15880" max="15880" width="15.5703125" style="560" customWidth="1"/>
    <col min="15881" max="15881" width="13.28515625" style="560" customWidth="1"/>
    <col min="15882" max="16128" width="9.140625" style="560"/>
    <col min="16129" max="16129" width="16" style="560" customWidth="1"/>
    <col min="16130" max="16130" width="16.85546875" style="560" customWidth="1"/>
    <col min="16131" max="16131" width="17.5703125" style="560" bestFit="1" customWidth="1"/>
    <col min="16132" max="16132" width="60.7109375" style="560" customWidth="1"/>
    <col min="16133" max="16133" width="10" style="560" bestFit="1" customWidth="1"/>
    <col min="16134" max="16134" width="16.85546875" style="560" customWidth="1"/>
    <col min="16135" max="16135" width="15.85546875" style="560" customWidth="1"/>
    <col min="16136" max="16136" width="15.5703125" style="560" customWidth="1"/>
    <col min="16137" max="16137" width="13.28515625" style="560" customWidth="1"/>
    <col min="16138" max="16384" width="9.140625" style="560"/>
  </cols>
  <sheetData>
    <row r="1" spans="1:8" ht="24.75" customHeight="1" thickBot="1" x14ac:dyDescent="0.25">
      <c r="A1" s="770" t="s">
        <v>631</v>
      </c>
      <c r="B1" s="771"/>
      <c r="C1" s="771"/>
      <c r="D1" s="771"/>
      <c r="E1" s="771"/>
      <c r="F1" s="771"/>
      <c r="G1" s="771"/>
      <c r="H1" s="771"/>
    </row>
    <row r="2" spans="1:8" ht="51.75" thickBot="1" x14ac:dyDescent="0.25">
      <c r="A2" s="561" t="s">
        <v>632</v>
      </c>
      <c r="B2" s="562" t="s">
        <v>633</v>
      </c>
      <c r="C2" s="563" t="s">
        <v>560</v>
      </c>
      <c r="D2" s="564" t="s">
        <v>634</v>
      </c>
      <c r="E2" s="565" t="s">
        <v>635</v>
      </c>
      <c r="F2" s="566" t="s">
        <v>636</v>
      </c>
      <c r="G2" s="566" t="s">
        <v>637</v>
      </c>
      <c r="H2" s="567" t="s">
        <v>638</v>
      </c>
    </row>
    <row r="3" spans="1:8" ht="12.75" x14ac:dyDescent="0.2">
      <c r="A3" s="568">
        <v>1</v>
      </c>
      <c r="B3" s="569" t="s">
        <v>639</v>
      </c>
      <c r="C3" s="570" t="s">
        <v>570</v>
      </c>
      <c r="D3" s="570" t="s">
        <v>640</v>
      </c>
      <c r="E3" s="571" t="s">
        <v>641</v>
      </c>
      <c r="F3" s="572">
        <v>4142.1196799999998</v>
      </c>
      <c r="G3" s="572">
        <v>4647.85455</v>
      </c>
      <c r="H3" s="573">
        <f>G3-F3</f>
        <v>505.73487000000023</v>
      </c>
    </row>
    <row r="4" spans="1:8" ht="12.75" x14ac:dyDescent="0.2">
      <c r="A4" s="568">
        <v>1</v>
      </c>
      <c r="B4" s="569" t="s">
        <v>639</v>
      </c>
      <c r="C4" s="570" t="s">
        <v>569</v>
      </c>
      <c r="D4" s="570" t="s">
        <v>642</v>
      </c>
      <c r="E4" s="571" t="s">
        <v>643</v>
      </c>
      <c r="F4" s="572">
        <v>2888.7578900000003</v>
      </c>
      <c r="G4" s="572">
        <v>3253.7579000000001</v>
      </c>
      <c r="H4" s="573">
        <f t="shared" ref="H4:H27" si="0">G4-F4</f>
        <v>365.00000999999975</v>
      </c>
    </row>
    <row r="5" spans="1:8" ht="12.75" x14ac:dyDescent="0.2">
      <c r="A5" s="568">
        <v>1</v>
      </c>
      <c r="B5" s="569" t="s">
        <v>639</v>
      </c>
      <c r="C5" s="570" t="s">
        <v>569</v>
      </c>
      <c r="D5" s="570" t="s">
        <v>644</v>
      </c>
      <c r="E5" s="574">
        <v>31813861</v>
      </c>
      <c r="F5" s="572">
        <v>13743.846310000001</v>
      </c>
      <c r="G5" s="572">
        <v>15423.17476</v>
      </c>
      <c r="H5" s="573">
        <f t="shared" si="0"/>
        <v>1679.3284499999991</v>
      </c>
    </row>
    <row r="6" spans="1:8" ht="12.75" x14ac:dyDescent="0.2">
      <c r="A6" s="568">
        <v>1</v>
      </c>
      <c r="B6" s="569" t="s">
        <v>639</v>
      </c>
      <c r="C6" s="575" t="s">
        <v>576</v>
      </c>
      <c r="D6" s="570" t="s">
        <v>645</v>
      </c>
      <c r="E6" s="571" t="s">
        <v>646</v>
      </c>
      <c r="F6" s="572">
        <v>490.93252000000001</v>
      </c>
      <c r="G6" s="572">
        <v>0</v>
      </c>
      <c r="H6" s="573">
        <f t="shared" si="0"/>
        <v>-490.93252000000001</v>
      </c>
    </row>
    <row r="7" spans="1:8" ht="12.75" x14ac:dyDescent="0.2">
      <c r="A7" s="568">
        <v>1</v>
      </c>
      <c r="B7" s="569" t="s">
        <v>639</v>
      </c>
      <c r="C7" s="575" t="s">
        <v>567</v>
      </c>
      <c r="D7" s="570" t="s">
        <v>647</v>
      </c>
      <c r="E7" s="571" t="s">
        <v>648</v>
      </c>
      <c r="F7" s="572">
        <v>1690.6501699999999</v>
      </c>
      <c r="G7" s="572">
        <v>1957.47578</v>
      </c>
      <c r="H7" s="573">
        <f t="shared" si="0"/>
        <v>266.8256100000001</v>
      </c>
    </row>
    <row r="8" spans="1:8" ht="12.75" x14ac:dyDescent="0.2">
      <c r="A8" s="568">
        <v>2</v>
      </c>
      <c r="B8" s="569" t="s">
        <v>639</v>
      </c>
      <c r="C8" s="575" t="s">
        <v>588</v>
      </c>
      <c r="D8" s="575" t="s">
        <v>649</v>
      </c>
      <c r="E8" s="576" t="s">
        <v>650</v>
      </c>
      <c r="F8" s="572">
        <v>5.7999999999999996E-3</v>
      </c>
      <c r="G8" s="572">
        <v>5.7999999999999996E-3</v>
      </c>
      <c r="H8" s="573">
        <f t="shared" si="0"/>
        <v>0</v>
      </c>
    </row>
    <row r="9" spans="1:8" ht="12.75" x14ac:dyDescent="0.2">
      <c r="A9" s="568">
        <v>7</v>
      </c>
      <c r="B9" s="569" t="s">
        <v>639</v>
      </c>
      <c r="C9" s="570" t="s">
        <v>569</v>
      </c>
      <c r="D9" s="570" t="s">
        <v>651</v>
      </c>
      <c r="E9" s="574">
        <v>30853915</v>
      </c>
      <c r="F9" s="572">
        <v>318.49408</v>
      </c>
      <c r="G9" s="572">
        <v>322.11233000000004</v>
      </c>
      <c r="H9" s="573">
        <f t="shared" si="0"/>
        <v>3.6182500000000459</v>
      </c>
    </row>
    <row r="10" spans="1:8" ht="12.75" x14ac:dyDescent="0.2">
      <c r="A10" s="577">
        <v>7</v>
      </c>
      <c r="B10" s="578" t="s">
        <v>639</v>
      </c>
      <c r="C10" s="570" t="s">
        <v>593</v>
      </c>
      <c r="D10" s="570" t="s">
        <v>652</v>
      </c>
      <c r="E10" s="579">
        <v>17336082</v>
      </c>
      <c r="F10" s="572">
        <v>3.3994599999999999</v>
      </c>
      <c r="G10" s="572">
        <v>3.7796699999999999</v>
      </c>
      <c r="H10" s="573">
        <f t="shared" si="0"/>
        <v>0.38020999999999994</v>
      </c>
    </row>
    <row r="11" spans="1:8" ht="12.75" x14ac:dyDescent="0.2">
      <c r="A11" s="568">
        <v>8</v>
      </c>
      <c r="B11" s="569" t="s">
        <v>653</v>
      </c>
      <c r="C11" s="570" t="s">
        <v>581</v>
      </c>
      <c r="D11" s="570" t="s">
        <v>654</v>
      </c>
      <c r="E11" s="574">
        <v>17335469</v>
      </c>
      <c r="F11" s="572">
        <v>896.19545999999991</v>
      </c>
      <c r="G11" s="572">
        <v>962.39614000000006</v>
      </c>
      <c r="H11" s="573">
        <f t="shared" si="0"/>
        <v>66.200680000000148</v>
      </c>
    </row>
    <row r="12" spans="1:8" ht="25.5" x14ac:dyDescent="0.2">
      <c r="A12" s="577">
        <v>8</v>
      </c>
      <c r="B12" s="578" t="s">
        <v>653</v>
      </c>
      <c r="C12" s="575" t="s">
        <v>568</v>
      </c>
      <c r="D12" s="570" t="s">
        <v>655</v>
      </c>
      <c r="E12" s="571" t="s">
        <v>656</v>
      </c>
      <c r="F12" s="572">
        <v>1380.0530000000001</v>
      </c>
      <c r="G12" s="572">
        <v>1477.5810100000001</v>
      </c>
      <c r="H12" s="573">
        <f t="shared" si="0"/>
        <v>97.528009999999995</v>
      </c>
    </row>
    <row r="13" spans="1:8" ht="12.75" x14ac:dyDescent="0.2">
      <c r="A13" s="568">
        <v>8</v>
      </c>
      <c r="B13" s="569" t="s">
        <v>653</v>
      </c>
      <c r="C13" s="575" t="s">
        <v>595</v>
      </c>
      <c r="D13" s="570" t="s">
        <v>657</v>
      </c>
      <c r="E13" s="574">
        <v>17335965</v>
      </c>
      <c r="F13" s="572">
        <v>1192.29024</v>
      </c>
      <c r="G13" s="572">
        <v>1114.9716899999999</v>
      </c>
      <c r="H13" s="573">
        <f t="shared" si="0"/>
        <v>-77.318550000000187</v>
      </c>
    </row>
    <row r="14" spans="1:8" ht="12.75" x14ac:dyDescent="0.2">
      <c r="A14" s="577">
        <v>8</v>
      </c>
      <c r="B14" s="578" t="s">
        <v>653</v>
      </c>
      <c r="C14" s="570" t="s">
        <v>590</v>
      </c>
      <c r="D14" s="570" t="s">
        <v>658</v>
      </c>
      <c r="E14" s="571" t="s">
        <v>659</v>
      </c>
      <c r="F14" s="572">
        <v>738.02647000000002</v>
      </c>
      <c r="G14" s="572">
        <v>738.00439000000006</v>
      </c>
      <c r="H14" s="573">
        <f t="shared" si="0"/>
        <v>-2.2079999999959909E-2</v>
      </c>
    </row>
    <row r="15" spans="1:8" ht="12.75" x14ac:dyDescent="0.2">
      <c r="A15" s="577">
        <v>8</v>
      </c>
      <c r="B15" s="578" t="s">
        <v>653</v>
      </c>
      <c r="C15" s="570" t="s">
        <v>590</v>
      </c>
      <c r="D15" s="570" t="s">
        <v>660</v>
      </c>
      <c r="E15" s="574">
        <v>44452519</v>
      </c>
      <c r="F15" s="572">
        <v>72.429380000000009</v>
      </c>
      <c r="G15" s="572">
        <v>72.436189999999996</v>
      </c>
      <c r="H15" s="573">
        <f t="shared" si="0"/>
        <v>6.8099999999873262E-3</v>
      </c>
    </row>
    <row r="16" spans="1:8" ht="25.5" x14ac:dyDescent="0.2">
      <c r="A16" s="568">
        <v>8</v>
      </c>
      <c r="B16" s="569" t="s">
        <v>653</v>
      </c>
      <c r="C16" s="575" t="s">
        <v>594</v>
      </c>
      <c r="D16" s="570" t="s">
        <v>661</v>
      </c>
      <c r="E16" s="574">
        <v>17336163</v>
      </c>
      <c r="F16" s="572">
        <v>1422.07779</v>
      </c>
      <c r="G16" s="572">
        <v>1534.6937600000001</v>
      </c>
      <c r="H16" s="573">
        <f t="shared" si="0"/>
        <v>112.61597000000006</v>
      </c>
    </row>
    <row r="17" spans="1:10" ht="12.75" x14ac:dyDescent="0.2">
      <c r="A17" s="568">
        <v>8</v>
      </c>
      <c r="B17" s="569" t="s">
        <v>653</v>
      </c>
      <c r="C17" s="575" t="s">
        <v>572</v>
      </c>
      <c r="D17" s="570" t="s">
        <v>662</v>
      </c>
      <c r="E17" s="571" t="s">
        <v>663</v>
      </c>
      <c r="F17" s="572">
        <v>5418.5635999999995</v>
      </c>
      <c r="G17" s="572">
        <v>5565.4434299999994</v>
      </c>
      <c r="H17" s="573">
        <f t="shared" si="0"/>
        <v>146.87982999999986</v>
      </c>
    </row>
    <row r="18" spans="1:10" ht="12.75" x14ac:dyDescent="0.2">
      <c r="A18" s="577">
        <v>8</v>
      </c>
      <c r="B18" s="578" t="s">
        <v>653</v>
      </c>
      <c r="C18" s="570" t="s">
        <v>566</v>
      </c>
      <c r="D18" s="580" t="s">
        <v>664</v>
      </c>
      <c r="E18" s="574">
        <v>17335795</v>
      </c>
      <c r="F18" s="572">
        <v>3877.2707700000001</v>
      </c>
      <c r="G18" s="572">
        <v>4067.2707700000001</v>
      </c>
      <c r="H18" s="573">
        <f t="shared" si="0"/>
        <v>190</v>
      </c>
    </row>
    <row r="19" spans="1:10" ht="12.75" x14ac:dyDescent="0.2">
      <c r="A19" s="568">
        <v>8</v>
      </c>
      <c r="B19" s="578" t="s">
        <v>653</v>
      </c>
      <c r="C19" s="570" t="s">
        <v>579</v>
      </c>
      <c r="D19" s="570" t="s">
        <v>665</v>
      </c>
      <c r="E19" s="571" t="s">
        <v>666</v>
      </c>
      <c r="F19" s="572">
        <v>2260.0387400000004</v>
      </c>
      <c r="G19" s="572">
        <v>2324.8092099999999</v>
      </c>
      <c r="H19" s="573">
        <f t="shared" si="0"/>
        <v>64.770469999999477</v>
      </c>
    </row>
    <row r="20" spans="1:10" ht="12.75" x14ac:dyDescent="0.2">
      <c r="A20" s="577">
        <v>8</v>
      </c>
      <c r="B20" s="578" t="s">
        <v>653</v>
      </c>
      <c r="C20" s="570" t="s">
        <v>579</v>
      </c>
      <c r="D20" s="570" t="s">
        <v>667</v>
      </c>
      <c r="E20" s="571" t="s">
        <v>668</v>
      </c>
      <c r="F20" s="572">
        <v>351.64049999999997</v>
      </c>
      <c r="G20" s="572">
        <v>351.64049999999997</v>
      </c>
      <c r="H20" s="573">
        <f t="shared" si="0"/>
        <v>0</v>
      </c>
    </row>
    <row r="21" spans="1:10" ht="12.75" x14ac:dyDescent="0.2">
      <c r="A21" s="568">
        <v>8</v>
      </c>
      <c r="B21" s="569" t="s">
        <v>653</v>
      </c>
      <c r="C21" s="575" t="s">
        <v>583</v>
      </c>
      <c r="D21" s="575" t="s">
        <v>669</v>
      </c>
      <c r="E21" s="575">
        <v>36597376</v>
      </c>
      <c r="F21" s="572">
        <v>96.640129999999999</v>
      </c>
      <c r="G21" s="572">
        <v>73.556740000000005</v>
      </c>
      <c r="H21" s="573">
        <f t="shared" si="0"/>
        <v>-23.083389999999994</v>
      </c>
    </row>
    <row r="22" spans="1:10" ht="23.25" customHeight="1" x14ac:dyDescent="0.2">
      <c r="A22" s="568">
        <v>10</v>
      </c>
      <c r="B22" s="569" t="s">
        <v>653</v>
      </c>
      <c r="C22" s="570" t="s">
        <v>578</v>
      </c>
      <c r="D22" s="570" t="s">
        <v>670</v>
      </c>
      <c r="E22" s="579">
        <v>17336015</v>
      </c>
      <c r="F22" s="572">
        <v>67.249420000000001</v>
      </c>
      <c r="G22" s="572">
        <v>68.209029999999998</v>
      </c>
      <c r="H22" s="573">
        <f t="shared" si="0"/>
        <v>0.95960999999999785</v>
      </c>
    </row>
    <row r="23" spans="1:10" s="582" customFormat="1" x14ac:dyDescent="0.2">
      <c r="A23" s="568">
        <v>11</v>
      </c>
      <c r="B23" s="569" t="s">
        <v>653</v>
      </c>
      <c r="C23" s="570" t="s">
        <v>580</v>
      </c>
      <c r="D23" s="570" t="s">
        <v>671</v>
      </c>
      <c r="E23" s="581">
        <v>36167991</v>
      </c>
      <c r="F23" s="572">
        <v>86.767490000000009</v>
      </c>
      <c r="G23" s="572">
        <v>101.67348</v>
      </c>
      <c r="H23" s="573">
        <f t="shared" si="0"/>
        <v>14.905989999999989</v>
      </c>
      <c r="I23" s="560"/>
      <c r="J23" s="560"/>
    </row>
    <row r="24" spans="1:10" s="582" customFormat="1" x14ac:dyDescent="0.2">
      <c r="A24" s="568">
        <v>11</v>
      </c>
      <c r="B24" s="569" t="s">
        <v>653</v>
      </c>
      <c r="C24" s="575" t="s">
        <v>572</v>
      </c>
      <c r="D24" s="570" t="s">
        <v>672</v>
      </c>
      <c r="E24" s="571" t="s">
        <v>673</v>
      </c>
      <c r="F24" s="572">
        <v>1561.77809</v>
      </c>
      <c r="G24" s="572">
        <v>1598.5851200000002</v>
      </c>
      <c r="H24" s="573">
        <f t="shared" si="0"/>
        <v>36.807030000000168</v>
      </c>
    </row>
    <row r="25" spans="1:10" s="582" customFormat="1" x14ac:dyDescent="0.2">
      <c r="A25" s="568">
        <v>11</v>
      </c>
      <c r="B25" s="569" t="s">
        <v>653</v>
      </c>
      <c r="C25" s="575" t="s">
        <v>591</v>
      </c>
      <c r="D25" s="570" t="s">
        <v>674</v>
      </c>
      <c r="E25" s="575">
        <v>31908977</v>
      </c>
      <c r="F25" s="572">
        <v>99.356390000000005</v>
      </c>
      <c r="G25" s="572">
        <v>90.323990000000009</v>
      </c>
      <c r="H25" s="573">
        <f t="shared" si="0"/>
        <v>-9.0323999999999955</v>
      </c>
    </row>
    <row r="26" spans="1:10" s="582" customFormat="1" ht="25.5" x14ac:dyDescent="0.2">
      <c r="A26" s="568">
        <v>12</v>
      </c>
      <c r="B26" s="569" t="s">
        <v>653</v>
      </c>
      <c r="C26" s="575" t="s">
        <v>577</v>
      </c>
      <c r="D26" s="570" t="s">
        <v>675</v>
      </c>
      <c r="E26" s="579">
        <v>45736324</v>
      </c>
      <c r="F26" s="572">
        <v>528.84792000000004</v>
      </c>
      <c r="G26" s="572">
        <v>563.00506999999993</v>
      </c>
      <c r="H26" s="573">
        <f t="shared" si="0"/>
        <v>34.157149999999888</v>
      </c>
    </row>
    <row r="27" spans="1:10" s="582" customFormat="1" ht="15.75" thickBot="1" x14ac:dyDescent="0.25">
      <c r="A27" s="577">
        <v>12</v>
      </c>
      <c r="B27" s="578" t="s">
        <v>653</v>
      </c>
      <c r="C27" s="580" t="s">
        <v>574</v>
      </c>
      <c r="D27" s="570" t="s">
        <v>676</v>
      </c>
      <c r="E27" s="574">
        <v>37887068</v>
      </c>
      <c r="F27" s="572">
        <v>81.457530000000006</v>
      </c>
      <c r="G27" s="572">
        <v>0</v>
      </c>
      <c r="H27" s="573">
        <f t="shared" si="0"/>
        <v>-81.457530000000006</v>
      </c>
    </row>
    <row r="28" spans="1:10" s="582" customFormat="1" ht="15.75" thickBot="1" x14ac:dyDescent="0.25">
      <c r="A28" s="583" t="s">
        <v>4</v>
      </c>
      <c r="B28" s="584"/>
      <c r="C28" s="584"/>
      <c r="D28" s="584"/>
      <c r="E28" s="584"/>
      <c r="F28" s="585">
        <f>SUM(F3:F27)</f>
        <v>43408.888830000004</v>
      </c>
      <c r="G28" s="586">
        <f>SUM(G3:G27)</f>
        <v>46312.761310000002</v>
      </c>
      <c r="H28" s="586">
        <f>SUM(H3:H27)</f>
        <v>2903.8724799999986</v>
      </c>
    </row>
    <row r="29" spans="1:10" s="582" customFormat="1" x14ac:dyDescent="0.2">
      <c r="A29" s="587"/>
      <c r="B29" s="587"/>
      <c r="C29" s="587"/>
      <c r="D29" s="587"/>
      <c r="E29" s="587"/>
      <c r="F29" s="588"/>
      <c r="G29" s="588"/>
      <c r="H29" s="589"/>
    </row>
    <row r="30" spans="1:10" s="591" customFormat="1" ht="12.75" customHeight="1" x14ac:dyDescent="0.2">
      <c r="A30" s="590">
        <v>1</v>
      </c>
      <c r="B30" s="772" t="s">
        <v>677</v>
      </c>
      <c r="C30" s="772"/>
      <c r="D30" s="772"/>
      <c r="F30" s="592"/>
    </row>
    <row r="31" spans="1:10" s="591" customFormat="1" ht="12.75" customHeight="1" x14ac:dyDescent="0.2">
      <c r="A31" s="590">
        <v>2</v>
      </c>
      <c r="B31" s="772" t="s">
        <v>678</v>
      </c>
      <c r="C31" s="772"/>
      <c r="D31" s="772"/>
      <c r="F31" s="593"/>
    </row>
    <row r="32" spans="1:10" s="591" customFormat="1" ht="12.75" customHeight="1" x14ac:dyDescent="0.2">
      <c r="A32" s="590">
        <v>3</v>
      </c>
      <c r="B32" s="769" t="s">
        <v>679</v>
      </c>
      <c r="C32" s="769"/>
      <c r="D32" s="769"/>
      <c r="F32" s="593"/>
    </row>
    <row r="33" spans="1:6" s="591" customFormat="1" ht="12.75" customHeight="1" x14ac:dyDescent="0.2">
      <c r="A33" s="590">
        <v>4</v>
      </c>
      <c r="B33" s="769" t="s">
        <v>680</v>
      </c>
      <c r="C33" s="769"/>
      <c r="D33" s="769"/>
    </row>
    <row r="34" spans="1:6" s="591" customFormat="1" ht="12.75" customHeight="1" x14ac:dyDescent="0.2">
      <c r="A34" s="590">
        <v>5</v>
      </c>
      <c r="B34" s="769" t="s">
        <v>681</v>
      </c>
      <c r="C34" s="769"/>
      <c r="D34" s="769"/>
    </row>
    <row r="35" spans="1:6" s="591" customFormat="1" ht="12.75" customHeight="1" x14ac:dyDescent="0.2">
      <c r="A35" s="590">
        <v>6</v>
      </c>
      <c r="B35" s="769" t="s">
        <v>682</v>
      </c>
      <c r="C35" s="769"/>
      <c r="D35" s="769"/>
    </row>
    <row r="36" spans="1:6" s="591" customFormat="1" ht="12.75" customHeight="1" x14ac:dyDescent="0.2">
      <c r="A36" s="590">
        <v>7</v>
      </c>
      <c r="B36" s="769" t="s">
        <v>683</v>
      </c>
      <c r="C36" s="769"/>
      <c r="D36" s="769"/>
      <c r="E36" s="540"/>
    </row>
    <row r="37" spans="1:6" s="591" customFormat="1" ht="12.75" customHeight="1" x14ac:dyDescent="0.2">
      <c r="A37" s="590">
        <v>8</v>
      </c>
      <c r="B37" s="769" t="s">
        <v>684</v>
      </c>
      <c r="C37" s="769"/>
      <c r="D37" s="769"/>
      <c r="E37" s="540"/>
    </row>
    <row r="38" spans="1:6" s="591" customFormat="1" ht="12.75" customHeight="1" x14ac:dyDescent="0.2">
      <c r="A38" s="590">
        <v>9</v>
      </c>
      <c r="B38" s="769" t="s">
        <v>685</v>
      </c>
      <c r="C38" s="769"/>
      <c r="D38" s="769"/>
      <c r="E38" s="594"/>
      <c r="F38" s="595"/>
    </row>
    <row r="39" spans="1:6" s="591" customFormat="1" ht="12.75" customHeight="1" x14ac:dyDescent="0.2">
      <c r="A39" s="590">
        <v>10</v>
      </c>
      <c r="B39" s="769" t="s">
        <v>686</v>
      </c>
      <c r="C39" s="769"/>
      <c r="D39" s="769"/>
      <c r="E39" s="540"/>
    </row>
    <row r="40" spans="1:6" s="591" customFormat="1" ht="12.75" customHeight="1" x14ac:dyDescent="0.2">
      <c r="A40" s="590">
        <v>11</v>
      </c>
      <c r="B40" s="769" t="s">
        <v>687</v>
      </c>
      <c r="C40" s="769"/>
      <c r="D40" s="769"/>
      <c r="E40" s="540"/>
    </row>
    <row r="41" spans="1:6" s="591" customFormat="1" ht="12.75" customHeight="1" x14ac:dyDescent="0.2">
      <c r="A41" s="590">
        <v>12</v>
      </c>
      <c r="B41" s="769" t="s">
        <v>688</v>
      </c>
      <c r="C41" s="769"/>
      <c r="D41" s="769"/>
      <c r="E41" s="596"/>
    </row>
    <row r="42" spans="1:6" s="591" customFormat="1" ht="12.75" customHeight="1" x14ac:dyDescent="0.2">
      <c r="A42" s="597">
        <v>13</v>
      </c>
      <c r="B42" s="769" t="s">
        <v>689</v>
      </c>
      <c r="C42" s="769"/>
      <c r="D42" s="769"/>
      <c r="E42" s="596"/>
    </row>
    <row r="43" spans="1:6" s="582" customFormat="1" ht="9.75" customHeight="1" x14ac:dyDescent="0.2">
      <c r="E43" s="598"/>
    </row>
    <row r="44" spans="1:6" s="582" customFormat="1" ht="15.75" x14ac:dyDescent="0.25">
      <c r="A44" s="599" t="s">
        <v>633</v>
      </c>
      <c r="B44" s="600"/>
      <c r="E44" s="598"/>
    </row>
    <row r="45" spans="1:6" s="591" customFormat="1" ht="12.75" customHeight="1" x14ac:dyDescent="0.2">
      <c r="A45" s="590" t="s">
        <v>639</v>
      </c>
      <c r="B45" s="769" t="s">
        <v>690</v>
      </c>
      <c r="C45" s="769"/>
      <c r="D45" s="769"/>
      <c r="E45" s="596"/>
    </row>
    <row r="46" spans="1:6" s="591" customFormat="1" ht="12.75" customHeight="1" x14ac:dyDescent="0.2">
      <c r="A46" s="590" t="s">
        <v>653</v>
      </c>
      <c r="B46" s="769" t="s">
        <v>691</v>
      </c>
      <c r="C46" s="769"/>
      <c r="D46" s="769"/>
    </row>
    <row r="47" spans="1:6" ht="12.75" x14ac:dyDescent="0.2"/>
  </sheetData>
  <mergeCells count="16">
    <mergeCell ref="B41:D41"/>
    <mergeCell ref="B42:D42"/>
    <mergeCell ref="B45:D45"/>
    <mergeCell ref="B46:D46"/>
    <mergeCell ref="B35:D35"/>
    <mergeCell ref="B36:D36"/>
    <mergeCell ref="B37:D37"/>
    <mergeCell ref="B38:D38"/>
    <mergeCell ref="B39:D39"/>
    <mergeCell ref="B40:D40"/>
    <mergeCell ref="B34:D34"/>
    <mergeCell ref="A1:H1"/>
    <mergeCell ref="B30:D30"/>
    <mergeCell ref="B31:D31"/>
    <mergeCell ref="B32:D32"/>
    <mergeCell ref="B33:D33"/>
  </mergeCells>
  <conditionalFormatting sqref="H29">
    <cfRule type="cellIs" dxfId="1" priority="2" stopIfTrue="1" operator="lessThan">
      <formula>0</formula>
    </cfRule>
  </conditionalFormatting>
  <conditionalFormatting sqref="H3:H28">
    <cfRule type="cellIs" dxfId="0" priority="1" stopIfTrue="1" operator="lessThan">
      <formula>0</formula>
    </cfRule>
  </conditionalFormatting>
  <printOptions horizontalCentered="1"/>
  <pageMargins left="0.19685039370078741" right="0.19685039370078741" top="0.78740157480314965" bottom="0.59055118110236227" header="0.39370078740157483" footer="0.19685039370078741"/>
  <pageSetup paperSize="9" scale="72" orientation="landscape" r:id="rId1"/>
  <headerFooter alignWithMargins="0">
    <oddHeader xml:space="preserve">&amp;C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87"/>
  <sheetViews>
    <sheetView zoomScale="60" workbookViewId="0">
      <selection activeCell="A30" sqref="A30"/>
    </sheetView>
  </sheetViews>
  <sheetFormatPr defaultRowHeight="12.75" x14ac:dyDescent="0.2"/>
  <cols>
    <col min="1" max="1" width="16.28515625" customWidth="1"/>
    <col min="2" max="2" width="9.28515625" customWidth="1"/>
    <col min="3" max="3" width="9.5703125" customWidth="1"/>
    <col min="4" max="4" width="50.140625" customWidth="1"/>
    <col min="5" max="5" width="10.42578125" bestFit="1" customWidth="1"/>
    <col min="6" max="6" width="13.140625" customWidth="1"/>
    <col min="7" max="7" width="16.140625" customWidth="1"/>
    <col min="8" max="8" width="15.7109375" customWidth="1"/>
    <col min="9" max="9" width="13.42578125" customWidth="1"/>
    <col min="10" max="10" width="14.140625" customWidth="1"/>
    <col min="11" max="11" width="13.7109375" customWidth="1"/>
    <col min="12" max="12" width="13.28515625" customWidth="1"/>
    <col min="13" max="13" width="14.42578125" customWidth="1"/>
    <col min="14" max="14" width="15.5703125" customWidth="1"/>
    <col min="15" max="15" width="15.140625" customWidth="1"/>
    <col min="16" max="17" width="12.5703125" bestFit="1" customWidth="1"/>
    <col min="19" max="19" width="14.7109375" bestFit="1" customWidth="1"/>
    <col min="257" max="257" width="16.28515625" customWidth="1"/>
    <col min="258" max="258" width="9.28515625" customWidth="1"/>
    <col min="259" max="259" width="9.5703125" customWidth="1"/>
    <col min="260" max="260" width="50.140625" customWidth="1"/>
    <col min="261" max="261" width="10.42578125" bestFit="1" customWidth="1"/>
    <col min="262" max="262" width="13.140625" customWidth="1"/>
    <col min="263" max="263" width="16.140625" customWidth="1"/>
    <col min="264" max="264" width="15.7109375" customWidth="1"/>
    <col min="265" max="265" width="13.42578125" customWidth="1"/>
    <col min="266" max="266" width="14.140625" customWidth="1"/>
    <col min="267" max="267" width="13.7109375" customWidth="1"/>
    <col min="268" max="268" width="13.28515625" customWidth="1"/>
    <col min="269" max="269" width="14.42578125" customWidth="1"/>
    <col min="270" max="270" width="15.5703125" customWidth="1"/>
    <col min="271" max="271" width="15.140625" customWidth="1"/>
    <col min="272" max="273" width="12.5703125" bestFit="1" customWidth="1"/>
    <col min="275" max="275" width="14.7109375" bestFit="1" customWidth="1"/>
    <col min="513" max="513" width="16.28515625" customWidth="1"/>
    <col min="514" max="514" width="9.28515625" customWidth="1"/>
    <col min="515" max="515" width="9.5703125" customWidth="1"/>
    <col min="516" max="516" width="50.140625" customWidth="1"/>
    <col min="517" max="517" width="10.42578125" bestFit="1" customWidth="1"/>
    <col min="518" max="518" width="13.140625" customWidth="1"/>
    <col min="519" max="519" width="16.140625" customWidth="1"/>
    <col min="520" max="520" width="15.7109375" customWidth="1"/>
    <col min="521" max="521" width="13.42578125" customWidth="1"/>
    <col min="522" max="522" width="14.140625" customWidth="1"/>
    <col min="523" max="523" width="13.7109375" customWidth="1"/>
    <col min="524" max="524" width="13.28515625" customWidth="1"/>
    <col min="525" max="525" width="14.42578125" customWidth="1"/>
    <col min="526" max="526" width="15.5703125" customWidth="1"/>
    <col min="527" max="527" width="15.140625" customWidth="1"/>
    <col min="528" max="529" width="12.5703125" bestFit="1" customWidth="1"/>
    <col min="531" max="531" width="14.7109375" bestFit="1" customWidth="1"/>
    <col min="769" max="769" width="16.28515625" customWidth="1"/>
    <col min="770" max="770" width="9.28515625" customWidth="1"/>
    <col min="771" max="771" width="9.5703125" customWidth="1"/>
    <col min="772" max="772" width="50.140625" customWidth="1"/>
    <col min="773" max="773" width="10.42578125" bestFit="1" customWidth="1"/>
    <col min="774" max="774" width="13.140625" customWidth="1"/>
    <col min="775" max="775" width="16.140625" customWidth="1"/>
    <col min="776" max="776" width="15.7109375" customWidth="1"/>
    <col min="777" max="777" width="13.42578125" customWidth="1"/>
    <col min="778" max="778" width="14.140625" customWidth="1"/>
    <col min="779" max="779" width="13.7109375" customWidth="1"/>
    <col min="780" max="780" width="13.28515625" customWidth="1"/>
    <col min="781" max="781" width="14.42578125" customWidth="1"/>
    <col min="782" max="782" width="15.5703125" customWidth="1"/>
    <col min="783" max="783" width="15.140625" customWidth="1"/>
    <col min="784" max="785" width="12.5703125" bestFit="1" customWidth="1"/>
    <col min="787" max="787" width="14.7109375" bestFit="1" customWidth="1"/>
    <col min="1025" max="1025" width="16.28515625" customWidth="1"/>
    <col min="1026" max="1026" width="9.28515625" customWidth="1"/>
    <col min="1027" max="1027" width="9.5703125" customWidth="1"/>
    <col min="1028" max="1028" width="50.140625" customWidth="1"/>
    <col min="1029" max="1029" width="10.42578125" bestFit="1" customWidth="1"/>
    <col min="1030" max="1030" width="13.140625" customWidth="1"/>
    <col min="1031" max="1031" width="16.140625" customWidth="1"/>
    <col min="1032" max="1032" width="15.7109375" customWidth="1"/>
    <col min="1033" max="1033" width="13.42578125" customWidth="1"/>
    <col min="1034" max="1034" width="14.140625" customWidth="1"/>
    <col min="1035" max="1035" width="13.7109375" customWidth="1"/>
    <col min="1036" max="1036" width="13.28515625" customWidth="1"/>
    <col min="1037" max="1037" width="14.42578125" customWidth="1"/>
    <col min="1038" max="1038" width="15.5703125" customWidth="1"/>
    <col min="1039" max="1039" width="15.140625" customWidth="1"/>
    <col min="1040" max="1041" width="12.5703125" bestFit="1" customWidth="1"/>
    <col min="1043" max="1043" width="14.7109375" bestFit="1" customWidth="1"/>
    <col min="1281" max="1281" width="16.28515625" customWidth="1"/>
    <col min="1282" max="1282" width="9.28515625" customWidth="1"/>
    <col min="1283" max="1283" width="9.5703125" customWidth="1"/>
    <col min="1284" max="1284" width="50.140625" customWidth="1"/>
    <col min="1285" max="1285" width="10.42578125" bestFit="1" customWidth="1"/>
    <col min="1286" max="1286" width="13.140625" customWidth="1"/>
    <col min="1287" max="1287" width="16.140625" customWidth="1"/>
    <col min="1288" max="1288" width="15.7109375" customWidth="1"/>
    <col min="1289" max="1289" width="13.42578125" customWidth="1"/>
    <col min="1290" max="1290" width="14.140625" customWidth="1"/>
    <col min="1291" max="1291" width="13.7109375" customWidth="1"/>
    <col min="1292" max="1292" width="13.28515625" customWidth="1"/>
    <col min="1293" max="1293" width="14.42578125" customWidth="1"/>
    <col min="1294" max="1294" width="15.5703125" customWidth="1"/>
    <col min="1295" max="1295" width="15.140625" customWidth="1"/>
    <col min="1296" max="1297" width="12.5703125" bestFit="1" customWidth="1"/>
    <col min="1299" max="1299" width="14.7109375" bestFit="1" customWidth="1"/>
    <col min="1537" max="1537" width="16.28515625" customWidth="1"/>
    <col min="1538" max="1538" width="9.28515625" customWidth="1"/>
    <col min="1539" max="1539" width="9.5703125" customWidth="1"/>
    <col min="1540" max="1540" width="50.140625" customWidth="1"/>
    <col min="1541" max="1541" width="10.42578125" bestFit="1" customWidth="1"/>
    <col min="1542" max="1542" width="13.140625" customWidth="1"/>
    <col min="1543" max="1543" width="16.140625" customWidth="1"/>
    <col min="1544" max="1544" width="15.7109375" customWidth="1"/>
    <col min="1545" max="1545" width="13.42578125" customWidth="1"/>
    <col min="1546" max="1546" width="14.140625" customWidth="1"/>
    <col min="1547" max="1547" width="13.7109375" customWidth="1"/>
    <col min="1548" max="1548" width="13.28515625" customWidth="1"/>
    <col min="1549" max="1549" width="14.42578125" customWidth="1"/>
    <col min="1550" max="1550" width="15.5703125" customWidth="1"/>
    <col min="1551" max="1551" width="15.140625" customWidth="1"/>
    <col min="1552" max="1553" width="12.5703125" bestFit="1" customWidth="1"/>
    <col min="1555" max="1555" width="14.7109375" bestFit="1" customWidth="1"/>
    <col min="1793" max="1793" width="16.28515625" customWidth="1"/>
    <col min="1794" max="1794" width="9.28515625" customWidth="1"/>
    <col min="1795" max="1795" width="9.5703125" customWidth="1"/>
    <col min="1796" max="1796" width="50.140625" customWidth="1"/>
    <col min="1797" max="1797" width="10.42578125" bestFit="1" customWidth="1"/>
    <col min="1798" max="1798" width="13.140625" customWidth="1"/>
    <col min="1799" max="1799" width="16.140625" customWidth="1"/>
    <col min="1800" max="1800" width="15.7109375" customWidth="1"/>
    <col min="1801" max="1801" width="13.42578125" customWidth="1"/>
    <col min="1802" max="1802" width="14.140625" customWidth="1"/>
    <col min="1803" max="1803" width="13.7109375" customWidth="1"/>
    <col min="1804" max="1804" width="13.28515625" customWidth="1"/>
    <col min="1805" max="1805" width="14.42578125" customWidth="1"/>
    <col min="1806" max="1806" width="15.5703125" customWidth="1"/>
    <col min="1807" max="1807" width="15.140625" customWidth="1"/>
    <col min="1808" max="1809" width="12.5703125" bestFit="1" customWidth="1"/>
    <col min="1811" max="1811" width="14.7109375" bestFit="1" customWidth="1"/>
    <col min="2049" max="2049" width="16.28515625" customWidth="1"/>
    <col min="2050" max="2050" width="9.28515625" customWidth="1"/>
    <col min="2051" max="2051" width="9.5703125" customWidth="1"/>
    <col min="2052" max="2052" width="50.140625" customWidth="1"/>
    <col min="2053" max="2053" width="10.42578125" bestFit="1" customWidth="1"/>
    <col min="2054" max="2054" width="13.140625" customWidth="1"/>
    <col min="2055" max="2055" width="16.140625" customWidth="1"/>
    <col min="2056" max="2056" width="15.7109375" customWidth="1"/>
    <col min="2057" max="2057" width="13.42578125" customWidth="1"/>
    <col min="2058" max="2058" width="14.140625" customWidth="1"/>
    <col min="2059" max="2059" width="13.7109375" customWidth="1"/>
    <col min="2060" max="2060" width="13.28515625" customWidth="1"/>
    <col min="2061" max="2061" width="14.42578125" customWidth="1"/>
    <col min="2062" max="2062" width="15.5703125" customWidth="1"/>
    <col min="2063" max="2063" width="15.140625" customWidth="1"/>
    <col min="2064" max="2065" width="12.5703125" bestFit="1" customWidth="1"/>
    <col min="2067" max="2067" width="14.7109375" bestFit="1" customWidth="1"/>
    <col min="2305" max="2305" width="16.28515625" customWidth="1"/>
    <col min="2306" max="2306" width="9.28515625" customWidth="1"/>
    <col min="2307" max="2307" width="9.5703125" customWidth="1"/>
    <col min="2308" max="2308" width="50.140625" customWidth="1"/>
    <col min="2309" max="2309" width="10.42578125" bestFit="1" customWidth="1"/>
    <col min="2310" max="2310" width="13.140625" customWidth="1"/>
    <col min="2311" max="2311" width="16.140625" customWidth="1"/>
    <col min="2312" max="2312" width="15.7109375" customWidth="1"/>
    <col min="2313" max="2313" width="13.42578125" customWidth="1"/>
    <col min="2314" max="2314" width="14.140625" customWidth="1"/>
    <col min="2315" max="2315" width="13.7109375" customWidth="1"/>
    <col min="2316" max="2316" width="13.28515625" customWidth="1"/>
    <col min="2317" max="2317" width="14.42578125" customWidth="1"/>
    <col min="2318" max="2318" width="15.5703125" customWidth="1"/>
    <col min="2319" max="2319" width="15.140625" customWidth="1"/>
    <col min="2320" max="2321" width="12.5703125" bestFit="1" customWidth="1"/>
    <col min="2323" max="2323" width="14.7109375" bestFit="1" customWidth="1"/>
    <col min="2561" max="2561" width="16.28515625" customWidth="1"/>
    <col min="2562" max="2562" width="9.28515625" customWidth="1"/>
    <col min="2563" max="2563" width="9.5703125" customWidth="1"/>
    <col min="2564" max="2564" width="50.140625" customWidth="1"/>
    <col min="2565" max="2565" width="10.42578125" bestFit="1" customWidth="1"/>
    <col min="2566" max="2566" width="13.140625" customWidth="1"/>
    <col min="2567" max="2567" width="16.140625" customWidth="1"/>
    <col min="2568" max="2568" width="15.7109375" customWidth="1"/>
    <col min="2569" max="2569" width="13.42578125" customWidth="1"/>
    <col min="2570" max="2570" width="14.140625" customWidth="1"/>
    <col min="2571" max="2571" width="13.7109375" customWidth="1"/>
    <col min="2572" max="2572" width="13.28515625" customWidth="1"/>
    <col min="2573" max="2573" width="14.42578125" customWidth="1"/>
    <col min="2574" max="2574" width="15.5703125" customWidth="1"/>
    <col min="2575" max="2575" width="15.140625" customWidth="1"/>
    <col min="2576" max="2577" width="12.5703125" bestFit="1" customWidth="1"/>
    <col min="2579" max="2579" width="14.7109375" bestFit="1" customWidth="1"/>
    <col min="2817" max="2817" width="16.28515625" customWidth="1"/>
    <col min="2818" max="2818" width="9.28515625" customWidth="1"/>
    <col min="2819" max="2819" width="9.5703125" customWidth="1"/>
    <col min="2820" max="2820" width="50.140625" customWidth="1"/>
    <col min="2821" max="2821" width="10.42578125" bestFit="1" customWidth="1"/>
    <col min="2822" max="2822" width="13.140625" customWidth="1"/>
    <col min="2823" max="2823" width="16.140625" customWidth="1"/>
    <col min="2824" max="2824" width="15.7109375" customWidth="1"/>
    <col min="2825" max="2825" width="13.42578125" customWidth="1"/>
    <col min="2826" max="2826" width="14.140625" customWidth="1"/>
    <col min="2827" max="2827" width="13.7109375" customWidth="1"/>
    <col min="2828" max="2828" width="13.28515625" customWidth="1"/>
    <col min="2829" max="2829" width="14.42578125" customWidth="1"/>
    <col min="2830" max="2830" width="15.5703125" customWidth="1"/>
    <col min="2831" max="2831" width="15.140625" customWidth="1"/>
    <col min="2832" max="2833" width="12.5703125" bestFit="1" customWidth="1"/>
    <col min="2835" max="2835" width="14.7109375" bestFit="1" customWidth="1"/>
    <col min="3073" max="3073" width="16.28515625" customWidth="1"/>
    <col min="3074" max="3074" width="9.28515625" customWidth="1"/>
    <col min="3075" max="3075" width="9.5703125" customWidth="1"/>
    <col min="3076" max="3076" width="50.140625" customWidth="1"/>
    <col min="3077" max="3077" width="10.42578125" bestFit="1" customWidth="1"/>
    <col min="3078" max="3078" width="13.140625" customWidth="1"/>
    <col min="3079" max="3079" width="16.140625" customWidth="1"/>
    <col min="3080" max="3080" width="15.7109375" customWidth="1"/>
    <col min="3081" max="3081" width="13.42578125" customWidth="1"/>
    <col min="3082" max="3082" width="14.140625" customWidth="1"/>
    <col min="3083" max="3083" width="13.7109375" customWidth="1"/>
    <col min="3084" max="3084" width="13.28515625" customWidth="1"/>
    <col min="3085" max="3085" width="14.42578125" customWidth="1"/>
    <col min="3086" max="3086" width="15.5703125" customWidth="1"/>
    <col min="3087" max="3087" width="15.140625" customWidth="1"/>
    <col min="3088" max="3089" width="12.5703125" bestFit="1" customWidth="1"/>
    <col min="3091" max="3091" width="14.7109375" bestFit="1" customWidth="1"/>
    <col min="3329" max="3329" width="16.28515625" customWidth="1"/>
    <col min="3330" max="3330" width="9.28515625" customWidth="1"/>
    <col min="3331" max="3331" width="9.5703125" customWidth="1"/>
    <col min="3332" max="3332" width="50.140625" customWidth="1"/>
    <col min="3333" max="3333" width="10.42578125" bestFit="1" customWidth="1"/>
    <col min="3334" max="3334" width="13.140625" customWidth="1"/>
    <col min="3335" max="3335" width="16.140625" customWidth="1"/>
    <col min="3336" max="3336" width="15.7109375" customWidth="1"/>
    <col min="3337" max="3337" width="13.42578125" customWidth="1"/>
    <col min="3338" max="3338" width="14.140625" customWidth="1"/>
    <col min="3339" max="3339" width="13.7109375" customWidth="1"/>
    <col min="3340" max="3340" width="13.28515625" customWidth="1"/>
    <col min="3341" max="3341" width="14.42578125" customWidth="1"/>
    <col min="3342" max="3342" width="15.5703125" customWidth="1"/>
    <col min="3343" max="3343" width="15.140625" customWidth="1"/>
    <col min="3344" max="3345" width="12.5703125" bestFit="1" customWidth="1"/>
    <col min="3347" max="3347" width="14.7109375" bestFit="1" customWidth="1"/>
    <col min="3585" max="3585" width="16.28515625" customWidth="1"/>
    <col min="3586" max="3586" width="9.28515625" customWidth="1"/>
    <col min="3587" max="3587" width="9.5703125" customWidth="1"/>
    <col min="3588" max="3588" width="50.140625" customWidth="1"/>
    <col min="3589" max="3589" width="10.42578125" bestFit="1" customWidth="1"/>
    <col min="3590" max="3590" width="13.140625" customWidth="1"/>
    <col min="3591" max="3591" width="16.140625" customWidth="1"/>
    <col min="3592" max="3592" width="15.7109375" customWidth="1"/>
    <col min="3593" max="3593" width="13.42578125" customWidth="1"/>
    <col min="3594" max="3594" width="14.140625" customWidth="1"/>
    <col min="3595" max="3595" width="13.7109375" customWidth="1"/>
    <col min="3596" max="3596" width="13.28515625" customWidth="1"/>
    <col min="3597" max="3597" width="14.42578125" customWidth="1"/>
    <col min="3598" max="3598" width="15.5703125" customWidth="1"/>
    <col min="3599" max="3599" width="15.140625" customWidth="1"/>
    <col min="3600" max="3601" width="12.5703125" bestFit="1" customWidth="1"/>
    <col min="3603" max="3603" width="14.7109375" bestFit="1" customWidth="1"/>
    <col min="3841" max="3841" width="16.28515625" customWidth="1"/>
    <col min="3842" max="3842" width="9.28515625" customWidth="1"/>
    <col min="3843" max="3843" width="9.5703125" customWidth="1"/>
    <col min="3844" max="3844" width="50.140625" customWidth="1"/>
    <col min="3845" max="3845" width="10.42578125" bestFit="1" customWidth="1"/>
    <col min="3846" max="3846" width="13.140625" customWidth="1"/>
    <col min="3847" max="3847" width="16.140625" customWidth="1"/>
    <col min="3848" max="3848" width="15.7109375" customWidth="1"/>
    <col min="3849" max="3849" width="13.42578125" customWidth="1"/>
    <col min="3850" max="3850" width="14.140625" customWidth="1"/>
    <col min="3851" max="3851" width="13.7109375" customWidth="1"/>
    <col min="3852" max="3852" width="13.28515625" customWidth="1"/>
    <col min="3853" max="3853" width="14.42578125" customWidth="1"/>
    <col min="3854" max="3854" width="15.5703125" customWidth="1"/>
    <col min="3855" max="3855" width="15.140625" customWidth="1"/>
    <col min="3856" max="3857" width="12.5703125" bestFit="1" customWidth="1"/>
    <col min="3859" max="3859" width="14.7109375" bestFit="1" customWidth="1"/>
    <col min="4097" max="4097" width="16.28515625" customWidth="1"/>
    <col min="4098" max="4098" width="9.28515625" customWidth="1"/>
    <col min="4099" max="4099" width="9.5703125" customWidth="1"/>
    <col min="4100" max="4100" width="50.140625" customWidth="1"/>
    <col min="4101" max="4101" width="10.42578125" bestFit="1" customWidth="1"/>
    <col min="4102" max="4102" width="13.140625" customWidth="1"/>
    <col min="4103" max="4103" width="16.140625" customWidth="1"/>
    <col min="4104" max="4104" width="15.7109375" customWidth="1"/>
    <col min="4105" max="4105" width="13.42578125" customWidth="1"/>
    <col min="4106" max="4106" width="14.140625" customWidth="1"/>
    <col min="4107" max="4107" width="13.7109375" customWidth="1"/>
    <col min="4108" max="4108" width="13.28515625" customWidth="1"/>
    <col min="4109" max="4109" width="14.42578125" customWidth="1"/>
    <col min="4110" max="4110" width="15.5703125" customWidth="1"/>
    <col min="4111" max="4111" width="15.140625" customWidth="1"/>
    <col min="4112" max="4113" width="12.5703125" bestFit="1" customWidth="1"/>
    <col min="4115" max="4115" width="14.7109375" bestFit="1" customWidth="1"/>
    <col min="4353" max="4353" width="16.28515625" customWidth="1"/>
    <col min="4354" max="4354" width="9.28515625" customWidth="1"/>
    <col min="4355" max="4355" width="9.5703125" customWidth="1"/>
    <col min="4356" max="4356" width="50.140625" customWidth="1"/>
    <col min="4357" max="4357" width="10.42578125" bestFit="1" customWidth="1"/>
    <col min="4358" max="4358" width="13.140625" customWidth="1"/>
    <col min="4359" max="4359" width="16.140625" customWidth="1"/>
    <col min="4360" max="4360" width="15.7109375" customWidth="1"/>
    <col min="4361" max="4361" width="13.42578125" customWidth="1"/>
    <col min="4362" max="4362" width="14.140625" customWidth="1"/>
    <col min="4363" max="4363" width="13.7109375" customWidth="1"/>
    <col min="4364" max="4364" width="13.28515625" customWidth="1"/>
    <col min="4365" max="4365" width="14.42578125" customWidth="1"/>
    <col min="4366" max="4366" width="15.5703125" customWidth="1"/>
    <col min="4367" max="4367" width="15.140625" customWidth="1"/>
    <col min="4368" max="4369" width="12.5703125" bestFit="1" customWidth="1"/>
    <col min="4371" max="4371" width="14.7109375" bestFit="1" customWidth="1"/>
    <col min="4609" max="4609" width="16.28515625" customWidth="1"/>
    <col min="4610" max="4610" width="9.28515625" customWidth="1"/>
    <col min="4611" max="4611" width="9.5703125" customWidth="1"/>
    <col min="4612" max="4612" width="50.140625" customWidth="1"/>
    <col min="4613" max="4613" width="10.42578125" bestFit="1" customWidth="1"/>
    <col min="4614" max="4614" width="13.140625" customWidth="1"/>
    <col min="4615" max="4615" width="16.140625" customWidth="1"/>
    <col min="4616" max="4616" width="15.7109375" customWidth="1"/>
    <col min="4617" max="4617" width="13.42578125" customWidth="1"/>
    <col min="4618" max="4618" width="14.140625" customWidth="1"/>
    <col min="4619" max="4619" width="13.7109375" customWidth="1"/>
    <col min="4620" max="4620" width="13.28515625" customWidth="1"/>
    <col min="4621" max="4621" width="14.42578125" customWidth="1"/>
    <col min="4622" max="4622" width="15.5703125" customWidth="1"/>
    <col min="4623" max="4623" width="15.140625" customWidth="1"/>
    <col min="4624" max="4625" width="12.5703125" bestFit="1" customWidth="1"/>
    <col min="4627" max="4627" width="14.7109375" bestFit="1" customWidth="1"/>
    <col min="4865" max="4865" width="16.28515625" customWidth="1"/>
    <col min="4866" max="4866" width="9.28515625" customWidth="1"/>
    <col min="4867" max="4867" width="9.5703125" customWidth="1"/>
    <col min="4868" max="4868" width="50.140625" customWidth="1"/>
    <col min="4869" max="4869" width="10.42578125" bestFit="1" customWidth="1"/>
    <col min="4870" max="4870" width="13.140625" customWidth="1"/>
    <col min="4871" max="4871" width="16.140625" customWidth="1"/>
    <col min="4872" max="4872" width="15.7109375" customWidth="1"/>
    <col min="4873" max="4873" width="13.42578125" customWidth="1"/>
    <col min="4874" max="4874" width="14.140625" customWidth="1"/>
    <col min="4875" max="4875" width="13.7109375" customWidth="1"/>
    <col min="4876" max="4876" width="13.28515625" customWidth="1"/>
    <col min="4877" max="4877" width="14.42578125" customWidth="1"/>
    <col min="4878" max="4878" width="15.5703125" customWidth="1"/>
    <col min="4879" max="4879" width="15.140625" customWidth="1"/>
    <col min="4880" max="4881" width="12.5703125" bestFit="1" customWidth="1"/>
    <col min="4883" max="4883" width="14.7109375" bestFit="1" customWidth="1"/>
    <col min="5121" max="5121" width="16.28515625" customWidth="1"/>
    <col min="5122" max="5122" width="9.28515625" customWidth="1"/>
    <col min="5123" max="5123" width="9.5703125" customWidth="1"/>
    <col min="5124" max="5124" width="50.140625" customWidth="1"/>
    <col min="5125" max="5125" width="10.42578125" bestFit="1" customWidth="1"/>
    <col min="5126" max="5126" width="13.140625" customWidth="1"/>
    <col min="5127" max="5127" width="16.140625" customWidth="1"/>
    <col min="5128" max="5128" width="15.7109375" customWidth="1"/>
    <col min="5129" max="5129" width="13.42578125" customWidth="1"/>
    <col min="5130" max="5130" width="14.140625" customWidth="1"/>
    <col min="5131" max="5131" width="13.7109375" customWidth="1"/>
    <col min="5132" max="5132" width="13.28515625" customWidth="1"/>
    <col min="5133" max="5133" width="14.42578125" customWidth="1"/>
    <col min="5134" max="5134" width="15.5703125" customWidth="1"/>
    <col min="5135" max="5135" width="15.140625" customWidth="1"/>
    <col min="5136" max="5137" width="12.5703125" bestFit="1" customWidth="1"/>
    <col min="5139" max="5139" width="14.7109375" bestFit="1" customWidth="1"/>
    <col min="5377" max="5377" width="16.28515625" customWidth="1"/>
    <col min="5378" max="5378" width="9.28515625" customWidth="1"/>
    <col min="5379" max="5379" width="9.5703125" customWidth="1"/>
    <col min="5380" max="5380" width="50.140625" customWidth="1"/>
    <col min="5381" max="5381" width="10.42578125" bestFit="1" customWidth="1"/>
    <col min="5382" max="5382" width="13.140625" customWidth="1"/>
    <col min="5383" max="5383" width="16.140625" customWidth="1"/>
    <col min="5384" max="5384" width="15.7109375" customWidth="1"/>
    <col min="5385" max="5385" width="13.42578125" customWidth="1"/>
    <col min="5386" max="5386" width="14.140625" customWidth="1"/>
    <col min="5387" max="5387" width="13.7109375" customWidth="1"/>
    <col min="5388" max="5388" width="13.28515625" customWidth="1"/>
    <col min="5389" max="5389" width="14.42578125" customWidth="1"/>
    <col min="5390" max="5390" width="15.5703125" customWidth="1"/>
    <col min="5391" max="5391" width="15.140625" customWidth="1"/>
    <col min="5392" max="5393" width="12.5703125" bestFit="1" customWidth="1"/>
    <col min="5395" max="5395" width="14.7109375" bestFit="1" customWidth="1"/>
    <col min="5633" max="5633" width="16.28515625" customWidth="1"/>
    <col min="5634" max="5634" width="9.28515625" customWidth="1"/>
    <col min="5635" max="5635" width="9.5703125" customWidth="1"/>
    <col min="5636" max="5636" width="50.140625" customWidth="1"/>
    <col min="5637" max="5637" width="10.42578125" bestFit="1" customWidth="1"/>
    <col min="5638" max="5638" width="13.140625" customWidth="1"/>
    <col min="5639" max="5639" width="16.140625" customWidth="1"/>
    <col min="5640" max="5640" width="15.7109375" customWidth="1"/>
    <col min="5641" max="5641" width="13.42578125" customWidth="1"/>
    <col min="5642" max="5642" width="14.140625" customWidth="1"/>
    <col min="5643" max="5643" width="13.7109375" customWidth="1"/>
    <col min="5644" max="5644" width="13.28515625" customWidth="1"/>
    <col min="5645" max="5645" width="14.42578125" customWidth="1"/>
    <col min="5646" max="5646" width="15.5703125" customWidth="1"/>
    <col min="5647" max="5647" width="15.140625" customWidth="1"/>
    <col min="5648" max="5649" width="12.5703125" bestFit="1" customWidth="1"/>
    <col min="5651" max="5651" width="14.7109375" bestFit="1" customWidth="1"/>
    <col min="5889" max="5889" width="16.28515625" customWidth="1"/>
    <col min="5890" max="5890" width="9.28515625" customWidth="1"/>
    <col min="5891" max="5891" width="9.5703125" customWidth="1"/>
    <col min="5892" max="5892" width="50.140625" customWidth="1"/>
    <col min="5893" max="5893" width="10.42578125" bestFit="1" customWidth="1"/>
    <col min="5894" max="5894" width="13.140625" customWidth="1"/>
    <col min="5895" max="5895" width="16.140625" customWidth="1"/>
    <col min="5896" max="5896" width="15.7109375" customWidth="1"/>
    <col min="5897" max="5897" width="13.42578125" customWidth="1"/>
    <col min="5898" max="5898" width="14.140625" customWidth="1"/>
    <col min="5899" max="5899" width="13.7109375" customWidth="1"/>
    <col min="5900" max="5900" width="13.28515625" customWidth="1"/>
    <col min="5901" max="5901" width="14.42578125" customWidth="1"/>
    <col min="5902" max="5902" width="15.5703125" customWidth="1"/>
    <col min="5903" max="5903" width="15.140625" customWidth="1"/>
    <col min="5904" max="5905" width="12.5703125" bestFit="1" customWidth="1"/>
    <col min="5907" max="5907" width="14.7109375" bestFit="1" customWidth="1"/>
    <col min="6145" max="6145" width="16.28515625" customWidth="1"/>
    <col min="6146" max="6146" width="9.28515625" customWidth="1"/>
    <col min="6147" max="6147" width="9.5703125" customWidth="1"/>
    <col min="6148" max="6148" width="50.140625" customWidth="1"/>
    <col min="6149" max="6149" width="10.42578125" bestFit="1" customWidth="1"/>
    <col min="6150" max="6150" width="13.140625" customWidth="1"/>
    <col min="6151" max="6151" width="16.140625" customWidth="1"/>
    <col min="6152" max="6152" width="15.7109375" customWidth="1"/>
    <col min="6153" max="6153" width="13.42578125" customWidth="1"/>
    <col min="6154" max="6154" width="14.140625" customWidth="1"/>
    <col min="6155" max="6155" width="13.7109375" customWidth="1"/>
    <col min="6156" max="6156" width="13.28515625" customWidth="1"/>
    <col min="6157" max="6157" width="14.42578125" customWidth="1"/>
    <col min="6158" max="6158" width="15.5703125" customWidth="1"/>
    <col min="6159" max="6159" width="15.140625" customWidth="1"/>
    <col min="6160" max="6161" width="12.5703125" bestFit="1" customWidth="1"/>
    <col min="6163" max="6163" width="14.7109375" bestFit="1" customWidth="1"/>
    <col min="6401" max="6401" width="16.28515625" customWidth="1"/>
    <col min="6402" max="6402" width="9.28515625" customWidth="1"/>
    <col min="6403" max="6403" width="9.5703125" customWidth="1"/>
    <col min="6404" max="6404" width="50.140625" customWidth="1"/>
    <col min="6405" max="6405" width="10.42578125" bestFit="1" customWidth="1"/>
    <col min="6406" max="6406" width="13.140625" customWidth="1"/>
    <col min="6407" max="6407" width="16.140625" customWidth="1"/>
    <col min="6408" max="6408" width="15.7109375" customWidth="1"/>
    <col min="6409" max="6409" width="13.42578125" customWidth="1"/>
    <col min="6410" max="6410" width="14.140625" customWidth="1"/>
    <col min="6411" max="6411" width="13.7109375" customWidth="1"/>
    <col min="6412" max="6412" width="13.28515625" customWidth="1"/>
    <col min="6413" max="6413" width="14.42578125" customWidth="1"/>
    <col min="6414" max="6414" width="15.5703125" customWidth="1"/>
    <col min="6415" max="6415" width="15.140625" customWidth="1"/>
    <col min="6416" max="6417" width="12.5703125" bestFit="1" customWidth="1"/>
    <col min="6419" max="6419" width="14.7109375" bestFit="1" customWidth="1"/>
    <col min="6657" max="6657" width="16.28515625" customWidth="1"/>
    <col min="6658" max="6658" width="9.28515625" customWidth="1"/>
    <col min="6659" max="6659" width="9.5703125" customWidth="1"/>
    <col min="6660" max="6660" width="50.140625" customWidth="1"/>
    <col min="6661" max="6661" width="10.42578125" bestFit="1" customWidth="1"/>
    <col min="6662" max="6662" width="13.140625" customWidth="1"/>
    <col min="6663" max="6663" width="16.140625" customWidth="1"/>
    <col min="6664" max="6664" width="15.7109375" customWidth="1"/>
    <col min="6665" max="6665" width="13.42578125" customWidth="1"/>
    <col min="6666" max="6666" width="14.140625" customWidth="1"/>
    <col min="6667" max="6667" width="13.7109375" customWidth="1"/>
    <col min="6668" max="6668" width="13.28515625" customWidth="1"/>
    <col min="6669" max="6669" width="14.42578125" customWidth="1"/>
    <col min="6670" max="6670" width="15.5703125" customWidth="1"/>
    <col min="6671" max="6671" width="15.140625" customWidth="1"/>
    <col min="6672" max="6673" width="12.5703125" bestFit="1" customWidth="1"/>
    <col min="6675" max="6675" width="14.7109375" bestFit="1" customWidth="1"/>
    <col min="6913" max="6913" width="16.28515625" customWidth="1"/>
    <col min="6914" max="6914" width="9.28515625" customWidth="1"/>
    <col min="6915" max="6915" width="9.5703125" customWidth="1"/>
    <col min="6916" max="6916" width="50.140625" customWidth="1"/>
    <col min="6917" max="6917" width="10.42578125" bestFit="1" customWidth="1"/>
    <col min="6918" max="6918" width="13.140625" customWidth="1"/>
    <col min="6919" max="6919" width="16.140625" customWidth="1"/>
    <col min="6920" max="6920" width="15.7109375" customWidth="1"/>
    <col min="6921" max="6921" width="13.42578125" customWidth="1"/>
    <col min="6922" max="6922" width="14.140625" customWidth="1"/>
    <col min="6923" max="6923" width="13.7109375" customWidth="1"/>
    <col min="6924" max="6924" width="13.28515625" customWidth="1"/>
    <col min="6925" max="6925" width="14.42578125" customWidth="1"/>
    <col min="6926" max="6926" width="15.5703125" customWidth="1"/>
    <col min="6927" max="6927" width="15.140625" customWidth="1"/>
    <col min="6928" max="6929" width="12.5703125" bestFit="1" customWidth="1"/>
    <col min="6931" max="6931" width="14.7109375" bestFit="1" customWidth="1"/>
    <col min="7169" max="7169" width="16.28515625" customWidth="1"/>
    <col min="7170" max="7170" width="9.28515625" customWidth="1"/>
    <col min="7171" max="7171" width="9.5703125" customWidth="1"/>
    <col min="7172" max="7172" width="50.140625" customWidth="1"/>
    <col min="7173" max="7173" width="10.42578125" bestFit="1" customWidth="1"/>
    <col min="7174" max="7174" width="13.140625" customWidth="1"/>
    <col min="7175" max="7175" width="16.140625" customWidth="1"/>
    <col min="7176" max="7176" width="15.7109375" customWidth="1"/>
    <col min="7177" max="7177" width="13.42578125" customWidth="1"/>
    <col min="7178" max="7178" width="14.140625" customWidth="1"/>
    <col min="7179" max="7179" width="13.7109375" customWidth="1"/>
    <col min="7180" max="7180" width="13.28515625" customWidth="1"/>
    <col min="7181" max="7181" width="14.42578125" customWidth="1"/>
    <col min="7182" max="7182" width="15.5703125" customWidth="1"/>
    <col min="7183" max="7183" width="15.140625" customWidth="1"/>
    <col min="7184" max="7185" width="12.5703125" bestFit="1" customWidth="1"/>
    <col min="7187" max="7187" width="14.7109375" bestFit="1" customWidth="1"/>
    <col min="7425" max="7425" width="16.28515625" customWidth="1"/>
    <col min="7426" max="7426" width="9.28515625" customWidth="1"/>
    <col min="7427" max="7427" width="9.5703125" customWidth="1"/>
    <col min="7428" max="7428" width="50.140625" customWidth="1"/>
    <col min="7429" max="7429" width="10.42578125" bestFit="1" customWidth="1"/>
    <col min="7430" max="7430" width="13.140625" customWidth="1"/>
    <col min="7431" max="7431" width="16.140625" customWidth="1"/>
    <col min="7432" max="7432" width="15.7109375" customWidth="1"/>
    <col min="7433" max="7433" width="13.42578125" customWidth="1"/>
    <col min="7434" max="7434" width="14.140625" customWidth="1"/>
    <col min="7435" max="7435" width="13.7109375" customWidth="1"/>
    <col min="7436" max="7436" width="13.28515625" customWidth="1"/>
    <col min="7437" max="7437" width="14.42578125" customWidth="1"/>
    <col min="7438" max="7438" width="15.5703125" customWidth="1"/>
    <col min="7439" max="7439" width="15.140625" customWidth="1"/>
    <col min="7440" max="7441" width="12.5703125" bestFit="1" customWidth="1"/>
    <col min="7443" max="7443" width="14.7109375" bestFit="1" customWidth="1"/>
    <col min="7681" max="7681" width="16.28515625" customWidth="1"/>
    <col min="7682" max="7682" width="9.28515625" customWidth="1"/>
    <col min="7683" max="7683" width="9.5703125" customWidth="1"/>
    <col min="7684" max="7684" width="50.140625" customWidth="1"/>
    <col min="7685" max="7685" width="10.42578125" bestFit="1" customWidth="1"/>
    <col min="7686" max="7686" width="13.140625" customWidth="1"/>
    <col min="7687" max="7687" width="16.140625" customWidth="1"/>
    <col min="7688" max="7688" width="15.7109375" customWidth="1"/>
    <col min="7689" max="7689" width="13.42578125" customWidth="1"/>
    <col min="7690" max="7690" width="14.140625" customWidth="1"/>
    <col min="7691" max="7691" width="13.7109375" customWidth="1"/>
    <col min="7692" max="7692" width="13.28515625" customWidth="1"/>
    <col min="7693" max="7693" width="14.42578125" customWidth="1"/>
    <col min="7694" max="7694" width="15.5703125" customWidth="1"/>
    <col min="7695" max="7695" width="15.140625" customWidth="1"/>
    <col min="7696" max="7697" width="12.5703125" bestFit="1" customWidth="1"/>
    <col min="7699" max="7699" width="14.7109375" bestFit="1" customWidth="1"/>
    <col min="7937" max="7937" width="16.28515625" customWidth="1"/>
    <col min="7938" max="7938" width="9.28515625" customWidth="1"/>
    <col min="7939" max="7939" width="9.5703125" customWidth="1"/>
    <col min="7940" max="7940" width="50.140625" customWidth="1"/>
    <col min="7941" max="7941" width="10.42578125" bestFit="1" customWidth="1"/>
    <col min="7942" max="7942" width="13.140625" customWidth="1"/>
    <col min="7943" max="7943" width="16.140625" customWidth="1"/>
    <col min="7944" max="7944" width="15.7109375" customWidth="1"/>
    <col min="7945" max="7945" width="13.42578125" customWidth="1"/>
    <col min="7946" max="7946" width="14.140625" customWidth="1"/>
    <col min="7947" max="7947" width="13.7109375" customWidth="1"/>
    <col min="7948" max="7948" width="13.28515625" customWidth="1"/>
    <col min="7949" max="7949" width="14.42578125" customWidth="1"/>
    <col min="7950" max="7950" width="15.5703125" customWidth="1"/>
    <col min="7951" max="7951" width="15.140625" customWidth="1"/>
    <col min="7952" max="7953" width="12.5703125" bestFit="1" customWidth="1"/>
    <col min="7955" max="7955" width="14.7109375" bestFit="1" customWidth="1"/>
    <col min="8193" max="8193" width="16.28515625" customWidth="1"/>
    <col min="8194" max="8194" width="9.28515625" customWidth="1"/>
    <col min="8195" max="8195" width="9.5703125" customWidth="1"/>
    <col min="8196" max="8196" width="50.140625" customWidth="1"/>
    <col min="8197" max="8197" width="10.42578125" bestFit="1" customWidth="1"/>
    <col min="8198" max="8198" width="13.140625" customWidth="1"/>
    <col min="8199" max="8199" width="16.140625" customWidth="1"/>
    <col min="8200" max="8200" width="15.7109375" customWidth="1"/>
    <col min="8201" max="8201" width="13.42578125" customWidth="1"/>
    <col min="8202" max="8202" width="14.140625" customWidth="1"/>
    <col min="8203" max="8203" width="13.7109375" customWidth="1"/>
    <col min="8204" max="8204" width="13.28515625" customWidth="1"/>
    <col min="8205" max="8205" width="14.42578125" customWidth="1"/>
    <col min="8206" max="8206" width="15.5703125" customWidth="1"/>
    <col min="8207" max="8207" width="15.140625" customWidth="1"/>
    <col min="8208" max="8209" width="12.5703125" bestFit="1" customWidth="1"/>
    <col min="8211" max="8211" width="14.7109375" bestFit="1" customWidth="1"/>
    <col min="8449" max="8449" width="16.28515625" customWidth="1"/>
    <col min="8450" max="8450" width="9.28515625" customWidth="1"/>
    <col min="8451" max="8451" width="9.5703125" customWidth="1"/>
    <col min="8452" max="8452" width="50.140625" customWidth="1"/>
    <col min="8453" max="8453" width="10.42578125" bestFit="1" customWidth="1"/>
    <col min="8454" max="8454" width="13.140625" customWidth="1"/>
    <col min="8455" max="8455" width="16.140625" customWidth="1"/>
    <col min="8456" max="8456" width="15.7109375" customWidth="1"/>
    <col min="8457" max="8457" width="13.42578125" customWidth="1"/>
    <col min="8458" max="8458" width="14.140625" customWidth="1"/>
    <col min="8459" max="8459" width="13.7109375" customWidth="1"/>
    <col min="8460" max="8460" width="13.28515625" customWidth="1"/>
    <col min="8461" max="8461" width="14.42578125" customWidth="1"/>
    <col min="8462" max="8462" width="15.5703125" customWidth="1"/>
    <col min="8463" max="8463" width="15.140625" customWidth="1"/>
    <col min="8464" max="8465" width="12.5703125" bestFit="1" customWidth="1"/>
    <col min="8467" max="8467" width="14.7109375" bestFit="1" customWidth="1"/>
    <col min="8705" max="8705" width="16.28515625" customWidth="1"/>
    <col min="8706" max="8706" width="9.28515625" customWidth="1"/>
    <col min="8707" max="8707" width="9.5703125" customWidth="1"/>
    <col min="8708" max="8708" width="50.140625" customWidth="1"/>
    <col min="8709" max="8709" width="10.42578125" bestFit="1" customWidth="1"/>
    <col min="8710" max="8710" width="13.140625" customWidth="1"/>
    <col min="8711" max="8711" width="16.140625" customWidth="1"/>
    <col min="8712" max="8712" width="15.7109375" customWidth="1"/>
    <col min="8713" max="8713" width="13.42578125" customWidth="1"/>
    <col min="8714" max="8714" width="14.140625" customWidth="1"/>
    <col min="8715" max="8715" width="13.7109375" customWidth="1"/>
    <col min="8716" max="8716" width="13.28515625" customWidth="1"/>
    <col min="8717" max="8717" width="14.42578125" customWidth="1"/>
    <col min="8718" max="8718" width="15.5703125" customWidth="1"/>
    <col min="8719" max="8719" width="15.140625" customWidth="1"/>
    <col min="8720" max="8721" width="12.5703125" bestFit="1" customWidth="1"/>
    <col min="8723" max="8723" width="14.7109375" bestFit="1" customWidth="1"/>
    <col min="8961" max="8961" width="16.28515625" customWidth="1"/>
    <col min="8962" max="8962" width="9.28515625" customWidth="1"/>
    <col min="8963" max="8963" width="9.5703125" customWidth="1"/>
    <col min="8964" max="8964" width="50.140625" customWidth="1"/>
    <col min="8965" max="8965" width="10.42578125" bestFit="1" customWidth="1"/>
    <col min="8966" max="8966" width="13.140625" customWidth="1"/>
    <col min="8967" max="8967" width="16.140625" customWidth="1"/>
    <col min="8968" max="8968" width="15.7109375" customWidth="1"/>
    <col min="8969" max="8969" width="13.42578125" customWidth="1"/>
    <col min="8970" max="8970" width="14.140625" customWidth="1"/>
    <col min="8971" max="8971" width="13.7109375" customWidth="1"/>
    <col min="8972" max="8972" width="13.28515625" customWidth="1"/>
    <col min="8973" max="8973" width="14.42578125" customWidth="1"/>
    <col min="8974" max="8974" width="15.5703125" customWidth="1"/>
    <col min="8975" max="8975" width="15.140625" customWidth="1"/>
    <col min="8976" max="8977" width="12.5703125" bestFit="1" customWidth="1"/>
    <col min="8979" max="8979" width="14.7109375" bestFit="1" customWidth="1"/>
    <col min="9217" max="9217" width="16.28515625" customWidth="1"/>
    <col min="9218" max="9218" width="9.28515625" customWidth="1"/>
    <col min="9219" max="9219" width="9.5703125" customWidth="1"/>
    <col min="9220" max="9220" width="50.140625" customWidth="1"/>
    <col min="9221" max="9221" width="10.42578125" bestFit="1" customWidth="1"/>
    <col min="9222" max="9222" width="13.140625" customWidth="1"/>
    <col min="9223" max="9223" width="16.140625" customWidth="1"/>
    <col min="9224" max="9224" width="15.7109375" customWidth="1"/>
    <col min="9225" max="9225" width="13.42578125" customWidth="1"/>
    <col min="9226" max="9226" width="14.140625" customWidth="1"/>
    <col min="9227" max="9227" width="13.7109375" customWidth="1"/>
    <col min="9228" max="9228" width="13.28515625" customWidth="1"/>
    <col min="9229" max="9229" width="14.42578125" customWidth="1"/>
    <col min="9230" max="9230" width="15.5703125" customWidth="1"/>
    <col min="9231" max="9231" width="15.140625" customWidth="1"/>
    <col min="9232" max="9233" width="12.5703125" bestFit="1" customWidth="1"/>
    <col min="9235" max="9235" width="14.7109375" bestFit="1" customWidth="1"/>
    <col min="9473" max="9473" width="16.28515625" customWidth="1"/>
    <col min="9474" max="9474" width="9.28515625" customWidth="1"/>
    <col min="9475" max="9475" width="9.5703125" customWidth="1"/>
    <col min="9476" max="9476" width="50.140625" customWidth="1"/>
    <col min="9477" max="9477" width="10.42578125" bestFit="1" customWidth="1"/>
    <col min="9478" max="9478" width="13.140625" customWidth="1"/>
    <col min="9479" max="9479" width="16.140625" customWidth="1"/>
    <col min="9480" max="9480" width="15.7109375" customWidth="1"/>
    <col min="9481" max="9481" width="13.42578125" customWidth="1"/>
    <col min="9482" max="9482" width="14.140625" customWidth="1"/>
    <col min="9483" max="9483" width="13.7109375" customWidth="1"/>
    <col min="9484" max="9484" width="13.28515625" customWidth="1"/>
    <col min="9485" max="9485" width="14.42578125" customWidth="1"/>
    <col min="9486" max="9486" width="15.5703125" customWidth="1"/>
    <col min="9487" max="9487" width="15.140625" customWidth="1"/>
    <col min="9488" max="9489" width="12.5703125" bestFit="1" customWidth="1"/>
    <col min="9491" max="9491" width="14.7109375" bestFit="1" customWidth="1"/>
    <col min="9729" max="9729" width="16.28515625" customWidth="1"/>
    <col min="9730" max="9730" width="9.28515625" customWidth="1"/>
    <col min="9731" max="9731" width="9.5703125" customWidth="1"/>
    <col min="9732" max="9732" width="50.140625" customWidth="1"/>
    <col min="9733" max="9733" width="10.42578125" bestFit="1" customWidth="1"/>
    <col min="9734" max="9734" width="13.140625" customWidth="1"/>
    <col min="9735" max="9735" width="16.140625" customWidth="1"/>
    <col min="9736" max="9736" width="15.7109375" customWidth="1"/>
    <col min="9737" max="9737" width="13.42578125" customWidth="1"/>
    <col min="9738" max="9738" width="14.140625" customWidth="1"/>
    <col min="9739" max="9739" width="13.7109375" customWidth="1"/>
    <col min="9740" max="9740" width="13.28515625" customWidth="1"/>
    <col min="9741" max="9741" width="14.42578125" customWidth="1"/>
    <col min="9742" max="9742" width="15.5703125" customWidth="1"/>
    <col min="9743" max="9743" width="15.140625" customWidth="1"/>
    <col min="9744" max="9745" width="12.5703125" bestFit="1" customWidth="1"/>
    <col min="9747" max="9747" width="14.7109375" bestFit="1" customWidth="1"/>
    <col min="9985" max="9985" width="16.28515625" customWidth="1"/>
    <col min="9986" max="9986" width="9.28515625" customWidth="1"/>
    <col min="9987" max="9987" width="9.5703125" customWidth="1"/>
    <col min="9988" max="9988" width="50.140625" customWidth="1"/>
    <col min="9989" max="9989" width="10.42578125" bestFit="1" customWidth="1"/>
    <col min="9990" max="9990" width="13.140625" customWidth="1"/>
    <col min="9991" max="9991" width="16.140625" customWidth="1"/>
    <col min="9992" max="9992" width="15.7109375" customWidth="1"/>
    <col min="9993" max="9993" width="13.42578125" customWidth="1"/>
    <col min="9994" max="9994" width="14.140625" customWidth="1"/>
    <col min="9995" max="9995" width="13.7109375" customWidth="1"/>
    <col min="9996" max="9996" width="13.28515625" customWidth="1"/>
    <col min="9997" max="9997" width="14.42578125" customWidth="1"/>
    <col min="9998" max="9998" width="15.5703125" customWidth="1"/>
    <col min="9999" max="9999" width="15.140625" customWidth="1"/>
    <col min="10000" max="10001" width="12.5703125" bestFit="1" customWidth="1"/>
    <col min="10003" max="10003" width="14.7109375" bestFit="1" customWidth="1"/>
    <col min="10241" max="10241" width="16.28515625" customWidth="1"/>
    <col min="10242" max="10242" width="9.28515625" customWidth="1"/>
    <col min="10243" max="10243" width="9.5703125" customWidth="1"/>
    <col min="10244" max="10244" width="50.140625" customWidth="1"/>
    <col min="10245" max="10245" width="10.42578125" bestFit="1" customWidth="1"/>
    <col min="10246" max="10246" width="13.140625" customWidth="1"/>
    <col min="10247" max="10247" width="16.140625" customWidth="1"/>
    <col min="10248" max="10248" width="15.7109375" customWidth="1"/>
    <col min="10249" max="10249" width="13.42578125" customWidth="1"/>
    <col min="10250" max="10250" width="14.140625" customWidth="1"/>
    <col min="10251" max="10251" width="13.7109375" customWidth="1"/>
    <col min="10252" max="10252" width="13.28515625" customWidth="1"/>
    <col min="10253" max="10253" width="14.42578125" customWidth="1"/>
    <col min="10254" max="10254" width="15.5703125" customWidth="1"/>
    <col min="10255" max="10255" width="15.140625" customWidth="1"/>
    <col min="10256" max="10257" width="12.5703125" bestFit="1" customWidth="1"/>
    <col min="10259" max="10259" width="14.7109375" bestFit="1" customWidth="1"/>
    <col min="10497" max="10497" width="16.28515625" customWidth="1"/>
    <col min="10498" max="10498" width="9.28515625" customWidth="1"/>
    <col min="10499" max="10499" width="9.5703125" customWidth="1"/>
    <col min="10500" max="10500" width="50.140625" customWidth="1"/>
    <col min="10501" max="10501" width="10.42578125" bestFit="1" customWidth="1"/>
    <col min="10502" max="10502" width="13.140625" customWidth="1"/>
    <col min="10503" max="10503" width="16.140625" customWidth="1"/>
    <col min="10504" max="10504" width="15.7109375" customWidth="1"/>
    <col min="10505" max="10505" width="13.42578125" customWidth="1"/>
    <col min="10506" max="10506" width="14.140625" customWidth="1"/>
    <col min="10507" max="10507" width="13.7109375" customWidth="1"/>
    <col min="10508" max="10508" width="13.28515625" customWidth="1"/>
    <col min="10509" max="10509" width="14.42578125" customWidth="1"/>
    <col min="10510" max="10510" width="15.5703125" customWidth="1"/>
    <col min="10511" max="10511" width="15.140625" customWidth="1"/>
    <col min="10512" max="10513" width="12.5703125" bestFit="1" customWidth="1"/>
    <col min="10515" max="10515" width="14.7109375" bestFit="1" customWidth="1"/>
    <col min="10753" max="10753" width="16.28515625" customWidth="1"/>
    <col min="10754" max="10754" width="9.28515625" customWidth="1"/>
    <col min="10755" max="10755" width="9.5703125" customWidth="1"/>
    <col min="10756" max="10756" width="50.140625" customWidth="1"/>
    <col min="10757" max="10757" width="10.42578125" bestFit="1" customWidth="1"/>
    <col min="10758" max="10758" width="13.140625" customWidth="1"/>
    <col min="10759" max="10759" width="16.140625" customWidth="1"/>
    <col min="10760" max="10760" width="15.7109375" customWidth="1"/>
    <col min="10761" max="10761" width="13.42578125" customWidth="1"/>
    <col min="10762" max="10762" width="14.140625" customWidth="1"/>
    <col min="10763" max="10763" width="13.7109375" customWidth="1"/>
    <col min="10764" max="10764" width="13.28515625" customWidth="1"/>
    <col min="10765" max="10765" width="14.42578125" customWidth="1"/>
    <col min="10766" max="10766" width="15.5703125" customWidth="1"/>
    <col min="10767" max="10767" width="15.140625" customWidth="1"/>
    <col min="10768" max="10769" width="12.5703125" bestFit="1" customWidth="1"/>
    <col min="10771" max="10771" width="14.7109375" bestFit="1" customWidth="1"/>
    <col min="11009" max="11009" width="16.28515625" customWidth="1"/>
    <col min="11010" max="11010" width="9.28515625" customWidth="1"/>
    <col min="11011" max="11011" width="9.5703125" customWidth="1"/>
    <col min="11012" max="11012" width="50.140625" customWidth="1"/>
    <col min="11013" max="11013" width="10.42578125" bestFit="1" customWidth="1"/>
    <col min="11014" max="11014" width="13.140625" customWidth="1"/>
    <col min="11015" max="11015" width="16.140625" customWidth="1"/>
    <col min="11016" max="11016" width="15.7109375" customWidth="1"/>
    <col min="11017" max="11017" width="13.42578125" customWidth="1"/>
    <col min="11018" max="11018" width="14.140625" customWidth="1"/>
    <col min="11019" max="11019" width="13.7109375" customWidth="1"/>
    <col min="11020" max="11020" width="13.28515625" customWidth="1"/>
    <col min="11021" max="11021" width="14.42578125" customWidth="1"/>
    <col min="11022" max="11022" width="15.5703125" customWidth="1"/>
    <col min="11023" max="11023" width="15.140625" customWidth="1"/>
    <col min="11024" max="11025" width="12.5703125" bestFit="1" customWidth="1"/>
    <col min="11027" max="11027" width="14.7109375" bestFit="1" customWidth="1"/>
    <col min="11265" max="11265" width="16.28515625" customWidth="1"/>
    <col min="11266" max="11266" width="9.28515625" customWidth="1"/>
    <col min="11267" max="11267" width="9.5703125" customWidth="1"/>
    <col min="11268" max="11268" width="50.140625" customWidth="1"/>
    <col min="11269" max="11269" width="10.42578125" bestFit="1" customWidth="1"/>
    <col min="11270" max="11270" width="13.140625" customWidth="1"/>
    <col min="11271" max="11271" width="16.140625" customWidth="1"/>
    <col min="11272" max="11272" width="15.7109375" customWidth="1"/>
    <col min="11273" max="11273" width="13.42578125" customWidth="1"/>
    <col min="11274" max="11274" width="14.140625" customWidth="1"/>
    <col min="11275" max="11275" width="13.7109375" customWidth="1"/>
    <col min="11276" max="11276" width="13.28515625" customWidth="1"/>
    <col min="11277" max="11277" width="14.42578125" customWidth="1"/>
    <col min="11278" max="11278" width="15.5703125" customWidth="1"/>
    <col min="11279" max="11279" width="15.140625" customWidth="1"/>
    <col min="11280" max="11281" width="12.5703125" bestFit="1" customWidth="1"/>
    <col min="11283" max="11283" width="14.7109375" bestFit="1" customWidth="1"/>
    <col min="11521" max="11521" width="16.28515625" customWidth="1"/>
    <col min="11522" max="11522" width="9.28515625" customWidth="1"/>
    <col min="11523" max="11523" width="9.5703125" customWidth="1"/>
    <col min="11524" max="11524" width="50.140625" customWidth="1"/>
    <col min="11525" max="11525" width="10.42578125" bestFit="1" customWidth="1"/>
    <col min="11526" max="11526" width="13.140625" customWidth="1"/>
    <col min="11527" max="11527" width="16.140625" customWidth="1"/>
    <col min="11528" max="11528" width="15.7109375" customWidth="1"/>
    <col min="11529" max="11529" width="13.42578125" customWidth="1"/>
    <col min="11530" max="11530" width="14.140625" customWidth="1"/>
    <col min="11531" max="11531" width="13.7109375" customWidth="1"/>
    <col min="11532" max="11532" width="13.28515625" customWidth="1"/>
    <col min="11533" max="11533" width="14.42578125" customWidth="1"/>
    <col min="11534" max="11534" width="15.5703125" customWidth="1"/>
    <col min="11535" max="11535" width="15.140625" customWidth="1"/>
    <col min="11536" max="11537" width="12.5703125" bestFit="1" customWidth="1"/>
    <col min="11539" max="11539" width="14.7109375" bestFit="1" customWidth="1"/>
    <col min="11777" max="11777" width="16.28515625" customWidth="1"/>
    <col min="11778" max="11778" width="9.28515625" customWidth="1"/>
    <col min="11779" max="11779" width="9.5703125" customWidth="1"/>
    <col min="11780" max="11780" width="50.140625" customWidth="1"/>
    <col min="11781" max="11781" width="10.42578125" bestFit="1" customWidth="1"/>
    <col min="11782" max="11782" width="13.140625" customWidth="1"/>
    <col min="11783" max="11783" width="16.140625" customWidth="1"/>
    <col min="11784" max="11784" width="15.7109375" customWidth="1"/>
    <col min="11785" max="11785" width="13.42578125" customWidth="1"/>
    <col min="11786" max="11786" width="14.140625" customWidth="1"/>
    <col min="11787" max="11787" width="13.7109375" customWidth="1"/>
    <col min="11788" max="11788" width="13.28515625" customWidth="1"/>
    <col min="11789" max="11789" width="14.42578125" customWidth="1"/>
    <col min="11790" max="11790" width="15.5703125" customWidth="1"/>
    <col min="11791" max="11791" width="15.140625" customWidth="1"/>
    <col min="11792" max="11793" width="12.5703125" bestFit="1" customWidth="1"/>
    <col min="11795" max="11795" width="14.7109375" bestFit="1" customWidth="1"/>
    <col min="12033" max="12033" width="16.28515625" customWidth="1"/>
    <col min="12034" max="12034" width="9.28515625" customWidth="1"/>
    <col min="12035" max="12035" width="9.5703125" customWidth="1"/>
    <col min="12036" max="12036" width="50.140625" customWidth="1"/>
    <col min="12037" max="12037" width="10.42578125" bestFit="1" customWidth="1"/>
    <col min="12038" max="12038" width="13.140625" customWidth="1"/>
    <col min="12039" max="12039" width="16.140625" customWidth="1"/>
    <col min="12040" max="12040" width="15.7109375" customWidth="1"/>
    <col min="12041" max="12041" width="13.42578125" customWidth="1"/>
    <col min="12042" max="12042" width="14.140625" customWidth="1"/>
    <col min="12043" max="12043" width="13.7109375" customWidth="1"/>
    <col min="12044" max="12044" width="13.28515625" customWidth="1"/>
    <col min="12045" max="12045" width="14.42578125" customWidth="1"/>
    <col min="12046" max="12046" width="15.5703125" customWidth="1"/>
    <col min="12047" max="12047" width="15.140625" customWidth="1"/>
    <col min="12048" max="12049" width="12.5703125" bestFit="1" customWidth="1"/>
    <col min="12051" max="12051" width="14.7109375" bestFit="1" customWidth="1"/>
    <col min="12289" max="12289" width="16.28515625" customWidth="1"/>
    <col min="12290" max="12290" width="9.28515625" customWidth="1"/>
    <col min="12291" max="12291" width="9.5703125" customWidth="1"/>
    <col min="12292" max="12292" width="50.140625" customWidth="1"/>
    <col min="12293" max="12293" width="10.42578125" bestFit="1" customWidth="1"/>
    <col min="12294" max="12294" width="13.140625" customWidth="1"/>
    <col min="12295" max="12295" width="16.140625" customWidth="1"/>
    <col min="12296" max="12296" width="15.7109375" customWidth="1"/>
    <col min="12297" max="12297" width="13.42578125" customWidth="1"/>
    <col min="12298" max="12298" width="14.140625" customWidth="1"/>
    <col min="12299" max="12299" width="13.7109375" customWidth="1"/>
    <col min="12300" max="12300" width="13.28515625" customWidth="1"/>
    <col min="12301" max="12301" width="14.42578125" customWidth="1"/>
    <col min="12302" max="12302" width="15.5703125" customWidth="1"/>
    <col min="12303" max="12303" width="15.140625" customWidth="1"/>
    <col min="12304" max="12305" width="12.5703125" bestFit="1" customWidth="1"/>
    <col min="12307" max="12307" width="14.7109375" bestFit="1" customWidth="1"/>
    <col min="12545" max="12545" width="16.28515625" customWidth="1"/>
    <col min="12546" max="12546" width="9.28515625" customWidth="1"/>
    <col min="12547" max="12547" width="9.5703125" customWidth="1"/>
    <col min="12548" max="12548" width="50.140625" customWidth="1"/>
    <col min="12549" max="12549" width="10.42578125" bestFit="1" customWidth="1"/>
    <col min="12550" max="12550" width="13.140625" customWidth="1"/>
    <col min="12551" max="12551" width="16.140625" customWidth="1"/>
    <col min="12552" max="12552" width="15.7109375" customWidth="1"/>
    <col min="12553" max="12553" width="13.42578125" customWidth="1"/>
    <col min="12554" max="12554" width="14.140625" customWidth="1"/>
    <col min="12555" max="12555" width="13.7109375" customWidth="1"/>
    <col min="12556" max="12556" width="13.28515625" customWidth="1"/>
    <col min="12557" max="12557" width="14.42578125" customWidth="1"/>
    <col min="12558" max="12558" width="15.5703125" customWidth="1"/>
    <col min="12559" max="12559" width="15.140625" customWidth="1"/>
    <col min="12560" max="12561" width="12.5703125" bestFit="1" customWidth="1"/>
    <col min="12563" max="12563" width="14.7109375" bestFit="1" customWidth="1"/>
    <col min="12801" max="12801" width="16.28515625" customWidth="1"/>
    <col min="12802" max="12802" width="9.28515625" customWidth="1"/>
    <col min="12803" max="12803" width="9.5703125" customWidth="1"/>
    <col min="12804" max="12804" width="50.140625" customWidth="1"/>
    <col min="12805" max="12805" width="10.42578125" bestFit="1" customWidth="1"/>
    <col min="12806" max="12806" width="13.140625" customWidth="1"/>
    <col min="12807" max="12807" width="16.140625" customWidth="1"/>
    <col min="12808" max="12808" width="15.7109375" customWidth="1"/>
    <col min="12809" max="12809" width="13.42578125" customWidth="1"/>
    <col min="12810" max="12810" width="14.140625" customWidth="1"/>
    <col min="12811" max="12811" width="13.7109375" customWidth="1"/>
    <col min="12812" max="12812" width="13.28515625" customWidth="1"/>
    <col min="12813" max="12813" width="14.42578125" customWidth="1"/>
    <col min="12814" max="12814" width="15.5703125" customWidth="1"/>
    <col min="12815" max="12815" width="15.140625" customWidth="1"/>
    <col min="12816" max="12817" width="12.5703125" bestFit="1" customWidth="1"/>
    <col min="12819" max="12819" width="14.7109375" bestFit="1" customWidth="1"/>
    <col min="13057" max="13057" width="16.28515625" customWidth="1"/>
    <col min="13058" max="13058" width="9.28515625" customWidth="1"/>
    <col min="13059" max="13059" width="9.5703125" customWidth="1"/>
    <col min="13060" max="13060" width="50.140625" customWidth="1"/>
    <col min="13061" max="13061" width="10.42578125" bestFit="1" customWidth="1"/>
    <col min="13062" max="13062" width="13.140625" customWidth="1"/>
    <col min="13063" max="13063" width="16.140625" customWidth="1"/>
    <col min="13064" max="13064" width="15.7109375" customWidth="1"/>
    <col min="13065" max="13065" width="13.42578125" customWidth="1"/>
    <col min="13066" max="13066" width="14.140625" customWidth="1"/>
    <col min="13067" max="13067" width="13.7109375" customWidth="1"/>
    <col min="13068" max="13068" width="13.28515625" customWidth="1"/>
    <col min="13069" max="13069" width="14.42578125" customWidth="1"/>
    <col min="13070" max="13070" width="15.5703125" customWidth="1"/>
    <col min="13071" max="13071" width="15.140625" customWidth="1"/>
    <col min="13072" max="13073" width="12.5703125" bestFit="1" customWidth="1"/>
    <col min="13075" max="13075" width="14.7109375" bestFit="1" customWidth="1"/>
    <col min="13313" max="13313" width="16.28515625" customWidth="1"/>
    <col min="13314" max="13314" width="9.28515625" customWidth="1"/>
    <col min="13315" max="13315" width="9.5703125" customWidth="1"/>
    <col min="13316" max="13316" width="50.140625" customWidth="1"/>
    <col min="13317" max="13317" width="10.42578125" bestFit="1" customWidth="1"/>
    <col min="13318" max="13318" width="13.140625" customWidth="1"/>
    <col min="13319" max="13319" width="16.140625" customWidth="1"/>
    <col min="13320" max="13320" width="15.7109375" customWidth="1"/>
    <col min="13321" max="13321" width="13.42578125" customWidth="1"/>
    <col min="13322" max="13322" width="14.140625" customWidth="1"/>
    <col min="13323" max="13323" width="13.7109375" customWidth="1"/>
    <col min="13324" max="13324" width="13.28515625" customWidth="1"/>
    <col min="13325" max="13325" width="14.42578125" customWidth="1"/>
    <col min="13326" max="13326" width="15.5703125" customWidth="1"/>
    <col min="13327" max="13327" width="15.140625" customWidth="1"/>
    <col min="13328" max="13329" width="12.5703125" bestFit="1" customWidth="1"/>
    <col min="13331" max="13331" width="14.7109375" bestFit="1" customWidth="1"/>
    <col min="13569" max="13569" width="16.28515625" customWidth="1"/>
    <col min="13570" max="13570" width="9.28515625" customWidth="1"/>
    <col min="13571" max="13571" width="9.5703125" customWidth="1"/>
    <col min="13572" max="13572" width="50.140625" customWidth="1"/>
    <col min="13573" max="13573" width="10.42578125" bestFit="1" customWidth="1"/>
    <col min="13574" max="13574" width="13.140625" customWidth="1"/>
    <col min="13575" max="13575" width="16.140625" customWidth="1"/>
    <col min="13576" max="13576" width="15.7109375" customWidth="1"/>
    <col min="13577" max="13577" width="13.42578125" customWidth="1"/>
    <col min="13578" max="13578" width="14.140625" customWidth="1"/>
    <col min="13579" max="13579" width="13.7109375" customWidth="1"/>
    <col min="13580" max="13580" width="13.28515625" customWidth="1"/>
    <col min="13581" max="13581" width="14.42578125" customWidth="1"/>
    <col min="13582" max="13582" width="15.5703125" customWidth="1"/>
    <col min="13583" max="13583" width="15.140625" customWidth="1"/>
    <col min="13584" max="13585" width="12.5703125" bestFit="1" customWidth="1"/>
    <col min="13587" max="13587" width="14.7109375" bestFit="1" customWidth="1"/>
    <col min="13825" max="13825" width="16.28515625" customWidth="1"/>
    <col min="13826" max="13826" width="9.28515625" customWidth="1"/>
    <col min="13827" max="13827" width="9.5703125" customWidth="1"/>
    <col min="13828" max="13828" width="50.140625" customWidth="1"/>
    <col min="13829" max="13829" width="10.42578125" bestFit="1" customWidth="1"/>
    <col min="13830" max="13830" width="13.140625" customWidth="1"/>
    <col min="13831" max="13831" width="16.140625" customWidth="1"/>
    <col min="13832" max="13832" width="15.7109375" customWidth="1"/>
    <col min="13833" max="13833" width="13.42578125" customWidth="1"/>
    <col min="13834" max="13834" width="14.140625" customWidth="1"/>
    <col min="13835" max="13835" width="13.7109375" customWidth="1"/>
    <col min="13836" max="13836" width="13.28515625" customWidth="1"/>
    <col min="13837" max="13837" width="14.42578125" customWidth="1"/>
    <col min="13838" max="13838" width="15.5703125" customWidth="1"/>
    <col min="13839" max="13839" width="15.140625" customWidth="1"/>
    <col min="13840" max="13841" width="12.5703125" bestFit="1" customWidth="1"/>
    <col min="13843" max="13843" width="14.7109375" bestFit="1" customWidth="1"/>
    <col min="14081" max="14081" width="16.28515625" customWidth="1"/>
    <col min="14082" max="14082" width="9.28515625" customWidth="1"/>
    <col min="14083" max="14083" width="9.5703125" customWidth="1"/>
    <col min="14084" max="14084" width="50.140625" customWidth="1"/>
    <col min="14085" max="14085" width="10.42578125" bestFit="1" customWidth="1"/>
    <col min="14086" max="14086" width="13.140625" customWidth="1"/>
    <col min="14087" max="14087" width="16.140625" customWidth="1"/>
    <col min="14088" max="14088" width="15.7109375" customWidth="1"/>
    <col min="14089" max="14089" width="13.42578125" customWidth="1"/>
    <col min="14090" max="14090" width="14.140625" customWidth="1"/>
    <col min="14091" max="14091" width="13.7109375" customWidth="1"/>
    <col min="14092" max="14092" width="13.28515625" customWidth="1"/>
    <col min="14093" max="14093" width="14.42578125" customWidth="1"/>
    <col min="14094" max="14094" width="15.5703125" customWidth="1"/>
    <col min="14095" max="14095" width="15.140625" customWidth="1"/>
    <col min="14096" max="14097" width="12.5703125" bestFit="1" customWidth="1"/>
    <col min="14099" max="14099" width="14.7109375" bestFit="1" customWidth="1"/>
    <col min="14337" max="14337" width="16.28515625" customWidth="1"/>
    <col min="14338" max="14338" width="9.28515625" customWidth="1"/>
    <col min="14339" max="14339" width="9.5703125" customWidth="1"/>
    <col min="14340" max="14340" width="50.140625" customWidth="1"/>
    <col min="14341" max="14341" width="10.42578125" bestFit="1" customWidth="1"/>
    <col min="14342" max="14342" width="13.140625" customWidth="1"/>
    <col min="14343" max="14343" width="16.140625" customWidth="1"/>
    <col min="14344" max="14344" width="15.7109375" customWidth="1"/>
    <col min="14345" max="14345" width="13.42578125" customWidth="1"/>
    <col min="14346" max="14346" width="14.140625" customWidth="1"/>
    <col min="14347" max="14347" width="13.7109375" customWidth="1"/>
    <col min="14348" max="14348" width="13.28515625" customWidth="1"/>
    <col min="14349" max="14349" width="14.42578125" customWidth="1"/>
    <col min="14350" max="14350" width="15.5703125" customWidth="1"/>
    <col min="14351" max="14351" width="15.140625" customWidth="1"/>
    <col min="14352" max="14353" width="12.5703125" bestFit="1" customWidth="1"/>
    <col min="14355" max="14355" width="14.7109375" bestFit="1" customWidth="1"/>
    <col min="14593" max="14593" width="16.28515625" customWidth="1"/>
    <col min="14594" max="14594" width="9.28515625" customWidth="1"/>
    <col min="14595" max="14595" width="9.5703125" customWidth="1"/>
    <col min="14596" max="14596" width="50.140625" customWidth="1"/>
    <col min="14597" max="14597" width="10.42578125" bestFit="1" customWidth="1"/>
    <col min="14598" max="14598" width="13.140625" customWidth="1"/>
    <col min="14599" max="14599" width="16.140625" customWidth="1"/>
    <col min="14600" max="14600" width="15.7109375" customWidth="1"/>
    <col min="14601" max="14601" width="13.42578125" customWidth="1"/>
    <col min="14602" max="14602" width="14.140625" customWidth="1"/>
    <col min="14603" max="14603" width="13.7109375" customWidth="1"/>
    <col min="14604" max="14604" width="13.28515625" customWidth="1"/>
    <col min="14605" max="14605" width="14.42578125" customWidth="1"/>
    <col min="14606" max="14606" width="15.5703125" customWidth="1"/>
    <col min="14607" max="14607" width="15.140625" customWidth="1"/>
    <col min="14608" max="14609" width="12.5703125" bestFit="1" customWidth="1"/>
    <col min="14611" max="14611" width="14.7109375" bestFit="1" customWidth="1"/>
    <col min="14849" max="14849" width="16.28515625" customWidth="1"/>
    <col min="14850" max="14850" width="9.28515625" customWidth="1"/>
    <col min="14851" max="14851" width="9.5703125" customWidth="1"/>
    <col min="14852" max="14852" width="50.140625" customWidth="1"/>
    <col min="14853" max="14853" width="10.42578125" bestFit="1" customWidth="1"/>
    <col min="14854" max="14854" width="13.140625" customWidth="1"/>
    <col min="14855" max="14855" width="16.140625" customWidth="1"/>
    <col min="14856" max="14856" width="15.7109375" customWidth="1"/>
    <col min="14857" max="14857" width="13.42578125" customWidth="1"/>
    <col min="14858" max="14858" width="14.140625" customWidth="1"/>
    <col min="14859" max="14859" width="13.7109375" customWidth="1"/>
    <col min="14860" max="14860" width="13.28515625" customWidth="1"/>
    <col min="14861" max="14861" width="14.42578125" customWidth="1"/>
    <col min="14862" max="14862" width="15.5703125" customWidth="1"/>
    <col min="14863" max="14863" width="15.140625" customWidth="1"/>
    <col min="14864" max="14865" width="12.5703125" bestFit="1" customWidth="1"/>
    <col min="14867" max="14867" width="14.7109375" bestFit="1" customWidth="1"/>
    <col min="15105" max="15105" width="16.28515625" customWidth="1"/>
    <col min="15106" max="15106" width="9.28515625" customWidth="1"/>
    <col min="15107" max="15107" width="9.5703125" customWidth="1"/>
    <col min="15108" max="15108" width="50.140625" customWidth="1"/>
    <col min="15109" max="15109" width="10.42578125" bestFit="1" customWidth="1"/>
    <col min="15110" max="15110" width="13.140625" customWidth="1"/>
    <col min="15111" max="15111" width="16.140625" customWidth="1"/>
    <col min="15112" max="15112" width="15.7109375" customWidth="1"/>
    <col min="15113" max="15113" width="13.42578125" customWidth="1"/>
    <col min="15114" max="15114" width="14.140625" customWidth="1"/>
    <col min="15115" max="15115" width="13.7109375" customWidth="1"/>
    <col min="15116" max="15116" width="13.28515625" customWidth="1"/>
    <col min="15117" max="15117" width="14.42578125" customWidth="1"/>
    <col min="15118" max="15118" width="15.5703125" customWidth="1"/>
    <col min="15119" max="15119" width="15.140625" customWidth="1"/>
    <col min="15120" max="15121" width="12.5703125" bestFit="1" customWidth="1"/>
    <col min="15123" max="15123" width="14.7109375" bestFit="1" customWidth="1"/>
    <col min="15361" max="15361" width="16.28515625" customWidth="1"/>
    <col min="15362" max="15362" width="9.28515625" customWidth="1"/>
    <col min="15363" max="15363" width="9.5703125" customWidth="1"/>
    <col min="15364" max="15364" width="50.140625" customWidth="1"/>
    <col min="15365" max="15365" width="10.42578125" bestFit="1" customWidth="1"/>
    <col min="15366" max="15366" width="13.140625" customWidth="1"/>
    <col min="15367" max="15367" width="16.140625" customWidth="1"/>
    <col min="15368" max="15368" width="15.7109375" customWidth="1"/>
    <col min="15369" max="15369" width="13.42578125" customWidth="1"/>
    <col min="15370" max="15370" width="14.140625" customWidth="1"/>
    <col min="15371" max="15371" width="13.7109375" customWidth="1"/>
    <col min="15372" max="15372" width="13.28515625" customWidth="1"/>
    <col min="15373" max="15373" width="14.42578125" customWidth="1"/>
    <col min="15374" max="15374" width="15.5703125" customWidth="1"/>
    <col min="15375" max="15375" width="15.140625" customWidth="1"/>
    <col min="15376" max="15377" width="12.5703125" bestFit="1" customWidth="1"/>
    <col min="15379" max="15379" width="14.7109375" bestFit="1" customWidth="1"/>
    <col min="15617" max="15617" width="16.28515625" customWidth="1"/>
    <col min="15618" max="15618" width="9.28515625" customWidth="1"/>
    <col min="15619" max="15619" width="9.5703125" customWidth="1"/>
    <col min="15620" max="15620" width="50.140625" customWidth="1"/>
    <col min="15621" max="15621" width="10.42578125" bestFit="1" customWidth="1"/>
    <col min="15622" max="15622" width="13.140625" customWidth="1"/>
    <col min="15623" max="15623" width="16.140625" customWidth="1"/>
    <col min="15624" max="15624" width="15.7109375" customWidth="1"/>
    <col min="15625" max="15625" width="13.42578125" customWidth="1"/>
    <col min="15626" max="15626" width="14.140625" customWidth="1"/>
    <col min="15627" max="15627" width="13.7109375" customWidth="1"/>
    <col min="15628" max="15628" width="13.28515625" customWidth="1"/>
    <col min="15629" max="15629" width="14.42578125" customWidth="1"/>
    <col min="15630" max="15630" width="15.5703125" customWidth="1"/>
    <col min="15631" max="15631" width="15.140625" customWidth="1"/>
    <col min="15632" max="15633" width="12.5703125" bestFit="1" customWidth="1"/>
    <col min="15635" max="15635" width="14.7109375" bestFit="1" customWidth="1"/>
    <col min="15873" max="15873" width="16.28515625" customWidth="1"/>
    <col min="15874" max="15874" width="9.28515625" customWidth="1"/>
    <col min="15875" max="15875" width="9.5703125" customWidth="1"/>
    <col min="15876" max="15876" width="50.140625" customWidth="1"/>
    <col min="15877" max="15877" width="10.42578125" bestFit="1" customWidth="1"/>
    <col min="15878" max="15878" width="13.140625" customWidth="1"/>
    <col min="15879" max="15879" width="16.140625" customWidth="1"/>
    <col min="15880" max="15880" width="15.7109375" customWidth="1"/>
    <col min="15881" max="15881" width="13.42578125" customWidth="1"/>
    <col min="15882" max="15882" width="14.140625" customWidth="1"/>
    <col min="15883" max="15883" width="13.7109375" customWidth="1"/>
    <col min="15884" max="15884" width="13.28515625" customWidth="1"/>
    <col min="15885" max="15885" width="14.42578125" customWidth="1"/>
    <col min="15886" max="15886" width="15.5703125" customWidth="1"/>
    <col min="15887" max="15887" width="15.140625" customWidth="1"/>
    <col min="15888" max="15889" width="12.5703125" bestFit="1" customWidth="1"/>
    <col min="15891" max="15891" width="14.7109375" bestFit="1" customWidth="1"/>
    <col min="16129" max="16129" width="16.28515625" customWidth="1"/>
    <col min="16130" max="16130" width="9.28515625" customWidth="1"/>
    <col min="16131" max="16131" width="9.5703125" customWidth="1"/>
    <col min="16132" max="16132" width="50.140625" customWidth="1"/>
    <col min="16133" max="16133" width="10.42578125" bestFit="1" customWidth="1"/>
    <col min="16134" max="16134" width="13.140625" customWidth="1"/>
    <col min="16135" max="16135" width="16.140625" customWidth="1"/>
    <col min="16136" max="16136" width="15.7109375" customWidth="1"/>
    <col min="16137" max="16137" width="13.42578125" customWidth="1"/>
    <col min="16138" max="16138" width="14.140625" customWidth="1"/>
    <col min="16139" max="16139" width="13.7109375" customWidth="1"/>
    <col min="16140" max="16140" width="13.28515625" customWidth="1"/>
    <col min="16141" max="16141" width="14.42578125" customWidth="1"/>
    <col min="16142" max="16142" width="15.5703125" customWidth="1"/>
    <col min="16143" max="16143" width="15.140625" customWidth="1"/>
    <col min="16144" max="16145" width="12.5703125" bestFit="1" customWidth="1"/>
    <col min="16147" max="16147" width="14.7109375" bestFit="1" customWidth="1"/>
  </cols>
  <sheetData>
    <row r="1" spans="1:15" ht="26.25" customHeight="1" x14ac:dyDescent="0.2">
      <c r="A1" s="773" t="s">
        <v>692</v>
      </c>
      <c r="B1" s="774"/>
      <c r="C1" s="774"/>
      <c r="D1" s="774"/>
      <c r="E1" s="774"/>
      <c r="F1" s="774"/>
      <c r="G1" s="774"/>
      <c r="H1" s="774"/>
      <c r="I1" s="774"/>
      <c r="J1" s="774"/>
    </row>
    <row r="2" spans="1:15" ht="15" customHeight="1" x14ac:dyDescent="0.25">
      <c r="A2" s="775" t="s">
        <v>560</v>
      </c>
      <c r="B2" s="777" t="s">
        <v>693</v>
      </c>
      <c r="C2" s="777" t="s">
        <v>694</v>
      </c>
      <c r="D2" s="777" t="s">
        <v>634</v>
      </c>
      <c r="E2" s="777" t="s">
        <v>635</v>
      </c>
      <c r="F2" s="777" t="s">
        <v>695</v>
      </c>
      <c r="G2" s="779" t="s">
        <v>696</v>
      </c>
      <c r="H2" s="777" t="s">
        <v>697</v>
      </c>
      <c r="I2" s="777" t="s">
        <v>698</v>
      </c>
      <c r="J2" s="777" t="s">
        <v>699</v>
      </c>
      <c r="K2" s="781" t="s">
        <v>700</v>
      </c>
      <c r="L2" s="782"/>
      <c r="M2" s="782"/>
      <c r="N2" s="783"/>
      <c r="O2" s="779" t="s">
        <v>701</v>
      </c>
    </row>
    <row r="3" spans="1:15" ht="112.5" customHeight="1" x14ac:dyDescent="0.2">
      <c r="A3" s="776"/>
      <c r="B3" s="778"/>
      <c r="C3" s="778"/>
      <c r="D3" s="778"/>
      <c r="E3" s="778"/>
      <c r="F3" s="778"/>
      <c r="G3" s="780"/>
      <c r="H3" s="778"/>
      <c r="I3" s="778"/>
      <c r="J3" s="778"/>
      <c r="K3" s="601" t="s">
        <v>702</v>
      </c>
      <c r="L3" s="602" t="s">
        <v>703</v>
      </c>
      <c r="M3" s="602" t="s">
        <v>704</v>
      </c>
      <c r="N3" s="602" t="s">
        <v>705</v>
      </c>
      <c r="O3" s="780"/>
    </row>
    <row r="4" spans="1:15" ht="25.5" x14ac:dyDescent="0.2">
      <c r="A4" s="570" t="s">
        <v>570</v>
      </c>
      <c r="B4" s="569">
        <v>1</v>
      </c>
      <c r="C4" s="569" t="s">
        <v>639</v>
      </c>
      <c r="D4" s="603" t="s">
        <v>640</v>
      </c>
      <c r="E4" s="571" t="s">
        <v>641</v>
      </c>
      <c r="F4" s="604" t="s">
        <v>706</v>
      </c>
      <c r="G4" s="605">
        <v>4647.85455</v>
      </c>
      <c r="H4" s="606"/>
      <c r="I4" s="575"/>
      <c r="J4" s="575"/>
      <c r="K4" s="607"/>
      <c r="L4" s="608">
        <v>4343.5600809931611</v>
      </c>
      <c r="M4" s="609">
        <v>39510</v>
      </c>
      <c r="N4" s="607">
        <v>996.54823076412401</v>
      </c>
      <c r="O4" s="607"/>
    </row>
    <row r="5" spans="1:15" x14ac:dyDescent="0.2">
      <c r="A5" s="570" t="s">
        <v>592</v>
      </c>
      <c r="B5" s="569">
        <v>11</v>
      </c>
      <c r="C5" s="569" t="s">
        <v>653</v>
      </c>
      <c r="D5" s="570" t="s">
        <v>707</v>
      </c>
      <c r="E5" s="574">
        <v>36167908</v>
      </c>
      <c r="F5" s="604" t="s">
        <v>708</v>
      </c>
      <c r="G5" s="605">
        <v>0</v>
      </c>
      <c r="H5" s="606"/>
      <c r="I5" s="575"/>
      <c r="J5" s="575"/>
      <c r="K5" s="608">
        <v>48.962209999999999</v>
      </c>
      <c r="L5" s="608">
        <v>49.047249999999998</v>
      </c>
      <c r="M5" s="609">
        <v>39967</v>
      </c>
      <c r="N5" s="607">
        <v>0</v>
      </c>
      <c r="O5" s="607"/>
    </row>
    <row r="6" spans="1:15" x14ac:dyDescent="0.2">
      <c r="A6" s="570" t="s">
        <v>569</v>
      </c>
      <c r="B6" s="569">
        <v>1</v>
      </c>
      <c r="C6" s="569" t="s">
        <v>639</v>
      </c>
      <c r="D6" s="570" t="s">
        <v>642</v>
      </c>
      <c r="E6" s="571" t="s">
        <v>643</v>
      </c>
      <c r="F6" s="604" t="s">
        <v>706</v>
      </c>
      <c r="G6" s="605">
        <v>3253.7579000000001</v>
      </c>
      <c r="H6" s="610"/>
      <c r="I6" s="576"/>
      <c r="J6" s="578"/>
      <c r="K6" s="608">
        <v>478.75641999999999</v>
      </c>
      <c r="L6" s="608">
        <v>10363.452029999999</v>
      </c>
      <c r="M6" s="609">
        <v>39841</v>
      </c>
      <c r="N6" s="607">
        <v>8457.0058800000006</v>
      </c>
      <c r="O6" s="607">
        <v>2850.2060000000001</v>
      </c>
    </row>
    <row r="7" spans="1:15" x14ac:dyDescent="0.2">
      <c r="A7" s="570" t="s">
        <v>569</v>
      </c>
      <c r="B7" s="569">
        <v>1</v>
      </c>
      <c r="C7" s="569" t="s">
        <v>639</v>
      </c>
      <c r="D7" s="570" t="s">
        <v>644</v>
      </c>
      <c r="E7" s="574">
        <v>31813861</v>
      </c>
      <c r="F7" s="604" t="s">
        <v>706</v>
      </c>
      <c r="G7" s="605">
        <v>15423.17476</v>
      </c>
      <c r="H7" s="610"/>
      <c r="I7" s="576"/>
      <c r="J7" s="578"/>
      <c r="K7" s="607"/>
      <c r="L7" s="607"/>
      <c r="M7" s="575"/>
      <c r="N7" s="607"/>
      <c r="O7" s="607">
        <v>11493.31719</v>
      </c>
    </row>
    <row r="8" spans="1:15" x14ac:dyDescent="0.2">
      <c r="A8" s="570" t="s">
        <v>569</v>
      </c>
      <c r="B8" s="569">
        <v>7</v>
      </c>
      <c r="C8" s="569" t="s">
        <v>639</v>
      </c>
      <c r="D8" s="570" t="s">
        <v>651</v>
      </c>
      <c r="E8" s="574">
        <v>30853915</v>
      </c>
      <c r="F8" s="604" t="s">
        <v>706</v>
      </c>
      <c r="G8" s="605">
        <v>322.11233000000004</v>
      </c>
      <c r="H8" s="610"/>
      <c r="I8" s="576"/>
      <c r="J8" s="578"/>
      <c r="K8" s="611"/>
      <c r="L8" s="611"/>
      <c r="M8" s="612"/>
      <c r="N8" s="611"/>
      <c r="O8" s="613"/>
    </row>
    <row r="9" spans="1:15" x14ac:dyDescent="0.2">
      <c r="A9" s="570" t="s">
        <v>569</v>
      </c>
      <c r="B9" s="569">
        <v>4</v>
      </c>
      <c r="C9" s="569" t="s">
        <v>639</v>
      </c>
      <c r="D9" s="570" t="s">
        <v>709</v>
      </c>
      <c r="E9" s="571">
        <v>30801397</v>
      </c>
      <c r="F9" s="604" t="s">
        <v>708</v>
      </c>
      <c r="G9" s="605">
        <v>0</v>
      </c>
      <c r="H9" s="610"/>
      <c r="I9" s="576"/>
      <c r="J9" s="578"/>
      <c r="K9" s="611"/>
      <c r="L9" s="611"/>
      <c r="M9" s="612"/>
      <c r="N9" s="611"/>
      <c r="O9" s="613"/>
    </row>
    <row r="10" spans="1:15" x14ac:dyDescent="0.2">
      <c r="A10" s="570" t="s">
        <v>581</v>
      </c>
      <c r="B10" s="569">
        <v>8</v>
      </c>
      <c r="C10" s="569" t="s">
        <v>653</v>
      </c>
      <c r="D10" s="570" t="s">
        <v>654</v>
      </c>
      <c r="E10" s="574">
        <v>17335469</v>
      </c>
      <c r="F10" s="604" t="s">
        <v>706</v>
      </c>
      <c r="G10" s="605">
        <v>962.39614000000006</v>
      </c>
      <c r="H10" s="610"/>
      <c r="I10" s="576"/>
      <c r="J10" s="578"/>
      <c r="K10" s="608">
        <v>0</v>
      </c>
      <c r="L10" s="608">
        <v>0</v>
      </c>
      <c r="M10" s="614">
        <v>40458</v>
      </c>
      <c r="N10" s="607">
        <v>7.6346000000000007</v>
      </c>
      <c r="O10" s="615"/>
    </row>
    <row r="11" spans="1:15" ht="25.5" x14ac:dyDescent="0.2">
      <c r="A11" s="575" t="s">
        <v>568</v>
      </c>
      <c r="B11" s="578">
        <v>8</v>
      </c>
      <c r="C11" s="578" t="s">
        <v>653</v>
      </c>
      <c r="D11" s="570" t="s">
        <v>655</v>
      </c>
      <c r="E11" s="571" t="s">
        <v>656</v>
      </c>
      <c r="F11" s="604" t="s">
        <v>706</v>
      </c>
      <c r="G11" s="605">
        <v>1477.5810100000001</v>
      </c>
      <c r="H11" s="610"/>
      <c r="I11" s="616"/>
      <c r="J11" s="617"/>
      <c r="K11" s="608">
        <v>6.7227600000000001</v>
      </c>
      <c r="L11" s="608">
        <v>6.7227600000000001</v>
      </c>
      <c r="M11" s="614">
        <v>40476</v>
      </c>
      <c r="N11" s="607">
        <v>0</v>
      </c>
      <c r="O11" s="615"/>
    </row>
    <row r="12" spans="1:15" x14ac:dyDescent="0.2">
      <c r="A12" s="575" t="s">
        <v>568</v>
      </c>
      <c r="B12" s="578">
        <v>8</v>
      </c>
      <c r="C12" s="578" t="s">
        <v>653</v>
      </c>
      <c r="D12" s="570" t="s">
        <v>710</v>
      </c>
      <c r="E12" s="571" t="s">
        <v>711</v>
      </c>
      <c r="F12" s="604" t="s">
        <v>708</v>
      </c>
      <c r="G12" s="605">
        <v>0</v>
      </c>
      <c r="H12" s="610"/>
      <c r="I12" s="616"/>
      <c r="J12" s="617"/>
      <c r="K12" s="611"/>
      <c r="L12" s="611"/>
      <c r="M12" s="614"/>
      <c r="N12" s="611"/>
      <c r="O12" s="615"/>
    </row>
    <row r="13" spans="1:15" x14ac:dyDescent="0.2">
      <c r="A13" s="612" t="s">
        <v>568</v>
      </c>
      <c r="B13" s="618">
        <v>9</v>
      </c>
      <c r="C13" s="618" t="s">
        <v>653</v>
      </c>
      <c r="D13" s="619" t="s">
        <v>712</v>
      </c>
      <c r="E13" s="620" t="s">
        <v>713</v>
      </c>
      <c r="F13" s="621" t="s">
        <v>708</v>
      </c>
      <c r="G13" s="605">
        <v>0</v>
      </c>
      <c r="H13" s="610"/>
      <c r="I13" s="616"/>
      <c r="J13" s="608"/>
      <c r="K13" s="608">
        <v>1.1126500000000001</v>
      </c>
      <c r="L13" s="608">
        <v>1.1126500000000001</v>
      </c>
      <c r="M13" s="616">
        <v>40476</v>
      </c>
      <c r="N13" s="607">
        <v>0</v>
      </c>
      <c r="O13" s="622"/>
    </row>
    <row r="14" spans="1:15" x14ac:dyDescent="0.2">
      <c r="A14" s="623" t="s">
        <v>595</v>
      </c>
      <c r="B14" s="624">
        <v>8</v>
      </c>
      <c r="C14" s="624" t="s">
        <v>653</v>
      </c>
      <c r="D14" s="625" t="s">
        <v>657</v>
      </c>
      <c r="E14" s="626">
        <v>17335965</v>
      </c>
      <c r="F14" s="627" t="s">
        <v>714</v>
      </c>
      <c r="G14" s="605">
        <v>1114.9716899999999</v>
      </c>
      <c r="H14" s="610" t="s">
        <v>715</v>
      </c>
      <c r="I14" s="616">
        <v>38873</v>
      </c>
      <c r="J14" s="608">
        <v>232.16613000000001</v>
      </c>
      <c r="K14" s="608">
        <v>1107.7281499999999</v>
      </c>
      <c r="L14" s="611"/>
      <c r="M14" s="628"/>
      <c r="N14" s="611"/>
      <c r="O14" s="611"/>
    </row>
    <row r="15" spans="1:15" x14ac:dyDescent="0.2">
      <c r="A15" s="629"/>
      <c r="B15" s="630"/>
      <c r="C15" s="630"/>
      <c r="D15" s="631"/>
      <c r="E15" s="632"/>
      <c r="F15" s="633"/>
      <c r="G15" s="634"/>
      <c r="H15" s="610" t="s">
        <v>715</v>
      </c>
      <c r="I15" s="616">
        <v>38873</v>
      </c>
      <c r="J15" s="608">
        <v>245.58939000000001</v>
      </c>
      <c r="K15" s="635"/>
      <c r="L15" s="636"/>
      <c r="M15" s="637"/>
      <c r="N15" s="636"/>
      <c r="O15" s="636"/>
    </row>
    <row r="16" spans="1:15" x14ac:dyDescent="0.2">
      <c r="A16" s="638"/>
      <c r="B16" s="639"/>
      <c r="C16" s="639"/>
      <c r="D16" s="640"/>
      <c r="E16" s="641"/>
      <c r="F16" s="642"/>
      <c r="G16" s="643"/>
      <c r="H16" s="610" t="s">
        <v>715</v>
      </c>
      <c r="I16" s="644">
        <v>38856</v>
      </c>
      <c r="J16" s="608">
        <v>79.513570000000001</v>
      </c>
      <c r="K16" s="631"/>
      <c r="L16" s="645"/>
      <c r="M16" s="637"/>
      <c r="N16" s="636"/>
      <c r="O16" s="636"/>
    </row>
    <row r="17" spans="1:15" x14ac:dyDescent="0.2">
      <c r="A17" s="646" t="s">
        <v>590</v>
      </c>
      <c r="B17" s="647">
        <v>8</v>
      </c>
      <c r="C17" s="647" t="s">
        <v>653</v>
      </c>
      <c r="D17" s="648" t="s">
        <v>658</v>
      </c>
      <c r="E17" s="649" t="s">
        <v>659</v>
      </c>
      <c r="F17" s="650" t="s">
        <v>714</v>
      </c>
      <c r="G17" s="605">
        <v>738.00439000000006</v>
      </c>
      <c r="H17" s="610"/>
      <c r="I17" s="576"/>
      <c r="J17" s="617"/>
      <c r="K17" s="651"/>
      <c r="L17" s="651"/>
      <c r="M17" s="575"/>
      <c r="N17" s="607"/>
      <c r="O17" s="607"/>
    </row>
    <row r="18" spans="1:15" x14ac:dyDescent="0.2">
      <c r="A18" s="619" t="s">
        <v>590</v>
      </c>
      <c r="B18" s="618">
        <v>8</v>
      </c>
      <c r="C18" s="618" t="s">
        <v>653</v>
      </c>
      <c r="D18" s="652" t="s">
        <v>660</v>
      </c>
      <c r="E18" s="626">
        <v>44452519</v>
      </c>
      <c r="F18" s="604" t="s">
        <v>708</v>
      </c>
      <c r="G18" s="605">
        <v>72.436189999999996</v>
      </c>
      <c r="H18" s="653"/>
      <c r="I18" s="654"/>
      <c r="J18" s="655"/>
      <c r="K18" s="607"/>
      <c r="L18" s="607"/>
      <c r="M18" s="575"/>
      <c r="N18" s="607"/>
      <c r="O18" s="607"/>
    </row>
    <row r="19" spans="1:15" x14ac:dyDescent="0.2">
      <c r="A19" s="570" t="s">
        <v>599</v>
      </c>
      <c r="B19" s="578">
        <v>8</v>
      </c>
      <c r="C19" s="578" t="s">
        <v>653</v>
      </c>
      <c r="D19" s="570" t="s">
        <v>716</v>
      </c>
      <c r="E19" s="571" t="s">
        <v>717</v>
      </c>
      <c r="F19" s="604" t="s">
        <v>714</v>
      </c>
      <c r="G19" s="605">
        <v>0</v>
      </c>
      <c r="H19" s="653"/>
      <c r="I19" s="654"/>
      <c r="J19" s="655"/>
      <c r="K19" s="608">
        <v>92.575179999999989</v>
      </c>
      <c r="L19" s="608">
        <v>232.65982</v>
      </c>
      <c r="M19" s="609">
        <v>39748</v>
      </c>
      <c r="N19" s="607">
        <v>219.07986</v>
      </c>
      <c r="O19" s="607"/>
    </row>
    <row r="20" spans="1:15" x14ac:dyDescent="0.2">
      <c r="A20" s="575" t="s">
        <v>585</v>
      </c>
      <c r="B20" s="578">
        <v>10</v>
      </c>
      <c r="C20" s="578" t="s">
        <v>653</v>
      </c>
      <c r="D20" s="656" t="s">
        <v>718</v>
      </c>
      <c r="E20" s="571" t="s">
        <v>719</v>
      </c>
      <c r="F20" s="604" t="s">
        <v>714</v>
      </c>
      <c r="G20" s="605">
        <v>0</v>
      </c>
      <c r="H20" s="657"/>
      <c r="I20" s="658"/>
      <c r="J20" s="643"/>
      <c r="K20" s="608">
        <v>3.4605399999999999</v>
      </c>
      <c r="L20" s="608">
        <v>2.9765600000000001</v>
      </c>
      <c r="M20" s="659">
        <v>39903</v>
      </c>
      <c r="N20" s="607">
        <v>9.5355499999999989</v>
      </c>
      <c r="O20" s="607"/>
    </row>
    <row r="21" spans="1:15" x14ac:dyDescent="0.2">
      <c r="A21" s="575" t="s">
        <v>588</v>
      </c>
      <c r="B21" s="569">
        <v>1</v>
      </c>
      <c r="C21" s="569" t="s">
        <v>639</v>
      </c>
      <c r="D21" s="656" t="s">
        <v>720</v>
      </c>
      <c r="E21" s="571" t="s">
        <v>721</v>
      </c>
      <c r="F21" s="604" t="s">
        <v>708</v>
      </c>
      <c r="G21" s="605">
        <v>0</v>
      </c>
      <c r="H21" s="660"/>
      <c r="I21" s="575"/>
      <c r="J21" s="607"/>
      <c r="K21" s="608">
        <v>216.92169000000001</v>
      </c>
      <c r="L21" s="608">
        <v>216.92169000000001</v>
      </c>
      <c r="M21" s="661">
        <v>39538</v>
      </c>
      <c r="N21" s="607">
        <v>413.98602</v>
      </c>
      <c r="O21" s="607">
        <v>1401.296</v>
      </c>
    </row>
    <row r="22" spans="1:15" ht="25.5" x14ac:dyDescent="0.2">
      <c r="A22" s="575" t="s">
        <v>588</v>
      </c>
      <c r="B22" s="569">
        <v>2</v>
      </c>
      <c r="C22" s="569" t="s">
        <v>639</v>
      </c>
      <c r="D22" s="656" t="s">
        <v>649</v>
      </c>
      <c r="E22" s="571" t="s">
        <v>650</v>
      </c>
      <c r="F22" s="604" t="s">
        <v>708</v>
      </c>
      <c r="G22" s="605">
        <v>5.7999999999999996E-3</v>
      </c>
      <c r="H22" s="660"/>
      <c r="I22" s="575"/>
      <c r="J22" s="607"/>
      <c r="K22" s="572"/>
      <c r="L22" s="572"/>
      <c r="M22" s="661"/>
      <c r="N22" s="643"/>
      <c r="O22" s="622"/>
    </row>
    <row r="23" spans="1:15" x14ac:dyDescent="0.2">
      <c r="A23" s="575" t="s">
        <v>588</v>
      </c>
      <c r="B23" s="569">
        <v>7</v>
      </c>
      <c r="C23" s="569" t="s">
        <v>639</v>
      </c>
      <c r="D23" s="656" t="s">
        <v>722</v>
      </c>
      <c r="E23" s="571" t="s">
        <v>723</v>
      </c>
      <c r="F23" s="604" t="s">
        <v>708</v>
      </c>
      <c r="G23" s="605">
        <v>0</v>
      </c>
      <c r="H23" s="660"/>
      <c r="I23" s="575"/>
      <c r="J23" s="607"/>
      <c r="K23" s="608">
        <v>7.9579999999999998E-2</v>
      </c>
      <c r="L23" s="608">
        <v>7.9579999999999998E-2</v>
      </c>
      <c r="M23" s="661">
        <v>40226</v>
      </c>
      <c r="N23" s="643"/>
      <c r="O23" s="607"/>
    </row>
    <row r="24" spans="1:15" x14ac:dyDescent="0.2">
      <c r="A24" s="575" t="s">
        <v>582</v>
      </c>
      <c r="B24" s="578">
        <v>10</v>
      </c>
      <c r="C24" s="578" t="s">
        <v>653</v>
      </c>
      <c r="D24" s="656" t="s">
        <v>724</v>
      </c>
      <c r="E24" s="571" t="s">
        <v>725</v>
      </c>
      <c r="F24" s="604" t="s">
        <v>714</v>
      </c>
      <c r="G24" s="605">
        <v>0</v>
      </c>
      <c r="H24" s="610"/>
      <c r="I24" s="578"/>
      <c r="J24" s="662"/>
      <c r="K24" s="608">
        <v>50.36262696673969</v>
      </c>
      <c r="L24" s="608">
        <v>109.20100577574189</v>
      </c>
      <c r="M24" s="609">
        <v>39643</v>
      </c>
      <c r="N24" s="607">
        <v>2.9077872933678549E-2</v>
      </c>
      <c r="O24" s="607"/>
    </row>
    <row r="25" spans="1:15" x14ac:dyDescent="0.2">
      <c r="A25" s="580" t="s">
        <v>582</v>
      </c>
      <c r="B25" s="578">
        <v>10</v>
      </c>
      <c r="C25" s="578" t="s">
        <v>653</v>
      </c>
      <c r="D25" s="656" t="s">
        <v>726</v>
      </c>
      <c r="E25" s="571" t="s">
        <v>727</v>
      </c>
      <c r="F25" s="604" t="s">
        <v>714</v>
      </c>
      <c r="G25" s="605">
        <v>0</v>
      </c>
      <c r="H25" s="610"/>
      <c r="I25" s="578"/>
      <c r="J25" s="662"/>
      <c r="K25" s="608">
        <v>7.2512115780389019E-2</v>
      </c>
      <c r="L25" s="608">
        <v>0</v>
      </c>
      <c r="M25" s="609">
        <v>39722</v>
      </c>
      <c r="N25" s="607">
        <v>0.13602867954590719</v>
      </c>
      <c r="O25" s="607"/>
    </row>
    <row r="26" spans="1:15" x14ac:dyDescent="0.2">
      <c r="A26" s="580" t="s">
        <v>582</v>
      </c>
      <c r="B26" s="578">
        <v>4</v>
      </c>
      <c r="C26" s="578" t="s">
        <v>639</v>
      </c>
      <c r="D26" s="656" t="s">
        <v>728</v>
      </c>
      <c r="E26" s="571" t="s">
        <v>729</v>
      </c>
      <c r="F26" s="604" t="s">
        <v>708</v>
      </c>
      <c r="G26" s="605">
        <v>0</v>
      </c>
      <c r="H26" s="610"/>
      <c r="I26" s="578"/>
      <c r="J26" s="662"/>
      <c r="K26" s="608">
        <v>49.088246033326691</v>
      </c>
      <c r="L26" s="608">
        <v>49.088246033326691</v>
      </c>
      <c r="M26" s="609">
        <v>39722</v>
      </c>
      <c r="N26" s="607">
        <v>0.22239925645621722</v>
      </c>
      <c r="O26" s="607"/>
    </row>
    <row r="27" spans="1:15" ht="25.5" x14ac:dyDescent="0.2">
      <c r="A27" s="575" t="s">
        <v>594</v>
      </c>
      <c r="B27" s="569">
        <v>8</v>
      </c>
      <c r="C27" s="569" t="s">
        <v>653</v>
      </c>
      <c r="D27" s="603" t="s">
        <v>661</v>
      </c>
      <c r="E27" s="574">
        <v>17336163</v>
      </c>
      <c r="F27" s="604" t="s">
        <v>706</v>
      </c>
      <c r="G27" s="605">
        <v>1534.6937600000001</v>
      </c>
      <c r="H27" s="663"/>
      <c r="I27" s="609"/>
      <c r="J27" s="607"/>
      <c r="K27" s="608">
        <v>0</v>
      </c>
      <c r="L27" s="608">
        <v>151.06071</v>
      </c>
      <c r="M27" s="609">
        <v>39673</v>
      </c>
      <c r="N27" s="607">
        <v>0</v>
      </c>
      <c r="O27" s="607">
        <v>590.99317000000008</v>
      </c>
    </row>
    <row r="28" spans="1:15" x14ac:dyDescent="0.2">
      <c r="A28" s="664" t="s">
        <v>597</v>
      </c>
      <c r="B28" s="639">
        <v>1</v>
      </c>
      <c r="C28" s="639" t="s">
        <v>639</v>
      </c>
      <c r="D28" s="665" t="s">
        <v>730</v>
      </c>
      <c r="E28" s="571" t="s">
        <v>731</v>
      </c>
      <c r="F28" s="650" t="s">
        <v>708</v>
      </c>
      <c r="G28" s="605">
        <v>0</v>
      </c>
      <c r="H28" s="666"/>
      <c r="I28" s="659"/>
      <c r="J28" s="667"/>
      <c r="K28" s="667"/>
      <c r="L28" s="667"/>
      <c r="M28" s="609"/>
      <c r="N28" s="607"/>
      <c r="O28" s="668"/>
    </row>
    <row r="29" spans="1:15" ht="25.5" x14ac:dyDescent="0.2">
      <c r="A29" s="669" t="s">
        <v>598</v>
      </c>
      <c r="B29" s="639">
        <v>12</v>
      </c>
      <c r="C29" s="670" t="s">
        <v>653</v>
      </c>
      <c r="D29" s="671" t="s">
        <v>732</v>
      </c>
      <c r="E29" s="575">
        <v>35581778</v>
      </c>
      <c r="F29" s="672" t="s">
        <v>708</v>
      </c>
      <c r="G29" s="605">
        <v>0</v>
      </c>
      <c r="H29" s="653"/>
      <c r="I29" s="654"/>
      <c r="J29" s="655"/>
      <c r="K29" s="608">
        <v>3.0073400000000001</v>
      </c>
      <c r="L29" s="608">
        <v>2.8410900000000003</v>
      </c>
      <c r="M29" s="609">
        <v>40094</v>
      </c>
      <c r="N29" s="607">
        <v>322.86203</v>
      </c>
      <c r="O29" s="607"/>
    </row>
    <row r="30" spans="1:15" x14ac:dyDescent="0.2">
      <c r="A30" s="669" t="s">
        <v>598</v>
      </c>
      <c r="B30" s="639">
        <v>11</v>
      </c>
      <c r="C30" s="670" t="s">
        <v>653</v>
      </c>
      <c r="D30" s="671" t="s">
        <v>733</v>
      </c>
      <c r="E30" s="575">
        <v>35581000</v>
      </c>
      <c r="F30" s="672" t="s">
        <v>708</v>
      </c>
      <c r="G30" s="605">
        <v>0</v>
      </c>
      <c r="H30" s="653"/>
      <c r="I30" s="654"/>
      <c r="J30" s="655"/>
      <c r="K30" s="608">
        <v>3.168E-2</v>
      </c>
      <c r="L30" s="608">
        <v>3.168E-2</v>
      </c>
      <c r="M30" s="609">
        <v>40078</v>
      </c>
      <c r="N30" s="607">
        <v>31.680250000000001</v>
      </c>
      <c r="O30" s="607"/>
    </row>
    <row r="31" spans="1:15" x14ac:dyDescent="0.2">
      <c r="A31" s="669" t="s">
        <v>578</v>
      </c>
      <c r="B31" s="639">
        <v>1</v>
      </c>
      <c r="C31" s="670" t="s">
        <v>639</v>
      </c>
      <c r="D31" s="671" t="s">
        <v>734</v>
      </c>
      <c r="E31" s="673">
        <v>17336007</v>
      </c>
      <c r="F31" s="672" t="s">
        <v>708</v>
      </c>
      <c r="G31" s="605">
        <v>0</v>
      </c>
      <c r="H31" s="653"/>
      <c r="I31" s="654"/>
      <c r="J31" s="655"/>
      <c r="K31" s="608">
        <v>3.1660000000000001E-2</v>
      </c>
      <c r="L31" s="608">
        <v>3.1660000000000001E-2</v>
      </c>
      <c r="M31" s="661">
        <v>39846</v>
      </c>
      <c r="N31" s="607"/>
      <c r="O31" s="607"/>
    </row>
    <row r="32" spans="1:15" ht="25.5" x14ac:dyDescent="0.2">
      <c r="A32" s="570" t="s">
        <v>578</v>
      </c>
      <c r="B32" s="569">
        <v>10</v>
      </c>
      <c r="C32" s="569" t="s">
        <v>653</v>
      </c>
      <c r="D32" s="603" t="s">
        <v>670</v>
      </c>
      <c r="E32" s="579">
        <v>17336015</v>
      </c>
      <c r="F32" s="569" t="s">
        <v>706</v>
      </c>
      <c r="G32" s="605">
        <v>68.209029999999998</v>
      </c>
      <c r="H32" s="674"/>
      <c r="I32" s="654"/>
      <c r="J32" s="655"/>
      <c r="K32" s="608">
        <v>2.2550000000000001E-2</v>
      </c>
      <c r="L32" s="608">
        <v>2.2550000000000001E-2</v>
      </c>
      <c r="M32" s="616">
        <v>39780</v>
      </c>
      <c r="N32" s="622"/>
      <c r="O32" s="622"/>
    </row>
    <row r="33" spans="1:15" x14ac:dyDescent="0.2">
      <c r="A33" s="570" t="s">
        <v>584</v>
      </c>
      <c r="B33" s="569">
        <v>10</v>
      </c>
      <c r="C33" s="569" t="s">
        <v>653</v>
      </c>
      <c r="D33" s="603" t="s">
        <v>735</v>
      </c>
      <c r="E33" s="579">
        <v>35606347</v>
      </c>
      <c r="F33" s="569" t="s">
        <v>708</v>
      </c>
      <c r="G33" s="605">
        <v>0</v>
      </c>
      <c r="H33" s="653"/>
      <c r="I33" s="654"/>
      <c r="J33" s="655"/>
      <c r="K33" s="608">
        <v>8.1869999999999998E-2</v>
      </c>
      <c r="L33" s="608">
        <v>8.1869999999999998E-2</v>
      </c>
      <c r="M33" s="609">
        <v>39777</v>
      </c>
      <c r="N33" s="607">
        <v>0</v>
      </c>
      <c r="O33" s="622"/>
    </row>
    <row r="34" spans="1:15" ht="12.75" customHeight="1" x14ac:dyDescent="0.2">
      <c r="A34" s="570" t="s">
        <v>584</v>
      </c>
      <c r="B34" s="569">
        <v>9</v>
      </c>
      <c r="C34" s="569" t="s">
        <v>653</v>
      </c>
      <c r="D34" s="603" t="s">
        <v>736</v>
      </c>
      <c r="E34" s="579">
        <v>17336139</v>
      </c>
      <c r="F34" s="569" t="s">
        <v>708</v>
      </c>
      <c r="G34" s="605">
        <v>0</v>
      </c>
      <c r="H34" s="653"/>
      <c r="I34" s="654"/>
      <c r="J34" s="655"/>
      <c r="K34" s="608">
        <v>0.22374000000000002</v>
      </c>
      <c r="L34" s="608">
        <v>0.22340000000000002</v>
      </c>
      <c r="M34" s="609">
        <v>39777</v>
      </c>
      <c r="N34" s="607">
        <v>0</v>
      </c>
      <c r="O34" s="622"/>
    </row>
    <row r="35" spans="1:15" x14ac:dyDescent="0.2">
      <c r="A35" s="619" t="s">
        <v>580</v>
      </c>
      <c r="B35" s="624">
        <v>11</v>
      </c>
      <c r="C35" s="624" t="s">
        <v>653</v>
      </c>
      <c r="D35" s="652" t="s">
        <v>671</v>
      </c>
      <c r="E35" s="675">
        <v>36167991</v>
      </c>
      <c r="F35" s="676" t="s">
        <v>737</v>
      </c>
      <c r="G35" s="605">
        <v>101.67348</v>
      </c>
      <c r="H35" s="677"/>
      <c r="I35" s="678"/>
      <c r="J35" s="679"/>
      <c r="K35" s="608">
        <v>4.0400000000000002E-3</v>
      </c>
      <c r="L35" s="608">
        <v>4.0400000000000002E-3</v>
      </c>
      <c r="M35" s="614">
        <v>40150</v>
      </c>
      <c r="N35" s="607">
        <v>0</v>
      </c>
      <c r="O35" s="615"/>
    </row>
    <row r="36" spans="1:15" ht="12.75" customHeight="1" x14ac:dyDescent="0.2">
      <c r="A36" s="612" t="s">
        <v>572</v>
      </c>
      <c r="B36" s="680">
        <v>8</v>
      </c>
      <c r="C36" s="624" t="s">
        <v>653</v>
      </c>
      <c r="D36" s="625" t="s">
        <v>662</v>
      </c>
      <c r="E36" s="620" t="s">
        <v>663</v>
      </c>
      <c r="F36" s="621" t="s">
        <v>706</v>
      </c>
      <c r="G36" s="605">
        <v>5565.4434299999994</v>
      </c>
      <c r="H36" s="681"/>
      <c r="I36" s="682"/>
      <c r="J36" s="683"/>
      <c r="K36" s="684"/>
      <c r="L36" s="611"/>
      <c r="M36" s="685"/>
      <c r="N36" s="611"/>
      <c r="O36" s="607">
        <v>2791.2977099999998</v>
      </c>
    </row>
    <row r="37" spans="1:15" ht="12.75" customHeight="1" x14ac:dyDescent="0.2">
      <c r="A37" s="664"/>
      <c r="B37" s="642"/>
      <c r="C37" s="639"/>
      <c r="D37" s="686"/>
      <c r="E37" s="687"/>
      <c r="F37" s="650"/>
      <c r="G37" s="605">
        <v>0</v>
      </c>
      <c r="H37" s="653"/>
      <c r="I37" s="654"/>
      <c r="J37" s="688"/>
      <c r="K37" s="689"/>
      <c r="L37" s="667"/>
      <c r="M37" s="640"/>
      <c r="N37" s="667"/>
      <c r="O37" s="607">
        <v>0</v>
      </c>
    </row>
    <row r="38" spans="1:15" ht="25.5" x14ac:dyDescent="0.2">
      <c r="A38" s="664" t="s">
        <v>572</v>
      </c>
      <c r="B38" s="639">
        <v>11</v>
      </c>
      <c r="C38" s="639" t="s">
        <v>653</v>
      </c>
      <c r="D38" s="665" t="s">
        <v>672</v>
      </c>
      <c r="E38" s="687" t="s">
        <v>673</v>
      </c>
      <c r="F38" s="650" t="s">
        <v>706</v>
      </c>
      <c r="G38" s="605">
        <v>1598.5851200000002</v>
      </c>
      <c r="H38" s="653" t="s">
        <v>738</v>
      </c>
      <c r="I38" s="690">
        <v>40709</v>
      </c>
      <c r="J38" s="608">
        <v>953.44416000000001</v>
      </c>
      <c r="K38" s="608">
        <v>47.860849999999999</v>
      </c>
      <c r="L38" s="608">
        <v>47.860849999999999</v>
      </c>
      <c r="M38" s="691">
        <v>40886</v>
      </c>
      <c r="N38" s="607">
        <v>0</v>
      </c>
      <c r="O38" s="607">
        <v>501.19074999999998</v>
      </c>
    </row>
    <row r="39" spans="1:15" ht="12.75" customHeight="1" x14ac:dyDescent="0.2">
      <c r="A39" s="575" t="s">
        <v>576</v>
      </c>
      <c r="B39" s="569">
        <v>1</v>
      </c>
      <c r="C39" s="569" t="s">
        <v>639</v>
      </c>
      <c r="D39" s="603" t="s">
        <v>645</v>
      </c>
      <c r="E39" s="571" t="s">
        <v>646</v>
      </c>
      <c r="F39" s="604" t="s">
        <v>708</v>
      </c>
      <c r="G39" s="605">
        <v>0</v>
      </c>
      <c r="H39" s="610"/>
      <c r="I39" s="576"/>
      <c r="J39" s="608"/>
      <c r="K39" s="607"/>
      <c r="L39" s="607"/>
      <c r="M39" s="575"/>
      <c r="N39" s="607"/>
      <c r="O39" s="607">
        <v>3149.3463299999999</v>
      </c>
    </row>
    <row r="40" spans="1:15" ht="12.75" customHeight="1" x14ac:dyDescent="0.2">
      <c r="A40" s="570" t="s">
        <v>566</v>
      </c>
      <c r="B40" s="578">
        <v>8</v>
      </c>
      <c r="C40" s="578" t="s">
        <v>653</v>
      </c>
      <c r="D40" s="656" t="s">
        <v>664</v>
      </c>
      <c r="E40" s="574">
        <v>17335795</v>
      </c>
      <c r="F40" s="604" t="s">
        <v>706</v>
      </c>
      <c r="G40" s="605">
        <v>4067.2707700000001</v>
      </c>
      <c r="H40" s="663"/>
      <c r="I40" s="579"/>
      <c r="J40" s="572"/>
      <c r="K40" s="608">
        <v>2049.78755</v>
      </c>
      <c r="L40" s="607"/>
      <c r="M40" s="609">
        <v>40870</v>
      </c>
      <c r="N40" s="607"/>
      <c r="O40" s="607">
        <v>834.54299000000003</v>
      </c>
    </row>
    <row r="41" spans="1:15" x14ac:dyDescent="0.2">
      <c r="A41" s="570" t="s">
        <v>596</v>
      </c>
      <c r="B41" s="569">
        <v>8</v>
      </c>
      <c r="C41" s="569" t="s">
        <v>653</v>
      </c>
      <c r="D41" s="656" t="s">
        <v>739</v>
      </c>
      <c r="E41" s="571" t="s">
        <v>740</v>
      </c>
      <c r="F41" s="604" t="s">
        <v>714</v>
      </c>
      <c r="G41" s="605">
        <v>0</v>
      </c>
      <c r="H41" s="663"/>
      <c r="I41" s="579"/>
      <c r="J41" s="572"/>
      <c r="K41" s="608">
        <v>25.41001</v>
      </c>
      <c r="L41" s="608">
        <v>104.27731</v>
      </c>
      <c r="M41" s="609">
        <v>39534</v>
      </c>
      <c r="N41" s="607">
        <v>201.66673</v>
      </c>
      <c r="O41" s="607"/>
    </row>
    <row r="42" spans="1:15" x14ac:dyDescent="0.2">
      <c r="A42" s="619" t="s">
        <v>596</v>
      </c>
      <c r="B42" s="569">
        <v>10</v>
      </c>
      <c r="C42" s="569" t="s">
        <v>653</v>
      </c>
      <c r="D42" s="603" t="s">
        <v>741</v>
      </c>
      <c r="E42" s="571" t="s">
        <v>742</v>
      </c>
      <c r="F42" s="569" t="s">
        <v>714</v>
      </c>
      <c r="G42" s="605">
        <v>0</v>
      </c>
      <c r="H42" s="660"/>
      <c r="I42" s="631"/>
      <c r="J42" s="692"/>
      <c r="K42" s="611"/>
      <c r="L42" s="608">
        <v>0.28141000000000005</v>
      </c>
      <c r="M42" s="614">
        <v>40109</v>
      </c>
      <c r="N42" s="611"/>
      <c r="O42" s="607"/>
    </row>
    <row r="43" spans="1:15" x14ac:dyDescent="0.2">
      <c r="A43" s="570" t="s">
        <v>577</v>
      </c>
      <c r="B43" s="578">
        <v>8</v>
      </c>
      <c r="C43" s="578" t="s">
        <v>653</v>
      </c>
      <c r="D43" s="603" t="s">
        <v>743</v>
      </c>
      <c r="E43" s="574">
        <v>36597341</v>
      </c>
      <c r="F43" s="604" t="s">
        <v>708</v>
      </c>
      <c r="G43" s="605">
        <v>0</v>
      </c>
      <c r="H43" s="660"/>
      <c r="I43" s="579"/>
      <c r="J43" s="572"/>
      <c r="K43" s="608">
        <v>11.40123</v>
      </c>
      <c r="L43" s="608">
        <v>11.40123</v>
      </c>
      <c r="M43" s="609">
        <v>39562</v>
      </c>
      <c r="N43" s="607">
        <v>0</v>
      </c>
      <c r="O43" s="607"/>
    </row>
    <row r="44" spans="1:15" ht="38.25" x14ac:dyDescent="0.2">
      <c r="A44" s="575" t="s">
        <v>577</v>
      </c>
      <c r="B44" s="569">
        <v>12</v>
      </c>
      <c r="C44" s="569" t="s">
        <v>653</v>
      </c>
      <c r="D44" s="603" t="s">
        <v>675</v>
      </c>
      <c r="E44" s="579">
        <v>45736324</v>
      </c>
      <c r="F44" s="569" t="s">
        <v>706</v>
      </c>
      <c r="G44" s="605">
        <v>563.00506999999993</v>
      </c>
      <c r="H44" s="660"/>
      <c r="I44" s="575"/>
      <c r="J44" s="607"/>
      <c r="K44" s="608">
        <v>1.304E-2</v>
      </c>
      <c r="L44" s="608">
        <v>1.304E-2</v>
      </c>
      <c r="M44" s="609">
        <v>39562</v>
      </c>
      <c r="N44" s="607">
        <v>0</v>
      </c>
      <c r="O44" s="607"/>
    </row>
    <row r="45" spans="1:15" x14ac:dyDescent="0.2">
      <c r="A45" s="575" t="s">
        <v>577</v>
      </c>
      <c r="B45" s="569">
        <v>5</v>
      </c>
      <c r="C45" s="569" t="s">
        <v>639</v>
      </c>
      <c r="D45" s="603" t="s">
        <v>744</v>
      </c>
      <c r="E45" s="579">
        <v>17335949</v>
      </c>
      <c r="F45" s="569" t="s">
        <v>708</v>
      </c>
      <c r="G45" s="605">
        <v>0</v>
      </c>
      <c r="H45" s="660"/>
      <c r="I45" s="575"/>
      <c r="J45" s="607"/>
      <c r="K45" s="608">
        <v>69.743110000000001</v>
      </c>
      <c r="L45" s="608">
        <v>69.743110000000001</v>
      </c>
      <c r="M45" s="609">
        <v>39552</v>
      </c>
      <c r="N45" s="607">
        <v>174.61481000000001</v>
      </c>
      <c r="O45" s="607"/>
    </row>
    <row r="46" spans="1:15" x14ac:dyDescent="0.2">
      <c r="A46" s="575" t="s">
        <v>577</v>
      </c>
      <c r="B46" s="569">
        <v>9</v>
      </c>
      <c r="C46" s="569" t="s">
        <v>653</v>
      </c>
      <c r="D46" s="603" t="s">
        <v>745</v>
      </c>
      <c r="E46" s="571" t="s">
        <v>746</v>
      </c>
      <c r="F46" s="604" t="s">
        <v>714</v>
      </c>
      <c r="G46" s="605">
        <v>0</v>
      </c>
      <c r="H46" s="660"/>
      <c r="I46" s="575"/>
      <c r="J46" s="607"/>
      <c r="K46" s="608">
        <v>3.9029400000000001</v>
      </c>
      <c r="L46" s="608">
        <v>3.9029400000000001</v>
      </c>
      <c r="M46" s="609">
        <v>39583</v>
      </c>
      <c r="N46" s="607">
        <v>4.6100000000000002E-2</v>
      </c>
      <c r="O46" s="607"/>
    </row>
    <row r="47" spans="1:15" x14ac:dyDescent="0.2">
      <c r="A47" s="575" t="s">
        <v>577</v>
      </c>
      <c r="B47" s="569">
        <v>11</v>
      </c>
      <c r="C47" s="569" t="s">
        <v>653</v>
      </c>
      <c r="D47" s="603" t="s">
        <v>747</v>
      </c>
      <c r="E47" s="571" t="s">
        <v>748</v>
      </c>
      <c r="F47" s="604" t="s">
        <v>708</v>
      </c>
      <c r="G47" s="605">
        <v>0</v>
      </c>
      <c r="H47" s="660"/>
      <c r="I47" s="575"/>
      <c r="J47" s="607"/>
      <c r="K47" s="611"/>
      <c r="L47" s="608">
        <v>5.6320600000000001</v>
      </c>
      <c r="M47" s="614">
        <v>39510</v>
      </c>
      <c r="N47" s="607">
        <v>0.11284999999999999</v>
      </c>
      <c r="O47" s="611"/>
    </row>
    <row r="48" spans="1:15" x14ac:dyDescent="0.2">
      <c r="A48" s="570" t="s">
        <v>579</v>
      </c>
      <c r="B48" s="578">
        <v>8</v>
      </c>
      <c r="C48" s="578" t="s">
        <v>653</v>
      </c>
      <c r="D48" s="570" t="s">
        <v>667</v>
      </c>
      <c r="E48" s="571" t="s">
        <v>668</v>
      </c>
      <c r="F48" s="604" t="s">
        <v>708</v>
      </c>
      <c r="G48" s="605">
        <v>351.64049999999997</v>
      </c>
      <c r="H48" s="610"/>
      <c r="I48" s="693"/>
      <c r="J48" s="572"/>
      <c r="K48" s="607"/>
      <c r="L48" s="607"/>
      <c r="M48" s="694"/>
      <c r="N48" s="607"/>
      <c r="O48" s="607"/>
    </row>
    <row r="49" spans="1:15" x14ac:dyDescent="0.2">
      <c r="A49" s="570" t="s">
        <v>579</v>
      </c>
      <c r="B49" s="569">
        <v>8</v>
      </c>
      <c r="C49" s="578" t="s">
        <v>653</v>
      </c>
      <c r="D49" s="570" t="s">
        <v>665</v>
      </c>
      <c r="E49" s="571" t="s">
        <v>666</v>
      </c>
      <c r="F49" s="604" t="s">
        <v>706</v>
      </c>
      <c r="G49" s="605">
        <v>2324.8092099999999</v>
      </c>
      <c r="H49" s="610"/>
      <c r="I49" s="693"/>
      <c r="J49" s="572"/>
      <c r="K49" s="607"/>
      <c r="L49" s="607"/>
      <c r="M49" s="575"/>
      <c r="N49" s="607"/>
      <c r="O49" s="607">
        <v>665.32184999999993</v>
      </c>
    </row>
    <row r="50" spans="1:15" x14ac:dyDescent="0.2">
      <c r="A50" s="664" t="s">
        <v>575</v>
      </c>
      <c r="B50" s="639">
        <v>8</v>
      </c>
      <c r="C50" s="639" t="s">
        <v>653</v>
      </c>
      <c r="D50" s="665" t="s">
        <v>749</v>
      </c>
      <c r="E50" s="641" t="s">
        <v>750</v>
      </c>
      <c r="F50" s="639" t="s">
        <v>714</v>
      </c>
      <c r="G50" s="605">
        <v>0</v>
      </c>
      <c r="H50" s="653"/>
      <c r="I50" s="695"/>
      <c r="J50" s="696"/>
      <c r="K50" s="608">
        <v>166.82998000000001</v>
      </c>
      <c r="L50" s="608">
        <v>167.67281</v>
      </c>
      <c r="M50" s="659">
        <v>39700</v>
      </c>
      <c r="N50" s="607">
        <v>325.59449999999998</v>
      </c>
      <c r="O50" s="667"/>
    </row>
    <row r="51" spans="1:15" x14ac:dyDescent="0.2">
      <c r="A51" s="664" t="s">
        <v>571</v>
      </c>
      <c r="B51" s="639">
        <v>12</v>
      </c>
      <c r="C51" s="639" t="s">
        <v>653</v>
      </c>
      <c r="D51" s="665" t="s">
        <v>751</v>
      </c>
      <c r="E51" s="575">
        <v>37886851</v>
      </c>
      <c r="F51" s="639" t="s">
        <v>708</v>
      </c>
      <c r="G51" s="605">
        <v>0</v>
      </c>
      <c r="H51" s="610"/>
      <c r="I51" s="693"/>
      <c r="J51" s="662"/>
      <c r="K51" s="608">
        <v>0.74702000000000002</v>
      </c>
      <c r="L51" s="608">
        <v>0.74702000000000002</v>
      </c>
      <c r="M51" s="609">
        <v>40168</v>
      </c>
      <c r="N51" s="607">
        <v>0</v>
      </c>
      <c r="O51" s="667"/>
    </row>
    <row r="52" spans="1:15" x14ac:dyDescent="0.2">
      <c r="A52" s="570" t="s">
        <v>583</v>
      </c>
      <c r="B52" s="578">
        <v>8</v>
      </c>
      <c r="C52" s="578" t="s">
        <v>653</v>
      </c>
      <c r="D52" s="603" t="s">
        <v>752</v>
      </c>
      <c r="E52" s="579">
        <v>17335396</v>
      </c>
      <c r="F52" s="569" t="s">
        <v>714</v>
      </c>
      <c r="G52" s="605">
        <v>0</v>
      </c>
      <c r="H52" s="660"/>
      <c r="I52" s="579"/>
      <c r="J52" s="572"/>
      <c r="K52" s="607"/>
      <c r="L52" s="608">
        <v>380.71489000000003</v>
      </c>
      <c r="M52" s="609">
        <v>39563</v>
      </c>
      <c r="N52" s="607">
        <v>773.28695999999991</v>
      </c>
      <c r="O52" s="607"/>
    </row>
    <row r="53" spans="1:15" ht="16.5" customHeight="1" x14ac:dyDescent="0.2">
      <c r="A53" s="575" t="s">
        <v>583</v>
      </c>
      <c r="B53" s="569">
        <v>8</v>
      </c>
      <c r="C53" s="569" t="s">
        <v>653</v>
      </c>
      <c r="D53" s="697" t="s">
        <v>669</v>
      </c>
      <c r="E53" s="575">
        <v>36597376</v>
      </c>
      <c r="F53" s="569" t="s">
        <v>708</v>
      </c>
      <c r="G53" s="605">
        <v>73.556740000000005</v>
      </c>
      <c r="H53" s="660"/>
      <c r="I53" s="579"/>
      <c r="J53" s="572"/>
      <c r="K53" s="608">
        <v>0.14152000000000001</v>
      </c>
      <c r="L53" s="608">
        <v>0.14152000000000001</v>
      </c>
      <c r="M53" s="609">
        <v>40190</v>
      </c>
      <c r="N53" s="607">
        <v>0.64344000000000001</v>
      </c>
      <c r="O53" s="607"/>
    </row>
    <row r="54" spans="1:15" x14ac:dyDescent="0.2">
      <c r="A54" s="575" t="s">
        <v>601</v>
      </c>
      <c r="B54" s="569">
        <v>1</v>
      </c>
      <c r="C54" s="569" t="s">
        <v>639</v>
      </c>
      <c r="D54" s="697" t="s">
        <v>753</v>
      </c>
      <c r="E54" s="571" t="s">
        <v>754</v>
      </c>
      <c r="F54" s="569" t="s">
        <v>708</v>
      </c>
      <c r="G54" s="605">
        <v>0</v>
      </c>
      <c r="H54" s="660"/>
      <c r="I54" s="579"/>
      <c r="J54" s="572"/>
      <c r="K54" s="607"/>
      <c r="L54" s="607"/>
      <c r="M54" s="609"/>
      <c r="N54" s="607"/>
      <c r="O54" s="607">
        <v>906.79600000000005</v>
      </c>
    </row>
    <row r="55" spans="1:15" x14ac:dyDescent="0.2">
      <c r="A55" s="575" t="s">
        <v>567</v>
      </c>
      <c r="B55" s="569">
        <v>1</v>
      </c>
      <c r="C55" s="569" t="s">
        <v>639</v>
      </c>
      <c r="D55" s="603" t="s">
        <v>647</v>
      </c>
      <c r="E55" s="571" t="s">
        <v>648</v>
      </c>
      <c r="F55" s="604" t="s">
        <v>706</v>
      </c>
      <c r="G55" s="605">
        <v>1957.47578</v>
      </c>
      <c r="H55" s="663"/>
      <c r="I55" s="579"/>
      <c r="J55" s="572"/>
      <c r="K55" s="607"/>
      <c r="L55" s="607"/>
      <c r="M55" s="575"/>
      <c r="N55" s="607"/>
      <c r="O55" s="607">
        <v>1840.44</v>
      </c>
    </row>
    <row r="56" spans="1:15" x14ac:dyDescent="0.2">
      <c r="A56" s="575" t="s">
        <v>567</v>
      </c>
      <c r="B56" s="569">
        <v>11</v>
      </c>
      <c r="C56" s="569" t="s">
        <v>653</v>
      </c>
      <c r="D56" s="603" t="s">
        <v>755</v>
      </c>
      <c r="E56" s="579">
        <v>36084221</v>
      </c>
      <c r="F56" s="604" t="s">
        <v>708</v>
      </c>
      <c r="G56" s="605">
        <v>0</v>
      </c>
      <c r="H56" s="663"/>
      <c r="I56" s="579"/>
      <c r="J56" s="572"/>
      <c r="K56" s="608">
        <v>33.752789999999997</v>
      </c>
      <c r="L56" s="608">
        <v>33.752789999999997</v>
      </c>
      <c r="M56" s="609">
        <v>40017</v>
      </c>
      <c r="N56" s="607"/>
      <c r="O56" s="607"/>
    </row>
    <row r="57" spans="1:15" x14ac:dyDescent="0.2">
      <c r="A57" s="575" t="s">
        <v>591</v>
      </c>
      <c r="B57" s="569">
        <v>11</v>
      </c>
      <c r="C57" s="569" t="s">
        <v>653</v>
      </c>
      <c r="D57" s="603" t="s">
        <v>674</v>
      </c>
      <c r="E57" s="575">
        <v>31908977</v>
      </c>
      <c r="F57" s="569" t="s">
        <v>708</v>
      </c>
      <c r="G57" s="605">
        <v>90.323990000000009</v>
      </c>
      <c r="H57" s="663"/>
      <c r="I57" s="569"/>
      <c r="J57" s="698"/>
      <c r="K57" s="608">
        <v>1.6127499999999999</v>
      </c>
      <c r="L57" s="608">
        <v>1.6127499999999999</v>
      </c>
      <c r="M57" s="609">
        <v>39898</v>
      </c>
      <c r="N57" s="607">
        <v>55.077179999999998</v>
      </c>
      <c r="O57" s="607"/>
    </row>
    <row r="58" spans="1:15" ht="25.5" x14ac:dyDescent="0.2">
      <c r="A58" s="580" t="s">
        <v>574</v>
      </c>
      <c r="B58" s="578">
        <v>12</v>
      </c>
      <c r="C58" s="578" t="s">
        <v>653</v>
      </c>
      <c r="D58" s="603" t="s">
        <v>676</v>
      </c>
      <c r="E58" s="574">
        <v>37887068</v>
      </c>
      <c r="F58" s="604" t="s">
        <v>708</v>
      </c>
      <c r="G58" s="605">
        <v>0</v>
      </c>
      <c r="H58" s="699"/>
      <c r="I58" s="617"/>
      <c r="J58" s="608"/>
      <c r="K58" s="608">
        <v>0.58626999999999996</v>
      </c>
      <c r="L58" s="608">
        <v>0.58626999999999996</v>
      </c>
      <c r="M58" s="609">
        <v>39994</v>
      </c>
      <c r="N58" s="607">
        <v>0</v>
      </c>
      <c r="O58" s="607"/>
    </row>
    <row r="59" spans="1:15" x14ac:dyDescent="0.2">
      <c r="A59" s="619" t="s">
        <v>593</v>
      </c>
      <c r="B59" s="618">
        <v>11</v>
      </c>
      <c r="C59" s="618" t="s">
        <v>653</v>
      </c>
      <c r="D59" s="652" t="s">
        <v>756</v>
      </c>
      <c r="E59" s="579">
        <v>37954954</v>
      </c>
      <c r="F59" s="569" t="s">
        <v>714</v>
      </c>
      <c r="G59" s="605">
        <v>0</v>
      </c>
      <c r="H59" s="681"/>
      <c r="I59" s="618"/>
      <c r="J59" s="700"/>
      <c r="K59" s="608">
        <v>2.0260699999999998</v>
      </c>
      <c r="L59" s="608">
        <v>5.8788</v>
      </c>
      <c r="M59" s="614">
        <v>39744</v>
      </c>
      <c r="N59" s="607">
        <v>0</v>
      </c>
      <c r="O59" s="607"/>
    </row>
    <row r="60" spans="1:15" x14ac:dyDescent="0.2">
      <c r="A60" s="619" t="s">
        <v>593</v>
      </c>
      <c r="B60" s="618">
        <v>7</v>
      </c>
      <c r="C60" s="618" t="s">
        <v>639</v>
      </c>
      <c r="D60" s="652" t="s">
        <v>652</v>
      </c>
      <c r="E60" s="579">
        <v>17336082</v>
      </c>
      <c r="F60" s="569" t="s">
        <v>737</v>
      </c>
      <c r="G60" s="605">
        <v>3.7796699999999999</v>
      </c>
      <c r="H60" s="681"/>
      <c r="I60" s="618"/>
      <c r="J60" s="700"/>
      <c r="K60" s="608">
        <v>0.11531</v>
      </c>
      <c r="L60" s="608">
        <v>0.11531</v>
      </c>
      <c r="M60" s="614">
        <v>40288</v>
      </c>
      <c r="N60" s="607">
        <v>3.5173000000000001</v>
      </c>
      <c r="O60" s="607"/>
    </row>
    <row r="61" spans="1:15" ht="21" customHeight="1" x14ac:dyDescent="0.2">
      <c r="A61" s="619" t="s">
        <v>593</v>
      </c>
      <c r="B61" s="578">
        <v>4</v>
      </c>
      <c r="C61" s="578" t="s">
        <v>639</v>
      </c>
      <c r="D61" s="570" t="s">
        <v>757</v>
      </c>
      <c r="E61" s="571" t="s">
        <v>758</v>
      </c>
      <c r="F61" s="569" t="s">
        <v>708</v>
      </c>
      <c r="G61" s="605">
        <v>0</v>
      </c>
      <c r="H61" s="610"/>
      <c r="I61" s="578"/>
      <c r="J61" s="662"/>
      <c r="K61" s="607"/>
      <c r="L61" s="607"/>
      <c r="M61" s="609"/>
      <c r="N61" s="607"/>
      <c r="O61" s="607"/>
    </row>
    <row r="62" spans="1:15" ht="15" x14ac:dyDescent="0.25">
      <c r="A62" s="701" t="s">
        <v>4</v>
      </c>
      <c r="B62" s="702"/>
      <c r="C62" s="702"/>
      <c r="D62" s="702"/>
      <c r="E62" s="703"/>
      <c r="F62" s="704"/>
      <c r="G62" s="705">
        <f>SUM(G4:G61)</f>
        <v>46312.761310000016</v>
      </c>
      <c r="H62" s="706"/>
      <c r="I62" s="707"/>
      <c r="J62" s="708">
        <f>SUM(J4:J61)</f>
        <v>1510.71325</v>
      </c>
      <c r="K62" s="709">
        <f>SUM(K4:K61)</f>
        <v>4473.1758851158465</v>
      </c>
      <c r="L62" s="710">
        <f>SUM(L4:L61)</f>
        <v>16363.452782802224</v>
      </c>
      <c r="M62" s="711"/>
      <c r="N62" s="709">
        <f>SUM(N4:N61)</f>
        <v>11993.279796573057</v>
      </c>
      <c r="O62" s="712">
        <f>SUM(O4:O61)</f>
        <v>27024.74799</v>
      </c>
    </row>
    <row r="63" spans="1:15" ht="15" x14ac:dyDescent="0.25">
      <c r="A63" s="713"/>
      <c r="B63" s="713"/>
      <c r="C63" s="714"/>
      <c r="D63" s="714"/>
      <c r="E63" s="714"/>
      <c r="F63" s="715"/>
      <c r="G63" s="716"/>
      <c r="H63" s="716"/>
      <c r="I63" s="716"/>
      <c r="J63" s="716"/>
      <c r="K63" s="716"/>
      <c r="L63" s="716"/>
      <c r="M63" s="716"/>
      <c r="N63" s="716"/>
      <c r="O63" s="716"/>
    </row>
    <row r="64" spans="1:15" x14ac:dyDescent="0.2">
      <c r="A64" s="717" t="s">
        <v>689</v>
      </c>
      <c r="B64" s="504"/>
      <c r="C64" s="504"/>
      <c r="D64" s="504"/>
      <c r="E64" s="718"/>
      <c r="F64" s="719"/>
      <c r="G64" s="719"/>
      <c r="H64" s="720"/>
      <c r="I64" s="720"/>
      <c r="J64" s="720"/>
      <c r="K64" s="720"/>
      <c r="L64" s="720"/>
      <c r="M64" s="720"/>
      <c r="N64" s="720"/>
      <c r="O64" s="720"/>
    </row>
    <row r="65" spans="1:15" ht="15" customHeight="1" x14ac:dyDescent="0.2">
      <c r="A65" s="504"/>
      <c r="B65" s="504"/>
      <c r="C65" s="504"/>
      <c r="D65" s="504"/>
      <c r="E65" s="718"/>
      <c r="F65" s="719"/>
      <c r="G65" s="719"/>
      <c r="H65" s="504"/>
      <c r="I65" s="504"/>
      <c r="J65" s="504"/>
      <c r="K65" s="721"/>
      <c r="L65" s="721"/>
      <c r="M65" s="1"/>
      <c r="N65" s="1"/>
      <c r="O65" s="714"/>
    </row>
    <row r="66" spans="1:15" ht="27" customHeight="1" x14ac:dyDescent="0.25">
      <c r="A66" s="775" t="s">
        <v>560</v>
      </c>
      <c r="B66" s="777" t="s">
        <v>693</v>
      </c>
      <c r="C66" s="777" t="s">
        <v>694</v>
      </c>
      <c r="D66" s="777" t="s">
        <v>759</v>
      </c>
      <c r="E66" s="777" t="s">
        <v>635</v>
      </c>
      <c r="F66" s="777" t="s">
        <v>695</v>
      </c>
      <c r="G66" s="779" t="s">
        <v>696</v>
      </c>
      <c r="H66" s="777" t="s">
        <v>697</v>
      </c>
      <c r="I66" s="777" t="s">
        <v>698</v>
      </c>
      <c r="J66" s="777" t="s">
        <v>699</v>
      </c>
      <c r="K66" s="781" t="s">
        <v>700</v>
      </c>
      <c r="L66" s="782"/>
      <c r="M66" s="782"/>
      <c r="N66" s="783"/>
      <c r="O66" s="722"/>
    </row>
    <row r="67" spans="1:15" ht="91.5" customHeight="1" x14ac:dyDescent="0.2">
      <c r="A67" s="776"/>
      <c r="B67" s="778"/>
      <c r="C67" s="778"/>
      <c r="D67" s="778"/>
      <c r="E67" s="778"/>
      <c r="F67" s="778"/>
      <c r="G67" s="780"/>
      <c r="H67" s="778"/>
      <c r="I67" s="778"/>
      <c r="J67" s="778"/>
      <c r="K67" s="601" t="s">
        <v>702</v>
      </c>
      <c r="L67" s="602" t="s">
        <v>703</v>
      </c>
      <c r="M67" s="602" t="s">
        <v>704</v>
      </c>
      <c r="N67" s="602" t="s">
        <v>705</v>
      </c>
      <c r="O67" s="722"/>
    </row>
    <row r="68" spans="1:15" ht="36.75" customHeight="1" x14ac:dyDescent="0.2">
      <c r="A68" s="723" t="s">
        <v>582</v>
      </c>
      <c r="B68" s="569">
        <v>13</v>
      </c>
      <c r="C68" s="569" t="s">
        <v>653</v>
      </c>
      <c r="D68" s="580" t="s">
        <v>760</v>
      </c>
      <c r="E68" s="724">
        <v>42041741</v>
      </c>
      <c r="F68" s="725" t="s">
        <v>714</v>
      </c>
      <c r="G68" s="608">
        <v>0</v>
      </c>
      <c r="H68" s="617"/>
      <c r="I68" s="617"/>
      <c r="J68" s="617"/>
      <c r="K68" s="655">
        <v>191.78223129522669</v>
      </c>
      <c r="L68" s="655">
        <v>191.78223129522669</v>
      </c>
      <c r="M68" s="609">
        <v>39722</v>
      </c>
      <c r="N68" s="655">
        <v>294.2369713868419</v>
      </c>
      <c r="O68" s="726"/>
    </row>
    <row r="69" spans="1:15" ht="38.25" x14ac:dyDescent="0.2">
      <c r="A69" s="570" t="s">
        <v>598</v>
      </c>
      <c r="B69" s="569">
        <v>13</v>
      </c>
      <c r="C69" s="569" t="s">
        <v>653</v>
      </c>
      <c r="D69" s="580" t="s">
        <v>761</v>
      </c>
      <c r="E69" s="579">
        <v>42093937</v>
      </c>
      <c r="F69" s="725" t="s">
        <v>714</v>
      </c>
      <c r="G69" s="572">
        <v>0</v>
      </c>
      <c r="H69" s="578"/>
      <c r="I69" s="578"/>
      <c r="J69" s="578"/>
      <c r="K69" s="655">
        <v>123.78976</v>
      </c>
      <c r="L69" s="655">
        <v>123.78976</v>
      </c>
      <c r="M69" s="609">
        <v>39589</v>
      </c>
      <c r="N69" s="655">
        <v>88.100949999999997</v>
      </c>
      <c r="O69" s="726"/>
    </row>
    <row r="70" spans="1:15" ht="38.25" x14ac:dyDescent="0.2">
      <c r="A70" s="612" t="s">
        <v>577</v>
      </c>
      <c r="B70" s="624">
        <v>13</v>
      </c>
      <c r="C70" s="624" t="s">
        <v>653</v>
      </c>
      <c r="D70" s="727" t="s">
        <v>762</v>
      </c>
      <c r="E70" s="728">
        <v>42093937</v>
      </c>
      <c r="F70" s="624" t="s">
        <v>714</v>
      </c>
      <c r="G70" s="692">
        <v>0</v>
      </c>
      <c r="H70" s="575"/>
      <c r="I70" s="612"/>
      <c r="J70" s="575"/>
      <c r="K70" s="655">
        <v>311.04984999999999</v>
      </c>
      <c r="L70" s="655">
        <v>311.04984999999999</v>
      </c>
      <c r="M70" s="614">
        <v>39561</v>
      </c>
      <c r="N70" s="655">
        <v>677.24404000000004</v>
      </c>
      <c r="O70" s="726"/>
    </row>
    <row r="71" spans="1:15" ht="15" x14ac:dyDescent="0.25">
      <c r="A71" s="729" t="s">
        <v>4</v>
      </c>
      <c r="B71" s="730"/>
      <c r="C71" s="730"/>
      <c r="D71" s="730"/>
      <c r="E71" s="730"/>
      <c r="F71" s="731"/>
      <c r="G71" s="705">
        <v>0</v>
      </c>
      <c r="H71" s="732"/>
      <c r="I71" s="733"/>
      <c r="J71" s="732">
        <f>SUM(J68:J70)</f>
        <v>0</v>
      </c>
      <c r="K71" s="734">
        <f>SUM(K68:K70)</f>
        <v>626.62184129522666</v>
      </c>
      <c r="L71" s="735">
        <f>SUM(L68:L70)</f>
        <v>626.62184129522666</v>
      </c>
      <c r="M71" s="736"/>
      <c r="N71" s="734">
        <f>SUM(N68:N70)</f>
        <v>1059.5819613868421</v>
      </c>
      <c r="O71" s="722"/>
    </row>
    <row r="72" spans="1:15" s="459" customFormat="1" ht="15" x14ac:dyDescent="0.25">
      <c r="A72" s="737"/>
      <c r="B72" s="80"/>
      <c r="C72" s="80"/>
      <c r="D72" s="80"/>
      <c r="E72" s="80"/>
      <c r="F72" s="738"/>
      <c r="G72" s="739"/>
      <c r="H72" s="740"/>
      <c r="I72" s="740"/>
      <c r="J72" s="740"/>
      <c r="K72" s="740"/>
      <c r="L72" s="740"/>
      <c r="M72" s="740"/>
      <c r="N72" s="740"/>
      <c r="O72" s="80"/>
    </row>
    <row r="73" spans="1:15" ht="15" x14ac:dyDescent="0.25">
      <c r="A73" s="741" t="s">
        <v>632</v>
      </c>
      <c r="B73" s="741"/>
      <c r="C73" s="741"/>
      <c r="D73" s="742"/>
      <c r="F73" s="743"/>
      <c r="G73" s="743"/>
      <c r="I73" s="744"/>
      <c r="J73" s="744"/>
    </row>
    <row r="74" spans="1:15" ht="15.75" x14ac:dyDescent="0.25">
      <c r="A74" s="745">
        <v>1</v>
      </c>
      <c r="B74" s="746" t="s">
        <v>677</v>
      </c>
      <c r="C74" s="747"/>
      <c r="D74" s="742"/>
      <c r="F74" s="743"/>
      <c r="G74" s="743"/>
      <c r="H74" s="744"/>
      <c r="I74" s="745">
        <v>10</v>
      </c>
      <c r="J74" s="746" t="s">
        <v>686</v>
      </c>
    </row>
    <row r="75" spans="1:15" ht="15.75" x14ac:dyDescent="0.25">
      <c r="A75" s="745">
        <v>2</v>
      </c>
      <c r="B75" s="746" t="s">
        <v>678</v>
      </c>
      <c r="C75" s="747"/>
      <c r="D75" s="742"/>
      <c r="F75" s="743"/>
      <c r="G75" s="743"/>
      <c r="H75" s="744"/>
      <c r="I75" s="745">
        <v>11</v>
      </c>
      <c r="J75" s="746" t="s">
        <v>687</v>
      </c>
    </row>
    <row r="76" spans="1:15" ht="15.75" x14ac:dyDescent="0.25">
      <c r="A76" s="745">
        <v>3</v>
      </c>
      <c r="B76" s="746" t="s">
        <v>679</v>
      </c>
      <c r="C76" s="747"/>
      <c r="D76" s="742"/>
      <c r="F76" s="743"/>
      <c r="G76" s="743"/>
      <c r="H76" s="744"/>
      <c r="I76" s="745">
        <v>12</v>
      </c>
      <c r="J76" s="746" t="s">
        <v>688</v>
      </c>
    </row>
    <row r="77" spans="1:15" ht="15.75" x14ac:dyDescent="0.25">
      <c r="A77" s="745">
        <v>4</v>
      </c>
      <c r="B77" s="746" t="s">
        <v>680</v>
      </c>
      <c r="C77" s="747"/>
      <c r="D77" s="742"/>
      <c r="F77" s="743"/>
      <c r="G77" s="743"/>
      <c r="H77" s="744"/>
      <c r="I77" s="748">
        <v>13</v>
      </c>
      <c r="J77" s="746" t="s">
        <v>689</v>
      </c>
    </row>
    <row r="78" spans="1:15" ht="15.75" x14ac:dyDescent="0.25">
      <c r="A78" s="745">
        <v>5</v>
      </c>
      <c r="B78" s="746" t="s">
        <v>681</v>
      </c>
      <c r="C78" s="747"/>
      <c r="D78" s="742"/>
      <c r="F78" s="743"/>
      <c r="G78" s="743"/>
      <c r="H78" s="744"/>
      <c r="I78" s="720"/>
      <c r="J78" s="720"/>
    </row>
    <row r="79" spans="1:15" ht="15.75" x14ac:dyDescent="0.25">
      <c r="A79" s="745">
        <v>6</v>
      </c>
      <c r="B79" s="746" t="s">
        <v>682</v>
      </c>
      <c r="F79" s="743"/>
      <c r="G79" s="743"/>
      <c r="H79" s="744"/>
      <c r="I79" s="744"/>
    </row>
    <row r="80" spans="1:15" ht="15.75" x14ac:dyDescent="0.25">
      <c r="A80" s="745">
        <v>7</v>
      </c>
      <c r="B80" s="746" t="s">
        <v>683</v>
      </c>
      <c r="F80" s="743"/>
      <c r="G80" s="743"/>
      <c r="H80" s="744"/>
      <c r="I80" s="741" t="s">
        <v>633</v>
      </c>
      <c r="J80" s="741"/>
    </row>
    <row r="81" spans="1:10" ht="15.75" x14ac:dyDescent="0.25">
      <c r="A81" s="745">
        <v>8</v>
      </c>
      <c r="B81" s="746" t="s">
        <v>684</v>
      </c>
      <c r="F81" s="743"/>
      <c r="G81" s="743"/>
      <c r="H81" s="744"/>
      <c r="I81" s="749" t="s">
        <v>639</v>
      </c>
      <c r="J81" s="746" t="s">
        <v>690</v>
      </c>
    </row>
    <row r="82" spans="1:10" ht="15.75" x14ac:dyDescent="0.25">
      <c r="A82" s="745">
        <v>9</v>
      </c>
      <c r="B82" s="746" t="s">
        <v>685</v>
      </c>
      <c r="F82" s="743"/>
      <c r="G82" s="743"/>
      <c r="H82" s="744"/>
      <c r="I82" s="749" t="s">
        <v>653</v>
      </c>
      <c r="J82" s="746" t="s">
        <v>691</v>
      </c>
    </row>
    <row r="83" spans="1:10" x14ac:dyDescent="0.2">
      <c r="A83" s="720"/>
      <c r="B83" s="714"/>
      <c r="C83" s="714"/>
      <c r="D83" s="714"/>
      <c r="E83" s="714"/>
      <c r="F83" s="715"/>
      <c r="G83" s="715"/>
      <c r="H83" s="744"/>
      <c r="J83" s="720"/>
    </row>
    <row r="84" spans="1:10" ht="15" x14ac:dyDescent="0.25">
      <c r="A84" s="720"/>
      <c r="B84" s="750" t="s">
        <v>708</v>
      </c>
      <c r="C84" s="751" t="s">
        <v>763</v>
      </c>
      <c r="D84" s="752"/>
      <c r="F84" s="743"/>
      <c r="G84" s="743"/>
      <c r="H84" s="744"/>
      <c r="I84" s="744"/>
    </row>
    <row r="85" spans="1:10" ht="15" x14ac:dyDescent="0.25">
      <c r="A85" s="720"/>
      <c r="B85" s="750" t="s">
        <v>706</v>
      </c>
      <c r="C85" s="751" t="s">
        <v>764</v>
      </c>
      <c r="G85" s="743"/>
      <c r="H85" s="744"/>
      <c r="I85" s="744"/>
    </row>
    <row r="86" spans="1:10" ht="15" x14ac:dyDescent="0.25">
      <c r="A86" s="720"/>
      <c r="B86" s="750" t="s">
        <v>737</v>
      </c>
      <c r="C86" s="751" t="s">
        <v>765</v>
      </c>
      <c r="F86" s="743"/>
      <c r="G86" s="743"/>
      <c r="H86" s="744"/>
      <c r="I86" s="744"/>
    </row>
    <row r="87" spans="1:10" ht="15" x14ac:dyDescent="0.25">
      <c r="A87" s="720"/>
      <c r="B87" s="750" t="s">
        <v>714</v>
      </c>
      <c r="C87" s="751" t="s">
        <v>766</v>
      </c>
      <c r="F87" s="743"/>
      <c r="G87" s="743"/>
      <c r="H87" s="720"/>
      <c r="I87" s="720"/>
      <c r="J87" s="720"/>
    </row>
  </sheetData>
  <mergeCells count="24">
    <mergeCell ref="O2:O3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N66"/>
    <mergeCell ref="J2:J3"/>
    <mergeCell ref="K2:N2"/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0.19685039370078741" right="0.19685039370078741" top="0.78740157480314965" bottom="0.98425196850393704" header="0.51181102362204722" footer="0.51181102362204722"/>
  <pageSetup paperSize="9" scale="5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workbookViewId="0">
      <selection activeCell="A30" sqref="A30"/>
    </sheetView>
  </sheetViews>
  <sheetFormatPr defaultColWidth="3.42578125" defaultRowHeight="15" customHeight="1" x14ac:dyDescent="0.2"/>
  <cols>
    <col min="1" max="1" width="45.85546875" style="28" customWidth="1"/>
    <col min="2" max="3" width="16.7109375" style="28" customWidth="1"/>
    <col min="4" max="4" width="18.85546875" style="28" customWidth="1"/>
    <col min="5" max="6" width="16.7109375" style="28" customWidth="1"/>
    <col min="7" max="7" width="11.28515625" style="28" customWidth="1"/>
    <col min="8" max="8" width="10.42578125" style="28" customWidth="1"/>
    <col min="9" max="11" width="9.85546875" style="28" customWidth="1"/>
    <col min="12" max="14" width="3.42578125" style="28"/>
    <col min="15" max="15" width="12.42578125" style="28" customWidth="1"/>
    <col min="16" max="16384" width="3.42578125" style="28"/>
  </cols>
  <sheetData>
    <row r="1" spans="1:16" ht="15" customHeight="1" x14ac:dyDescent="0.2">
      <c r="K1" s="30"/>
    </row>
    <row r="3" spans="1:16" ht="15" customHeight="1" x14ac:dyDescent="0.2">
      <c r="D3" s="31"/>
      <c r="E3" s="31"/>
      <c r="F3" s="31"/>
      <c r="G3" s="31"/>
      <c r="L3" s="31"/>
    </row>
    <row r="4" spans="1:16" s="32" customFormat="1" ht="15" customHeight="1" x14ac:dyDescent="0.2">
      <c r="K4" s="33"/>
    </row>
    <row r="5" spans="1:16" s="32" customFormat="1" ht="15" customHeight="1" x14ac:dyDescent="0.2">
      <c r="D5" s="34"/>
      <c r="E5" s="34"/>
      <c r="F5" s="34"/>
      <c r="G5" s="34"/>
      <c r="L5" s="34"/>
      <c r="M5" s="34"/>
      <c r="N5" s="34"/>
    </row>
    <row r="6" spans="1:16" s="32" customFormat="1" ht="15" customHeight="1" x14ac:dyDescent="0.2">
      <c r="L6" s="34"/>
      <c r="M6" s="34"/>
      <c r="N6" s="34"/>
    </row>
    <row r="7" spans="1:16" s="32" customFormat="1" ht="15" customHeight="1" x14ac:dyDescent="0.2">
      <c r="A7" s="32" t="s">
        <v>5</v>
      </c>
      <c r="L7" s="34"/>
      <c r="M7" s="34"/>
      <c r="N7" s="34"/>
    </row>
    <row r="8" spans="1:16" s="32" customFormat="1" ht="15" customHeight="1" x14ac:dyDescent="0.2">
      <c r="L8" s="34"/>
      <c r="M8" s="34"/>
      <c r="N8" s="34"/>
    </row>
    <row r="9" spans="1:16" s="32" customFormat="1" ht="15" customHeight="1" x14ac:dyDescent="0.2">
      <c r="K9" s="33" t="s">
        <v>3</v>
      </c>
      <c r="L9" s="34"/>
      <c r="M9" s="34"/>
      <c r="N9" s="35"/>
    </row>
    <row r="10" spans="1:16" s="32" customFormat="1" ht="62.25" customHeight="1" x14ac:dyDescent="0.2">
      <c r="A10" s="36" t="s">
        <v>6</v>
      </c>
      <c r="B10" s="36" t="s">
        <v>89</v>
      </c>
      <c r="C10" s="29" t="s">
        <v>90</v>
      </c>
      <c r="D10" s="36" t="s">
        <v>160</v>
      </c>
      <c r="E10" s="36" t="s">
        <v>161</v>
      </c>
      <c r="F10" s="36" t="s">
        <v>162</v>
      </c>
      <c r="G10" s="36" t="s">
        <v>84</v>
      </c>
      <c r="H10" s="36" t="s">
        <v>85</v>
      </c>
      <c r="I10" s="36" t="s">
        <v>86</v>
      </c>
      <c r="J10" s="36" t="s">
        <v>87</v>
      </c>
      <c r="K10" s="36" t="s">
        <v>88</v>
      </c>
      <c r="M10" s="37"/>
      <c r="N10" s="37"/>
      <c r="O10" s="37"/>
      <c r="P10" s="37"/>
    </row>
    <row r="11" spans="1:16" s="32" customFormat="1" ht="15" customHeight="1" x14ac:dyDescent="0.2">
      <c r="A11" s="36" t="s">
        <v>0</v>
      </c>
      <c r="B11" s="36">
        <v>1</v>
      </c>
      <c r="C11" s="36">
        <v>2</v>
      </c>
      <c r="D11" s="38">
        <v>3</v>
      </c>
      <c r="E11" s="38">
        <v>4</v>
      </c>
      <c r="F11" s="38">
        <v>5</v>
      </c>
      <c r="G11" s="36">
        <v>6</v>
      </c>
      <c r="H11" s="36">
        <v>7</v>
      </c>
      <c r="I11" s="36">
        <v>8</v>
      </c>
      <c r="J11" s="38">
        <v>9</v>
      </c>
      <c r="K11" s="38">
        <v>10</v>
      </c>
      <c r="M11" s="37"/>
      <c r="N11" s="37"/>
      <c r="O11" s="37"/>
      <c r="P11" s="37"/>
    </row>
    <row r="12" spans="1:16" s="32" customFormat="1" ht="17.25" customHeight="1" x14ac:dyDescent="0.2">
      <c r="A12" s="39" t="s">
        <v>7</v>
      </c>
      <c r="B12" s="40"/>
      <c r="C12" s="40"/>
      <c r="D12" s="41"/>
      <c r="E12" s="41"/>
      <c r="F12" s="41"/>
      <c r="G12" s="40"/>
      <c r="H12" s="40"/>
      <c r="I12" s="40"/>
      <c r="J12" s="41"/>
      <c r="K12" s="41"/>
      <c r="M12" s="37"/>
      <c r="N12" s="37"/>
      <c r="O12" s="37"/>
      <c r="P12" s="37"/>
    </row>
    <row r="13" spans="1:16" s="32" customFormat="1" ht="15" customHeight="1" x14ac:dyDescent="0.2">
      <c r="A13" s="42" t="s">
        <v>8</v>
      </c>
      <c r="B13" s="43">
        <v>304835</v>
      </c>
      <c r="C13" s="43">
        <v>292400</v>
      </c>
      <c r="D13" s="43">
        <v>202375</v>
      </c>
      <c r="E13" s="43">
        <v>182576</v>
      </c>
      <c r="F13" s="43">
        <v>201449</v>
      </c>
      <c r="G13" s="43">
        <f>+F13-D13</f>
        <v>-926</v>
      </c>
      <c r="H13" s="43">
        <f>+F13-E13</f>
        <v>18873</v>
      </c>
      <c r="I13" s="44">
        <f>+F13/C13*100</f>
        <v>68.895006839945282</v>
      </c>
      <c r="J13" s="44">
        <f>+F13/D13*100</f>
        <v>99.542433600988261</v>
      </c>
      <c r="K13" s="44">
        <f>+F13/E13*100</f>
        <v>110.33706511261063</v>
      </c>
      <c r="M13" s="34"/>
      <c r="N13" s="45"/>
      <c r="O13" s="45"/>
      <c r="P13" s="46"/>
    </row>
    <row r="14" spans="1:16" s="32" customFormat="1" ht="15" customHeight="1" x14ac:dyDescent="0.2">
      <c r="A14" s="47" t="s">
        <v>9</v>
      </c>
      <c r="B14" s="48">
        <v>12203</v>
      </c>
      <c r="C14" s="48">
        <v>10480</v>
      </c>
      <c r="D14" s="43">
        <v>7152</v>
      </c>
      <c r="E14" s="43">
        <v>7150</v>
      </c>
      <c r="F14" s="43">
        <v>6719</v>
      </c>
      <c r="G14" s="43">
        <f t="shared" ref="G14:G18" si="0">+F14-D14</f>
        <v>-433</v>
      </c>
      <c r="H14" s="43">
        <f t="shared" ref="H14:K66" si="1">+F14-E14</f>
        <v>-431</v>
      </c>
      <c r="I14" s="44">
        <f>+F14/C14*100</f>
        <v>64.112595419847324</v>
      </c>
      <c r="J14" s="44">
        <f>+F14/D14*100</f>
        <v>93.945749440715886</v>
      </c>
      <c r="K14" s="44">
        <f>+F14/E14*100</f>
        <v>93.972027972027973</v>
      </c>
      <c r="M14" s="37"/>
      <c r="N14" s="45"/>
      <c r="O14" s="45"/>
      <c r="P14" s="46"/>
    </row>
    <row r="15" spans="1:16" s="32" customFormat="1" ht="15" customHeight="1" x14ac:dyDescent="0.2">
      <c r="A15" s="47" t="s">
        <v>10</v>
      </c>
      <c r="B15" s="48">
        <v>66</v>
      </c>
      <c r="C15" s="48">
        <v>66</v>
      </c>
      <c r="D15" s="43">
        <v>53</v>
      </c>
      <c r="E15" s="43">
        <v>39</v>
      </c>
      <c r="F15" s="43">
        <v>39</v>
      </c>
      <c r="G15" s="43">
        <f t="shared" si="0"/>
        <v>-14</v>
      </c>
      <c r="H15" s="43">
        <f t="shared" si="1"/>
        <v>0</v>
      </c>
      <c r="I15" s="44">
        <f>+F15/C15*100</f>
        <v>59.090909090909093</v>
      </c>
      <c r="J15" s="44">
        <f>+F15/D15*100</f>
        <v>73.584905660377359</v>
      </c>
      <c r="K15" s="44">
        <f>+F15/E15*100</f>
        <v>100</v>
      </c>
      <c r="M15" s="37"/>
      <c r="N15" s="45"/>
      <c r="O15" s="45"/>
      <c r="P15" s="46"/>
    </row>
    <row r="16" spans="1:16" s="32" customFormat="1" ht="15" customHeight="1" x14ac:dyDescent="0.2">
      <c r="A16" s="47" t="s">
        <v>11</v>
      </c>
      <c r="B16" s="48">
        <v>114830</v>
      </c>
      <c r="C16" s="48">
        <v>119630</v>
      </c>
      <c r="D16" s="49">
        <v>76614</v>
      </c>
      <c r="E16" s="49">
        <v>68606</v>
      </c>
      <c r="F16" s="49">
        <v>83145</v>
      </c>
      <c r="G16" s="43">
        <f t="shared" si="0"/>
        <v>6531</v>
      </c>
      <c r="H16" s="43">
        <f t="shared" si="1"/>
        <v>14539</v>
      </c>
      <c r="I16" s="44">
        <f>+F16/C16*100</f>
        <v>69.501797208058179</v>
      </c>
      <c r="J16" s="44">
        <f>+F16/D16*100</f>
        <v>108.52455164852377</v>
      </c>
      <c r="K16" s="44">
        <f>+F16/E16*100</f>
        <v>121.19202402122265</v>
      </c>
      <c r="M16" s="37"/>
      <c r="N16" s="45"/>
      <c r="O16" s="45"/>
      <c r="P16" s="46"/>
    </row>
    <row r="17" spans="1:16" s="32" customFormat="1" ht="15" customHeight="1" x14ac:dyDescent="0.2">
      <c r="A17" s="47" t="s">
        <v>12</v>
      </c>
      <c r="B17" s="43">
        <v>0</v>
      </c>
      <c r="C17" s="43">
        <v>0</v>
      </c>
      <c r="D17" s="43">
        <v>0</v>
      </c>
      <c r="E17" s="43">
        <v>-6</v>
      </c>
      <c r="F17" s="43">
        <v>0</v>
      </c>
      <c r="G17" s="43">
        <f t="shared" si="0"/>
        <v>0</v>
      </c>
      <c r="H17" s="43">
        <f t="shared" si="1"/>
        <v>6</v>
      </c>
      <c r="I17" s="44">
        <v>0</v>
      </c>
      <c r="J17" s="44">
        <v>0</v>
      </c>
      <c r="K17" s="44">
        <v>0</v>
      </c>
      <c r="L17" s="45"/>
      <c r="M17" s="45"/>
      <c r="N17" s="46"/>
    </row>
    <row r="18" spans="1:16" s="32" customFormat="1" ht="15" customHeight="1" x14ac:dyDescent="0.2">
      <c r="A18" s="50" t="s">
        <v>13</v>
      </c>
      <c r="B18" s="51">
        <f>+B13+B14+B15+B16+B17</f>
        <v>431934</v>
      </c>
      <c r="C18" s="51">
        <f>+C13+C14+C15+C16+C17</f>
        <v>422576</v>
      </c>
      <c r="D18" s="51">
        <f>+D13+D14+D15+D16+D17</f>
        <v>286194</v>
      </c>
      <c r="E18" s="51">
        <f>+E13+E14+E15+E16+E17</f>
        <v>258365</v>
      </c>
      <c r="F18" s="51">
        <f>+F13+F14+F15+F16+F17</f>
        <v>291352</v>
      </c>
      <c r="G18" s="52">
        <f t="shared" si="0"/>
        <v>5158</v>
      </c>
      <c r="H18" s="52">
        <f t="shared" si="1"/>
        <v>32987</v>
      </c>
      <c r="I18" s="53">
        <f>+F18/C18*100</f>
        <v>68.946651016621857</v>
      </c>
      <c r="J18" s="53">
        <f>+F18/D18*100</f>
        <v>101.80227398198424</v>
      </c>
      <c r="K18" s="53">
        <f>+F18/E18*100</f>
        <v>112.76759623013952</v>
      </c>
      <c r="M18" s="34"/>
      <c r="N18" s="45"/>
      <c r="O18" s="54"/>
      <c r="P18" s="46"/>
    </row>
    <row r="19" spans="1:16" ht="15" customHeight="1" x14ac:dyDescent="0.2">
      <c r="A19" s="55" t="s">
        <v>14</v>
      </c>
      <c r="B19" s="55"/>
      <c r="C19" s="55"/>
      <c r="D19" s="55"/>
      <c r="E19" s="55"/>
      <c r="F19" s="55"/>
      <c r="G19" s="55"/>
      <c r="H19" s="43"/>
      <c r="I19" s="55"/>
      <c r="J19" s="55"/>
      <c r="K19" s="55"/>
    </row>
    <row r="20" spans="1:16" ht="15" customHeight="1" x14ac:dyDescent="0.2">
      <c r="A20" s="55" t="s">
        <v>15</v>
      </c>
      <c r="B20" s="56">
        <v>4129448</v>
      </c>
      <c r="C20" s="56">
        <v>4129448</v>
      </c>
      <c r="D20" s="57">
        <v>2744233</v>
      </c>
      <c r="E20" s="58">
        <v>2614505</v>
      </c>
      <c r="F20" s="57">
        <v>2756461</v>
      </c>
      <c r="G20" s="43">
        <f>+F20-D20</f>
        <v>12228</v>
      </c>
      <c r="H20" s="43">
        <f t="shared" si="1"/>
        <v>141956</v>
      </c>
      <c r="I20" s="44">
        <f>+F20/C20*100</f>
        <v>66.75131882033628</v>
      </c>
      <c r="J20" s="44">
        <f>+F20/D20*100</f>
        <v>100.44558898606641</v>
      </c>
      <c r="K20" s="44">
        <f t="shared" ref="K20:K26" si="2">+F20/E20*100</f>
        <v>105.42955549903328</v>
      </c>
    </row>
    <row r="21" spans="1:16" ht="15" customHeight="1" x14ac:dyDescent="0.2">
      <c r="A21" s="55" t="s">
        <v>16</v>
      </c>
      <c r="B21" s="58">
        <v>212060</v>
      </c>
      <c r="C21" s="58">
        <v>212060</v>
      </c>
      <c r="D21" s="57">
        <v>140924</v>
      </c>
      <c r="E21" s="58">
        <v>121559</v>
      </c>
      <c r="F21" s="57">
        <v>88960</v>
      </c>
      <c r="G21" s="43">
        <f t="shared" ref="G21:G33" si="3">+F21-D21</f>
        <v>-51964</v>
      </c>
      <c r="H21" s="43">
        <f t="shared" si="1"/>
        <v>-32599</v>
      </c>
      <c r="I21" s="44">
        <f>+F21/C21*100</f>
        <v>41.950391398660756</v>
      </c>
      <c r="J21" s="44">
        <f>+F21/D21*100</f>
        <v>63.126224064034517</v>
      </c>
      <c r="K21" s="44">
        <f t="shared" si="2"/>
        <v>73.182569780929427</v>
      </c>
    </row>
    <row r="22" spans="1:16" ht="15" customHeight="1" x14ac:dyDescent="0.2">
      <c r="A22" s="55" t="s">
        <v>17</v>
      </c>
      <c r="B22" s="58">
        <v>433250</v>
      </c>
      <c r="C22" s="58">
        <v>433250</v>
      </c>
      <c r="D22" s="57">
        <v>287917</v>
      </c>
      <c r="E22" s="58">
        <v>274975</v>
      </c>
      <c r="F22" s="57">
        <v>284776</v>
      </c>
      <c r="G22" s="43">
        <f t="shared" si="3"/>
        <v>-3141</v>
      </c>
      <c r="H22" s="43">
        <f t="shared" si="1"/>
        <v>9801</v>
      </c>
      <c r="I22" s="44">
        <f>+F22/C22*100</f>
        <v>65.730178880553964</v>
      </c>
      <c r="J22" s="44">
        <f>+F22/D22*100</f>
        <v>98.909060597324924</v>
      </c>
      <c r="K22" s="44">
        <f t="shared" si="2"/>
        <v>103.56432402945724</v>
      </c>
    </row>
    <row r="23" spans="1:16" ht="15" customHeight="1" x14ac:dyDescent="0.2">
      <c r="A23" s="55" t="s">
        <v>18</v>
      </c>
      <c r="B23" s="58">
        <v>35157</v>
      </c>
      <c r="C23" s="58">
        <v>35157</v>
      </c>
      <c r="D23" s="57">
        <v>23364</v>
      </c>
      <c r="E23" s="58">
        <v>21125</v>
      </c>
      <c r="F23" s="57">
        <v>22930</v>
      </c>
      <c r="G23" s="43">
        <f t="shared" si="3"/>
        <v>-434</v>
      </c>
      <c r="H23" s="43">
        <f t="shared" si="1"/>
        <v>1805</v>
      </c>
      <c r="I23" s="44">
        <f>+F23/C23*100</f>
        <v>65.22171971442387</v>
      </c>
      <c r="J23" s="44">
        <f>+F23/D23*100</f>
        <v>98.142441362780346</v>
      </c>
      <c r="K23" s="44">
        <f t="shared" si="2"/>
        <v>108.54437869822485</v>
      </c>
    </row>
    <row r="24" spans="1:16" ht="15" customHeight="1" x14ac:dyDescent="0.2">
      <c r="A24" s="55" t="s">
        <v>19</v>
      </c>
      <c r="B24" s="58">
        <v>4177</v>
      </c>
      <c r="C24" s="58">
        <v>4177</v>
      </c>
      <c r="D24" s="57">
        <v>2775</v>
      </c>
      <c r="E24" s="58">
        <v>2661</v>
      </c>
      <c r="F24" s="57">
        <v>2376</v>
      </c>
      <c r="G24" s="43">
        <f t="shared" si="3"/>
        <v>-399</v>
      </c>
      <c r="H24" s="43">
        <f t="shared" si="1"/>
        <v>-285</v>
      </c>
      <c r="I24" s="44">
        <f>+F24/C24*100</f>
        <v>56.88293033277472</v>
      </c>
      <c r="J24" s="44">
        <f>+F24/D24*100</f>
        <v>85.621621621621628</v>
      </c>
      <c r="K24" s="44">
        <f t="shared" si="2"/>
        <v>89.289740698985341</v>
      </c>
    </row>
    <row r="25" spans="1:16" ht="15" customHeight="1" x14ac:dyDescent="0.2">
      <c r="A25" s="55" t="s">
        <v>20</v>
      </c>
      <c r="B25" s="58">
        <v>0</v>
      </c>
      <c r="C25" s="58">
        <v>0</v>
      </c>
      <c r="D25" s="57"/>
      <c r="E25" s="58">
        <v>85</v>
      </c>
      <c r="F25" s="57">
        <v>89</v>
      </c>
      <c r="G25" s="43">
        <f t="shared" si="3"/>
        <v>89</v>
      </c>
      <c r="H25" s="43">
        <f t="shared" si="1"/>
        <v>4</v>
      </c>
      <c r="I25" s="44">
        <v>0</v>
      </c>
      <c r="J25" s="44">
        <v>0</v>
      </c>
      <c r="K25" s="44">
        <f t="shared" si="2"/>
        <v>104.70588235294119</v>
      </c>
    </row>
    <row r="26" spans="1:16" ht="15" customHeight="1" x14ac:dyDescent="0.2">
      <c r="A26" s="59" t="s">
        <v>4</v>
      </c>
      <c r="B26" s="60">
        <f>B20+B21+B22+B23+B24+B25</f>
        <v>4814092</v>
      </c>
      <c r="C26" s="60">
        <f>C20+C21+C22+C23+C24+C25</f>
        <v>4814092</v>
      </c>
      <c r="D26" s="60">
        <f t="shared" ref="D26:F26" si="4">D20+D21+D22+D23+D24+D25</f>
        <v>3199213</v>
      </c>
      <c r="E26" s="60">
        <f>E20+E21+E22+E23+E24+E25</f>
        <v>3034910</v>
      </c>
      <c r="F26" s="60">
        <f t="shared" si="4"/>
        <v>3155592</v>
      </c>
      <c r="G26" s="52">
        <f>+F26-D26</f>
        <v>-43621</v>
      </c>
      <c r="H26" s="52">
        <f t="shared" si="1"/>
        <v>120682</v>
      </c>
      <c r="I26" s="53">
        <f>+F26/C26*100</f>
        <v>65.549058887948135</v>
      </c>
      <c r="J26" s="53">
        <f>+F26/D26*100</f>
        <v>98.636508416288621</v>
      </c>
      <c r="K26" s="53">
        <f t="shared" si="2"/>
        <v>103.97646058696964</v>
      </c>
    </row>
    <row r="27" spans="1:16" ht="15" customHeight="1" x14ac:dyDescent="0.2">
      <c r="A27" s="55" t="s">
        <v>21</v>
      </c>
      <c r="B27" s="58"/>
      <c r="C27" s="58"/>
      <c r="D27" s="58"/>
      <c r="E27" s="58"/>
      <c r="F27" s="58"/>
      <c r="G27" s="43"/>
      <c r="H27" s="43"/>
      <c r="I27" s="58"/>
      <c r="J27" s="58"/>
      <c r="K27" s="58"/>
    </row>
    <row r="28" spans="1:16" ht="15" customHeight="1" x14ac:dyDescent="0.2">
      <c r="A28" s="55" t="s">
        <v>22</v>
      </c>
      <c r="B28" s="58">
        <v>724390</v>
      </c>
      <c r="C28" s="58">
        <v>724390</v>
      </c>
      <c r="D28" s="57">
        <v>481846</v>
      </c>
      <c r="E28" s="58">
        <v>458441</v>
      </c>
      <c r="F28" s="57">
        <v>480896</v>
      </c>
      <c r="G28" s="43">
        <f t="shared" si="3"/>
        <v>-950</v>
      </c>
      <c r="H28" s="43">
        <f t="shared" si="1"/>
        <v>22455</v>
      </c>
      <c r="I28" s="44">
        <f>+F28/C28*100</f>
        <v>66.38633885061914</v>
      </c>
      <c r="J28" s="44">
        <f>+F28/D28*100</f>
        <v>99.802841571788491</v>
      </c>
      <c r="K28" s="44">
        <f t="shared" ref="K28:K33" si="5">+F28/E28*100</f>
        <v>104.8981221138598</v>
      </c>
    </row>
    <row r="29" spans="1:16" ht="15" customHeight="1" x14ac:dyDescent="0.2">
      <c r="A29" s="55" t="s">
        <v>17</v>
      </c>
      <c r="B29" s="58">
        <v>110873</v>
      </c>
      <c r="C29" s="58">
        <v>110873</v>
      </c>
      <c r="D29" s="57">
        <v>73750</v>
      </c>
      <c r="E29" s="58">
        <v>69490</v>
      </c>
      <c r="F29" s="57">
        <v>70637</v>
      </c>
      <c r="G29" s="43">
        <f t="shared" si="3"/>
        <v>-3113</v>
      </c>
      <c r="H29" s="43">
        <f t="shared" si="1"/>
        <v>1147</v>
      </c>
      <c r="I29" s="44">
        <f>+F29/C29*100</f>
        <v>63.709830166045833</v>
      </c>
      <c r="J29" s="44">
        <f>+F29/D29*100</f>
        <v>95.778983050847458</v>
      </c>
      <c r="K29" s="44">
        <f t="shared" si="5"/>
        <v>101.6505972082314</v>
      </c>
    </row>
    <row r="30" spans="1:16" ht="15" customHeight="1" x14ac:dyDescent="0.2">
      <c r="A30" s="55" t="s">
        <v>23</v>
      </c>
      <c r="B30" s="58">
        <v>11492</v>
      </c>
      <c r="C30" s="58">
        <v>11492</v>
      </c>
      <c r="D30" s="57">
        <v>7645</v>
      </c>
      <c r="E30" s="58">
        <v>6842</v>
      </c>
      <c r="F30" s="57">
        <v>7571</v>
      </c>
      <c r="G30" s="43">
        <f t="shared" si="3"/>
        <v>-74</v>
      </c>
      <c r="H30" s="43">
        <f t="shared" si="1"/>
        <v>729</v>
      </c>
      <c r="I30" s="44">
        <f>+F30/C30*100</f>
        <v>65.880612600069611</v>
      </c>
      <c r="J30" s="44">
        <f>+F30/D30*100</f>
        <v>99.032047089601051</v>
      </c>
      <c r="K30" s="44">
        <f t="shared" si="5"/>
        <v>110.65477930429699</v>
      </c>
    </row>
    <row r="31" spans="1:16" ht="15" customHeight="1" x14ac:dyDescent="0.2">
      <c r="A31" s="55" t="s">
        <v>19</v>
      </c>
      <c r="B31" s="58">
        <v>43813</v>
      </c>
      <c r="C31" s="58">
        <v>43813</v>
      </c>
      <c r="D31" s="57">
        <v>29143</v>
      </c>
      <c r="E31" s="58">
        <v>26596</v>
      </c>
      <c r="F31" s="57">
        <v>26631</v>
      </c>
      <c r="G31" s="43">
        <f t="shared" si="3"/>
        <v>-2512</v>
      </c>
      <c r="H31" s="43">
        <f t="shared" si="1"/>
        <v>35</v>
      </c>
      <c r="I31" s="44">
        <f>+F31/C31*100</f>
        <v>60.78332914888275</v>
      </c>
      <c r="J31" s="44">
        <f>+F31/D31*100</f>
        <v>91.380434409635242</v>
      </c>
      <c r="K31" s="44">
        <f t="shared" si="5"/>
        <v>100.13159873665214</v>
      </c>
    </row>
    <row r="32" spans="1:16" ht="15" customHeight="1" x14ac:dyDescent="0.2">
      <c r="A32" s="55" t="s">
        <v>20</v>
      </c>
      <c r="B32" s="58">
        <v>0</v>
      </c>
      <c r="C32" s="58">
        <v>0</v>
      </c>
      <c r="D32" s="57"/>
      <c r="E32" s="58">
        <v>163</v>
      </c>
      <c r="F32" s="57">
        <v>131</v>
      </c>
      <c r="G32" s="43">
        <f t="shared" si="3"/>
        <v>131</v>
      </c>
      <c r="H32" s="43">
        <f t="shared" si="1"/>
        <v>-32</v>
      </c>
      <c r="I32" s="44">
        <v>0</v>
      </c>
      <c r="J32" s="44">
        <v>0</v>
      </c>
      <c r="K32" s="44">
        <f t="shared" si="5"/>
        <v>80.368098159509202</v>
      </c>
    </row>
    <row r="33" spans="1:11" ht="15" customHeight="1" x14ac:dyDescent="0.2">
      <c r="A33" s="59" t="s">
        <v>4</v>
      </c>
      <c r="B33" s="60">
        <f>B28+B29+B30+B31+B32</f>
        <v>890568</v>
      </c>
      <c r="C33" s="60">
        <f>C28+C29+C30+C31+C32</f>
        <v>890568</v>
      </c>
      <c r="D33" s="60">
        <f t="shared" ref="D33:F33" si="6">D28+D29+D30+D31+D32</f>
        <v>592384</v>
      </c>
      <c r="E33" s="60">
        <f>E28+E29+E30+E31+E32</f>
        <v>561532</v>
      </c>
      <c r="F33" s="60">
        <f t="shared" si="6"/>
        <v>585866</v>
      </c>
      <c r="G33" s="52">
        <f t="shared" si="3"/>
        <v>-6518</v>
      </c>
      <c r="H33" s="52">
        <f t="shared" si="1"/>
        <v>24334</v>
      </c>
      <c r="I33" s="53">
        <f>+F33/C33*100</f>
        <v>65.785655896012429</v>
      </c>
      <c r="J33" s="53">
        <f>+F33/D33*100</f>
        <v>98.899700194468451</v>
      </c>
      <c r="K33" s="53">
        <f t="shared" si="5"/>
        <v>104.33350191974813</v>
      </c>
    </row>
    <row r="34" spans="1:11" ht="15" customHeight="1" x14ac:dyDescent="0.2">
      <c r="A34" s="55" t="s">
        <v>24</v>
      </c>
      <c r="B34" s="58"/>
      <c r="C34" s="58"/>
      <c r="D34" s="58"/>
      <c r="E34" s="55"/>
      <c r="F34" s="55"/>
      <c r="G34" s="55"/>
      <c r="H34" s="43"/>
      <c r="I34" s="58"/>
      <c r="J34" s="58"/>
      <c r="K34" s="58"/>
    </row>
    <row r="35" spans="1:11" ht="15" customHeight="1" x14ac:dyDescent="0.2">
      <c r="A35" s="55" t="s">
        <v>15</v>
      </c>
      <c r="B35" s="56">
        <f t="shared" ref="B35:F36" si="7">+B20</f>
        <v>4129448</v>
      </c>
      <c r="C35" s="56">
        <f t="shared" si="7"/>
        <v>4129448</v>
      </c>
      <c r="D35" s="56">
        <f t="shared" si="7"/>
        <v>2744233</v>
      </c>
      <c r="E35" s="56">
        <f t="shared" si="7"/>
        <v>2614505</v>
      </c>
      <c r="F35" s="56">
        <f t="shared" si="7"/>
        <v>2756461</v>
      </c>
      <c r="G35" s="43">
        <f>+F35-D35</f>
        <v>12228</v>
      </c>
      <c r="H35" s="43">
        <f t="shared" si="1"/>
        <v>141956</v>
      </c>
      <c r="I35" s="44">
        <f t="shared" ref="I35:I40" si="8">+F35/C35*100</f>
        <v>66.75131882033628</v>
      </c>
      <c r="J35" s="44">
        <f t="shared" ref="J35:J40" si="9">+F35/D35*100</f>
        <v>100.44558898606641</v>
      </c>
      <c r="K35" s="44">
        <f t="shared" ref="K35:K41" si="10">+F35/E35*100</f>
        <v>105.42955549903328</v>
      </c>
    </row>
    <row r="36" spans="1:11" ht="15" customHeight="1" x14ac:dyDescent="0.2">
      <c r="A36" s="55" t="s">
        <v>16</v>
      </c>
      <c r="B36" s="56">
        <f t="shared" si="7"/>
        <v>212060</v>
      </c>
      <c r="C36" s="56">
        <f t="shared" si="7"/>
        <v>212060</v>
      </c>
      <c r="D36" s="56">
        <f t="shared" si="7"/>
        <v>140924</v>
      </c>
      <c r="E36" s="56">
        <f t="shared" si="7"/>
        <v>121559</v>
      </c>
      <c r="F36" s="56">
        <f t="shared" si="7"/>
        <v>88960</v>
      </c>
      <c r="G36" s="43">
        <f t="shared" ref="G36:G41" si="11">+F36-D36</f>
        <v>-51964</v>
      </c>
      <c r="H36" s="43">
        <f t="shared" si="1"/>
        <v>-32599</v>
      </c>
      <c r="I36" s="44">
        <f t="shared" si="8"/>
        <v>41.950391398660756</v>
      </c>
      <c r="J36" s="44">
        <f t="shared" si="9"/>
        <v>63.126224064034517</v>
      </c>
      <c r="K36" s="44">
        <f t="shared" si="10"/>
        <v>73.182569780929427</v>
      </c>
    </row>
    <row r="37" spans="1:11" ht="15" customHeight="1" x14ac:dyDescent="0.2">
      <c r="A37" s="55" t="s">
        <v>22</v>
      </c>
      <c r="B37" s="56">
        <f>+B28</f>
        <v>724390</v>
      </c>
      <c r="C37" s="56">
        <f>+C28</f>
        <v>724390</v>
      </c>
      <c r="D37" s="56">
        <f>+D28</f>
        <v>481846</v>
      </c>
      <c r="E37" s="56">
        <f>+E28</f>
        <v>458441</v>
      </c>
      <c r="F37" s="56">
        <f>+F28</f>
        <v>480896</v>
      </c>
      <c r="G37" s="43">
        <f t="shared" si="11"/>
        <v>-950</v>
      </c>
      <c r="H37" s="43">
        <f t="shared" si="1"/>
        <v>22455</v>
      </c>
      <c r="I37" s="44">
        <f t="shared" si="8"/>
        <v>66.38633885061914</v>
      </c>
      <c r="J37" s="44">
        <f t="shared" si="9"/>
        <v>99.802841571788491</v>
      </c>
      <c r="K37" s="44">
        <f t="shared" si="10"/>
        <v>104.8981221138598</v>
      </c>
    </row>
    <row r="38" spans="1:11" ht="15" customHeight="1" x14ac:dyDescent="0.2">
      <c r="A38" s="55" t="s">
        <v>17</v>
      </c>
      <c r="B38" s="56">
        <f t="shared" ref="B38:F41" si="12">+B22+B29</f>
        <v>544123</v>
      </c>
      <c r="C38" s="56">
        <f t="shared" si="12"/>
        <v>544123</v>
      </c>
      <c r="D38" s="56">
        <f>+D22+D29</f>
        <v>361667</v>
      </c>
      <c r="E38" s="56">
        <f t="shared" si="12"/>
        <v>344465</v>
      </c>
      <c r="F38" s="56">
        <f t="shared" si="12"/>
        <v>355413</v>
      </c>
      <c r="G38" s="43">
        <f t="shared" si="11"/>
        <v>-6254</v>
      </c>
      <c r="H38" s="43">
        <f t="shared" si="1"/>
        <v>10948</v>
      </c>
      <c r="I38" s="44">
        <f t="shared" si="8"/>
        <v>65.318503353102159</v>
      </c>
      <c r="J38" s="44">
        <f t="shared" si="9"/>
        <v>98.270785003884782</v>
      </c>
      <c r="K38" s="44">
        <f t="shared" si="10"/>
        <v>103.17826194243247</v>
      </c>
    </row>
    <row r="39" spans="1:11" ht="15" customHeight="1" x14ac:dyDescent="0.2">
      <c r="A39" s="55" t="s">
        <v>18</v>
      </c>
      <c r="B39" s="56">
        <f t="shared" si="12"/>
        <v>46649</v>
      </c>
      <c r="C39" s="56">
        <f t="shared" si="12"/>
        <v>46649</v>
      </c>
      <c r="D39" s="56">
        <f t="shared" si="12"/>
        <v>31009</v>
      </c>
      <c r="E39" s="56">
        <f t="shared" si="12"/>
        <v>27967</v>
      </c>
      <c r="F39" s="56">
        <f t="shared" si="12"/>
        <v>30501</v>
      </c>
      <c r="G39" s="43">
        <f t="shared" si="11"/>
        <v>-508</v>
      </c>
      <c r="H39" s="43">
        <f t="shared" si="1"/>
        <v>2534</v>
      </c>
      <c r="I39" s="44">
        <f t="shared" si="8"/>
        <v>65.384038243049162</v>
      </c>
      <c r="J39" s="44">
        <f t="shared" si="9"/>
        <v>98.361765938920954</v>
      </c>
      <c r="K39" s="44">
        <f t="shared" si="10"/>
        <v>109.06067865698859</v>
      </c>
    </row>
    <row r="40" spans="1:11" ht="15" customHeight="1" x14ac:dyDescent="0.2">
      <c r="A40" s="55" t="s">
        <v>19</v>
      </c>
      <c r="B40" s="56">
        <f t="shared" si="12"/>
        <v>47990</v>
      </c>
      <c r="C40" s="56">
        <f t="shared" si="12"/>
        <v>47990</v>
      </c>
      <c r="D40" s="56">
        <f t="shared" si="12"/>
        <v>31918</v>
      </c>
      <c r="E40" s="56">
        <f t="shared" si="12"/>
        <v>29257</v>
      </c>
      <c r="F40" s="56">
        <f t="shared" si="12"/>
        <v>29007</v>
      </c>
      <c r="G40" s="43">
        <f t="shared" si="11"/>
        <v>-2911</v>
      </c>
      <c r="H40" s="43">
        <f t="shared" si="1"/>
        <v>-250</v>
      </c>
      <c r="I40" s="44">
        <f t="shared" si="8"/>
        <v>60.443842467180666</v>
      </c>
      <c r="J40" s="44">
        <f t="shared" si="9"/>
        <v>90.879754370574588</v>
      </c>
      <c r="K40" s="44">
        <f t="shared" si="10"/>
        <v>99.145503640154502</v>
      </c>
    </row>
    <row r="41" spans="1:11" ht="15" customHeight="1" x14ac:dyDescent="0.2">
      <c r="A41" s="55" t="s">
        <v>20</v>
      </c>
      <c r="B41" s="56">
        <f t="shared" si="12"/>
        <v>0</v>
      </c>
      <c r="C41" s="56">
        <f t="shared" si="12"/>
        <v>0</v>
      </c>
      <c r="D41" s="56">
        <f t="shared" si="12"/>
        <v>0</v>
      </c>
      <c r="E41" s="56">
        <f t="shared" si="12"/>
        <v>248</v>
      </c>
      <c r="F41" s="56">
        <f t="shared" si="12"/>
        <v>220</v>
      </c>
      <c r="G41" s="43">
        <f t="shared" si="11"/>
        <v>220</v>
      </c>
      <c r="H41" s="43">
        <f t="shared" si="1"/>
        <v>-28</v>
      </c>
      <c r="I41" s="44">
        <v>0</v>
      </c>
      <c r="J41" s="44">
        <v>0</v>
      </c>
      <c r="K41" s="44">
        <f t="shared" si="10"/>
        <v>88.709677419354833</v>
      </c>
    </row>
    <row r="42" spans="1:11" ht="15" customHeight="1" x14ac:dyDescent="0.2">
      <c r="A42" s="59" t="s">
        <v>25</v>
      </c>
      <c r="B42" s="60">
        <f>SUM(B35:B41)</f>
        <v>5704660</v>
      </c>
      <c r="C42" s="60">
        <f>SUM(C35:C41)</f>
        <v>5704660</v>
      </c>
      <c r="D42" s="60">
        <f>SUM(D35:D41)</f>
        <v>3791597</v>
      </c>
      <c r="E42" s="60">
        <f>SUM(E35:E41)</f>
        <v>3596442</v>
      </c>
      <c r="F42" s="60">
        <f>SUM(F35:F41)</f>
        <v>3741458</v>
      </c>
      <c r="G42" s="52">
        <f>+F42-D42</f>
        <v>-50139</v>
      </c>
      <c r="H42" s="52">
        <f t="shared" si="1"/>
        <v>145016</v>
      </c>
      <c r="I42" s="53">
        <f>+F42/C42*100</f>
        <v>65.58599460791703</v>
      </c>
      <c r="J42" s="53">
        <f>+F42/D42*100</f>
        <v>98.677628450491966</v>
      </c>
      <c r="K42" s="53">
        <f>+F42/E42*100</f>
        <v>104.0322073871899</v>
      </c>
    </row>
    <row r="43" spans="1:11" ht="15" customHeight="1" x14ac:dyDescent="0.2">
      <c r="A43" s="55" t="s">
        <v>26</v>
      </c>
      <c r="B43" s="55"/>
      <c r="C43" s="55"/>
      <c r="D43" s="55"/>
      <c r="E43" s="55"/>
      <c r="F43" s="55"/>
      <c r="G43" s="58"/>
      <c r="H43" s="43"/>
      <c r="I43" s="55"/>
      <c r="J43" s="55"/>
      <c r="K43" s="55"/>
    </row>
    <row r="44" spans="1:11" ht="15" customHeight="1" x14ac:dyDescent="0.2">
      <c r="A44" s="58" t="s">
        <v>27</v>
      </c>
      <c r="B44" s="58">
        <v>3291</v>
      </c>
      <c r="C44" s="58">
        <v>3291</v>
      </c>
      <c r="D44" s="58">
        <v>2196</v>
      </c>
      <c r="E44" s="56">
        <v>2077</v>
      </c>
      <c r="F44" s="56">
        <v>2298</v>
      </c>
      <c r="G44" s="43">
        <f>+F44-D44</f>
        <v>102</v>
      </c>
      <c r="H44" s="43">
        <f t="shared" si="1"/>
        <v>221</v>
      </c>
      <c r="I44" s="44">
        <f>+F44/C44*100</f>
        <v>69.826800364630813</v>
      </c>
      <c r="J44" s="44">
        <f>+F44/D44*100</f>
        <v>104.64480874316939</v>
      </c>
      <c r="K44" s="44">
        <f>+F44/E44*100</f>
        <v>110.64034665382762</v>
      </c>
    </row>
    <row r="45" spans="1:11" ht="15" customHeight="1" x14ac:dyDescent="0.2">
      <c r="A45" s="58" t="s">
        <v>28</v>
      </c>
      <c r="B45" s="58">
        <v>23863</v>
      </c>
      <c r="C45" s="58">
        <v>23863</v>
      </c>
      <c r="D45" s="58">
        <v>15900</v>
      </c>
      <c r="E45" s="56">
        <v>14657</v>
      </c>
      <c r="F45" s="56">
        <v>14842</v>
      </c>
      <c r="G45" s="43">
        <f t="shared" ref="G45:G57" si="13">+F45-D45</f>
        <v>-1058</v>
      </c>
      <c r="H45" s="43">
        <f t="shared" si="1"/>
        <v>185</v>
      </c>
      <c r="I45" s="44">
        <f>+F45/C45*100</f>
        <v>62.196706197879557</v>
      </c>
      <c r="J45" s="44">
        <f>+F45/D45*100</f>
        <v>93.345911949685529</v>
      </c>
      <c r="K45" s="44">
        <f>+F45/E45*100</f>
        <v>101.2621955379682</v>
      </c>
    </row>
    <row r="46" spans="1:11" ht="15" customHeight="1" x14ac:dyDescent="0.2">
      <c r="A46" s="58" t="s">
        <v>29</v>
      </c>
      <c r="B46" s="58">
        <v>432</v>
      </c>
      <c r="C46" s="58">
        <v>432</v>
      </c>
      <c r="D46" s="58">
        <v>328</v>
      </c>
      <c r="E46" s="56">
        <v>219</v>
      </c>
      <c r="F46" s="56">
        <v>177</v>
      </c>
      <c r="G46" s="43">
        <f t="shared" si="13"/>
        <v>-151</v>
      </c>
      <c r="H46" s="43">
        <f t="shared" si="1"/>
        <v>-42</v>
      </c>
      <c r="I46" s="44">
        <f>+F46/C46*100</f>
        <v>40.972222222222221</v>
      </c>
      <c r="J46" s="44">
        <f>+F46/D46*100</f>
        <v>53.963414634146346</v>
      </c>
      <c r="K46" s="44">
        <f>+F46/E46*100</f>
        <v>80.821917808219183</v>
      </c>
    </row>
    <row r="47" spans="1:11" ht="15" customHeight="1" x14ac:dyDescent="0.2">
      <c r="A47" s="61" t="s">
        <v>30</v>
      </c>
      <c r="B47" s="61">
        <v>363</v>
      </c>
      <c r="C47" s="61">
        <v>363</v>
      </c>
      <c r="D47" s="58">
        <v>244</v>
      </c>
      <c r="E47" s="56">
        <v>215</v>
      </c>
      <c r="F47" s="56">
        <v>223</v>
      </c>
      <c r="G47" s="43">
        <f t="shared" si="13"/>
        <v>-21</v>
      </c>
      <c r="H47" s="43">
        <f t="shared" si="1"/>
        <v>8</v>
      </c>
      <c r="I47" s="44">
        <f>+F47/C47*100</f>
        <v>61.432506887052341</v>
      </c>
      <c r="J47" s="44">
        <f>+F47/D47*100</f>
        <v>91.393442622950815</v>
      </c>
      <c r="K47" s="44">
        <f>+F47/E47*100</f>
        <v>103.72093023255815</v>
      </c>
    </row>
    <row r="48" spans="1:11" ht="15" customHeight="1" x14ac:dyDescent="0.2">
      <c r="A48" s="61" t="s">
        <v>31</v>
      </c>
      <c r="B48" s="61">
        <v>595</v>
      </c>
      <c r="C48" s="61">
        <v>595</v>
      </c>
      <c r="D48" s="58">
        <v>413</v>
      </c>
      <c r="E48" s="56">
        <v>307</v>
      </c>
      <c r="F48" s="56">
        <v>485</v>
      </c>
      <c r="G48" s="43">
        <f t="shared" si="13"/>
        <v>72</v>
      </c>
      <c r="H48" s="43">
        <f t="shared" si="1"/>
        <v>178</v>
      </c>
      <c r="I48" s="44">
        <f>+F48/C48*100</f>
        <v>81.512605042016801</v>
      </c>
      <c r="J48" s="44">
        <f>+F48/D48*100</f>
        <v>117.43341404358354</v>
      </c>
      <c r="K48" s="44">
        <f>+F48/E48*100</f>
        <v>157.98045602605865</v>
      </c>
    </row>
    <row r="49" spans="1:11" ht="15" customHeight="1" x14ac:dyDescent="0.2">
      <c r="A49" s="61" t="s">
        <v>32</v>
      </c>
      <c r="B49" s="61">
        <v>0</v>
      </c>
      <c r="C49" s="61">
        <v>0</v>
      </c>
      <c r="D49" s="61">
        <v>0</v>
      </c>
      <c r="E49" s="56">
        <v>0</v>
      </c>
      <c r="F49" s="56">
        <v>0</v>
      </c>
      <c r="G49" s="43">
        <f t="shared" si="13"/>
        <v>0</v>
      </c>
      <c r="H49" s="43">
        <f t="shared" si="1"/>
        <v>0</v>
      </c>
      <c r="I49" s="43">
        <f t="shared" si="1"/>
        <v>0</v>
      </c>
      <c r="J49" s="43">
        <f t="shared" si="1"/>
        <v>0</v>
      </c>
      <c r="K49" s="43">
        <f t="shared" si="1"/>
        <v>0</v>
      </c>
    </row>
    <row r="50" spans="1:11" ht="15" customHeight="1" x14ac:dyDescent="0.2">
      <c r="A50" s="55" t="s">
        <v>33</v>
      </c>
      <c r="B50" s="58">
        <v>0</v>
      </c>
      <c r="C50" s="58">
        <v>0</v>
      </c>
      <c r="D50" s="58">
        <v>0</v>
      </c>
      <c r="E50" s="56">
        <v>0</v>
      </c>
      <c r="F50" s="56">
        <v>0</v>
      </c>
      <c r="G50" s="43">
        <f t="shared" si="13"/>
        <v>0</v>
      </c>
      <c r="H50" s="43">
        <f t="shared" si="1"/>
        <v>0</v>
      </c>
      <c r="I50" s="43">
        <f t="shared" si="1"/>
        <v>0</v>
      </c>
      <c r="J50" s="43">
        <f t="shared" si="1"/>
        <v>0</v>
      </c>
      <c r="K50" s="43">
        <f t="shared" si="1"/>
        <v>0</v>
      </c>
    </row>
    <row r="51" spans="1:11" s="64" customFormat="1" ht="31.5" customHeight="1" x14ac:dyDescent="0.2">
      <c r="A51" s="62" t="s">
        <v>34</v>
      </c>
      <c r="B51" s="62">
        <v>15010</v>
      </c>
      <c r="C51" s="62">
        <v>15010</v>
      </c>
      <c r="D51" s="62">
        <v>10365</v>
      </c>
      <c r="E51" s="63">
        <v>9353</v>
      </c>
      <c r="F51" s="63">
        <v>9724</v>
      </c>
      <c r="G51" s="48">
        <f t="shared" si="13"/>
        <v>-641</v>
      </c>
      <c r="H51" s="43">
        <f t="shared" si="1"/>
        <v>371</v>
      </c>
      <c r="I51" s="48">
        <f>+F51/C51*100</f>
        <v>64.783477681545634</v>
      </c>
      <c r="J51" s="48">
        <f>+F51/D51*100</f>
        <v>93.815726000964787</v>
      </c>
      <c r="K51" s="48">
        <f t="shared" ref="K51:K57" si="14">+F51/E51*100</f>
        <v>103.96664171923446</v>
      </c>
    </row>
    <row r="52" spans="1:11" ht="15" customHeight="1" x14ac:dyDescent="0.2">
      <c r="A52" s="55" t="s">
        <v>35</v>
      </c>
      <c r="B52" s="58">
        <v>118</v>
      </c>
      <c r="C52" s="58">
        <v>118</v>
      </c>
      <c r="D52" s="58">
        <v>89</v>
      </c>
      <c r="E52" s="56">
        <v>62</v>
      </c>
      <c r="F52" s="56">
        <v>63</v>
      </c>
      <c r="G52" s="43">
        <f t="shared" si="13"/>
        <v>-26</v>
      </c>
      <c r="H52" s="43">
        <f t="shared" si="1"/>
        <v>1</v>
      </c>
      <c r="I52" s="44">
        <f>+F52/C52*100</f>
        <v>53.389830508474581</v>
      </c>
      <c r="J52" s="44">
        <f>+F52/D52*100</f>
        <v>70.786516853932582</v>
      </c>
      <c r="K52" s="44">
        <f t="shared" si="14"/>
        <v>101.61290322580645</v>
      </c>
    </row>
    <row r="53" spans="1:11" ht="15" customHeight="1" x14ac:dyDescent="0.2">
      <c r="A53" s="55" t="s">
        <v>36</v>
      </c>
      <c r="B53" s="58">
        <v>100</v>
      </c>
      <c r="C53" s="58">
        <v>100</v>
      </c>
      <c r="D53" s="58">
        <v>77</v>
      </c>
      <c r="E53" s="56">
        <v>41</v>
      </c>
      <c r="F53" s="56">
        <v>51</v>
      </c>
      <c r="G53" s="43">
        <f t="shared" si="13"/>
        <v>-26</v>
      </c>
      <c r="H53" s="43">
        <f t="shared" si="1"/>
        <v>10</v>
      </c>
      <c r="I53" s="44">
        <f>+F53/C53*100</f>
        <v>51</v>
      </c>
      <c r="J53" s="44">
        <f>+F53/D53*100</f>
        <v>66.233766233766232</v>
      </c>
      <c r="K53" s="44">
        <f t="shared" si="14"/>
        <v>124.39024390243902</v>
      </c>
    </row>
    <row r="54" spans="1:11" ht="15" customHeight="1" x14ac:dyDescent="0.2">
      <c r="A54" s="55" t="s">
        <v>37</v>
      </c>
      <c r="B54" s="58">
        <v>1579</v>
      </c>
      <c r="C54" s="58">
        <v>1579</v>
      </c>
      <c r="D54" s="58">
        <v>1055</v>
      </c>
      <c r="E54" s="56">
        <v>904</v>
      </c>
      <c r="F54" s="56">
        <v>288</v>
      </c>
      <c r="G54" s="43">
        <f t="shared" si="13"/>
        <v>-767</v>
      </c>
      <c r="H54" s="43">
        <f t="shared" si="1"/>
        <v>-616</v>
      </c>
      <c r="I54" s="44">
        <f>+F54/C54*100</f>
        <v>18.239392020265992</v>
      </c>
      <c r="J54" s="44">
        <f>+F54/D54*100</f>
        <v>27.29857819905213</v>
      </c>
      <c r="K54" s="44">
        <f t="shared" si="14"/>
        <v>31.858407079646017</v>
      </c>
    </row>
    <row r="55" spans="1:11" ht="15" customHeight="1" x14ac:dyDescent="0.2">
      <c r="A55" s="55" t="s">
        <v>38</v>
      </c>
      <c r="B55" s="58">
        <v>0</v>
      </c>
      <c r="C55" s="58">
        <v>0</v>
      </c>
      <c r="D55" s="58">
        <v>0</v>
      </c>
      <c r="E55" s="65">
        <v>-89</v>
      </c>
      <c r="F55" s="65">
        <v>-89</v>
      </c>
      <c r="G55" s="43">
        <f t="shared" si="13"/>
        <v>-89</v>
      </c>
      <c r="H55" s="43">
        <f t="shared" si="1"/>
        <v>0</v>
      </c>
      <c r="I55" s="44">
        <v>0</v>
      </c>
      <c r="J55" s="44">
        <v>0</v>
      </c>
      <c r="K55" s="44">
        <f t="shared" si="14"/>
        <v>100</v>
      </c>
    </row>
    <row r="56" spans="1:11" ht="15" customHeight="1" x14ac:dyDescent="0.2">
      <c r="A56" s="66" t="s">
        <v>39</v>
      </c>
      <c r="B56" s="58">
        <v>2325</v>
      </c>
      <c r="C56" s="58">
        <v>2325</v>
      </c>
      <c r="D56" s="58">
        <v>1551</v>
      </c>
      <c r="E56" s="67">
        <v>1482</v>
      </c>
      <c r="F56" s="67">
        <v>1504</v>
      </c>
      <c r="G56" s="43">
        <f t="shared" si="13"/>
        <v>-47</v>
      </c>
      <c r="H56" s="43">
        <f t="shared" si="1"/>
        <v>22</v>
      </c>
      <c r="I56" s="44">
        <f>+F56/C56*100</f>
        <v>64.688172043010752</v>
      </c>
      <c r="J56" s="44">
        <f>+F56/D56*100</f>
        <v>96.969696969696969</v>
      </c>
      <c r="K56" s="44">
        <f t="shared" si="14"/>
        <v>101.48448043184885</v>
      </c>
    </row>
    <row r="57" spans="1:11" ht="15" customHeight="1" x14ac:dyDescent="0.2">
      <c r="A57" s="66" t="s">
        <v>25</v>
      </c>
      <c r="B57" s="60">
        <f>+B44+B45+B46+B47+B48+B49+B50+B51+B52+B53+B54+B55+B56</f>
        <v>47676</v>
      </c>
      <c r="C57" s="60">
        <f>+C44+C45+C46+C47+C48+C49+C50+C51+C52+C53+C54+C55+C56</f>
        <v>47676</v>
      </c>
      <c r="D57" s="60">
        <f t="shared" ref="D57" si="15">+D44+D45+D46+D47+D48+D49+D50+D51+D52+D53+D54+D55+D56</f>
        <v>32218</v>
      </c>
      <c r="E57" s="60">
        <v>29228</v>
      </c>
      <c r="F57" s="60">
        <f>+F44+F45+F46+F47+F48+F49+F50+F51+F52+F53+F54+F55+F56</f>
        <v>29566</v>
      </c>
      <c r="G57" s="52">
        <f t="shared" si="13"/>
        <v>-2652</v>
      </c>
      <c r="H57" s="52">
        <f t="shared" si="1"/>
        <v>338</v>
      </c>
      <c r="I57" s="53">
        <f>+F57/C57*100</f>
        <v>62.014430740833959</v>
      </c>
      <c r="J57" s="53">
        <f>+F57/D57*100</f>
        <v>91.76857657210256</v>
      </c>
      <c r="K57" s="53">
        <f t="shared" si="14"/>
        <v>101.15642534555904</v>
      </c>
    </row>
    <row r="58" spans="1:11" ht="15" customHeight="1" x14ac:dyDescent="0.2">
      <c r="A58" s="68" t="s">
        <v>40</v>
      </c>
      <c r="B58" s="58"/>
      <c r="C58" s="58"/>
      <c r="D58" s="58"/>
      <c r="E58" s="58"/>
      <c r="F58" s="58"/>
      <c r="G58" s="58"/>
      <c r="H58" s="43"/>
      <c r="I58" s="69"/>
      <c r="J58" s="69"/>
      <c r="K58" s="70"/>
    </row>
    <row r="59" spans="1:11" ht="15" customHeight="1" x14ac:dyDescent="0.2">
      <c r="A59" s="71" t="s">
        <v>41</v>
      </c>
      <c r="B59" s="72">
        <v>2349</v>
      </c>
      <c r="C59" s="72">
        <v>2349</v>
      </c>
      <c r="D59" s="72">
        <v>1671</v>
      </c>
      <c r="E59" s="72">
        <v>3255</v>
      </c>
      <c r="F59" s="72">
        <v>4230</v>
      </c>
      <c r="G59" s="43">
        <f>+F59-D59</f>
        <v>2559</v>
      </c>
      <c r="H59" s="43">
        <f t="shared" si="1"/>
        <v>975</v>
      </c>
      <c r="I59" s="44">
        <f>+F59/C59*100</f>
        <v>180.07662835249045</v>
      </c>
      <c r="J59" s="44">
        <f>+F59/D59*100</f>
        <v>253.14183123877916</v>
      </c>
      <c r="K59" s="44">
        <f>+F59/E59*100</f>
        <v>129.95391705069125</v>
      </c>
    </row>
    <row r="60" spans="1:11" ht="15" customHeight="1" x14ac:dyDescent="0.2">
      <c r="A60" s="73" t="s">
        <v>42</v>
      </c>
      <c r="B60" s="74">
        <v>38724</v>
      </c>
      <c r="C60" s="74">
        <v>38724</v>
      </c>
      <c r="D60" s="74">
        <v>25441</v>
      </c>
      <c r="E60" s="74">
        <v>20094</v>
      </c>
      <c r="F60" s="74">
        <v>18295</v>
      </c>
      <c r="G60" s="43">
        <f>+F60-D60</f>
        <v>-7146</v>
      </c>
      <c r="H60" s="43">
        <f t="shared" si="1"/>
        <v>-1799</v>
      </c>
      <c r="I60" s="44">
        <f>+F60/C60*100</f>
        <v>47.244602830286127</v>
      </c>
      <c r="J60" s="44">
        <f>+F60/D60*100</f>
        <v>71.911481466923462</v>
      </c>
      <c r="K60" s="44">
        <f>+F60/E60*100</f>
        <v>91.047078729969144</v>
      </c>
    </row>
    <row r="61" spans="1:11" ht="15" customHeight="1" x14ac:dyDescent="0.2">
      <c r="A61" s="75" t="s">
        <v>43</v>
      </c>
      <c r="B61" s="76">
        <f>+B59+B60</f>
        <v>41073</v>
      </c>
      <c r="C61" s="76">
        <f>+C59+C60</f>
        <v>41073</v>
      </c>
      <c r="D61" s="76">
        <v>27112</v>
      </c>
      <c r="E61" s="76">
        <v>23349</v>
      </c>
      <c r="F61" s="76">
        <f>+F59+F60</f>
        <v>22525</v>
      </c>
      <c r="G61" s="52">
        <f>+F61-D61</f>
        <v>-4587</v>
      </c>
      <c r="H61" s="52">
        <f t="shared" si="1"/>
        <v>-824</v>
      </c>
      <c r="I61" s="53">
        <f>+F61/C61*100</f>
        <v>54.841379981983295</v>
      </c>
      <c r="J61" s="53">
        <f>+F61/D61*100</f>
        <v>83.081292416642071</v>
      </c>
      <c r="K61" s="53">
        <f>+F61/E61*100</f>
        <v>96.47094093965481</v>
      </c>
    </row>
    <row r="62" spans="1:11" ht="18" customHeight="1" x14ac:dyDescent="0.2">
      <c r="A62" s="55" t="s">
        <v>44</v>
      </c>
      <c r="B62" s="55"/>
      <c r="C62" s="55"/>
      <c r="D62" s="55"/>
      <c r="E62" s="55"/>
      <c r="F62" s="55"/>
      <c r="G62" s="55"/>
      <c r="H62" s="43"/>
      <c r="I62" s="69"/>
      <c r="J62" s="69"/>
      <c r="K62" s="70"/>
    </row>
    <row r="63" spans="1:11" ht="14.25" customHeight="1" x14ac:dyDescent="0.2">
      <c r="A63" s="77" t="s">
        <v>45</v>
      </c>
      <c r="B63" s="58">
        <v>170171</v>
      </c>
      <c r="C63" s="58">
        <v>169905</v>
      </c>
      <c r="D63" s="58">
        <v>114443</v>
      </c>
      <c r="E63" s="58">
        <v>107358</v>
      </c>
      <c r="F63" s="58">
        <v>116592</v>
      </c>
      <c r="G63" s="43">
        <f>+F63-D63</f>
        <v>2149</v>
      </c>
      <c r="H63" s="43">
        <f t="shared" si="1"/>
        <v>9234</v>
      </c>
      <c r="I63" s="44">
        <f>+F63/C63*100</f>
        <v>68.621876931226282</v>
      </c>
      <c r="J63" s="44">
        <f>+F63/D63*100</f>
        <v>101.87779069056211</v>
      </c>
      <c r="K63" s="44">
        <f>+F63/E63*100</f>
        <v>108.60112893310232</v>
      </c>
    </row>
    <row r="64" spans="1:11" ht="15" customHeight="1" x14ac:dyDescent="0.2">
      <c r="A64" s="77" t="s">
        <v>46</v>
      </c>
      <c r="B64" s="58">
        <v>0</v>
      </c>
      <c r="C64" s="58">
        <v>0</v>
      </c>
      <c r="D64" s="58">
        <v>0</v>
      </c>
      <c r="E64" s="58">
        <v>-153</v>
      </c>
      <c r="F64" s="58">
        <v>-131</v>
      </c>
      <c r="G64" s="43">
        <f>+F64-D64</f>
        <v>-131</v>
      </c>
      <c r="H64" s="43">
        <f t="shared" si="1"/>
        <v>22</v>
      </c>
      <c r="I64" s="44">
        <v>0</v>
      </c>
      <c r="J64" s="44">
        <v>0</v>
      </c>
      <c r="K64" s="44">
        <f>+F64/E64*100</f>
        <v>85.620915032679733</v>
      </c>
    </row>
    <row r="65" spans="1:11" ht="15" customHeight="1" x14ac:dyDescent="0.2">
      <c r="A65" s="77" t="s">
        <v>47</v>
      </c>
      <c r="B65" s="58">
        <v>0</v>
      </c>
      <c r="C65" s="58">
        <v>0</v>
      </c>
      <c r="D65" s="58">
        <v>0</v>
      </c>
      <c r="E65" s="58">
        <v>11</v>
      </c>
      <c r="F65" s="58">
        <v>13</v>
      </c>
      <c r="G65" s="43">
        <f>+F65-D65</f>
        <v>13</v>
      </c>
      <c r="H65" s="43">
        <f t="shared" si="1"/>
        <v>2</v>
      </c>
      <c r="I65" s="44">
        <v>0</v>
      </c>
      <c r="J65" s="44">
        <v>0</v>
      </c>
      <c r="K65" s="44">
        <f>+F65/E65*100</f>
        <v>118.18181818181819</v>
      </c>
    </row>
    <row r="66" spans="1:11" ht="17.25" customHeight="1" x14ac:dyDescent="0.2">
      <c r="A66" s="78" t="s">
        <v>25</v>
      </c>
      <c r="B66" s="60">
        <f>SUM(B63:B65)</f>
        <v>170171</v>
      </c>
      <c r="C66" s="60">
        <f>SUM(C63:C65)</f>
        <v>169905</v>
      </c>
      <c r="D66" s="60">
        <v>114443</v>
      </c>
      <c r="E66" s="60">
        <v>107216</v>
      </c>
      <c r="F66" s="60">
        <f>SUM(F63:F65)</f>
        <v>116474</v>
      </c>
      <c r="G66" s="52">
        <f>+F66-D66</f>
        <v>2031</v>
      </c>
      <c r="H66" s="52">
        <f t="shared" si="1"/>
        <v>9258</v>
      </c>
      <c r="I66" s="53">
        <f>+F66/C66*100</f>
        <v>68.552426355904771</v>
      </c>
      <c r="J66" s="53">
        <f>+F66/D66*100</f>
        <v>101.77468259308127</v>
      </c>
      <c r="K66" s="53">
        <f>+F66/E66*100</f>
        <v>108.63490523802417</v>
      </c>
    </row>
    <row r="68" spans="1:11" ht="15" customHeight="1" x14ac:dyDescent="0.2">
      <c r="D68" s="79"/>
      <c r="F68" s="79"/>
    </row>
    <row r="69" spans="1:11" ht="15" customHeight="1" x14ac:dyDescent="0.2">
      <c r="A69" s="12"/>
    </row>
    <row r="70" spans="1:11" ht="15" customHeight="1" x14ac:dyDescent="0.2">
      <c r="A70" s="12"/>
    </row>
  </sheetData>
  <pageMargins left="0.15748031496062992" right="0.23622047244094491" top="0.98425196850393704" bottom="0.98425196850393704" header="0.51181102362204722" footer="0.51181102362204722"/>
  <pageSetup paperSize="9" scale="5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N27"/>
  <sheetViews>
    <sheetView workbookViewId="0">
      <selection activeCell="A30" sqref="A30"/>
    </sheetView>
  </sheetViews>
  <sheetFormatPr defaultColWidth="7.85546875" defaultRowHeight="15" x14ac:dyDescent="0.2"/>
  <cols>
    <col min="1" max="1" width="44.5703125" style="17" customWidth="1"/>
    <col min="2" max="9" width="11.140625" style="17" customWidth="1"/>
    <col min="10" max="10" width="15.85546875" style="17" customWidth="1"/>
    <col min="11" max="11" width="13.42578125" style="17" customWidth="1"/>
    <col min="12" max="12" width="11.28515625" style="17" customWidth="1"/>
    <col min="13" max="16384" width="7.85546875" style="17"/>
  </cols>
  <sheetData>
    <row r="6" spans="1:12" ht="19.5" customHeight="1" x14ac:dyDescent="0.2">
      <c r="A6" s="17" t="s">
        <v>91</v>
      </c>
    </row>
    <row r="7" spans="1:12" x14ac:dyDescent="0.2">
      <c r="J7" s="18" t="s">
        <v>3</v>
      </c>
    </row>
    <row r="8" spans="1:12" ht="35.25" customHeight="1" x14ac:dyDescent="0.2">
      <c r="A8" s="19" t="s">
        <v>1</v>
      </c>
      <c r="B8" s="20" t="s">
        <v>94</v>
      </c>
      <c r="C8" s="20" t="s">
        <v>95</v>
      </c>
      <c r="D8" s="20" t="s">
        <v>96</v>
      </c>
      <c r="E8" s="20" t="s">
        <v>97</v>
      </c>
      <c r="F8" s="20" t="s">
        <v>98</v>
      </c>
      <c r="G8" s="20" t="s">
        <v>99</v>
      </c>
      <c r="H8" s="20" t="s">
        <v>100</v>
      </c>
      <c r="I8" s="20" t="s">
        <v>158</v>
      </c>
      <c r="J8" s="20" t="s">
        <v>159</v>
      </c>
    </row>
    <row r="9" spans="1:12" ht="22.5" customHeight="1" x14ac:dyDescent="0.2">
      <c r="A9" s="21" t="s">
        <v>48</v>
      </c>
      <c r="B9" s="22">
        <f t="shared" ref="B9:I9" si="0">+B11+B12+B13+B14+B15+B16+B17+B18</f>
        <v>501198</v>
      </c>
      <c r="C9" s="22">
        <f t="shared" si="0"/>
        <v>541583</v>
      </c>
      <c r="D9" s="22">
        <f t="shared" si="0"/>
        <v>573953</v>
      </c>
      <c r="E9" s="22">
        <f t="shared" si="0"/>
        <v>529942</v>
      </c>
      <c r="F9" s="22">
        <f t="shared" si="0"/>
        <v>510948</v>
      </c>
      <c r="G9" s="22">
        <f t="shared" si="0"/>
        <v>557531</v>
      </c>
      <c r="H9" s="22">
        <f t="shared" si="0"/>
        <v>494413</v>
      </c>
      <c r="I9" s="22">
        <f t="shared" si="0"/>
        <v>561997</v>
      </c>
      <c r="J9" s="22">
        <f>SUM(B9:I9)</f>
        <v>4271565</v>
      </c>
      <c r="K9" s="23"/>
    </row>
    <row r="10" spans="1:12" ht="22.5" customHeight="1" x14ac:dyDescent="0.2">
      <c r="A10" s="21" t="s">
        <v>2</v>
      </c>
      <c r="B10" s="22"/>
      <c r="C10" s="22"/>
      <c r="D10" s="22"/>
      <c r="E10" s="22"/>
      <c r="F10" s="22"/>
      <c r="G10" s="22"/>
      <c r="H10" s="22"/>
      <c r="I10" s="22"/>
      <c r="J10" s="22"/>
    </row>
    <row r="11" spans="1:12" ht="22.5" customHeight="1" x14ac:dyDescent="0.2">
      <c r="A11" s="21" t="s">
        <v>49</v>
      </c>
      <c r="B11" s="22">
        <v>36253</v>
      </c>
      <c r="C11" s="22">
        <v>39972</v>
      </c>
      <c r="D11" s="22">
        <v>40288</v>
      </c>
      <c r="E11" s="22">
        <v>39837</v>
      </c>
      <c r="F11" s="22">
        <v>35139</v>
      </c>
      <c r="G11" s="22">
        <v>34492</v>
      </c>
      <c r="H11" s="22">
        <v>32434</v>
      </c>
      <c r="I11" s="22">
        <v>32937</v>
      </c>
      <c r="J11" s="22">
        <f t="shared" ref="J11:J20" si="1">SUM(B11:I11)</f>
        <v>291352</v>
      </c>
      <c r="K11" s="23"/>
      <c r="L11" s="24"/>
    </row>
    <row r="12" spans="1:12" ht="22.5" customHeight="1" x14ac:dyDescent="0.2">
      <c r="A12" s="21" t="s">
        <v>50</v>
      </c>
      <c r="B12" s="22">
        <v>367612</v>
      </c>
      <c r="C12" s="22">
        <v>398512</v>
      </c>
      <c r="D12" s="22">
        <v>420524</v>
      </c>
      <c r="E12" s="22">
        <v>386273</v>
      </c>
      <c r="F12" s="22">
        <v>378037</v>
      </c>
      <c r="G12" s="22">
        <v>417107</v>
      </c>
      <c r="H12" s="22">
        <v>363897</v>
      </c>
      <c r="I12" s="22">
        <v>423630</v>
      </c>
      <c r="J12" s="22">
        <f t="shared" si="1"/>
        <v>3155592</v>
      </c>
      <c r="K12" s="23"/>
      <c r="L12" s="24"/>
    </row>
    <row r="13" spans="1:12" ht="22.5" customHeight="1" x14ac:dyDescent="0.2">
      <c r="A13" s="21" t="s">
        <v>51</v>
      </c>
      <c r="B13" s="22">
        <v>68335</v>
      </c>
      <c r="C13" s="22">
        <v>74552</v>
      </c>
      <c r="D13" s="22">
        <v>78769</v>
      </c>
      <c r="E13" s="22">
        <v>72035</v>
      </c>
      <c r="F13" s="22">
        <v>70158</v>
      </c>
      <c r="G13" s="22">
        <v>77238</v>
      </c>
      <c r="H13" s="22">
        <v>66982</v>
      </c>
      <c r="I13" s="22">
        <v>77797</v>
      </c>
      <c r="J13" s="22">
        <f t="shared" si="1"/>
        <v>585866</v>
      </c>
      <c r="K13" s="25"/>
      <c r="L13" s="24"/>
    </row>
    <row r="14" spans="1:12" ht="22.5" customHeight="1" x14ac:dyDescent="0.2">
      <c r="A14" s="21" t="s">
        <v>52</v>
      </c>
      <c r="B14" s="22">
        <v>3607</v>
      </c>
      <c r="C14" s="22">
        <v>3488</v>
      </c>
      <c r="D14" s="22">
        <v>3711</v>
      </c>
      <c r="E14" s="22">
        <v>3713</v>
      </c>
      <c r="F14" s="22">
        <v>3832</v>
      </c>
      <c r="G14" s="22">
        <v>3679</v>
      </c>
      <c r="H14" s="22">
        <v>3748</v>
      </c>
      <c r="I14" s="22">
        <v>3788</v>
      </c>
      <c r="J14" s="22">
        <f t="shared" si="1"/>
        <v>29566</v>
      </c>
      <c r="K14" s="25"/>
      <c r="L14" s="24"/>
    </row>
    <row r="15" spans="1:12" ht="22.5" customHeight="1" x14ac:dyDescent="0.2">
      <c r="A15" s="21" t="s">
        <v>53</v>
      </c>
      <c r="B15" s="22">
        <v>2423</v>
      </c>
      <c r="C15" s="22">
        <v>1007</v>
      </c>
      <c r="D15" s="22">
        <v>7610</v>
      </c>
      <c r="E15" s="22">
        <v>3174</v>
      </c>
      <c r="F15" s="22">
        <v>1481</v>
      </c>
      <c r="G15" s="22">
        <v>1992</v>
      </c>
      <c r="H15" s="22">
        <v>4136</v>
      </c>
      <c r="I15" s="22">
        <v>702</v>
      </c>
      <c r="J15" s="22">
        <f t="shared" si="1"/>
        <v>22525</v>
      </c>
      <c r="K15" s="23"/>
      <c r="L15" s="24"/>
    </row>
    <row r="16" spans="1:12" ht="22.5" customHeight="1" x14ac:dyDescent="0.2">
      <c r="A16" s="21" t="s">
        <v>54</v>
      </c>
      <c r="B16" s="22">
        <v>14361</v>
      </c>
      <c r="C16" s="22">
        <v>15389</v>
      </c>
      <c r="D16" s="22">
        <v>14709</v>
      </c>
      <c r="E16" s="22">
        <v>14921</v>
      </c>
      <c r="F16" s="22">
        <v>13942</v>
      </c>
      <c r="G16" s="22">
        <v>14588</v>
      </c>
      <c r="H16" s="22">
        <v>13842</v>
      </c>
      <c r="I16" s="22">
        <v>14722</v>
      </c>
      <c r="J16" s="22">
        <f t="shared" si="1"/>
        <v>116474</v>
      </c>
      <c r="L16" s="24"/>
    </row>
    <row r="17" spans="1:14" ht="22.5" customHeight="1" x14ac:dyDescent="0.2">
      <c r="A17" s="21" t="s">
        <v>83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f t="shared" si="1"/>
        <v>0</v>
      </c>
      <c r="L17" s="24"/>
    </row>
    <row r="18" spans="1:14" ht="22.5" customHeight="1" x14ac:dyDescent="0.2">
      <c r="A18" s="21" t="s">
        <v>55</v>
      </c>
      <c r="B18" s="22">
        <v>8607</v>
      </c>
      <c r="C18" s="22">
        <f>+C19+C20</f>
        <v>8663</v>
      </c>
      <c r="D18" s="22">
        <v>8342</v>
      </c>
      <c r="E18" s="22">
        <v>9989</v>
      </c>
      <c r="F18" s="22">
        <v>8359</v>
      </c>
      <c r="G18" s="22">
        <v>8435</v>
      </c>
      <c r="H18" s="22">
        <v>9374</v>
      </c>
      <c r="I18" s="22">
        <v>8421</v>
      </c>
      <c r="J18" s="22">
        <f t="shared" si="1"/>
        <v>70190</v>
      </c>
      <c r="K18" s="25"/>
      <c r="L18" s="24"/>
      <c r="M18" s="23"/>
    </row>
    <row r="19" spans="1:14" ht="22.5" customHeight="1" x14ac:dyDescent="0.2">
      <c r="A19" s="21" t="s">
        <v>56</v>
      </c>
      <c r="B19" s="22">
        <v>40</v>
      </c>
      <c r="C19" s="22">
        <v>146</v>
      </c>
      <c r="D19" s="22">
        <v>5</v>
      </c>
      <c r="E19" s="22">
        <v>183</v>
      </c>
      <c r="F19" s="22">
        <v>61</v>
      </c>
      <c r="G19" s="22">
        <v>59</v>
      </c>
      <c r="H19" s="22">
        <v>186</v>
      </c>
      <c r="I19" s="22">
        <v>56</v>
      </c>
      <c r="J19" s="22">
        <f t="shared" si="1"/>
        <v>736</v>
      </c>
      <c r="K19" s="25"/>
      <c r="L19" s="24"/>
      <c r="M19" s="23"/>
      <c r="N19" s="23"/>
    </row>
    <row r="20" spans="1:14" ht="22.5" customHeight="1" x14ac:dyDescent="0.2">
      <c r="A20" s="21" t="s">
        <v>57</v>
      </c>
      <c r="B20" s="22">
        <v>8567</v>
      </c>
      <c r="C20" s="22">
        <v>8517</v>
      </c>
      <c r="D20" s="22">
        <v>8337</v>
      </c>
      <c r="E20" s="22">
        <v>9806</v>
      </c>
      <c r="F20" s="22">
        <v>8298</v>
      </c>
      <c r="G20" s="22">
        <v>8376</v>
      </c>
      <c r="H20" s="22">
        <v>9188</v>
      </c>
      <c r="I20" s="22">
        <v>8365</v>
      </c>
      <c r="J20" s="22">
        <f t="shared" si="1"/>
        <v>69454</v>
      </c>
      <c r="K20" s="25"/>
      <c r="L20" s="24"/>
      <c r="M20" s="23"/>
    </row>
    <row r="21" spans="1:14" ht="15.75" customHeight="1" x14ac:dyDescent="0.2">
      <c r="D21" s="23"/>
      <c r="E21" s="23"/>
      <c r="F21" s="23"/>
      <c r="G21" s="23"/>
      <c r="H21" s="23"/>
      <c r="I21" s="23"/>
      <c r="J21" s="23"/>
      <c r="K21" s="23"/>
    </row>
    <row r="22" spans="1:14" ht="15.75" customHeight="1" x14ac:dyDescent="0.2">
      <c r="J22" s="23"/>
    </row>
    <row r="23" spans="1:14" ht="15.75" customHeight="1" x14ac:dyDescent="0.2">
      <c r="A23" s="26"/>
    </row>
    <row r="24" spans="1:14" ht="15.75" customHeight="1" x14ac:dyDescent="0.2">
      <c r="A24" s="26"/>
    </row>
    <row r="25" spans="1:14" ht="15.75" customHeight="1" x14ac:dyDescent="0.2">
      <c r="A25" s="27"/>
    </row>
    <row r="26" spans="1:14" ht="15.75" customHeight="1" x14ac:dyDescent="0.2"/>
    <row r="27" spans="1:14" ht="15.75" customHeight="1" x14ac:dyDescent="0.2"/>
  </sheetData>
  <printOptions horizontalCentered="1"/>
  <pageMargins left="0.39370078740157483" right="0.27559055118110237" top="0.98425196850393704" bottom="0.98425196850393704" header="0.51181102362204722" footer="0.51181102362204722"/>
  <pageSetup paperSize="9" scale="8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workbookViewId="0">
      <selection activeCell="A30" sqref="A30"/>
    </sheetView>
  </sheetViews>
  <sheetFormatPr defaultRowHeight="12.75" x14ac:dyDescent="0.2"/>
  <cols>
    <col min="1" max="1" width="71.28515625" customWidth="1"/>
    <col min="2" max="3" width="14.140625" style="459" customWidth="1"/>
    <col min="4" max="4" width="13.7109375" style="152" customWidth="1"/>
    <col min="5" max="6" width="8.85546875" customWidth="1"/>
    <col min="7" max="7" width="10" customWidth="1"/>
    <col min="257" max="257" width="68.42578125" customWidth="1"/>
    <col min="258" max="259" width="14.140625" customWidth="1"/>
    <col min="260" max="260" width="13.7109375" customWidth="1"/>
    <col min="261" max="262" width="8.85546875" customWidth="1"/>
    <col min="513" max="513" width="68.42578125" customWidth="1"/>
    <col min="514" max="515" width="14.140625" customWidth="1"/>
    <col min="516" max="516" width="13.7109375" customWidth="1"/>
    <col min="517" max="518" width="8.85546875" customWidth="1"/>
    <col min="769" max="769" width="68.42578125" customWidth="1"/>
    <col min="770" max="771" width="14.140625" customWidth="1"/>
    <col min="772" max="772" width="13.7109375" customWidth="1"/>
    <col min="773" max="774" width="8.85546875" customWidth="1"/>
    <col min="1025" max="1025" width="68.42578125" customWidth="1"/>
    <col min="1026" max="1027" width="14.140625" customWidth="1"/>
    <col min="1028" max="1028" width="13.7109375" customWidth="1"/>
    <col min="1029" max="1030" width="8.85546875" customWidth="1"/>
    <col min="1281" max="1281" width="68.42578125" customWidth="1"/>
    <col min="1282" max="1283" width="14.140625" customWidth="1"/>
    <col min="1284" max="1284" width="13.7109375" customWidth="1"/>
    <col min="1285" max="1286" width="8.85546875" customWidth="1"/>
    <col min="1537" max="1537" width="68.42578125" customWidth="1"/>
    <col min="1538" max="1539" width="14.140625" customWidth="1"/>
    <col min="1540" max="1540" width="13.7109375" customWidth="1"/>
    <col min="1541" max="1542" width="8.85546875" customWidth="1"/>
    <col min="1793" max="1793" width="68.42578125" customWidth="1"/>
    <col min="1794" max="1795" width="14.140625" customWidth="1"/>
    <col min="1796" max="1796" width="13.7109375" customWidth="1"/>
    <col min="1797" max="1798" width="8.85546875" customWidth="1"/>
    <col min="2049" max="2049" width="68.42578125" customWidth="1"/>
    <col min="2050" max="2051" width="14.140625" customWidth="1"/>
    <col min="2052" max="2052" width="13.7109375" customWidth="1"/>
    <col min="2053" max="2054" width="8.85546875" customWidth="1"/>
    <col min="2305" max="2305" width="68.42578125" customWidth="1"/>
    <col min="2306" max="2307" width="14.140625" customWidth="1"/>
    <col min="2308" max="2308" width="13.7109375" customWidth="1"/>
    <col min="2309" max="2310" width="8.85546875" customWidth="1"/>
    <col min="2561" max="2561" width="68.42578125" customWidth="1"/>
    <col min="2562" max="2563" width="14.140625" customWidth="1"/>
    <col min="2564" max="2564" width="13.7109375" customWidth="1"/>
    <col min="2565" max="2566" width="8.85546875" customWidth="1"/>
    <col min="2817" max="2817" width="68.42578125" customWidth="1"/>
    <col min="2818" max="2819" width="14.140625" customWidth="1"/>
    <col min="2820" max="2820" width="13.7109375" customWidth="1"/>
    <col min="2821" max="2822" width="8.85546875" customWidth="1"/>
    <col min="3073" max="3073" width="68.42578125" customWidth="1"/>
    <col min="3074" max="3075" width="14.140625" customWidth="1"/>
    <col min="3076" max="3076" width="13.7109375" customWidth="1"/>
    <col min="3077" max="3078" width="8.85546875" customWidth="1"/>
    <col min="3329" max="3329" width="68.42578125" customWidth="1"/>
    <col min="3330" max="3331" width="14.140625" customWidth="1"/>
    <col min="3332" max="3332" width="13.7109375" customWidth="1"/>
    <col min="3333" max="3334" width="8.85546875" customWidth="1"/>
    <col min="3585" max="3585" width="68.42578125" customWidth="1"/>
    <col min="3586" max="3587" width="14.140625" customWidth="1"/>
    <col min="3588" max="3588" width="13.7109375" customWidth="1"/>
    <col min="3589" max="3590" width="8.85546875" customWidth="1"/>
    <col min="3841" max="3841" width="68.42578125" customWidth="1"/>
    <col min="3842" max="3843" width="14.140625" customWidth="1"/>
    <col min="3844" max="3844" width="13.7109375" customWidth="1"/>
    <col min="3845" max="3846" width="8.85546875" customWidth="1"/>
    <col min="4097" max="4097" width="68.42578125" customWidth="1"/>
    <col min="4098" max="4099" width="14.140625" customWidth="1"/>
    <col min="4100" max="4100" width="13.7109375" customWidth="1"/>
    <col min="4101" max="4102" width="8.85546875" customWidth="1"/>
    <col min="4353" max="4353" width="68.42578125" customWidth="1"/>
    <col min="4354" max="4355" width="14.140625" customWidth="1"/>
    <col min="4356" max="4356" width="13.7109375" customWidth="1"/>
    <col min="4357" max="4358" width="8.85546875" customWidth="1"/>
    <col min="4609" max="4609" width="68.42578125" customWidth="1"/>
    <col min="4610" max="4611" width="14.140625" customWidth="1"/>
    <col min="4612" max="4612" width="13.7109375" customWidth="1"/>
    <col min="4613" max="4614" width="8.85546875" customWidth="1"/>
    <col min="4865" max="4865" width="68.42578125" customWidth="1"/>
    <col min="4866" max="4867" width="14.140625" customWidth="1"/>
    <col min="4868" max="4868" width="13.7109375" customWidth="1"/>
    <col min="4869" max="4870" width="8.85546875" customWidth="1"/>
    <col min="5121" max="5121" width="68.42578125" customWidth="1"/>
    <col min="5122" max="5123" width="14.140625" customWidth="1"/>
    <col min="5124" max="5124" width="13.7109375" customWidth="1"/>
    <col min="5125" max="5126" width="8.85546875" customWidth="1"/>
    <col min="5377" max="5377" width="68.42578125" customWidth="1"/>
    <col min="5378" max="5379" width="14.140625" customWidth="1"/>
    <col min="5380" max="5380" width="13.7109375" customWidth="1"/>
    <col min="5381" max="5382" width="8.85546875" customWidth="1"/>
    <col min="5633" max="5633" width="68.42578125" customWidth="1"/>
    <col min="5634" max="5635" width="14.140625" customWidth="1"/>
    <col min="5636" max="5636" width="13.7109375" customWidth="1"/>
    <col min="5637" max="5638" width="8.85546875" customWidth="1"/>
    <col min="5889" max="5889" width="68.42578125" customWidth="1"/>
    <col min="5890" max="5891" width="14.140625" customWidth="1"/>
    <col min="5892" max="5892" width="13.7109375" customWidth="1"/>
    <col min="5893" max="5894" width="8.85546875" customWidth="1"/>
    <col min="6145" max="6145" width="68.42578125" customWidth="1"/>
    <col min="6146" max="6147" width="14.140625" customWidth="1"/>
    <col min="6148" max="6148" width="13.7109375" customWidth="1"/>
    <col min="6149" max="6150" width="8.85546875" customWidth="1"/>
    <col min="6401" max="6401" width="68.42578125" customWidth="1"/>
    <col min="6402" max="6403" width="14.140625" customWidth="1"/>
    <col min="6404" max="6404" width="13.7109375" customWidth="1"/>
    <col min="6405" max="6406" width="8.85546875" customWidth="1"/>
    <col min="6657" max="6657" width="68.42578125" customWidth="1"/>
    <col min="6658" max="6659" width="14.140625" customWidth="1"/>
    <col min="6660" max="6660" width="13.7109375" customWidth="1"/>
    <col min="6661" max="6662" width="8.85546875" customWidth="1"/>
    <col min="6913" max="6913" width="68.42578125" customWidth="1"/>
    <col min="6914" max="6915" width="14.140625" customWidth="1"/>
    <col min="6916" max="6916" width="13.7109375" customWidth="1"/>
    <col min="6917" max="6918" width="8.85546875" customWidth="1"/>
    <col min="7169" max="7169" width="68.42578125" customWidth="1"/>
    <col min="7170" max="7171" width="14.140625" customWidth="1"/>
    <col min="7172" max="7172" width="13.7109375" customWidth="1"/>
    <col min="7173" max="7174" width="8.85546875" customWidth="1"/>
    <col min="7425" max="7425" width="68.42578125" customWidth="1"/>
    <col min="7426" max="7427" width="14.140625" customWidth="1"/>
    <col min="7428" max="7428" width="13.7109375" customWidth="1"/>
    <col min="7429" max="7430" width="8.85546875" customWidth="1"/>
    <col min="7681" max="7681" width="68.42578125" customWidth="1"/>
    <col min="7682" max="7683" width="14.140625" customWidth="1"/>
    <col min="7684" max="7684" width="13.7109375" customWidth="1"/>
    <col min="7685" max="7686" width="8.85546875" customWidth="1"/>
    <col min="7937" max="7937" width="68.42578125" customWidth="1"/>
    <col min="7938" max="7939" width="14.140625" customWidth="1"/>
    <col min="7940" max="7940" width="13.7109375" customWidth="1"/>
    <col min="7941" max="7942" width="8.85546875" customWidth="1"/>
    <col min="8193" max="8193" width="68.42578125" customWidth="1"/>
    <col min="8194" max="8195" width="14.140625" customWidth="1"/>
    <col min="8196" max="8196" width="13.7109375" customWidth="1"/>
    <col min="8197" max="8198" width="8.85546875" customWidth="1"/>
    <col min="8449" max="8449" width="68.42578125" customWidth="1"/>
    <col min="8450" max="8451" width="14.140625" customWidth="1"/>
    <col min="8452" max="8452" width="13.7109375" customWidth="1"/>
    <col min="8453" max="8454" width="8.85546875" customWidth="1"/>
    <col min="8705" max="8705" width="68.42578125" customWidth="1"/>
    <col min="8706" max="8707" width="14.140625" customWidth="1"/>
    <col min="8708" max="8708" width="13.7109375" customWidth="1"/>
    <col min="8709" max="8710" width="8.85546875" customWidth="1"/>
    <col min="8961" max="8961" width="68.42578125" customWidth="1"/>
    <col min="8962" max="8963" width="14.140625" customWidth="1"/>
    <col min="8964" max="8964" width="13.7109375" customWidth="1"/>
    <col min="8965" max="8966" width="8.85546875" customWidth="1"/>
    <col min="9217" max="9217" width="68.42578125" customWidth="1"/>
    <col min="9218" max="9219" width="14.140625" customWidth="1"/>
    <col min="9220" max="9220" width="13.7109375" customWidth="1"/>
    <col min="9221" max="9222" width="8.85546875" customWidth="1"/>
    <col min="9473" max="9473" width="68.42578125" customWidth="1"/>
    <col min="9474" max="9475" width="14.140625" customWidth="1"/>
    <col min="9476" max="9476" width="13.7109375" customWidth="1"/>
    <col min="9477" max="9478" width="8.85546875" customWidth="1"/>
    <col min="9729" max="9729" width="68.42578125" customWidth="1"/>
    <col min="9730" max="9731" width="14.140625" customWidth="1"/>
    <col min="9732" max="9732" width="13.7109375" customWidth="1"/>
    <col min="9733" max="9734" width="8.85546875" customWidth="1"/>
    <col min="9985" max="9985" width="68.42578125" customWidth="1"/>
    <col min="9986" max="9987" width="14.140625" customWidth="1"/>
    <col min="9988" max="9988" width="13.7109375" customWidth="1"/>
    <col min="9989" max="9990" width="8.85546875" customWidth="1"/>
    <col min="10241" max="10241" width="68.42578125" customWidth="1"/>
    <col min="10242" max="10243" width="14.140625" customWidth="1"/>
    <col min="10244" max="10244" width="13.7109375" customWidth="1"/>
    <col min="10245" max="10246" width="8.85546875" customWidth="1"/>
    <col min="10497" max="10497" width="68.42578125" customWidth="1"/>
    <col min="10498" max="10499" width="14.140625" customWidth="1"/>
    <col min="10500" max="10500" width="13.7109375" customWidth="1"/>
    <col min="10501" max="10502" width="8.85546875" customWidth="1"/>
    <col min="10753" max="10753" width="68.42578125" customWidth="1"/>
    <col min="10754" max="10755" width="14.140625" customWidth="1"/>
    <col min="10756" max="10756" width="13.7109375" customWidth="1"/>
    <col min="10757" max="10758" width="8.85546875" customWidth="1"/>
    <col min="11009" max="11009" width="68.42578125" customWidth="1"/>
    <col min="11010" max="11011" width="14.140625" customWidth="1"/>
    <col min="11012" max="11012" width="13.7109375" customWidth="1"/>
    <col min="11013" max="11014" width="8.85546875" customWidth="1"/>
    <col min="11265" max="11265" width="68.42578125" customWidth="1"/>
    <col min="11266" max="11267" width="14.140625" customWidth="1"/>
    <col min="11268" max="11268" width="13.7109375" customWidth="1"/>
    <col min="11269" max="11270" width="8.85546875" customWidth="1"/>
    <col min="11521" max="11521" width="68.42578125" customWidth="1"/>
    <col min="11522" max="11523" width="14.140625" customWidth="1"/>
    <col min="11524" max="11524" width="13.7109375" customWidth="1"/>
    <col min="11525" max="11526" width="8.85546875" customWidth="1"/>
    <col min="11777" max="11777" width="68.42578125" customWidth="1"/>
    <col min="11778" max="11779" width="14.140625" customWidth="1"/>
    <col min="11780" max="11780" width="13.7109375" customWidth="1"/>
    <col min="11781" max="11782" width="8.85546875" customWidth="1"/>
    <col min="12033" max="12033" width="68.42578125" customWidth="1"/>
    <col min="12034" max="12035" width="14.140625" customWidth="1"/>
    <col min="12036" max="12036" width="13.7109375" customWidth="1"/>
    <col min="12037" max="12038" width="8.85546875" customWidth="1"/>
    <col min="12289" max="12289" width="68.42578125" customWidth="1"/>
    <col min="12290" max="12291" width="14.140625" customWidth="1"/>
    <col min="12292" max="12292" width="13.7109375" customWidth="1"/>
    <col min="12293" max="12294" width="8.85546875" customWidth="1"/>
    <col min="12545" max="12545" width="68.42578125" customWidth="1"/>
    <col min="12546" max="12547" width="14.140625" customWidth="1"/>
    <col min="12548" max="12548" width="13.7109375" customWidth="1"/>
    <col min="12549" max="12550" width="8.85546875" customWidth="1"/>
    <col min="12801" max="12801" width="68.42578125" customWidth="1"/>
    <col min="12802" max="12803" width="14.140625" customWidth="1"/>
    <col min="12804" max="12804" width="13.7109375" customWidth="1"/>
    <col min="12805" max="12806" width="8.85546875" customWidth="1"/>
    <col min="13057" max="13057" width="68.42578125" customWidth="1"/>
    <col min="13058" max="13059" width="14.140625" customWidth="1"/>
    <col min="13060" max="13060" width="13.7109375" customWidth="1"/>
    <col min="13061" max="13062" width="8.85546875" customWidth="1"/>
    <col min="13313" max="13313" width="68.42578125" customWidth="1"/>
    <col min="13314" max="13315" width="14.140625" customWidth="1"/>
    <col min="13316" max="13316" width="13.7109375" customWidth="1"/>
    <col min="13317" max="13318" width="8.85546875" customWidth="1"/>
    <col min="13569" max="13569" width="68.42578125" customWidth="1"/>
    <col min="13570" max="13571" width="14.140625" customWidth="1"/>
    <col min="13572" max="13572" width="13.7109375" customWidth="1"/>
    <col min="13573" max="13574" width="8.85546875" customWidth="1"/>
    <col min="13825" max="13825" width="68.42578125" customWidth="1"/>
    <col min="13826" max="13827" width="14.140625" customWidth="1"/>
    <col min="13828" max="13828" width="13.7109375" customWidth="1"/>
    <col min="13829" max="13830" width="8.85546875" customWidth="1"/>
    <col min="14081" max="14081" width="68.42578125" customWidth="1"/>
    <col min="14082" max="14083" width="14.140625" customWidth="1"/>
    <col min="14084" max="14084" width="13.7109375" customWidth="1"/>
    <col min="14085" max="14086" width="8.85546875" customWidth="1"/>
    <col min="14337" max="14337" width="68.42578125" customWidth="1"/>
    <col min="14338" max="14339" width="14.140625" customWidth="1"/>
    <col min="14340" max="14340" width="13.7109375" customWidth="1"/>
    <col min="14341" max="14342" width="8.85546875" customWidth="1"/>
    <col min="14593" max="14593" width="68.42578125" customWidth="1"/>
    <col min="14594" max="14595" width="14.140625" customWidth="1"/>
    <col min="14596" max="14596" width="13.7109375" customWidth="1"/>
    <col min="14597" max="14598" width="8.85546875" customWidth="1"/>
    <col min="14849" max="14849" width="68.42578125" customWidth="1"/>
    <col min="14850" max="14851" width="14.140625" customWidth="1"/>
    <col min="14852" max="14852" width="13.7109375" customWidth="1"/>
    <col min="14853" max="14854" width="8.85546875" customWidth="1"/>
    <col min="15105" max="15105" width="68.42578125" customWidth="1"/>
    <col min="15106" max="15107" width="14.140625" customWidth="1"/>
    <col min="15108" max="15108" width="13.7109375" customWidth="1"/>
    <col min="15109" max="15110" width="8.85546875" customWidth="1"/>
    <col min="15361" max="15361" width="68.42578125" customWidth="1"/>
    <col min="15362" max="15363" width="14.140625" customWidth="1"/>
    <col min="15364" max="15364" width="13.7109375" customWidth="1"/>
    <col min="15365" max="15366" width="8.85546875" customWidth="1"/>
    <col min="15617" max="15617" width="68.42578125" customWidth="1"/>
    <col min="15618" max="15619" width="14.140625" customWidth="1"/>
    <col min="15620" max="15620" width="13.7109375" customWidth="1"/>
    <col min="15621" max="15622" width="8.85546875" customWidth="1"/>
    <col min="15873" max="15873" width="68.42578125" customWidth="1"/>
    <col min="15874" max="15875" width="14.140625" customWidth="1"/>
    <col min="15876" max="15876" width="13.7109375" customWidth="1"/>
    <col min="15877" max="15878" width="8.85546875" customWidth="1"/>
    <col min="16129" max="16129" width="68.42578125" customWidth="1"/>
    <col min="16130" max="16131" width="14.140625" customWidth="1"/>
    <col min="16132" max="16132" width="13.7109375" customWidth="1"/>
    <col min="16133" max="16134" width="8.85546875" customWidth="1"/>
  </cols>
  <sheetData>
    <row r="1" spans="1:7" x14ac:dyDescent="0.2">
      <c r="F1" s="460"/>
    </row>
    <row r="4" spans="1:7" x14ac:dyDescent="0.2">
      <c r="A4" s="461" t="s">
        <v>484</v>
      </c>
    </row>
    <row r="5" spans="1:7" x14ac:dyDescent="0.2">
      <c r="A5" s="461"/>
    </row>
    <row r="6" spans="1:7" x14ac:dyDescent="0.2">
      <c r="A6" s="461"/>
    </row>
    <row r="7" spans="1:7" x14ac:dyDescent="0.2">
      <c r="A7" t="s">
        <v>485</v>
      </c>
      <c r="C7" s="462"/>
      <c r="F7" s="460" t="s">
        <v>3</v>
      </c>
    </row>
    <row r="8" spans="1:7" s="152" customFormat="1" ht="69.75" customHeight="1" x14ac:dyDescent="0.2">
      <c r="A8" s="463" t="s">
        <v>1</v>
      </c>
      <c r="B8" s="464" t="s">
        <v>89</v>
      </c>
      <c r="C8" s="464" t="s">
        <v>486</v>
      </c>
      <c r="D8" s="465" t="s">
        <v>487</v>
      </c>
      <c r="E8" s="464" t="s">
        <v>488</v>
      </c>
      <c r="F8" s="464" t="s">
        <v>489</v>
      </c>
    </row>
    <row r="9" spans="1:7" s="469" customFormat="1" ht="14.25" customHeight="1" x14ac:dyDescent="0.2">
      <c r="A9" s="463" t="s">
        <v>0</v>
      </c>
      <c r="B9" s="464" t="s">
        <v>490</v>
      </c>
      <c r="C9" s="464" t="s">
        <v>491</v>
      </c>
      <c r="D9" s="466">
        <v>3</v>
      </c>
      <c r="E9" s="467">
        <v>4</v>
      </c>
      <c r="F9" s="468">
        <v>5</v>
      </c>
    </row>
    <row r="10" spans="1:7" ht="18.75" customHeight="1" x14ac:dyDescent="0.2">
      <c r="A10" s="470" t="s">
        <v>492</v>
      </c>
      <c r="B10" s="471">
        <v>44847</v>
      </c>
      <c r="C10" s="471">
        <v>29898.240000000002</v>
      </c>
      <c r="D10" s="472">
        <v>30994</v>
      </c>
      <c r="E10" s="473">
        <v>69.11053136218699</v>
      </c>
      <c r="F10" s="473">
        <v>103.66496489425462</v>
      </c>
      <c r="G10" s="474"/>
    </row>
    <row r="11" spans="1:7" x14ac:dyDescent="0.2">
      <c r="A11" s="474"/>
      <c r="B11" s="475"/>
      <c r="C11" s="475"/>
      <c r="D11" s="476"/>
      <c r="E11" s="477"/>
      <c r="F11" s="477"/>
      <c r="G11" s="474"/>
    </row>
    <row r="12" spans="1:7" x14ac:dyDescent="0.2">
      <c r="A12" s="474" t="s">
        <v>493</v>
      </c>
      <c r="B12" s="478">
        <v>44847</v>
      </c>
      <c r="C12" s="478">
        <v>29898.240000000002</v>
      </c>
      <c r="D12" s="478">
        <v>32050</v>
      </c>
      <c r="E12" s="477">
        <v>71.465203915535042</v>
      </c>
      <c r="F12" s="477">
        <v>107.19694537203527</v>
      </c>
      <c r="G12" s="474"/>
    </row>
    <row r="13" spans="1:7" x14ac:dyDescent="0.2">
      <c r="A13" s="474" t="s">
        <v>2</v>
      </c>
      <c r="B13" s="475"/>
      <c r="C13" s="475" t="s">
        <v>494</v>
      </c>
      <c r="D13" s="476"/>
      <c r="E13" s="477"/>
      <c r="F13" s="477"/>
      <c r="G13" s="474"/>
    </row>
    <row r="14" spans="1:7" ht="18.75" customHeight="1" x14ac:dyDescent="0.2">
      <c r="A14" s="474" t="s">
        <v>495</v>
      </c>
      <c r="B14" s="475">
        <v>294</v>
      </c>
      <c r="C14" s="475">
        <v>195.92</v>
      </c>
      <c r="D14" s="476">
        <v>191</v>
      </c>
      <c r="E14" s="477">
        <v>64.965986394557831</v>
      </c>
      <c r="F14" s="477">
        <v>97.488770926908956</v>
      </c>
      <c r="G14" s="474"/>
    </row>
    <row r="15" spans="1:7" ht="18.75" customHeight="1" x14ac:dyDescent="0.2">
      <c r="A15" s="474" t="s">
        <v>496</v>
      </c>
      <c r="B15" s="475">
        <v>5565</v>
      </c>
      <c r="C15" s="475">
        <v>3710</v>
      </c>
      <c r="D15" s="476">
        <v>4101</v>
      </c>
      <c r="E15" s="477">
        <v>73.692722371967662</v>
      </c>
      <c r="F15" s="477">
        <v>110.53908355795147</v>
      </c>
      <c r="G15" s="474"/>
    </row>
    <row r="16" spans="1:7" ht="18.75" customHeight="1" x14ac:dyDescent="0.2">
      <c r="A16" s="474" t="s">
        <v>497</v>
      </c>
      <c r="B16" s="475">
        <v>194</v>
      </c>
      <c r="C16" s="475">
        <v>129.44</v>
      </c>
      <c r="D16" s="476">
        <v>105</v>
      </c>
      <c r="E16" s="477">
        <v>54.123711340206185</v>
      </c>
      <c r="F16" s="477">
        <v>81.118665018541407</v>
      </c>
      <c r="G16" s="474"/>
    </row>
    <row r="17" spans="1:7" ht="18.75" customHeight="1" x14ac:dyDescent="0.2">
      <c r="A17" s="474" t="s">
        <v>498</v>
      </c>
      <c r="B17" s="475">
        <v>5066</v>
      </c>
      <c r="C17" s="475">
        <v>3377.36</v>
      </c>
      <c r="D17" s="476">
        <v>3747</v>
      </c>
      <c r="E17" s="477">
        <v>73.963679431504147</v>
      </c>
      <c r="F17" s="477">
        <v>110.94464315323211</v>
      </c>
      <c r="G17" s="474"/>
    </row>
    <row r="18" spans="1:7" ht="31.5" customHeight="1" x14ac:dyDescent="0.2">
      <c r="A18" s="479" t="s">
        <v>499</v>
      </c>
      <c r="B18" s="475">
        <v>7897</v>
      </c>
      <c r="C18" s="475">
        <v>5264.88</v>
      </c>
      <c r="D18" s="476">
        <v>5738</v>
      </c>
      <c r="E18" s="477">
        <v>72.660503988856533</v>
      </c>
      <c r="F18" s="477">
        <v>108.9863396696601</v>
      </c>
      <c r="G18" s="474"/>
    </row>
    <row r="19" spans="1:7" x14ac:dyDescent="0.2">
      <c r="A19" s="474" t="s">
        <v>500</v>
      </c>
      <c r="B19" s="475">
        <v>0</v>
      </c>
      <c r="C19" s="475">
        <v>0</v>
      </c>
      <c r="D19" s="476">
        <v>0</v>
      </c>
      <c r="E19" s="477">
        <v>0</v>
      </c>
      <c r="F19" s="477">
        <v>0</v>
      </c>
      <c r="G19" s="474"/>
    </row>
    <row r="20" spans="1:7" ht="39" customHeight="1" x14ac:dyDescent="0.2">
      <c r="A20" s="480" t="s">
        <v>501</v>
      </c>
      <c r="B20" s="475">
        <v>362.22565753566346</v>
      </c>
      <c r="C20" s="475">
        <v>241.45962331327326</v>
      </c>
      <c r="D20" s="476">
        <v>231</v>
      </c>
      <c r="E20" s="477">
        <v>63.772401317887471</v>
      </c>
      <c r="F20" s="477">
        <v>95.668168793710578</v>
      </c>
      <c r="G20" s="481"/>
    </row>
    <row r="21" spans="1:7" ht="52.5" customHeight="1" x14ac:dyDescent="0.2">
      <c r="A21" s="480" t="s">
        <v>502</v>
      </c>
      <c r="B21" s="475">
        <v>36.737302092616375</v>
      </c>
      <c r="C21" s="475">
        <v>24.489085574938077</v>
      </c>
      <c r="D21" s="476">
        <v>25</v>
      </c>
      <c r="E21" s="477">
        <v>68.05072385820246</v>
      </c>
      <c r="F21" s="477">
        <v>102.08629441674535</v>
      </c>
      <c r="G21" s="474"/>
    </row>
    <row r="22" spans="1:7" ht="33" customHeight="1" x14ac:dyDescent="0.2">
      <c r="A22" s="480" t="s">
        <v>503</v>
      </c>
      <c r="B22" s="475">
        <v>1.0370403717202465</v>
      </c>
      <c r="C22" s="475">
        <v>0.69129111178871649</v>
      </c>
      <c r="D22" s="476">
        <v>0</v>
      </c>
      <c r="E22" s="477">
        <v>0</v>
      </c>
      <c r="F22" s="477">
        <v>0</v>
      </c>
      <c r="G22" s="474"/>
    </row>
    <row r="23" spans="1:7" ht="18.75" customHeight="1" x14ac:dyDescent="0.2">
      <c r="A23" s="474" t="s">
        <v>504</v>
      </c>
      <c r="B23" s="475">
        <v>300</v>
      </c>
      <c r="C23" s="475">
        <v>200</v>
      </c>
      <c r="D23" s="476">
        <v>246</v>
      </c>
      <c r="E23" s="477">
        <v>82</v>
      </c>
      <c r="F23" s="477">
        <v>123</v>
      </c>
      <c r="G23" s="474"/>
    </row>
    <row r="24" spans="1:7" ht="18.75" customHeight="1" x14ac:dyDescent="0.2">
      <c r="A24" s="474" t="s">
        <v>505</v>
      </c>
      <c r="B24" s="475">
        <v>0</v>
      </c>
      <c r="C24" s="475">
        <v>0</v>
      </c>
      <c r="D24" s="476">
        <v>6</v>
      </c>
      <c r="E24" s="482" t="s">
        <v>201</v>
      </c>
      <c r="F24" s="482" t="s">
        <v>201</v>
      </c>
      <c r="G24" s="474"/>
    </row>
    <row r="25" spans="1:7" ht="18.75" customHeight="1" x14ac:dyDescent="0.2">
      <c r="A25" s="483" t="s">
        <v>506</v>
      </c>
      <c r="B25" s="475">
        <v>0</v>
      </c>
      <c r="C25" s="475">
        <v>0</v>
      </c>
      <c r="D25" s="476">
        <v>1119</v>
      </c>
      <c r="E25" s="482" t="s">
        <v>201</v>
      </c>
      <c r="F25" s="482" t="s">
        <v>201</v>
      </c>
      <c r="G25" s="474"/>
    </row>
    <row r="26" spans="1:7" ht="29.25" customHeight="1" x14ac:dyDescent="0.2">
      <c r="A26" s="483" t="s">
        <v>507</v>
      </c>
      <c r="B26" s="475">
        <v>3070</v>
      </c>
      <c r="C26" s="475">
        <v>2046.96</v>
      </c>
      <c r="D26" s="476">
        <v>2033</v>
      </c>
      <c r="E26" s="477">
        <v>66.221498371335514</v>
      </c>
      <c r="F26" s="477">
        <v>99.318013053503734</v>
      </c>
      <c r="G26" s="474"/>
    </row>
    <row r="27" spans="1:7" ht="23.25" customHeight="1" x14ac:dyDescent="0.2">
      <c r="A27" s="484" t="s">
        <v>508</v>
      </c>
      <c r="B27" s="475">
        <v>0</v>
      </c>
      <c r="C27" s="475">
        <v>0</v>
      </c>
      <c r="D27" s="476">
        <v>3</v>
      </c>
      <c r="E27" s="482" t="s">
        <v>201</v>
      </c>
      <c r="F27" s="482" t="s">
        <v>201</v>
      </c>
      <c r="G27" s="474"/>
    </row>
    <row r="28" spans="1:7" ht="18.75" customHeight="1" thickBot="1" x14ac:dyDescent="0.25">
      <c r="A28" s="485" t="s">
        <v>509</v>
      </c>
      <c r="B28" s="486">
        <v>22061</v>
      </c>
      <c r="C28" s="486">
        <v>14707.04</v>
      </c>
      <c r="D28" s="487">
        <v>14505</v>
      </c>
      <c r="E28" s="488">
        <v>65.749512714745478</v>
      </c>
      <c r="F28" s="489">
        <v>98.626236142690843</v>
      </c>
    </row>
    <row r="29" spans="1:7" ht="23.25" customHeight="1" x14ac:dyDescent="0.2">
      <c r="A29" s="490" t="s">
        <v>510</v>
      </c>
      <c r="B29" s="491" t="s">
        <v>201</v>
      </c>
      <c r="C29" s="491" t="s">
        <v>201</v>
      </c>
      <c r="D29" s="492">
        <v>-1056</v>
      </c>
      <c r="E29" s="493" t="s">
        <v>201</v>
      </c>
      <c r="F29" s="493" t="s">
        <v>201</v>
      </c>
    </row>
    <row r="30" spans="1:7" ht="12" customHeight="1" x14ac:dyDescent="0.2">
      <c r="A30" s="494"/>
      <c r="B30" s="495"/>
      <c r="C30" s="495"/>
      <c r="D30" s="163"/>
      <c r="E30" s="496"/>
      <c r="F30" s="496"/>
    </row>
    <row r="31" spans="1:7" ht="12" customHeight="1" x14ac:dyDescent="0.2">
      <c r="A31" s="497" t="s">
        <v>511</v>
      </c>
    </row>
    <row r="32" spans="1:7" ht="12" customHeight="1" x14ac:dyDescent="0.2">
      <c r="A32" s="498" t="s">
        <v>512</v>
      </c>
    </row>
    <row r="33" spans="1:4" ht="12" customHeight="1" x14ac:dyDescent="0.2">
      <c r="A33" s="498" t="s">
        <v>513</v>
      </c>
    </row>
    <row r="34" spans="1:4" ht="12" customHeight="1" x14ac:dyDescent="0.2">
      <c r="A34" s="498"/>
    </row>
    <row r="35" spans="1:4" ht="12" customHeight="1" x14ac:dyDescent="0.2">
      <c r="A35" s="498"/>
    </row>
    <row r="37" spans="1:4" x14ac:dyDescent="0.2">
      <c r="A37" t="s">
        <v>514</v>
      </c>
      <c r="B37" s="460" t="s">
        <v>3</v>
      </c>
    </row>
    <row r="38" spans="1:4" s="152" customFormat="1" ht="69.75" customHeight="1" x14ac:dyDescent="0.2">
      <c r="A38" s="463" t="s">
        <v>1</v>
      </c>
      <c r="B38" s="465" t="s">
        <v>487</v>
      </c>
    </row>
    <row r="39" spans="1:4" s="469" customFormat="1" ht="14.25" customHeight="1" x14ac:dyDescent="0.2">
      <c r="A39" s="499" t="s">
        <v>0</v>
      </c>
      <c r="B39" s="468">
        <v>1</v>
      </c>
    </row>
    <row r="40" spans="1:4" ht="41.25" customHeight="1" x14ac:dyDescent="0.2">
      <c r="A40" s="500" t="s">
        <v>515</v>
      </c>
      <c r="B40" s="501">
        <v>1231</v>
      </c>
      <c r="C40"/>
      <c r="D40"/>
    </row>
    <row r="41" spans="1:4" ht="15" customHeight="1" x14ac:dyDescent="0.2">
      <c r="A41" s="500" t="s">
        <v>516</v>
      </c>
      <c r="B41" s="502">
        <v>1084</v>
      </c>
      <c r="C41"/>
      <c r="D41"/>
    </row>
    <row r="42" spans="1:4" ht="15" customHeight="1" x14ac:dyDescent="0.2">
      <c r="A42" s="500" t="s">
        <v>517</v>
      </c>
      <c r="B42" s="503">
        <v>-147</v>
      </c>
      <c r="C42"/>
      <c r="D42"/>
    </row>
  </sheetData>
  <phoneticPr fontId="16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5"/>
  <sheetViews>
    <sheetView showGridLines="0" topLeftCell="A20" workbookViewId="0">
      <selection activeCell="A30" sqref="A30"/>
    </sheetView>
  </sheetViews>
  <sheetFormatPr defaultRowHeight="12.75" x14ac:dyDescent="0.2"/>
  <cols>
    <col min="1" max="1" width="53" style="152" customWidth="1"/>
    <col min="2" max="2" width="18.42578125" style="152" customWidth="1"/>
    <col min="3" max="8" width="15.5703125" style="152" customWidth="1"/>
    <col min="9" max="9" width="11.28515625" style="152" customWidth="1"/>
    <col min="10" max="10" width="11.140625" style="152" customWidth="1"/>
    <col min="11" max="11" width="12.85546875" style="152" customWidth="1"/>
    <col min="12" max="12" width="9.140625" style="152"/>
    <col min="13" max="13" width="11.7109375" style="152" customWidth="1"/>
    <col min="14" max="15" width="10.85546875" style="152" customWidth="1"/>
    <col min="16" max="16" width="13" style="152" customWidth="1"/>
    <col min="17" max="16384" width="9.140625" style="152"/>
  </cols>
  <sheetData>
    <row r="2" spans="1:8" ht="14.25" x14ac:dyDescent="0.2">
      <c r="A2" s="83" t="s">
        <v>163</v>
      </c>
    </row>
    <row r="3" spans="1:8" ht="15" thickBot="1" x14ac:dyDescent="0.25">
      <c r="B3" s="84"/>
      <c r="C3" s="84"/>
      <c r="D3" s="84"/>
      <c r="E3" s="83"/>
      <c r="F3" s="83"/>
      <c r="G3" s="83"/>
      <c r="H3" s="85"/>
    </row>
    <row r="4" spans="1:8" ht="15" thickBot="1" x14ac:dyDescent="0.25">
      <c r="A4" s="153" t="s">
        <v>101</v>
      </c>
      <c r="B4" s="86" t="s">
        <v>102</v>
      </c>
      <c r="C4" s="154" t="s">
        <v>103</v>
      </c>
      <c r="D4" s="151"/>
      <c r="E4" s="151"/>
      <c r="F4" s="155"/>
      <c r="G4" s="784"/>
      <c r="H4" s="784"/>
    </row>
    <row r="5" spans="1:8" ht="29.25" thickBot="1" x14ac:dyDescent="0.25">
      <c r="A5" s="87"/>
      <c r="B5" s="88" t="s">
        <v>104</v>
      </c>
      <c r="C5" s="89" t="s">
        <v>105</v>
      </c>
      <c r="D5" s="90" t="s">
        <v>106</v>
      </c>
      <c r="E5" s="91" t="s">
        <v>107</v>
      </c>
      <c r="F5" s="92" t="s">
        <v>4</v>
      </c>
      <c r="G5" s="93"/>
      <c r="H5" s="93"/>
    </row>
    <row r="6" spans="1:8" ht="15" thickBot="1" x14ac:dyDescent="0.25">
      <c r="A6" s="94" t="s">
        <v>0</v>
      </c>
      <c r="B6" s="95">
        <v>1</v>
      </c>
      <c r="C6" s="95"/>
      <c r="D6" s="95">
        <v>3</v>
      </c>
      <c r="E6" s="95">
        <v>4</v>
      </c>
      <c r="F6" s="96">
        <v>5</v>
      </c>
      <c r="G6" s="93"/>
      <c r="H6" s="93"/>
    </row>
    <row r="7" spans="1:8" ht="14.25" x14ac:dyDescent="0.2">
      <c r="A7" s="97"/>
      <c r="B7" s="98"/>
      <c r="C7" s="97"/>
      <c r="D7" s="97"/>
      <c r="E7" s="97"/>
      <c r="F7" s="99"/>
      <c r="G7" s="100"/>
      <c r="H7" s="100"/>
    </row>
    <row r="8" spans="1:8" ht="14.25" x14ac:dyDescent="0.2">
      <c r="A8" s="101" t="s">
        <v>108</v>
      </c>
      <c r="B8" s="102" t="s">
        <v>109</v>
      </c>
      <c r="C8" s="103">
        <v>7440</v>
      </c>
      <c r="D8" s="103">
        <f>SUM(C8)</f>
        <v>7440</v>
      </c>
      <c r="E8" s="103">
        <v>15000</v>
      </c>
      <c r="F8" s="104">
        <f>SUM(C8+E8)</f>
        <v>22440</v>
      </c>
      <c r="G8" s="105"/>
      <c r="H8" s="105"/>
    </row>
    <row r="9" spans="1:8" ht="14.25" x14ac:dyDescent="0.2">
      <c r="A9" s="101" t="s">
        <v>110</v>
      </c>
      <c r="B9" s="102" t="s">
        <v>111</v>
      </c>
      <c r="C9" s="103">
        <v>81120</v>
      </c>
      <c r="D9" s="103">
        <f>SUM(C9)</f>
        <v>81120</v>
      </c>
      <c r="E9" s="103">
        <v>50000</v>
      </c>
      <c r="F9" s="104">
        <f>SUM(C9+E9)</f>
        <v>131120</v>
      </c>
      <c r="G9" s="105"/>
      <c r="H9" s="105"/>
    </row>
    <row r="10" spans="1:8" ht="14.25" x14ac:dyDescent="0.2">
      <c r="A10" s="101" t="s">
        <v>112</v>
      </c>
      <c r="B10" s="102" t="s">
        <v>113</v>
      </c>
      <c r="C10" s="103">
        <v>5826</v>
      </c>
      <c r="D10" s="103">
        <f>SUM(C10)</f>
        <v>5826</v>
      </c>
      <c r="E10" s="103">
        <v>50000</v>
      </c>
      <c r="F10" s="104">
        <f>SUM(C10+E10)</f>
        <v>55826</v>
      </c>
      <c r="G10" s="105"/>
      <c r="H10" s="105"/>
    </row>
    <row r="11" spans="1:8" ht="14.25" x14ac:dyDescent="0.2">
      <c r="A11" s="101" t="s">
        <v>114</v>
      </c>
      <c r="B11" s="102" t="s">
        <v>115</v>
      </c>
      <c r="C11" s="103">
        <v>2882</v>
      </c>
      <c r="D11" s="103">
        <f>SUM(C11)</f>
        <v>2882</v>
      </c>
      <c r="E11" s="103">
        <v>98000</v>
      </c>
      <c r="F11" s="104">
        <f>SUM(C11+E11)</f>
        <v>100882</v>
      </c>
      <c r="G11" s="105"/>
      <c r="H11" s="105"/>
    </row>
    <row r="12" spans="1:8" ht="14.25" x14ac:dyDescent="0.2">
      <c r="A12" s="101" t="s">
        <v>116</v>
      </c>
      <c r="B12" s="102" t="s">
        <v>117</v>
      </c>
      <c r="C12" s="103">
        <v>7362</v>
      </c>
      <c r="D12" s="103">
        <f>SUM(C12)</f>
        <v>7362</v>
      </c>
      <c r="E12" s="103">
        <v>66000</v>
      </c>
      <c r="F12" s="104">
        <f>SUM(C12+E12)</f>
        <v>73362</v>
      </c>
      <c r="G12" s="105"/>
      <c r="H12" s="105"/>
    </row>
    <row r="13" spans="1:8" ht="14.25" x14ac:dyDescent="0.2">
      <c r="A13" s="101"/>
      <c r="B13" s="102"/>
      <c r="C13" s="103"/>
      <c r="D13" s="103"/>
      <c r="E13" s="103" t="s">
        <v>118</v>
      </c>
      <c r="F13" s="104"/>
      <c r="G13" s="105"/>
      <c r="H13" s="105"/>
    </row>
    <row r="14" spans="1:8" ht="14.25" x14ac:dyDescent="0.2">
      <c r="A14" s="101" t="s">
        <v>119</v>
      </c>
      <c r="B14" s="102"/>
      <c r="C14" s="103">
        <f>SUM(C8:C13)</f>
        <v>104630</v>
      </c>
      <c r="D14" s="103">
        <f>SUM(D8:D13)</f>
        <v>104630</v>
      </c>
      <c r="E14" s="103">
        <f>SUM(E8:E12)</f>
        <v>279000</v>
      </c>
      <c r="F14" s="104">
        <f>SUM(F8:F12)</f>
        <v>383630</v>
      </c>
      <c r="G14" s="105"/>
      <c r="H14" s="105"/>
    </row>
    <row r="15" spans="1:8" ht="14.25" x14ac:dyDescent="0.2">
      <c r="A15" s="101"/>
      <c r="B15" s="102"/>
      <c r="C15" s="103"/>
      <c r="D15" s="103"/>
      <c r="E15" s="103"/>
      <c r="F15" s="104"/>
      <c r="G15" s="105"/>
      <c r="H15" s="105"/>
    </row>
    <row r="16" spans="1:8" ht="14.25" x14ac:dyDescent="0.2">
      <c r="A16" s="101" t="s">
        <v>120</v>
      </c>
      <c r="B16" s="102" t="s">
        <v>121</v>
      </c>
      <c r="C16" s="103">
        <v>3160</v>
      </c>
      <c r="D16" s="103">
        <f>SUM(C16)</f>
        <v>3160</v>
      </c>
      <c r="E16" s="103">
        <v>6000</v>
      </c>
      <c r="F16" s="104">
        <f>SUM(C16+E16)</f>
        <v>9160</v>
      </c>
      <c r="G16" s="105"/>
      <c r="H16" s="105"/>
    </row>
    <row r="17" spans="1:8" ht="14.25" x14ac:dyDescent="0.2">
      <c r="A17" s="101"/>
      <c r="B17" s="102"/>
      <c r="C17" s="103"/>
      <c r="D17" s="103"/>
      <c r="E17" s="103"/>
      <c r="F17" s="104"/>
      <c r="G17" s="105"/>
      <c r="H17" s="105"/>
    </row>
    <row r="18" spans="1:8" ht="14.25" x14ac:dyDescent="0.2">
      <c r="A18" s="107" t="s">
        <v>122</v>
      </c>
      <c r="B18" s="106"/>
      <c r="C18" s="156">
        <f t="shared" ref="C18:F18" si="0">C14+C16</f>
        <v>107790</v>
      </c>
      <c r="D18" s="156">
        <f t="shared" si="0"/>
        <v>107790</v>
      </c>
      <c r="E18" s="156">
        <f t="shared" si="0"/>
        <v>285000</v>
      </c>
      <c r="F18" s="157">
        <f t="shared" si="0"/>
        <v>392790</v>
      </c>
      <c r="G18" s="108"/>
      <c r="H18" s="108"/>
    </row>
    <row r="19" spans="1:8" ht="14.25" x14ac:dyDescent="0.2">
      <c r="A19" s="107"/>
      <c r="B19" s="106"/>
      <c r="C19" s="156"/>
      <c r="D19" s="156"/>
      <c r="E19" s="156"/>
      <c r="F19" s="157"/>
      <c r="G19" s="108"/>
      <c r="H19" s="108"/>
    </row>
    <row r="20" spans="1:8" ht="14.25" x14ac:dyDescent="0.2">
      <c r="A20" s="107" t="s">
        <v>123</v>
      </c>
      <c r="B20" s="106"/>
      <c r="C20" s="156">
        <f>C22+C23+C24+C25+C26+C27+C28+C29+C30+C31</f>
        <v>55551</v>
      </c>
      <c r="D20" s="156">
        <f>SUM(D23:D31)</f>
        <v>10115</v>
      </c>
      <c r="E20" s="156">
        <v>0</v>
      </c>
      <c r="F20" s="156">
        <f>F22+F23+F24+F25+F26+F27+F28+F29+F30+F31</f>
        <v>103551</v>
      </c>
      <c r="G20" s="108"/>
      <c r="H20" s="108"/>
    </row>
    <row r="21" spans="1:8" ht="14.25" x14ac:dyDescent="0.2">
      <c r="A21" s="107" t="s">
        <v>2</v>
      </c>
      <c r="B21" s="106"/>
      <c r="C21" s="156"/>
      <c r="D21" s="156"/>
      <c r="E21" s="156"/>
      <c r="F21" s="157"/>
      <c r="G21" s="108"/>
      <c r="H21" s="108"/>
    </row>
    <row r="22" spans="1:8" ht="14.25" x14ac:dyDescent="0.2">
      <c r="A22" s="101" t="s">
        <v>124</v>
      </c>
      <c r="B22" s="109"/>
      <c r="C22" s="103">
        <v>40754</v>
      </c>
      <c r="D22" s="103">
        <f>C22</f>
        <v>40754</v>
      </c>
      <c r="E22" s="103">
        <v>0</v>
      </c>
      <c r="F22" s="104">
        <f>C22</f>
        <v>40754</v>
      </c>
      <c r="G22" s="105"/>
      <c r="H22" s="105"/>
    </row>
    <row r="23" spans="1:8" ht="14.25" x14ac:dyDescent="0.2">
      <c r="A23" s="101" t="s">
        <v>125</v>
      </c>
      <c r="B23" s="102" t="s">
        <v>126</v>
      </c>
      <c r="C23" s="103">
        <v>13</v>
      </c>
      <c r="D23" s="103">
        <v>0</v>
      </c>
      <c r="E23" s="103">
        <v>0</v>
      </c>
      <c r="F23" s="104">
        <f>SUM(C23+E23)</f>
        <v>13</v>
      </c>
      <c r="G23" s="105"/>
      <c r="H23" s="105"/>
    </row>
    <row r="24" spans="1:8" ht="14.25" x14ac:dyDescent="0.2">
      <c r="A24" s="101" t="s">
        <v>127</v>
      </c>
      <c r="B24" s="109" t="s">
        <v>128</v>
      </c>
      <c r="C24" s="103">
        <v>0</v>
      </c>
      <c r="D24" s="103">
        <v>0</v>
      </c>
      <c r="E24" s="103">
        <v>0</v>
      </c>
      <c r="F24" s="104">
        <f>SUM(C24+E24)</f>
        <v>0</v>
      </c>
      <c r="G24" s="105"/>
      <c r="H24" s="105"/>
    </row>
    <row r="25" spans="1:8" ht="14.25" x14ac:dyDescent="0.2">
      <c r="A25" s="101" t="s">
        <v>129</v>
      </c>
      <c r="B25" s="102" t="s">
        <v>130</v>
      </c>
      <c r="C25" s="103">
        <v>10115</v>
      </c>
      <c r="D25" s="103">
        <f>SUM(C25)</f>
        <v>10115</v>
      </c>
      <c r="E25" s="103">
        <v>48000</v>
      </c>
      <c r="F25" s="104">
        <f>SUM(C25+E25)</f>
        <v>58115</v>
      </c>
      <c r="G25" s="105"/>
      <c r="H25" s="105"/>
    </row>
    <row r="26" spans="1:8" ht="14.25" x14ac:dyDescent="0.2">
      <c r="A26" s="101" t="s">
        <v>131</v>
      </c>
      <c r="B26" s="109"/>
      <c r="C26" s="110">
        <v>3507</v>
      </c>
      <c r="D26" s="110">
        <v>0</v>
      </c>
      <c r="E26" s="110">
        <v>0</v>
      </c>
      <c r="F26" s="104">
        <f>SUM(C26+D26+E26)</f>
        <v>3507</v>
      </c>
      <c r="G26" s="105"/>
      <c r="H26" s="105"/>
    </row>
    <row r="27" spans="1:8" ht="14.25" x14ac:dyDescent="0.2">
      <c r="A27" s="101" t="s">
        <v>132</v>
      </c>
      <c r="B27" s="109" t="s">
        <v>133</v>
      </c>
      <c r="C27" s="110">
        <v>0</v>
      </c>
      <c r="D27" s="110">
        <v>0</v>
      </c>
      <c r="E27" s="110">
        <v>0</v>
      </c>
      <c r="F27" s="104">
        <f>SUM(C27+D27+E27)</f>
        <v>0</v>
      </c>
      <c r="G27" s="105"/>
      <c r="H27" s="105"/>
    </row>
    <row r="28" spans="1:8" ht="14.25" x14ac:dyDescent="0.2">
      <c r="A28" s="101" t="s">
        <v>134</v>
      </c>
      <c r="B28" s="109" t="s">
        <v>135</v>
      </c>
      <c r="C28" s="110">
        <v>45</v>
      </c>
      <c r="D28" s="110">
        <v>0</v>
      </c>
      <c r="E28" s="110">
        <v>0</v>
      </c>
      <c r="F28" s="104">
        <f>SUM(C28+D28+E28)</f>
        <v>45</v>
      </c>
      <c r="G28" s="105"/>
      <c r="H28" s="105"/>
    </row>
    <row r="29" spans="1:8" ht="14.25" x14ac:dyDescent="0.2">
      <c r="A29" s="101" t="s">
        <v>136</v>
      </c>
      <c r="B29" s="109"/>
      <c r="C29" s="110">
        <v>0</v>
      </c>
      <c r="D29" s="110">
        <v>0</v>
      </c>
      <c r="E29" s="110">
        <v>0</v>
      </c>
      <c r="F29" s="104">
        <f>SUM(C29+D29)</f>
        <v>0</v>
      </c>
      <c r="G29" s="105"/>
      <c r="H29" s="105"/>
    </row>
    <row r="30" spans="1:8" ht="14.25" x14ac:dyDescent="0.2">
      <c r="A30" s="101" t="s">
        <v>137</v>
      </c>
      <c r="B30" s="109" t="s">
        <v>138</v>
      </c>
      <c r="C30" s="110">
        <v>1117</v>
      </c>
      <c r="D30" s="110">
        <v>0</v>
      </c>
      <c r="E30" s="110">
        <v>0</v>
      </c>
      <c r="F30" s="104">
        <f>SUM(C30+D30+E30)</f>
        <v>1117</v>
      </c>
      <c r="G30" s="105"/>
      <c r="H30" s="105"/>
    </row>
    <row r="31" spans="1:8" ht="15" thickBot="1" x14ac:dyDescent="0.25">
      <c r="A31" s="101" t="s">
        <v>139</v>
      </c>
      <c r="B31" s="109" t="s">
        <v>140</v>
      </c>
      <c r="C31" s="111">
        <v>0</v>
      </c>
      <c r="D31" s="111">
        <v>0</v>
      </c>
      <c r="E31" s="111">
        <v>0</v>
      </c>
      <c r="F31" s="104">
        <f>SUM(C31+D31+E31)</f>
        <v>0</v>
      </c>
      <c r="G31" s="105"/>
      <c r="H31" s="105"/>
    </row>
    <row r="32" spans="1:8" ht="15" thickBot="1" x14ac:dyDescent="0.25">
      <c r="A32" s="158" t="s">
        <v>141</v>
      </c>
      <c r="B32" s="158"/>
      <c r="C32" s="159">
        <f>C14+C16+C23+C24+C25+C22+C26+C27+C28+C29+C30+C31</f>
        <v>163341</v>
      </c>
      <c r="D32" s="159">
        <f>D8+D10+D11+D12+D16+D22+D25</f>
        <v>77539</v>
      </c>
      <c r="E32" s="159">
        <f>E18+E25</f>
        <v>333000</v>
      </c>
      <c r="F32" s="159">
        <f>F14+F16+F23+F24+F25+F22+F26+F27+F28+F29+F30+F31</f>
        <v>496341</v>
      </c>
      <c r="G32" s="105"/>
      <c r="H32" s="105"/>
    </row>
    <row r="33" spans="1:8" ht="14.25" x14ac:dyDescent="0.2">
      <c r="A33" s="100"/>
      <c r="B33" s="100"/>
      <c r="C33" s="112"/>
      <c r="D33" s="112"/>
      <c r="E33" s="112"/>
      <c r="F33" s="112"/>
      <c r="G33" s="112"/>
      <c r="H33" s="112"/>
    </row>
    <row r="34" spans="1:8" ht="14.25" x14ac:dyDescent="0.2">
      <c r="A34" s="100"/>
      <c r="B34" s="100"/>
      <c r="C34" s="112"/>
      <c r="D34" s="112"/>
      <c r="E34" s="112"/>
      <c r="F34" s="112"/>
      <c r="G34" s="112"/>
      <c r="H34" s="112"/>
    </row>
    <row r="35" spans="1:8" ht="14.25" x14ac:dyDescent="0.2">
      <c r="A35" s="100" t="s">
        <v>164</v>
      </c>
      <c r="B35" s="100"/>
      <c r="C35" s="112"/>
      <c r="D35" s="112"/>
      <c r="E35" s="112"/>
      <c r="F35" s="112"/>
      <c r="G35" s="112"/>
      <c r="H35" s="112"/>
    </row>
    <row r="36" spans="1:8" ht="15" thickBot="1" x14ac:dyDescent="0.25">
      <c r="A36" s="113" t="s">
        <v>142</v>
      </c>
      <c r="B36" s="114"/>
      <c r="C36" s="114"/>
      <c r="D36" s="115"/>
      <c r="E36" s="114"/>
      <c r="F36" s="116"/>
      <c r="G36" s="114"/>
      <c r="H36" s="117" t="s">
        <v>143</v>
      </c>
    </row>
    <row r="37" spans="1:8" ht="15" thickBot="1" x14ac:dyDescent="0.25">
      <c r="A37" s="118" t="s">
        <v>144</v>
      </c>
      <c r="B37" s="119" t="s">
        <v>145</v>
      </c>
      <c r="C37" s="120" t="s">
        <v>146</v>
      </c>
      <c r="D37" s="121" t="s">
        <v>147</v>
      </c>
      <c r="E37" s="122" t="s">
        <v>148</v>
      </c>
      <c r="F37" s="121" t="s">
        <v>149</v>
      </c>
      <c r="G37" s="123" t="s">
        <v>150</v>
      </c>
      <c r="H37" s="119" t="s">
        <v>151</v>
      </c>
    </row>
    <row r="38" spans="1:8" ht="14.25" x14ac:dyDescent="0.2">
      <c r="A38" s="124" t="s">
        <v>152</v>
      </c>
      <c r="B38" s="125"/>
      <c r="C38" s="126"/>
      <c r="D38" s="127"/>
      <c r="E38" s="128"/>
      <c r="F38" s="127"/>
      <c r="G38" s="129"/>
      <c r="H38" s="130">
        <f>B38+C38+D38+E38+G38</f>
        <v>0</v>
      </c>
    </row>
    <row r="39" spans="1:8" ht="14.25" x14ac:dyDescent="0.2">
      <c r="A39" s="124" t="s">
        <v>153</v>
      </c>
      <c r="B39" s="125">
        <v>260000</v>
      </c>
      <c r="C39" s="126"/>
      <c r="D39" s="128"/>
      <c r="E39" s="128"/>
      <c r="F39" s="128"/>
      <c r="G39" s="129">
        <v>60000</v>
      </c>
      <c r="H39" s="130">
        <f>B39+C39+D39+E39+F39+G39</f>
        <v>320000</v>
      </c>
    </row>
    <row r="40" spans="1:8" ht="14.25" x14ac:dyDescent="0.2">
      <c r="A40" s="124" t="s">
        <v>154</v>
      </c>
      <c r="B40" s="125">
        <v>240000</v>
      </c>
      <c r="C40" s="126"/>
      <c r="D40" s="128"/>
      <c r="E40" s="128"/>
      <c r="F40" s="128"/>
      <c r="G40" s="129"/>
      <c r="H40" s="130">
        <f>B40+C40+D40+E40+F40+G40</f>
        <v>240000</v>
      </c>
    </row>
    <row r="41" spans="1:8" ht="15" thickBot="1" x14ac:dyDescent="0.25">
      <c r="A41" s="124" t="s">
        <v>155</v>
      </c>
      <c r="B41" s="125"/>
      <c r="C41" s="126"/>
      <c r="D41" s="128"/>
      <c r="E41" s="128"/>
      <c r="F41" s="128"/>
      <c r="G41" s="129"/>
      <c r="H41" s="130">
        <f>B41+C41+D41+E41+F41+G41</f>
        <v>0</v>
      </c>
    </row>
    <row r="42" spans="1:8" ht="15" thickBot="1" x14ac:dyDescent="0.25">
      <c r="A42" s="118" t="s">
        <v>156</v>
      </c>
      <c r="B42" s="131">
        <f t="shared" ref="B42:G42" si="1">SUM(B38:B41)</f>
        <v>500000</v>
      </c>
      <c r="C42" s="131">
        <f t="shared" si="1"/>
        <v>0</v>
      </c>
      <c r="D42" s="131">
        <f t="shared" si="1"/>
        <v>0</v>
      </c>
      <c r="E42" s="131">
        <f t="shared" si="1"/>
        <v>0</v>
      </c>
      <c r="F42" s="131">
        <f t="shared" si="1"/>
        <v>0</v>
      </c>
      <c r="G42" s="131">
        <f t="shared" si="1"/>
        <v>60000</v>
      </c>
      <c r="H42" s="131">
        <f>H38+H39+H40+H41</f>
        <v>560000</v>
      </c>
    </row>
    <row r="43" spans="1:8" ht="14.25" x14ac:dyDescent="0.2">
      <c r="A43" s="114"/>
      <c r="B43" s="132"/>
      <c r="C43" s="132"/>
      <c r="D43" s="132"/>
      <c r="E43" s="132"/>
      <c r="F43" s="132"/>
      <c r="G43" s="132"/>
      <c r="H43" s="132"/>
    </row>
    <row r="44" spans="1:8" ht="14.25" x14ac:dyDescent="0.2">
      <c r="A44" s="133" t="s">
        <v>157</v>
      </c>
      <c r="B44" s="132"/>
      <c r="C44" s="132"/>
      <c r="D44" s="132"/>
      <c r="E44" s="132"/>
      <c r="F44" s="132"/>
      <c r="G44" s="132"/>
      <c r="H44" s="132"/>
    </row>
    <row r="45" spans="1:8" ht="15" thickBot="1" x14ac:dyDescent="0.25">
      <c r="A45" s="134" t="s">
        <v>2</v>
      </c>
      <c r="B45" s="132"/>
      <c r="C45" s="132"/>
      <c r="D45" s="132"/>
      <c r="E45" s="132"/>
      <c r="F45" s="135" t="s">
        <v>143</v>
      </c>
    </row>
    <row r="46" spans="1:8" ht="14.25" x14ac:dyDescent="0.2">
      <c r="A46" s="136" t="s">
        <v>144</v>
      </c>
      <c r="B46" s="137" t="s">
        <v>152</v>
      </c>
      <c r="C46" s="160" t="s">
        <v>153</v>
      </c>
      <c r="D46" s="160" t="s">
        <v>154</v>
      </c>
      <c r="E46" s="160" t="s">
        <v>155</v>
      </c>
      <c r="F46" s="138" t="s">
        <v>4</v>
      </c>
      <c r="H46" s="161"/>
    </row>
    <row r="47" spans="1:8" ht="15" thickBot="1" x14ac:dyDescent="0.25">
      <c r="A47" s="139"/>
      <c r="B47" s="140" t="s">
        <v>151</v>
      </c>
      <c r="C47" s="141" t="s">
        <v>151</v>
      </c>
      <c r="D47" s="141" t="s">
        <v>151</v>
      </c>
      <c r="E47" s="141" t="s">
        <v>151</v>
      </c>
      <c r="F47" s="142"/>
      <c r="H47" s="161"/>
    </row>
    <row r="48" spans="1:8" ht="14.25" x14ac:dyDescent="0.2">
      <c r="A48" s="143" t="s">
        <v>152</v>
      </c>
      <c r="B48" s="127">
        <v>445000</v>
      </c>
      <c r="C48" s="127"/>
      <c r="D48" s="144"/>
      <c r="E48" s="127"/>
      <c r="F48" s="129">
        <f>B48+C48+D48+E48</f>
        <v>445000</v>
      </c>
      <c r="H48" s="162"/>
    </row>
    <row r="49" spans="1:8" ht="14.25" x14ac:dyDescent="0.2">
      <c r="A49" s="143" t="s">
        <v>153</v>
      </c>
      <c r="B49" s="145"/>
      <c r="C49" s="127">
        <v>445000</v>
      </c>
      <c r="D49" s="146"/>
      <c r="E49" s="127"/>
      <c r="F49" s="129">
        <f>B49+C49+D49+E49</f>
        <v>445000</v>
      </c>
      <c r="H49" s="162"/>
    </row>
    <row r="50" spans="1:8" ht="14.25" x14ac:dyDescent="0.2">
      <c r="A50" s="143" t="s">
        <v>154</v>
      </c>
      <c r="B50" s="127"/>
      <c r="C50" s="127"/>
      <c r="D50" s="144">
        <v>148333</v>
      </c>
      <c r="E50" s="127"/>
      <c r="F50" s="129">
        <f>B50+C50+D50+E50</f>
        <v>148333</v>
      </c>
      <c r="H50" s="162"/>
    </row>
    <row r="51" spans="1:8" ht="15" thickBot="1" x14ac:dyDescent="0.25">
      <c r="A51" s="143" t="s">
        <v>155</v>
      </c>
      <c r="B51" s="145"/>
      <c r="C51" s="145"/>
      <c r="D51" s="144"/>
      <c r="E51" s="127"/>
      <c r="F51" s="129">
        <f>B51+C51+D51+E51</f>
        <v>0</v>
      </c>
      <c r="H51" s="163"/>
    </row>
    <row r="52" spans="1:8" ht="15" thickBot="1" x14ac:dyDescent="0.25">
      <c r="A52" s="147" t="s">
        <v>156</v>
      </c>
      <c r="B52" s="148">
        <f>B48+B49+B50+B51</f>
        <v>445000</v>
      </c>
      <c r="C52" s="148">
        <f t="shared" ref="C52:F52" si="2">C48+C49+C50+C51</f>
        <v>445000</v>
      </c>
      <c r="D52" s="148">
        <f t="shared" si="2"/>
        <v>148333</v>
      </c>
      <c r="E52" s="148">
        <f t="shared" si="2"/>
        <v>0</v>
      </c>
      <c r="F52" s="148">
        <f t="shared" si="2"/>
        <v>1038333</v>
      </c>
      <c r="H52" s="149"/>
    </row>
    <row r="53" spans="1:8" ht="14.25" x14ac:dyDescent="0.2">
      <c r="A53" s="150"/>
      <c r="B53" s="149"/>
      <c r="C53" s="149"/>
      <c r="D53" s="149"/>
      <c r="E53" s="149"/>
      <c r="F53" s="149"/>
      <c r="G53" s="149"/>
      <c r="H53" s="135"/>
    </row>
    <row r="54" spans="1:8" ht="14.25" x14ac:dyDescent="0.2">
      <c r="A54" s="83"/>
      <c r="B54" s="114"/>
      <c r="C54" s="114"/>
      <c r="D54" s="114"/>
      <c r="E54" s="114"/>
      <c r="F54" s="114"/>
      <c r="G54" s="114"/>
      <c r="H54" s="114"/>
    </row>
    <row r="55" spans="1:8" ht="14.25" x14ac:dyDescent="0.2">
      <c r="A55" s="83"/>
    </row>
  </sheetData>
  <mergeCells count="1">
    <mergeCell ref="G4:H4"/>
  </mergeCells>
  <pageMargins left="0.46" right="0.18" top="0.39" bottom="0.56000000000000005" header="0.4921259845" footer="0.4921259845"/>
  <pageSetup paperSize="9" scale="70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2"/>
  <sheetViews>
    <sheetView zoomScale="75" workbookViewId="0">
      <selection activeCell="A30" sqref="A30"/>
    </sheetView>
  </sheetViews>
  <sheetFormatPr defaultRowHeight="12.75" x14ac:dyDescent="0.2"/>
  <cols>
    <col min="1" max="1" width="24" style="200" customWidth="1"/>
    <col min="2" max="2" width="17.7109375" style="200" customWidth="1"/>
    <col min="3" max="4" width="16" style="200" customWidth="1"/>
    <col min="5" max="5" width="15.85546875" style="200" customWidth="1"/>
    <col min="6" max="6" width="16" style="200" customWidth="1"/>
    <col min="7" max="7" width="15.7109375" style="200" customWidth="1"/>
    <col min="8" max="8" width="15.42578125" style="200" customWidth="1"/>
    <col min="9" max="9" width="16.140625" style="200" customWidth="1"/>
    <col min="10" max="10" width="14.7109375" style="200" customWidth="1"/>
    <col min="11" max="11" width="17.7109375" style="200" customWidth="1"/>
    <col min="12" max="12" width="14.85546875" style="200" customWidth="1"/>
    <col min="13" max="13" width="16" style="200" customWidth="1"/>
    <col min="14" max="14" width="16.85546875" style="200" customWidth="1"/>
    <col min="15" max="15" width="16.140625" style="200" bestFit="1" customWidth="1"/>
    <col min="16" max="16" width="16.7109375" style="200" bestFit="1" customWidth="1"/>
    <col min="17" max="17" width="14.85546875" style="200" bestFit="1" customWidth="1"/>
    <col min="18" max="18" width="16.140625" style="200" bestFit="1" customWidth="1"/>
    <col min="19" max="19" width="14.85546875" style="200" bestFit="1" customWidth="1"/>
    <col min="20" max="20" width="15" style="200" hidden="1" customWidth="1"/>
    <col min="21" max="256" width="9.140625" style="200"/>
    <col min="257" max="257" width="24" style="200" customWidth="1"/>
    <col min="258" max="258" width="17.7109375" style="200" customWidth="1"/>
    <col min="259" max="260" width="16" style="200" customWidth="1"/>
    <col min="261" max="261" width="15.85546875" style="200" customWidth="1"/>
    <col min="262" max="262" width="16" style="200" customWidth="1"/>
    <col min="263" max="263" width="15.7109375" style="200" customWidth="1"/>
    <col min="264" max="264" width="15.42578125" style="200" customWidth="1"/>
    <col min="265" max="265" width="16.140625" style="200" customWidth="1"/>
    <col min="266" max="266" width="14.7109375" style="200" customWidth="1"/>
    <col min="267" max="267" width="17.7109375" style="200" customWidth="1"/>
    <col min="268" max="268" width="14.85546875" style="200" customWidth="1"/>
    <col min="269" max="269" width="16" style="200" customWidth="1"/>
    <col min="270" max="270" width="16.85546875" style="200" customWidth="1"/>
    <col min="271" max="271" width="16.140625" style="200" bestFit="1" customWidth="1"/>
    <col min="272" max="272" width="16.7109375" style="200" bestFit="1" customWidth="1"/>
    <col min="273" max="273" width="14.85546875" style="200" bestFit="1" customWidth="1"/>
    <col min="274" max="274" width="16.140625" style="200" bestFit="1" customWidth="1"/>
    <col min="275" max="275" width="14.85546875" style="200" bestFit="1" customWidth="1"/>
    <col min="276" max="276" width="0" style="200" hidden="1" customWidth="1"/>
    <col min="277" max="512" width="9.140625" style="200"/>
    <col min="513" max="513" width="24" style="200" customWidth="1"/>
    <col min="514" max="514" width="17.7109375" style="200" customWidth="1"/>
    <col min="515" max="516" width="16" style="200" customWidth="1"/>
    <col min="517" max="517" width="15.85546875" style="200" customWidth="1"/>
    <col min="518" max="518" width="16" style="200" customWidth="1"/>
    <col min="519" max="519" width="15.7109375" style="200" customWidth="1"/>
    <col min="520" max="520" width="15.42578125" style="200" customWidth="1"/>
    <col min="521" max="521" width="16.140625" style="200" customWidth="1"/>
    <col min="522" max="522" width="14.7109375" style="200" customWidth="1"/>
    <col min="523" max="523" width="17.7109375" style="200" customWidth="1"/>
    <col min="524" max="524" width="14.85546875" style="200" customWidth="1"/>
    <col min="525" max="525" width="16" style="200" customWidth="1"/>
    <col min="526" max="526" width="16.85546875" style="200" customWidth="1"/>
    <col min="527" max="527" width="16.140625" style="200" bestFit="1" customWidth="1"/>
    <col min="528" max="528" width="16.7109375" style="200" bestFit="1" customWidth="1"/>
    <col min="529" max="529" width="14.85546875" style="200" bestFit="1" customWidth="1"/>
    <col min="530" max="530" width="16.140625" style="200" bestFit="1" customWidth="1"/>
    <col min="531" max="531" width="14.85546875" style="200" bestFit="1" customWidth="1"/>
    <col min="532" max="532" width="0" style="200" hidden="1" customWidth="1"/>
    <col min="533" max="768" width="9.140625" style="200"/>
    <col min="769" max="769" width="24" style="200" customWidth="1"/>
    <col min="770" max="770" width="17.7109375" style="200" customWidth="1"/>
    <col min="771" max="772" width="16" style="200" customWidth="1"/>
    <col min="773" max="773" width="15.85546875" style="200" customWidth="1"/>
    <col min="774" max="774" width="16" style="200" customWidth="1"/>
    <col min="775" max="775" width="15.7109375" style="200" customWidth="1"/>
    <col min="776" max="776" width="15.42578125" style="200" customWidth="1"/>
    <col min="777" max="777" width="16.140625" style="200" customWidth="1"/>
    <col min="778" max="778" width="14.7109375" style="200" customWidth="1"/>
    <col min="779" max="779" width="17.7109375" style="200" customWidth="1"/>
    <col min="780" max="780" width="14.85546875" style="200" customWidth="1"/>
    <col min="781" max="781" width="16" style="200" customWidth="1"/>
    <col min="782" max="782" width="16.85546875" style="200" customWidth="1"/>
    <col min="783" max="783" width="16.140625" style="200" bestFit="1" customWidth="1"/>
    <col min="784" max="784" width="16.7109375" style="200" bestFit="1" customWidth="1"/>
    <col min="785" max="785" width="14.85546875" style="200" bestFit="1" customWidth="1"/>
    <col min="786" max="786" width="16.140625" style="200" bestFit="1" customWidth="1"/>
    <col min="787" max="787" width="14.85546875" style="200" bestFit="1" customWidth="1"/>
    <col min="788" max="788" width="0" style="200" hidden="1" customWidth="1"/>
    <col min="789" max="1024" width="9.140625" style="200"/>
    <col min="1025" max="1025" width="24" style="200" customWidth="1"/>
    <col min="1026" max="1026" width="17.7109375" style="200" customWidth="1"/>
    <col min="1027" max="1028" width="16" style="200" customWidth="1"/>
    <col min="1029" max="1029" width="15.85546875" style="200" customWidth="1"/>
    <col min="1030" max="1030" width="16" style="200" customWidth="1"/>
    <col min="1031" max="1031" width="15.7109375" style="200" customWidth="1"/>
    <col min="1032" max="1032" width="15.42578125" style="200" customWidth="1"/>
    <col min="1033" max="1033" width="16.140625" style="200" customWidth="1"/>
    <col min="1034" max="1034" width="14.7109375" style="200" customWidth="1"/>
    <col min="1035" max="1035" width="17.7109375" style="200" customWidth="1"/>
    <col min="1036" max="1036" width="14.85546875" style="200" customWidth="1"/>
    <col min="1037" max="1037" width="16" style="200" customWidth="1"/>
    <col min="1038" max="1038" width="16.85546875" style="200" customWidth="1"/>
    <col min="1039" max="1039" width="16.140625" style="200" bestFit="1" customWidth="1"/>
    <col min="1040" max="1040" width="16.7109375" style="200" bestFit="1" customWidth="1"/>
    <col min="1041" max="1041" width="14.85546875" style="200" bestFit="1" customWidth="1"/>
    <col min="1042" max="1042" width="16.140625" style="200" bestFit="1" customWidth="1"/>
    <col min="1043" max="1043" width="14.85546875" style="200" bestFit="1" customWidth="1"/>
    <col min="1044" max="1044" width="0" style="200" hidden="1" customWidth="1"/>
    <col min="1045" max="1280" width="9.140625" style="200"/>
    <col min="1281" max="1281" width="24" style="200" customWidth="1"/>
    <col min="1282" max="1282" width="17.7109375" style="200" customWidth="1"/>
    <col min="1283" max="1284" width="16" style="200" customWidth="1"/>
    <col min="1285" max="1285" width="15.85546875" style="200" customWidth="1"/>
    <col min="1286" max="1286" width="16" style="200" customWidth="1"/>
    <col min="1287" max="1287" width="15.7109375" style="200" customWidth="1"/>
    <col min="1288" max="1288" width="15.42578125" style="200" customWidth="1"/>
    <col min="1289" max="1289" width="16.140625" style="200" customWidth="1"/>
    <col min="1290" max="1290" width="14.7109375" style="200" customWidth="1"/>
    <col min="1291" max="1291" width="17.7109375" style="200" customWidth="1"/>
    <col min="1292" max="1292" width="14.85546875" style="200" customWidth="1"/>
    <col min="1293" max="1293" width="16" style="200" customWidth="1"/>
    <col min="1294" max="1294" width="16.85546875" style="200" customWidth="1"/>
    <col min="1295" max="1295" width="16.140625" style="200" bestFit="1" customWidth="1"/>
    <col min="1296" max="1296" width="16.7109375" style="200" bestFit="1" customWidth="1"/>
    <col min="1297" max="1297" width="14.85546875" style="200" bestFit="1" customWidth="1"/>
    <col min="1298" max="1298" width="16.140625" style="200" bestFit="1" customWidth="1"/>
    <col min="1299" max="1299" width="14.85546875" style="200" bestFit="1" customWidth="1"/>
    <col min="1300" max="1300" width="0" style="200" hidden="1" customWidth="1"/>
    <col min="1301" max="1536" width="9.140625" style="200"/>
    <col min="1537" max="1537" width="24" style="200" customWidth="1"/>
    <col min="1538" max="1538" width="17.7109375" style="200" customWidth="1"/>
    <col min="1539" max="1540" width="16" style="200" customWidth="1"/>
    <col min="1541" max="1541" width="15.85546875" style="200" customWidth="1"/>
    <col min="1542" max="1542" width="16" style="200" customWidth="1"/>
    <col min="1543" max="1543" width="15.7109375" style="200" customWidth="1"/>
    <col min="1544" max="1544" width="15.42578125" style="200" customWidth="1"/>
    <col min="1545" max="1545" width="16.140625" style="200" customWidth="1"/>
    <col min="1546" max="1546" width="14.7109375" style="200" customWidth="1"/>
    <col min="1547" max="1547" width="17.7109375" style="200" customWidth="1"/>
    <col min="1548" max="1548" width="14.85546875" style="200" customWidth="1"/>
    <col min="1549" max="1549" width="16" style="200" customWidth="1"/>
    <col min="1550" max="1550" width="16.85546875" style="200" customWidth="1"/>
    <col min="1551" max="1551" width="16.140625" style="200" bestFit="1" customWidth="1"/>
    <col min="1552" max="1552" width="16.7109375" style="200" bestFit="1" customWidth="1"/>
    <col min="1553" max="1553" width="14.85546875" style="200" bestFit="1" customWidth="1"/>
    <col min="1554" max="1554" width="16.140625" style="200" bestFit="1" customWidth="1"/>
    <col min="1555" max="1555" width="14.85546875" style="200" bestFit="1" customWidth="1"/>
    <col min="1556" max="1556" width="0" style="200" hidden="1" customWidth="1"/>
    <col min="1557" max="1792" width="9.140625" style="200"/>
    <col min="1793" max="1793" width="24" style="200" customWidth="1"/>
    <col min="1794" max="1794" width="17.7109375" style="200" customWidth="1"/>
    <col min="1795" max="1796" width="16" style="200" customWidth="1"/>
    <col min="1797" max="1797" width="15.85546875" style="200" customWidth="1"/>
    <col min="1798" max="1798" width="16" style="200" customWidth="1"/>
    <col min="1799" max="1799" width="15.7109375" style="200" customWidth="1"/>
    <col min="1800" max="1800" width="15.42578125" style="200" customWidth="1"/>
    <col min="1801" max="1801" width="16.140625" style="200" customWidth="1"/>
    <col min="1802" max="1802" width="14.7109375" style="200" customWidth="1"/>
    <col min="1803" max="1803" width="17.7109375" style="200" customWidth="1"/>
    <col min="1804" max="1804" width="14.85546875" style="200" customWidth="1"/>
    <col min="1805" max="1805" width="16" style="200" customWidth="1"/>
    <col min="1806" max="1806" width="16.85546875" style="200" customWidth="1"/>
    <col min="1807" max="1807" width="16.140625" style="200" bestFit="1" customWidth="1"/>
    <col min="1808" max="1808" width="16.7109375" style="200" bestFit="1" customWidth="1"/>
    <col min="1809" max="1809" width="14.85546875" style="200" bestFit="1" customWidth="1"/>
    <col min="1810" max="1810" width="16.140625" style="200" bestFit="1" customWidth="1"/>
    <col min="1811" max="1811" width="14.85546875" style="200" bestFit="1" customWidth="1"/>
    <col min="1812" max="1812" width="0" style="200" hidden="1" customWidth="1"/>
    <col min="1813" max="2048" width="9.140625" style="200"/>
    <col min="2049" max="2049" width="24" style="200" customWidth="1"/>
    <col min="2050" max="2050" width="17.7109375" style="200" customWidth="1"/>
    <col min="2051" max="2052" width="16" style="200" customWidth="1"/>
    <col min="2053" max="2053" width="15.85546875" style="200" customWidth="1"/>
    <col min="2054" max="2054" width="16" style="200" customWidth="1"/>
    <col min="2055" max="2055" width="15.7109375" style="200" customWidth="1"/>
    <col min="2056" max="2056" width="15.42578125" style="200" customWidth="1"/>
    <col min="2057" max="2057" width="16.140625" style="200" customWidth="1"/>
    <col min="2058" max="2058" width="14.7109375" style="200" customWidth="1"/>
    <col min="2059" max="2059" width="17.7109375" style="200" customWidth="1"/>
    <col min="2060" max="2060" width="14.85546875" style="200" customWidth="1"/>
    <col min="2061" max="2061" width="16" style="200" customWidth="1"/>
    <col min="2062" max="2062" width="16.85546875" style="200" customWidth="1"/>
    <col min="2063" max="2063" width="16.140625" style="200" bestFit="1" customWidth="1"/>
    <col min="2064" max="2064" width="16.7109375" style="200" bestFit="1" customWidth="1"/>
    <col min="2065" max="2065" width="14.85546875" style="200" bestFit="1" customWidth="1"/>
    <col min="2066" max="2066" width="16.140625" style="200" bestFit="1" customWidth="1"/>
    <col min="2067" max="2067" width="14.85546875" style="200" bestFit="1" customWidth="1"/>
    <col min="2068" max="2068" width="0" style="200" hidden="1" customWidth="1"/>
    <col min="2069" max="2304" width="9.140625" style="200"/>
    <col min="2305" max="2305" width="24" style="200" customWidth="1"/>
    <col min="2306" max="2306" width="17.7109375" style="200" customWidth="1"/>
    <col min="2307" max="2308" width="16" style="200" customWidth="1"/>
    <col min="2309" max="2309" width="15.85546875" style="200" customWidth="1"/>
    <col min="2310" max="2310" width="16" style="200" customWidth="1"/>
    <col min="2311" max="2311" width="15.7109375" style="200" customWidth="1"/>
    <col min="2312" max="2312" width="15.42578125" style="200" customWidth="1"/>
    <col min="2313" max="2313" width="16.140625" style="200" customWidth="1"/>
    <col min="2314" max="2314" width="14.7109375" style="200" customWidth="1"/>
    <col min="2315" max="2315" width="17.7109375" style="200" customWidth="1"/>
    <col min="2316" max="2316" width="14.85546875" style="200" customWidth="1"/>
    <col min="2317" max="2317" width="16" style="200" customWidth="1"/>
    <col min="2318" max="2318" width="16.85546875" style="200" customWidth="1"/>
    <col min="2319" max="2319" width="16.140625" style="200" bestFit="1" customWidth="1"/>
    <col min="2320" max="2320" width="16.7109375" style="200" bestFit="1" customWidth="1"/>
    <col min="2321" max="2321" width="14.85546875" style="200" bestFit="1" customWidth="1"/>
    <col min="2322" max="2322" width="16.140625" style="200" bestFit="1" customWidth="1"/>
    <col min="2323" max="2323" width="14.85546875" style="200" bestFit="1" customWidth="1"/>
    <col min="2324" max="2324" width="0" style="200" hidden="1" customWidth="1"/>
    <col min="2325" max="2560" width="9.140625" style="200"/>
    <col min="2561" max="2561" width="24" style="200" customWidth="1"/>
    <col min="2562" max="2562" width="17.7109375" style="200" customWidth="1"/>
    <col min="2563" max="2564" width="16" style="200" customWidth="1"/>
    <col min="2565" max="2565" width="15.85546875" style="200" customWidth="1"/>
    <col min="2566" max="2566" width="16" style="200" customWidth="1"/>
    <col min="2567" max="2567" width="15.7109375" style="200" customWidth="1"/>
    <col min="2568" max="2568" width="15.42578125" style="200" customWidth="1"/>
    <col min="2569" max="2569" width="16.140625" style="200" customWidth="1"/>
    <col min="2570" max="2570" width="14.7109375" style="200" customWidth="1"/>
    <col min="2571" max="2571" width="17.7109375" style="200" customWidth="1"/>
    <col min="2572" max="2572" width="14.85546875" style="200" customWidth="1"/>
    <col min="2573" max="2573" width="16" style="200" customWidth="1"/>
    <col min="2574" max="2574" width="16.85546875" style="200" customWidth="1"/>
    <col min="2575" max="2575" width="16.140625" style="200" bestFit="1" customWidth="1"/>
    <col min="2576" max="2576" width="16.7109375" style="200" bestFit="1" customWidth="1"/>
    <col min="2577" max="2577" width="14.85546875" style="200" bestFit="1" customWidth="1"/>
    <col min="2578" max="2578" width="16.140625" style="200" bestFit="1" customWidth="1"/>
    <col min="2579" max="2579" width="14.85546875" style="200" bestFit="1" customWidth="1"/>
    <col min="2580" max="2580" width="0" style="200" hidden="1" customWidth="1"/>
    <col min="2581" max="2816" width="9.140625" style="200"/>
    <col min="2817" max="2817" width="24" style="200" customWidth="1"/>
    <col min="2818" max="2818" width="17.7109375" style="200" customWidth="1"/>
    <col min="2819" max="2820" width="16" style="200" customWidth="1"/>
    <col min="2821" max="2821" width="15.85546875" style="200" customWidth="1"/>
    <col min="2822" max="2822" width="16" style="200" customWidth="1"/>
    <col min="2823" max="2823" width="15.7109375" style="200" customWidth="1"/>
    <col min="2824" max="2824" width="15.42578125" style="200" customWidth="1"/>
    <col min="2825" max="2825" width="16.140625" style="200" customWidth="1"/>
    <col min="2826" max="2826" width="14.7109375" style="200" customWidth="1"/>
    <col min="2827" max="2827" width="17.7109375" style="200" customWidth="1"/>
    <col min="2828" max="2828" width="14.85546875" style="200" customWidth="1"/>
    <col min="2829" max="2829" width="16" style="200" customWidth="1"/>
    <col min="2830" max="2830" width="16.85546875" style="200" customWidth="1"/>
    <col min="2831" max="2831" width="16.140625" style="200" bestFit="1" customWidth="1"/>
    <col min="2832" max="2832" width="16.7109375" style="200" bestFit="1" customWidth="1"/>
    <col min="2833" max="2833" width="14.85546875" style="200" bestFit="1" customWidth="1"/>
    <col min="2834" max="2834" width="16.140625" style="200" bestFit="1" customWidth="1"/>
    <col min="2835" max="2835" width="14.85546875" style="200" bestFit="1" customWidth="1"/>
    <col min="2836" max="2836" width="0" style="200" hidden="1" customWidth="1"/>
    <col min="2837" max="3072" width="9.140625" style="200"/>
    <col min="3073" max="3073" width="24" style="200" customWidth="1"/>
    <col min="3074" max="3074" width="17.7109375" style="200" customWidth="1"/>
    <col min="3075" max="3076" width="16" style="200" customWidth="1"/>
    <col min="3077" max="3077" width="15.85546875" style="200" customWidth="1"/>
    <col min="3078" max="3078" width="16" style="200" customWidth="1"/>
    <col min="3079" max="3079" width="15.7109375" style="200" customWidth="1"/>
    <col min="3080" max="3080" width="15.42578125" style="200" customWidth="1"/>
    <col min="3081" max="3081" width="16.140625" style="200" customWidth="1"/>
    <col min="3082" max="3082" width="14.7109375" style="200" customWidth="1"/>
    <col min="3083" max="3083" width="17.7109375" style="200" customWidth="1"/>
    <col min="3084" max="3084" width="14.85546875" style="200" customWidth="1"/>
    <col min="3085" max="3085" width="16" style="200" customWidth="1"/>
    <col min="3086" max="3086" width="16.85546875" style="200" customWidth="1"/>
    <col min="3087" max="3087" width="16.140625" style="200" bestFit="1" customWidth="1"/>
    <col min="3088" max="3088" width="16.7109375" style="200" bestFit="1" customWidth="1"/>
    <col min="3089" max="3089" width="14.85546875" style="200" bestFit="1" customWidth="1"/>
    <col min="3090" max="3090" width="16.140625" style="200" bestFit="1" customWidth="1"/>
    <col min="3091" max="3091" width="14.85546875" style="200" bestFit="1" customWidth="1"/>
    <col min="3092" max="3092" width="0" style="200" hidden="1" customWidth="1"/>
    <col min="3093" max="3328" width="9.140625" style="200"/>
    <col min="3329" max="3329" width="24" style="200" customWidth="1"/>
    <col min="3330" max="3330" width="17.7109375" style="200" customWidth="1"/>
    <col min="3331" max="3332" width="16" style="200" customWidth="1"/>
    <col min="3333" max="3333" width="15.85546875" style="200" customWidth="1"/>
    <col min="3334" max="3334" width="16" style="200" customWidth="1"/>
    <col min="3335" max="3335" width="15.7109375" style="200" customWidth="1"/>
    <col min="3336" max="3336" width="15.42578125" style="200" customWidth="1"/>
    <col min="3337" max="3337" width="16.140625" style="200" customWidth="1"/>
    <col min="3338" max="3338" width="14.7109375" style="200" customWidth="1"/>
    <col min="3339" max="3339" width="17.7109375" style="200" customWidth="1"/>
    <col min="3340" max="3340" width="14.85546875" style="200" customWidth="1"/>
    <col min="3341" max="3341" width="16" style="200" customWidth="1"/>
    <col min="3342" max="3342" width="16.85546875" style="200" customWidth="1"/>
    <col min="3343" max="3343" width="16.140625" style="200" bestFit="1" customWidth="1"/>
    <col min="3344" max="3344" width="16.7109375" style="200" bestFit="1" customWidth="1"/>
    <col min="3345" max="3345" width="14.85546875" style="200" bestFit="1" customWidth="1"/>
    <col min="3346" max="3346" width="16.140625" style="200" bestFit="1" customWidth="1"/>
    <col min="3347" max="3347" width="14.85546875" style="200" bestFit="1" customWidth="1"/>
    <col min="3348" max="3348" width="0" style="200" hidden="1" customWidth="1"/>
    <col min="3349" max="3584" width="9.140625" style="200"/>
    <col min="3585" max="3585" width="24" style="200" customWidth="1"/>
    <col min="3586" max="3586" width="17.7109375" style="200" customWidth="1"/>
    <col min="3587" max="3588" width="16" style="200" customWidth="1"/>
    <col min="3589" max="3589" width="15.85546875" style="200" customWidth="1"/>
    <col min="3590" max="3590" width="16" style="200" customWidth="1"/>
    <col min="3591" max="3591" width="15.7109375" style="200" customWidth="1"/>
    <col min="3592" max="3592" width="15.42578125" style="200" customWidth="1"/>
    <col min="3593" max="3593" width="16.140625" style="200" customWidth="1"/>
    <col min="3594" max="3594" width="14.7109375" style="200" customWidth="1"/>
    <col min="3595" max="3595" width="17.7109375" style="200" customWidth="1"/>
    <col min="3596" max="3596" width="14.85546875" style="200" customWidth="1"/>
    <col min="3597" max="3597" width="16" style="200" customWidth="1"/>
    <col min="3598" max="3598" width="16.85546875" style="200" customWidth="1"/>
    <col min="3599" max="3599" width="16.140625" style="200" bestFit="1" customWidth="1"/>
    <col min="3600" max="3600" width="16.7109375" style="200" bestFit="1" customWidth="1"/>
    <col min="3601" max="3601" width="14.85546875" style="200" bestFit="1" customWidth="1"/>
    <col min="3602" max="3602" width="16.140625" style="200" bestFit="1" customWidth="1"/>
    <col min="3603" max="3603" width="14.85546875" style="200" bestFit="1" customWidth="1"/>
    <col min="3604" max="3604" width="0" style="200" hidden="1" customWidth="1"/>
    <col min="3605" max="3840" width="9.140625" style="200"/>
    <col min="3841" max="3841" width="24" style="200" customWidth="1"/>
    <col min="3842" max="3842" width="17.7109375" style="200" customWidth="1"/>
    <col min="3843" max="3844" width="16" style="200" customWidth="1"/>
    <col min="3845" max="3845" width="15.85546875" style="200" customWidth="1"/>
    <col min="3846" max="3846" width="16" style="200" customWidth="1"/>
    <col min="3847" max="3847" width="15.7109375" style="200" customWidth="1"/>
    <col min="3848" max="3848" width="15.42578125" style="200" customWidth="1"/>
    <col min="3849" max="3849" width="16.140625" style="200" customWidth="1"/>
    <col min="3850" max="3850" width="14.7109375" style="200" customWidth="1"/>
    <col min="3851" max="3851" width="17.7109375" style="200" customWidth="1"/>
    <col min="3852" max="3852" width="14.85546875" style="200" customWidth="1"/>
    <col min="3853" max="3853" width="16" style="200" customWidth="1"/>
    <col min="3854" max="3854" width="16.85546875" style="200" customWidth="1"/>
    <col min="3855" max="3855" width="16.140625" style="200" bestFit="1" customWidth="1"/>
    <col min="3856" max="3856" width="16.7109375" style="200" bestFit="1" customWidth="1"/>
    <col min="3857" max="3857" width="14.85546875" style="200" bestFit="1" customWidth="1"/>
    <col min="3858" max="3858" width="16.140625" style="200" bestFit="1" customWidth="1"/>
    <col min="3859" max="3859" width="14.85546875" style="200" bestFit="1" customWidth="1"/>
    <col min="3860" max="3860" width="0" style="200" hidden="1" customWidth="1"/>
    <col min="3861" max="4096" width="9.140625" style="200"/>
    <col min="4097" max="4097" width="24" style="200" customWidth="1"/>
    <col min="4098" max="4098" width="17.7109375" style="200" customWidth="1"/>
    <col min="4099" max="4100" width="16" style="200" customWidth="1"/>
    <col min="4101" max="4101" width="15.85546875" style="200" customWidth="1"/>
    <col min="4102" max="4102" width="16" style="200" customWidth="1"/>
    <col min="4103" max="4103" width="15.7109375" style="200" customWidth="1"/>
    <col min="4104" max="4104" width="15.42578125" style="200" customWidth="1"/>
    <col min="4105" max="4105" width="16.140625" style="200" customWidth="1"/>
    <col min="4106" max="4106" width="14.7109375" style="200" customWidth="1"/>
    <col min="4107" max="4107" width="17.7109375" style="200" customWidth="1"/>
    <col min="4108" max="4108" width="14.85546875" style="200" customWidth="1"/>
    <col min="4109" max="4109" width="16" style="200" customWidth="1"/>
    <col min="4110" max="4110" width="16.85546875" style="200" customWidth="1"/>
    <col min="4111" max="4111" width="16.140625" style="200" bestFit="1" customWidth="1"/>
    <col min="4112" max="4112" width="16.7109375" style="200" bestFit="1" customWidth="1"/>
    <col min="4113" max="4113" width="14.85546875" style="200" bestFit="1" customWidth="1"/>
    <col min="4114" max="4114" width="16.140625" style="200" bestFit="1" customWidth="1"/>
    <col min="4115" max="4115" width="14.85546875" style="200" bestFit="1" customWidth="1"/>
    <col min="4116" max="4116" width="0" style="200" hidden="1" customWidth="1"/>
    <col min="4117" max="4352" width="9.140625" style="200"/>
    <col min="4353" max="4353" width="24" style="200" customWidth="1"/>
    <col min="4354" max="4354" width="17.7109375" style="200" customWidth="1"/>
    <col min="4355" max="4356" width="16" style="200" customWidth="1"/>
    <col min="4357" max="4357" width="15.85546875" style="200" customWidth="1"/>
    <col min="4358" max="4358" width="16" style="200" customWidth="1"/>
    <col min="4359" max="4359" width="15.7109375" style="200" customWidth="1"/>
    <col min="4360" max="4360" width="15.42578125" style="200" customWidth="1"/>
    <col min="4361" max="4361" width="16.140625" style="200" customWidth="1"/>
    <col min="4362" max="4362" width="14.7109375" style="200" customWidth="1"/>
    <col min="4363" max="4363" width="17.7109375" style="200" customWidth="1"/>
    <col min="4364" max="4364" width="14.85546875" style="200" customWidth="1"/>
    <col min="4365" max="4365" width="16" style="200" customWidth="1"/>
    <col min="4366" max="4366" width="16.85546875" style="200" customWidth="1"/>
    <col min="4367" max="4367" width="16.140625" style="200" bestFit="1" customWidth="1"/>
    <col min="4368" max="4368" width="16.7109375" style="200" bestFit="1" customWidth="1"/>
    <col min="4369" max="4369" width="14.85546875" style="200" bestFit="1" customWidth="1"/>
    <col min="4370" max="4370" width="16.140625" style="200" bestFit="1" customWidth="1"/>
    <col min="4371" max="4371" width="14.85546875" style="200" bestFit="1" customWidth="1"/>
    <col min="4372" max="4372" width="0" style="200" hidden="1" customWidth="1"/>
    <col min="4373" max="4608" width="9.140625" style="200"/>
    <col min="4609" max="4609" width="24" style="200" customWidth="1"/>
    <col min="4610" max="4610" width="17.7109375" style="200" customWidth="1"/>
    <col min="4611" max="4612" width="16" style="200" customWidth="1"/>
    <col min="4613" max="4613" width="15.85546875" style="200" customWidth="1"/>
    <col min="4614" max="4614" width="16" style="200" customWidth="1"/>
    <col min="4615" max="4615" width="15.7109375" style="200" customWidth="1"/>
    <col min="4616" max="4616" width="15.42578125" style="200" customWidth="1"/>
    <col min="4617" max="4617" width="16.140625" style="200" customWidth="1"/>
    <col min="4618" max="4618" width="14.7109375" style="200" customWidth="1"/>
    <col min="4619" max="4619" width="17.7109375" style="200" customWidth="1"/>
    <col min="4620" max="4620" width="14.85546875" style="200" customWidth="1"/>
    <col min="4621" max="4621" width="16" style="200" customWidth="1"/>
    <col min="4622" max="4622" width="16.85546875" style="200" customWidth="1"/>
    <col min="4623" max="4623" width="16.140625" style="200" bestFit="1" customWidth="1"/>
    <col min="4624" max="4624" width="16.7109375" style="200" bestFit="1" customWidth="1"/>
    <col min="4625" max="4625" width="14.85546875" style="200" bestFit="1" customWidth="1"/>
    <col min="4626" max="4626" width="16.140625" style="200" bestFit="1" customWidth="1"/>
    <col min="4627" max="4627" width="14.85546875" style="200" bestFit="1" customWidth="1"/>
    <col min="4628" max="4628" width="0" style="200" hidden="1" customWidth="1"/>
    <col min="4629" max="4864" width="9.140625" style="200"/>
    <col min="4865" max="4865" width="24" style="200" customWidth="1"/>
    <col min="4866" max="4866" width="17.7109375" style="200" customWidth="1"/>
    <col min="4867" max="4868" width="16" style="200" customWidth="1"/>
    <col min="4869" max="4869" width="15.85546875" style="200" customWidth="1"/>
    <col min="4870" max="4870" width="16" style="200" customWidth="1"/>
    <col min="4871" max="4871" width="15.7109375" style="200" customWidth="1"/>
    <col min="4872" max="4872" width="15.42578125" style="200" customWidth="1"/>
    <col min="4873" max="4873" width="16.140625" style="200" customWidth="1"/>
    <col min="4874" max="4874" width="14.7109375" style="200" customWidth="1"/>
    <col min="4875" max="4875" width="17.7109375" style="200" customWidth="1"/>
    <col min="4876" max="4876" width="14.85546875" style="200" customWidth="1"/>
    <col min="4877" max="4877" width="16" style="200" customWidth="1"/>
    <col min="4878" max="4878" width="16.85546875" style="200" customWidth="1"/>
    <col min="4879" max="4879" width="16.140625" style="200" bestFit="1" customWidth="1"/>
    <col min="4880" max="4880" width="16.7109375" style="200" bestFit="1" customWidth="1"/>
    <col min="4881" max="4881" width="14.85546875" style="200" bestFit="1" customWidth="1"/>
    <col min="4882" max="4882" width="16.140625" style="200" bestFit="1" customWidth="1"/>
    <col min="4883" max="4883" width="14.85546875" style="200" bestFit="1" customWidth="1"/>
    <col min="4884" max="4884" width="0" style="200" hidden="1" customWidth="1"/>
    <col min="4885" max="5120" width="9.140625" style="200"/>
    <col min="5121" max="5121" width="24" style="200" customWidth="1"/>
    <col min="5122" max="5122" width="17.7109375" style="200" customWidth="1"/>
    <col min="5123" max="5124" width="16" style="200" customWidth="1"/>
    <col min="5125" max="5125" width="15.85546875" style="200" customWidth="1"/>
    <col min="5126" max="5126" width="16" style="200" customWidth="1"/>
    <col min="5127" max="5127" width="15.7109375" style="200" customWidth="1"/>
    <col min="5128" max="5128" width="15.42578125" style="200" customWidth="1"/>
    <col min="5129" max="5129" width="16.140625" style="200" customWidth="1"/>
    <col min="5130" max="5130" width="14.7109375" style="200" customWidth="1"/>
    <col min="5131" max="5131" width="17.7109375" style="200" customWidth="1"/>
    <col min="5132" max="5132" width="14.85546875" style="200" customWidth="1"/>
    <col min="5133" max="5133" width="16" style="200" customWidth="1"/>
    <col min="5134" max="5134" width="16.85546875" style="200" customWidth="1"/>
    <col min="5135" max="5135" width="16.140625" style="200" bestFit="1" customWidth="1"/>
    <col min="5136" max="5136" width="16.7109375" style="200" bestFit="1" customWidth="1"/>
    <col min="5137" max="5137" width="14.85546875" style="200" bestFit="1" customWidth="1"/>
    <col min="5138" max="5138" width="16.140625" style="200" bestFit="1" customWidth="1"/>
    <col min="5139" max="5139" width="14.85546875" style="200" bestFit="1" customWidth="1"/>
    <col min="5140" max="5140" width="0" style="200" hidden="1" customWidth="1"/>
    <col min="5141" max="5376" width="9.140625" style="200"/>
    <col min="5377" max="5377" width="24" style="200" customWidth="1"/>
    <col min="5378" max="5378" width="17.7109375" style="200" customWidth="1"/>
    <col min="5379" max="5380" width="16" style="200" customWidth="1"/>
    <col min="5381" max="5381" width="15.85546875" style="200" customWidth="1"/>
    <col min="5382" max="5382" width="16" style="200" customWidth="1"/>
    <col min="5383" max="5383" width="15.7109375" style="200" customWidth="1"/>
    <col min="5384" max="5384" width="15.42578125" style="200" customWidth="1"/>
    <col min="5385" max="5385" width="16.140625" style="200" customWidth="1"/>
    <col min="5386" max="5386" width="14.7109375" style="200" customWidth="1"/>
    <col min="5387" max="5387" width="17.7109375" style="200" customWidth="1"/>
    <col min="5388" max="5388" width="14.85546875" style="200" customWidth="1"/>
    <col min="5389" max="5389" width="16" style="200" customWidth="1"/>
    <col min="5390" max="5390" width="16.85546875" style="200" customWidth="1"/>
    <col min="5391" max="5391" width="16.140625" style="200" bestFit="1" customWidth="1"/>
    <col min="5392" max="5392" width="16.7109375" style="200" bestFit="1" customWidth="1"/>
    <col min="5393" max="5393" width="14.85546875" style="200" bestFit="1" customWidth="1"/>
    <col min="5394" max="5394" width="16.140625" style="200" bestFit="1" customWidth="1"/>
    <col min="5395" max="5395" width="14.85546875" style="200" bestFit="1" customWidth="1"/>
    <col min="5396" max="5396" width="0" style="200" hidden="1" customWidth="1"/>
    <col min="5397" max="5632" width="9.140625" style="200"/>
    <col min="5633" max="5633" width="24" style="200" customWidth="1"/>
    <col min="5634" max="5634" width="17.7109375" style="200" customWidth="1"/>
    <col min="5635" max="5636" width="16" style="200" customWidth="1"/>
    <col min="5637" max="5637" width="15.85546875" style="200" customWidth="1"/>
    <col min="5638" max="5638" width="16" style="200" customWidth="1"/>
    <col min="5639" max="5639" width="15.7109375" style="200" customWidth="1"/>
    <col min="5640" max="5640" width="15.42578125" style="200" customWidth="1"/>
    <col min="5641" max="5641" width="16.140625" style="200" customWidth="1"/>
    <col min="5642" max="5642" width="14.7109375" style="200" customWidth="1"/>
    <col min="5643" max="5643" width="17.7109375" style="200" customWidth="1"/>
    <col min="5644" max="5644" width="14.85546875" style="200" customWidth="1"/>
    <col min="5645" max="5645" width="16" style="200" customWidth="1"/>
    <col min="5646" max="5646" width="16.85546875" style="200" customWidth="1"/>
    <col min="5647" max="5647" width="16.140625" style="200" bestFit="1" customWidth="1"/>
    <col min="5648" max="5648" width="16.7109375" style="200" bestFit="1" customWidth="1"/>
    <col min="5649" max="5649" width="14.85546875" style="200" bestFit="1" customWidth="1"/>
    <col min="5650" max="5650" width="16.140625" style="200" bestFit="1" customWidth="1"/>
    <col min="5651" max="5651" width="14.85546875" style="200" bestFit="1" customWidth="1"/>
    <col min="5652" max="5652" width="0" style="200" hidden="1" customWidth="1"/>
    <col min="5653" max="5888" width="9.140625" style="200"/>
    <col min="5889" max="5889" width="24" style="200" customWidth="1"/>
    <col min="5890" max="5890" width="17.7109375" style="200" customWidth="1"/>
    <col min="5891" max="5892" width="16" style="200" customWidth="1"/>
    <col min="5893" max="5893" width="15.85546875" style="200" customWidth="1"/>
    <col min="5894" max="5894" width="16" style="200" customWidth="1"/>
    <col min="5895" max="5895" width="15.7109375" style="200" customWidth="1"/>
    <col min="5896" max="5896" width="15.42578125" style="200" customWidth="1"/>
    <col min="5897" max="5897" width="16.140625" style="200" customWidth="1"/>
    <col min="5898" max="5898" width="14.7109375" style="200" customWidth="1"/>
    <col min="5899" max="5899" width="17.7109375" style="200" customWidth="1"/>
    <col min="5900" max="5900" width="14.85546875" style="200" customWidth="1"/>
    <col min="5901" max="5901" width="16" style="200" customWidth="1"/>
    <col min="5902" max="5902" width="16.85546875" style="200" customWidth="1"/>
    <col min="5903" max="5903" width="16.140625" style="200" bestFit="1" customWidth="1"/>
    <col min="5904" max="5904" width="16.7109375" style="200" bestFit="1" customWidth="1"/>
    <col min="5905" max="5905" width="14.85546875" style="200" bestFit="1" customWidth="1"/>
    <col min="5906" max="5906" width="16.140625" style="200" bestFit="1" customWidth="1"/>
    <col min="5907" max="5907" width="14.85546875" style="200" bestFit="1" customWidth="1"/>
    <col min="5908" max="5908" width="0" style="200" hidden="1" customWidth="1"/>
    <col min="5909" max="6144" width="9.140625" style="200"/>
    <col min="6145" max="6145" width="24" style="200" customWidth="1"/>
    <col min="6146" max="6146" width="17.7109375" style="200" customWidth="1"/>
    <col min="6147" max="6148" width="16" style="200" customWidth="1"/>
    <col min="6149" max="6149" width="15.85546875" style="200" customWidth="1"/>
    <col min="6150" max="6150" width="16" style="200" customWidth="1"/>
    <col min="6151" max="6151" width="15.7109375" style="200" customWidth="1"/>
    <col min="6152" max="6152" width="15.42578125" style="200" customWidth="1"/>
    <col min="6153" max="6153" width="16.140625" style="200" customWidth="1"/>
    <col min="6154" max="6154" width="14.7109375" style="200" customWidth="1"/>
    <col min="6155" max="6155" width="17.7109375" style="200" customWidth="1"/>
    <col min="6156" max="6156" width="14.85546875" style="200" customWidth="1"/>
    <col min="6157" max="6157" width="16" style="200" customWidth="1"/>
    <col min="6158" max="6158" width="16.85546875" style="200" customWidth="1"/>
    <col min="6159" max="6159" width="16.140625" style="200" bestFit="1" customWidth="1"/>
    <col min="6160" max="6160" width="16.7109375" style="200" bestFit="1" customWidth="1"/>
    <col min="6161" max="6161" width="14.85546875" style="200" bestFit="1" customWidth="1"/>
    <col min="6162" max="6162" width="16.140625" style="200" bestFit="1" customWidth="1"/>
    <col min="6163" max="6163" width="14.85546875" style="200" bestFit="1" customWidth="1"/>
    <col min="6164" max="6164" width="0" style="200" hidden="1" customWidth="1"/>
    <col min="6165" max="6400" width="9.140625" style="200"/>
    <col min="6401" max="6401" width="24" style="200" customWidth="1"/>
    <col min="6402" max="6402" width="17.7109375" style="200" customWidth="1"/>
    <col min="6403" max="6404" width="16" style="200" customWidth="1"/>
    <col min="6405" max="6405" width="15.85546875" style="200" customWidth="1"/>
    <col min="6406" max="6406" width="16" style="200" customWidth="1"/>
    <col min="6407" max="6407" width="15.7109375" style="200" customWidth="1"/>
    <col min="6408" max="6408" width="15.42578125" style="200" customWidth="1"/>
    <col min="6409" max="6409" width="16.140625" style="200" customWidth="1"/>
    <col min="6410" max="6410" width="14.7109375" style="200" customWidth="1"/>
    <col min="6411" max="6411" width="17.7109375" style="200" customWidth="1"/>
    <col min="6412" max="6412" width="14.85546875" style="200" customWidth="1"/>
    <col min="6413" max="6413" width="16" style="200" customWidth="1"/>
    <col min="6414" max="6414" width="16.85546875" style="200" customWidth="1"/>
    <col min="6415" max="6415" width="16.140625" style="200" bestFit="1" customWidth="1"/>
    <col min="6416" max="6416" width="16.7109375" style="200" bestFit="1" customWidth="1"/>
    <col min="6417" max="6417" width="14.85546875" style="200" bestFit="1" customWidth="1"/>
    <col min="6418" max="6418" width="16.140625" style="200" bestFit="1" customWidth="1"/>
    <col min="6419" max="6419" width="14.85546875" style="200" bestFit="1" customWidth="1"/>
    <col min="6420" max="6420" width="0" style="200" hidden="1" customWidth="1"/>
    <col min="6421" max="6656" width="9.140625" style="200"/>
    <col min="6657" max="6657" width="24" style="200" customWidth="1"/>
    <col min="6658" max="6658" width="17.7109375" style="200" customWidth="1"/>
    <col min="6659" max="6660" width="16" style="200" customWidth="1"/>
    <col min="6661" max="6661" width="15.85546875" style="200" customWidth="1"/>
    <col min="6662" max="6662" width="16" style="200" customWidth="1"/>
    <col min="6663" max="6663" width="15.7109375" style="200" customWidth="1"/>
    <col min="6664" max="6664" width="15.42578125" style="200" customWidth="1"/>
    <col min="6665" max="6665" width="16.140625" style="200" customWidth="1"/>
    <col min="6666" max="6666" width="14.7109375" style="200" customWidth="1"/>
    <col min="6667" max="6667" width="17.7109375" style="200" customWidth="1"/>
    <col min="6668" max="6668" width="14.85546875" style="200" customWidth="1"/>
    <col min="6669" max="6669" width="16" style="200" customWidth="1"/>
    <col min="6670" max="6670" width="16.85546875" style="200" customWidth="1"/>
    <col min="6671" max="6671" width="16.140625" style="200" bestFit="1" customWidth="1"/>
    <col min="6672" max="6672" width="16.7109375" style="200" bestFit="1" customWidth="1"/>
    <col min="6673" max="6673" width="14.85546875" style="200" bestFit="1" customWidth="1"/>
    <col min="6674" max="6674" width="16.140625" style="200" bestFit="1" customWidth="1"/>
    <col min="6675" max="6675" width="14.85546875" style="200" bestFit="1" customWidth="1"/>
    <col min="6676" max="6676" width="0" style="200" hidden="1" customWidth="1"/>
    <col min="6677" max="6912" width="9.140625" style="200"/>
    <col min="6913" max="6913" width="24" style="200" customWidth="1"/>
    <col min="6914" max="6914" width="17.7109375" style="200" customWidth="1"/>
    <col min="6915" max="6916" width="16" style="200" customWidth="1"/>
    <col min="6917" max="6917" width="15.85546875" style="200" customWidth="1"/>
    <col min="6918" max="6918" width="16" style="200" customWidth="1"/>
    <col min="6919" max="6919" width="15.7109375" style="200" customWidth="1"/>
    <col min="6920" max="6920" width="15.42578125" style="200" customWidth="1"/>
    <col min="6921" max="6921" width="16.140625" style="200" customWidth="1"/>
    <col min="6922" max="6922" width="14.7109375" style="200" customWidth="1"/>
    <col min="6923" max="6923" width="17.7109375" style="200" customWidth="1"/>
    <col min="6924" max="6924" width="14.85546875" style="200" customWidth="1"/>
    <col min="6925" max="6925" width="16" style="200" customWidth="1"/>
    <col min="6926" max="6926" width="16.85546875" style="200" customWidth="1"/>
    <col min="6927" max="6927" width="16.140625" style="200" bestFit="1" customWidth="1"/>
    <col min="6928" max="6928" width="16.7109375" style="200" bestFit="1" customWidth="1"/>
    <col min="6929" max="6929" width="14.85546875" style="200" bestFit="1" customWidth="1"/>
    <col min="6930" max="6930" width="16.140625" style="200" bestFit="1" customWidth="1"/>
    <col min="6931" max="6931" width="14.85546875" style="200" bestFit="1" customWidth="1"/>
    <col min="6932" max="6932" width="0" style="200" hidden="1" customWidth="1"/>
    <col min="6933" max="7168" width="9.140625" style="200"/>
    <col min="7169" max="7169" width="24" style="200" customWidth="1"/>
    <col min="7170" max="7170" width="17.7109375" style="200" customWidth="1"/>
    <col min="7171" max="7172" width="16" style="200" customWidth="1"/>
    <col min="7173" max="7173" width="15.85546875" style="200" customWidth="1"/>
    <col min="7174" max="7174" width="16" style="200" customWidth="1"/>
    <col min="7175" max="7175" width="15.7109375" style="200" customWidth="1"/>
    <col min="7176" max="7176" width="15.42578125" style="200" customWidth="1"/>
    <col min="7177" max="7177" width="16.140625" style="200" customWidth="1"/>
    <col min="7178" max="7178" width="14.7109375" style="200" customWidth="1"/>
    <col min="7179" max="7179" width="17.7109375" style="200" customWidth="1"/>
    <col min="7180" max="7180" width="14.85546875" style="200" customWidth="1"/>
    <col min="7181" max="7181" width="16" style="200" customWidth="1"/>
    <col min="7182" max="7182" width="16.85546875" style="200" customWidth="1"/>
    <col min="7183" max="7183" width="16.140625" style="200" bestFit="1" customWidth="1"/>
    <col min="7184" max="7184" width="16.7109375" style="200" bestFit="1" customWidth="1"/>
    <col min="7185" max="7185" width="14.85546875" style="200" bestFit="1" customWidth="1"/>
    <col min="7186" max="7186" width="16.140625" style="200" bestFit="1" customWidth="1"/>
    <col min="7187" max="7187" width="14.85546875" style="200" bestFit="1" customWidth="1"/>
    <col min="7188" max="7188" width="0" style="200" hidden="1" customWidth="1"/>
    <col min="7189" max="7424" width="9.140625" style="200"/>
    <col min="7425" max="7425" width="24" style="200" customWidth="1"/>
    <col min="7426" max="7426" width="17.7109375" style="200" customWidth="1"/>
    <col min="7427" max="7428" width="16" style="200" customWidth="1"/>
    <col min="7429" max="7429" width="15.85546875" style="200" customWidth="1"/>
    <col min="7430" max="7430" width="16" style="200" customWidth="1"/>
    <col min="7431" max="7431" width="15.7109375" style="200" customWidth="1"/>
    <col min="7432" max="7432" width="15.42578125" style="200" customWidth="1"/>
    <col min="7433" max="7433" width="16.140625" style="200" customWidth="1"/>
    <col min="7434" max="7434" width="14.7109375" style="200" customWidth="1"/>
    <col min="7435" max="7435" width="17.7109375" style="200" customWidth="1"/>
    <col min="7436" max="7436" width="14.85546875" style="200" customWidth="1"/>
    <col min="7437" max="7437" width="16" style="200" customWidth="1"/>
    <col min="7438" max="7438" width="16.85546875" style="200" customWidth="1"/>
    <col min="7439" max="7439" width="16.140625" style="200" bestFit="1" customWidth="1"/>
    <col min="7440" max="7440" width="16.7109375" style="200" bestFit="1" customWidth="1"/>
    <col min="7441" max="7441" width="14.85546875" style="200" bestFit="1" customWidth="1"/>
    <col min="7442" max="7442" width="16.140625" style="200" bestFit="1" customWidth="1"/>
    <col min="7443" max="7443" width="14.85546875" style="200" bestFit="1" customWidth="1"/>
    <col min="7444" max="7444" width="0" style="200" hidden="1" customWidth="1"/>
    <col min="7445" max="7680" width="9.140625" style="200"/>
    <col min="7681" max="7681" width="24" style="200" customWidth="1"/>
    <col min="7682" max="7682" width="17.7109375" style="200" customWidth="1"/>
    <col min="7683" max="7684" width="16" style="200" customWidth="1"/>
    <col min="7685" max="7685" width="15.85546875" style="200" customWidth="1"/>
    <col min="7686" max="7686" width="16" style="200" customWidth="1"/>
    <col min="7687" max="7687" width="15.7109375" style="200" customWidth="1"/>
    <col min="7688" max="7688" width="15.42578125" style="200" customWidth="1"/>
    <col min="7689" max="7689" width="16.140625" style="200" customWidth="1"/>
    <col min="7690" max="7690" width="14.7109375" style="200" customWidth="1"/>
    <col min="7691" max="7691" width="17.7109375" style="200" customWidth="1"/>
    <col min="7692" max="7692" width="14.85546875" style="200" customWidth="1"/>
    <col min="7693" max="7693" width="16" style="200" customWidth="1"/>
    <col min="7694" max="7694" width="16.85546875" style="200" customWidth="1"/>
    <col min="7695" max="7695" width="16.140625" style="200" bestFit="1" customWidth="1"/>
    <col min="7696" max="7696" width="16.7109375" style="200" bestFit="1" customWidth="1"/>
    <col min="7697" max="7697" width="14.85546875" style="200" bestFit="1" customWidth="1"/>
    <col min="7698" max="7698" width="16.140625" style="200" bestFit="1" customWidth="1"/>
    <col min="7699" max="7699" width="14.85546875" style="200" bestFit="1" customWidth="1"/>
    <col min="7700" max="7700" width="0" style="200" hidden="1" customWidth="1"/>
    <col min="7701" max="7936" width="9.140625" style="200"/>
    <col min="7937" max="7937" width="24" style="200" customWidth="1"/>
    <col min="7938" max="7938" width="17.7109375" style="200" customWidth="1"/>
    <col min="7939" max="7940" width="16" style="200" customWidth="1"/>
    <col min="7941" max="7941" width="15.85546875" style="200" customWidth="1"/>
    <col min="7942" max="7942" width="16" style="200" customWidth="1"/>
    <col min="7943" max="7943" width="15.7109375" style="200" customWidth="1"/>
    <col min="7944" max="7944" width="15.42578125" style="200" customWidth="1"/>
    <col min="7945" max="7945" width="16.140625" style="200" customWidth="1"/>
    <col min="7946" max="7946" width="14.7109375" style="200" customWidth="1"/>
    <col min="7947" max="7947" width="17.7109375" style="200" customWidth="1"/>
    <col min="7948" max="7948" width="14.85546875" style="200" customWidth="1"/>
    <col min="7949" max="7949" width="16" style="200" customWidth="1"/>
    <col min="7950" max="7950" width="16.85546875" style="200" customWidth="1"/>
    <col min="7951" max="7951" width="16.140625" style="200" bestFit="1" customWidth="1"/>
    <col min="7952" max="7952" width="16.7109375" style="200" bestFit="1" customWidth="1"/>
    <col min="7953" max="7953" width="14.85546875" style="200" bestFit="1" customWidth="1"/>
    <col min="7954" max="7954" width="16.140625" style="200" bestFit="1" customWidth="1"/>
    <col min="7955" max="7955" width="14.85546875" style="200" bestFit="1" customWidth="1"/>
    <col min="7956" max="7956" width="0" style="200" hidden="1" customWidth="1"/>
    <col min="7957" max="8192" width="9.140625" style="200"/>
    <col min="8193" max="8193" width="24" style="200" customWidth="1"/>
    <col min="8194" max="8194" width="17.7109375" style="200" customWidth="1"/>
    <col min="8195" max="8196" width="16" style="200" customWidth="1"/>
    <col min="8197" max="8197" width="15.85546875" style="200" customWidth="1"/>
    <col min="8198" max="8198" width="16" style="200" customWidth="1"/>
    <col min="8199" max="8199" width="15.7109375" style="200" customWidth="1"/>
    <col min="8200" max="8200" width="15.42578125" style="200" customWidth="1"/>
    <col min="8201" max="8201" width="16.140625" style="200" customWidth="1"/>
    <col min="8202" max="8202" width="14.7109375" style="200" customWidth="1"/>
    <col min="8203" max="8203" width="17.7109375" style="200" customWidth="1"/>
    <col min="8204" max="8204" width="14.85546875" style="200" customWidth="1"/>
    <col min="8205" max="8205" width="16" style="200" customWidth="1"/>
    <col min="8206" max="8206" width="16.85546875" style="200" customWidth="1"/>
    <col min="8207" max="8207" width="16.140625" style="200" bestFit="1" customWidth="1"/>
    <col min="8208" max="8208" width="16.7109375" style="200" bestFit="1" customWidth="1"/>
    <col min="8209" max="8209" width="14.85546875" style="200" bestFit="1" customWidth="1"/>
    <col min="8210" max="8210" width="16.140625" style="200" bestFit="1" customWidth="1"/>
    <col min="8211" max="8211" width="14.85546875" style="200" bestFit="1" customWidth="1"/>
    <col min="8212" max="8212" width="0" style="200" hidden="1" customWidth="1"/>
    <col min="8213" max="8448" width="9.140625" style="200"/>
    <col min="8449" max="8449" width="24" style="200" customWidth="1"/>
    <col min="8450" max="8450" width="17.7109375" style="200" customWidth="1"/>
    <col min="8451" max="8452" width="16" style="200" customWidth="1"/>
    <col min="8453" max="8453" width="15.85546875" style="200" customWidth="1"/>
    <col min="8454" max="8454" width="16" style="200" customWidth="1"/>
    <col min="8455" max="8455" width="15.7109375" style="200" customWidth="1"/>
    <col min="8456" max="8456" width="15.42578125" style="200" customWidth="1"/>
    <col min="8457" max="8457" width="16.140625" style="200" customWidth="1"/>
    <col min="8458" max="8458" width="14.7109375" style="200" customWidth="1"/>
    <col min="8459" max="8459" width="17.7109375" style="200" customWidth="1"/>
    <col min="8460" max="8460" width="14.85546875" style="200" customWidth="1"/>
    <col min="8461" max="8461" width="16" style="200" customWidth="1"/>
    <col min="8462" max="8462" width="16.85546875" style="200" customWidth="1"/>
    <col min="8463" max="8463" width="16.140625" style="200" bestFit="1" customWidth="1"/>
    <col min="8464" max="8464" width="16.7109375" style="200" bestFit="1" customWidth="1"/>
    <col min="8465" max="8465" width="14.85546875" style="200" bestFit="1" customWidth="1"/>
    <col min="8466" max="8466" width="16.140625" style="200" bestFit="1" customWidth="1"/>
    <col min="8467" max="8467" width="14.85546875" style="200" bestFit="1" customWidth="1"/>
    <col min="8468" max="8468" width="0" style="200" hidden="1" customWidth="1"/>
    <col min="8469" max="8704" width="9.140625" style="200"/>
    <col min="8705" max="8705" width="24" style="200" customWidth="1"/>
    <col min="8706" max="8706" width="17.7109375" style="200" customWidth="1"/>
    <col min="8707" max="8708" width="16" style="200" customWidth="1"/>
    <col min="8709" max="8709" width="15.85546875" style="200" customWidth="1"/>
    <col min="8710" max="8710" width="16" style="200" customWidth="1"/>
    <col min="8711" max="8711" width="15.7109375" style="200" customWidth="1"/>
    <col min="8712" max="8712" width="15.42578125" style="200" customWidth="1"/>
    <col min="8713" max="8713" width="16.140625" style="200" customWidth="1"/>
    <col min="8714" max="8714" width="14.7109375" style="200" customWidth="1"/>
    <col min="8715" max="8715" width="17.7109375" style="200" customWidth="1"/>
    <col min="8716" max="8716" width="14.85546875" style="200" customWidth="1"/>
    <col min="8717" max="8717" width="16" style="200" customWidth="1"/>
    <col min="8718" max="8718" width="16.85546875" style="200" customWidth="1"/>
    <col min="8719" max="8719" width="16.140625" style="200" bestFit="1" customWidth="1"/>
    <col min="8720" max="8720" width="16.7109375" style="200" bestFit="1" customWidth="1"/>
    <col min="8721" max="8721" width="14.85546875" style="200" bestFit="1" customWidth="1"/>
    <col min="8722" max="8722" width="16.140625" style="200" bestFit="1" customWidth="1"/>
    <col min="8723" max="8723" width="14.85546875" style="200" bestFit="1" customWidth="1"/>
    <col min="8724" max="8724" width="0" style="200" hidden="1" customWidth="1"/>
    <col min="8725" max="8960" width="9.140625" style="200"/>
    <col min="8961" max="8961" width="24" style="200" customWidth="1"/>
    <col min="8962" max="8962" width="17.7109375" style="200" customWidth="1"/>
    <col min="8963" max="8964" width="16" style="200" customWidth="1"/>
    <col min="8965" max="8965" width="15.85546875" style="200" customWidth="1"/>
    <col min="8966" max="8966" width="16" style="200" customWidth="1"/>
    <col min="8967" max="8967" width="15.7109375" style="200" customWidth="1"/>
    <col min="8968" max="8968" width="15.42578125" style="200" customWidth="1"/>
    <col min="8969" max="8969" width="16.140625" style="200" customWidth="1"/>
    <col min="8970" max="8970" width="14.7109375" style="200" customWidth="1"/>
    <col min="8971" max="8971" width="17.7109375" style="200" customWidth="1"/>
    <col min="8972" max="8972" width="14.85546875" style="200" customWidth="1"/>
    <col min="8973" max="8973" width="16" style="200" customWidth="1"/>
    <col min="8974" max="8974" width="16.85546875" style="200" customWidth="1"/>
    <col min="8975" max="8975" width="16.140625" style="200" bestFit="1" customWidth="1"/>
    <col min="8976" max="8976" width="16.7109375" style="200" bestFit="1" customWidth="1"/>
    <col min="8977" max="8977" width="14.85546875" style="200" bestFit="1" customWidth="1"/>
    <col min="8978" max="8978" width="16.140625" style="200" bestFit="1" customWidth="1"/>
    <col min="8979" max="8979" width="14.85546875" style="200" bestFit="1" customWidth="1"/>
    <col min="8980" max="8980" width="0" style="200" hidden="1" customWidth="1"/>
    <col min="8981" max="9216" width="9.140625" style="200"/>
    <col min="9217" max="9217" width="24" style="200" customWidth="1"/>
    <col min="9218" max="9218" width="17.7109375" style="200" customWidth="1"/>
    <col min="9219" max="9220" width="16" style="200" customWidth="1"/>
    <col min="9221" max="9221" width="15.85546875" style="200" customWidth="1"/>
    <col min="9222" max="9222" width="16" style="200" customWidth="1"/>
    <col min="9223" max="9223" width="15.7109375" style="200" customWidth="1"/>
    <col min="9224" max="9224" width="15.42578125" style="200" customWidth="1"/>
    <col min="9225" max="9225" width="16.140625" style="200" customWidth="1"/>
    <col min="9226" max="9226" width="14.7109375" style="200" customWidth="1"/>
    <col min="9227" max="9227" width="17.7109375" style="200" customWidth="1"/>
    <col min="9228" max="9228" width="14.85546875" style="200" customWidth="1"/>
    <col min="9229" max="9229" width="16" style="200" customWidth="1"/>
    <col min="9230" max="9230" width="16.85546875" style="200" customWidth="1"/>
    <col min="9231" max="9231" width="16.140625" style="200" bestFit="1" customWidth="1"/>
    <col min="9232" max="9232" width="16.7109375" style="200" bestFit="1" customWidth="1"/>
    <col min="9233" max="9233" width="14.85546875" style="200" bestFit="1" customWidth="1"/>
    <col min="9234" max="9234" width="16.140625" style="200" bestFit="1" customWidth="1"/>
    <col min="9235" max="9235" width="14.85546875" style="200" bestFit="1" customWidth="1"/>
    <col min="9236" max="9236" width="0" style="200" hidden="1" customWidth="1"/>
    <col min="9237" max="9472" width="9.140625" style="200"/>
    <col min="9473" max="9473" width="24" style="200" customWidth="1"/>
    <col min="9474" max="9474" width="17.7109375" style="200" customWidth="1"/>
    <col min="9475" max="9476" width="16" style="200" customWidth="1"/>
    <col min="9477" max="9477" width="15.85546875" style="200" customWidth="1"/>
    <col min="9478" max="9478" width="16" style="200" customWidth="1"/>
    <col min="9479" max="9479" width="15.7109375" style="200" customWidth="1"/>
    <col min="9480" max="9480" width="15.42578125" style="200" customWidth="1"/>
    <col min="9481" max="9481" width="16.140625" style="200" customWidth="1"/>
    <col min="9482" max="9482" width="14.7109375" style="200" customWidth="1"/>
    <col min="9483" max="9483" width="17.7109375" style="200" customWidth="1"/>
    <col min="9484" max="9484" width="14.85546875" style="200" customWidth="1"/>
    <col min="9485" max="9485" width="16" style="200" customWidth="1"/>
    <col min="9486" max="9486" width="16.85546875" style="200" customWidth="1"/>
    <col min="9487" max="9487" width="16.140625" style="200" bestFit="1" customWidth="1"/>
    <col min="9488" max="9488" width="16.7109375" style="200" bestFit="1" customWidth="1"/>
    <col min="9489" max="9489" width="14.85546875" style="200" bestFit="1" customWidth="1"/>
    <col min="9490" max="9490" width="16.140625" style="200" bestFit="1" customWidth="1"/>
    <col min="9491" max="9491" width="14.85546875" style="200" bestFit="1" customWidth="1"/>
    <col min="9492" max="9492" width="0" style="200" hidden="1" customWidth="1"/>
    <col min="9493" max="9728" width="9.140625" style="200"/>
    <col min="9729" max="9729" width="24" style="200" customWidth="1"/>
    <col min="9730" max="9730" width="17.7109375" style="200" customWidth="1"/>
    <col min="9731" max="9732" width="16" style="200" customWidth="1"/>
    <col min="9733" max="9733" width="15.85546875" style="200" customWidth="1"/>
    <col min="9734" max="9734" width="16" style="200" customWidth="1"/>
    <col min="9735" max="9735" width="15.7109375" style="200" customWidth="1"/>
    <col min="9736" max="9736" width="15.42578125" style="200" customWidth="1"/>
    <col min="9737" max="9737" width="16.140625" style="200" customWidth="1"/>
    <col min="9738" max="9738" width="14.7109375" style="200" customWidth="1"/>
    <col min="9739" max="9739" width="17.7109375" style="200" customWidth="1"/>
    <col min="9740" max="9740" width="14.85546875" style="200" customWidth="1"/>
    <col min="9741" max="9741" width="16" style="200" customWidth="1"/>
    <col min="9742" max="9742" width="16.85546875" style="200" customWidth="1"/>
    <col min="9743" max="9743" width="16.140625" style="200" bestFit="1" customWidth="1"/>
    <col min="9744" max="9744" width="16.7109375" style="200" bestFit="1" customWidth="1"/>
    <col min="9745" max="9745" width="14.85546875" style="200" bestFit="1" customWidth="1"/>
    <col min="9746" max="9746" width="16.140625" style="200" bestFit="1" customWidth="1"/>
    <col min="9747" max="9747" width="14.85546875" style="200" bestFit="1" customWidth="1"/>
    <col min="9748" max="9748" width="0" style="200" hidden="1" customWidth="1"/>
    <col min="9749" max="9984" width="9.140625" style="200"/>
    <col min="9985" max="9985" width="24" style="200" customWidth="1"/>
    <col min="9986" max="9986" width="17.7109375" style="200" customWidth="1"/>
    <col min="9987" max="9988" width="16" style="200" customWidth="1"/>
    <col min="9989" max="9989" width="15.85546875" style="200" customWidth="1"/>
    <col min="9990" max="9990" width="16" style="200" customWidth="1"/>
    <col min="9991" max="9991" width="15.7109375" style="200" customWidth="1"/>
    <col min="9992" max="9992" width="15.42578125" style="200" customWidth="1"/>
    <col min="9993" max="9993" width="16.140625" style="200" customWidth="1"/>
    <col min="9994" max="9994" width="14.7109375" style="200" customWidth="1"/>
    <col min="9995" max="9995" width="17.7109375" style="200" customWidth="1"/>
    <col min="9996" max="9996" width="14.85546875" style="200" customWidth="1"/>
    <col min="9997" max="9997" width="16" style="200" customWidth="1"/>
    <col min="9998" max="9998" width="16.85546875" style="200" customWidth="1"/>
    <col min="9999" max="9999" width="16.140625" style="200" bestFit="1" customWidth="1"/>
    <col min="10000" max="10000" width="16.7109375" style="200" bestFit="1" customWidth="1"/>
    <col min="10001" max="10001" width="14.85546875" style="200" bestFit="1" customWidth="1"/>
    <col min="10002" max="10002" width="16.140625" style="200" bestFit="1" customWidth="1"/>
    <col min="10003" max="10003" width="14.85546875" style="200" bestFit="1" customWidth="1"/>
    <col min="10004" max="10004" width="0" style="200" hidden="1" customWidth="1"/>
    <col min="10005" max="10240" width="9.140625" style="200"/>
    <col min="10241" max="10241" width="24" style="200" customWidth="1"/>
    <col min="10242" max="10242" width="17.7109375" style="200" customWidth="1"/>
    <col min="10243" max="10244" width="16" style="200" customWidth="1"/>
    <col min="10245" max="10245" width="15.85546875" style="200" customWidth="1"/>
    <col min="10246" max="10246" width="16" style="200" customWidth="1"/>
    <col min="10247" max="10247" width="15.7109375" style="200" customWidth="1"/>
    <col min="10248" max="10248" width="15.42578125" style="200" customWidth="1"/>
    <col min="10249" max="10249" width="16.140625" style="200" customWidth="1"/>
    <col min="10250" max="10250" width="14.7109375" style="200" customWidth="1"/>
    <col min="10251" max="10251" width="17.7109375" style="200" customWidth="1"/>
    <col min="10252" max="10252" width="14.85546875" style="200" customWidth="1"/>
    <col min="10253" max="10253" width="16" style="200" customWidth="1"/>
    <col min="10254" max="10254" width="16.85546875" style="200" customWidth="1"/>
    <col min="10255" max="10255" width="16.140625" style="200" bestFit="1" customWidth="1"/>
    <col min="10256" max="10256" width="16.7109375" style="200" bestFit="1" customWidth="1"/>
    <col min="10257" max="10257" width="14.85546875" style="200" bestFit="1" customWidth="1"/>
    <col min="10258" max="10258" width="16.140625" style="200" bestFit="1" customWidth="1"/>
    <col min="10259" max="10259" width="14.85546875" style="200" bestFit="1" customWidth="1"/>
    <col min="10260" max="10260" width="0" style="200" hidden="1" customWidth="1"/>
    <col min="10261" max="10496" width="9.140625" style="200"/>
    <col min="10497" max="10497" width="24" style="200" customWidth="1"/>
    <col min="10498" max="10498" width="17.7109375" style="200" customWidth="1"/>
    <col min="10499" max="10500" width="16" style="200" customWidth="1"/>
    <col min="10501" max="10501" width="15.85546875" style="200" customWidth="1"/>
    <col min="10502" max="10502" width="16" style="200" customWidth="1"/>
    <col min="10503" max="10503" width="15.7109375" style="200" customWidth="1"/>
    <col min="10504" max="10504" width="15.42578125" style="200" customWidth="1"/>
    <col min="10505" max="10505" width="16.140625" style="200" customWidth="1"/>
    <col min="10506" max="10506" width="14.7109375" style="200" customWidth="1"/>
    <col min="10507" max="10507" width="17.7109375" style="200" customWidth="1"/>
    <col min="10508" max="10508" width="14.85546875" style="200" customWidth="1"/>
    <col min="10509" max="10509" width="16" style="200" customWidth="1"/>
    <col min="10510" max="10510" width="16.85546875" style="200" customWidth="1"/>
    <col min="10511" max="10511" width="16.140625" style="200" bestFit="1" customWidth="1"/>
    <col min="10512" max="10512" width="16.7109375" style="200" bestFit="1" customWidth="1"/>
    <col min="10513" max="10513" width="14.85546875" style="200" bestFit="1" customWidth="1"/>
    <col min="10514" max="10514" width="16.140625" style="200" bestFit="1" customWidth="1"/>
    <col min="10515" max="10515" width="14.85546875" style="200" bestFit="1" customWidth="1"/>
    <col min="10516" max="10516" width="0" style="200" hidden="1" customWidth="1"/>
    <col min="10517" max="10752" width="9.140625" style="200"/>
    <col min="10753" max="10753" width="24" style="200" customWidth="1"/>
    <col min="10754" max="10754" width="17.7109375" style="200" customWidth="1"/>
    <col min="10755" max="10756" width="16" style="200" customWidth="1"/>
    <col min="10757" max="10757" width="15.85546875" style="200" customWidth="1"/>
    <col min="10758" max="10758" width="16" style="200" customWidth="1"/>
    <col min="10759" max="10759" width="15.7109375" style="200" customWidth="1"/>
    <col min="10760" max="10760" width="15.42578125" style="200" customWidth="1"/>
    <col min="10761" max="10761" width="16.140625" style="200" customWidth="1"/>
    <col min="10762" max="10762" width="14.7109375" style="200" customWidth="1"/>
    <col min="10763" max="10763" width="17.7109375" style="200" customWidth="1"/>
    <col min="10764" max="10764" width="14.85546875" style="200" customWidth="1"/>
    <col min="10765" max="10765" width="16" style="200" customWidth="1"/>
    <col min="10766" max="10766" width="16.85546875" style="200" customWidth="1"/>
    <col min="10767" max="10767" width="16.140625" style="200" bestFit="1" customWidth="1"/>
    <col min="10768" max="10768" width="16.7109375" style="200" bestFit="1" customWidth="1"/>
    <col min="10769" max="10769" width="14.85546875" style="200" bestFit="1" customWidth="1"/>
    <col min="10770" max="10770" width="16.140625" style="200" bestFit="1" customWidth="1"/>
    <col min="10771" max="10771" width="14.85546875" style="200" bestFit="1" customWidth="1"/>
    <col min="10772" max="10772" width="0" style="200" hidden="1" customWidth="1"/>
    <col min="10773" max="11008" width="9.140625" style="200"/>
    <col min="11009" max="11009" width="24" style="200" customWidth="1"/>
    <col min="11010" max="11010" width="17.7109375" style="200" customWidth="1"/>
    <col min="11011" max="11012" width="16" style="200" customWidth="1"/>
    <col min="11013" max="11013" width="15.85546875" style="200" customWidth="1"/>
    <col min="11014" max="11014" width="16" style="200" customWidth="1"/>
    <col min="11015" max="11015" width="15.7109375" style="200" customWidth="1"/>
    <col min="11016" max="11016" width="15.42578125" style="200" customWidth="1"/>
    <col min="11017" max="11017" width="16.140625" style="200" customWidth="1"/>
    <col min="11018" max="11018" width="14.7109375" style="200" customWidth="1"/>
    <col min="11019" max="11019" width="17.7109375" style="200" customWidth="1"/>
    <col min="11020" max="11020" width="14.85546875" style="200" customWidth="1"/>
    <col min="11021" max="11021" width="16" style="200" customWidth="1"/>
    <col min="11022" max="11022" width="16.85546875" style="200" customWidth="1"/>
    <col min="11023" max="11023" width="16.140625" style="200" bestFit="1" customWidth="1"/>
    <col min="11024" max="11024" width="16.7109375" style="200" bestFit="1" customWidth="1"/>
    <col min="11025" max="11025" width="14.85546875" style="200" bestFit="1" customWidth="1"/>
    <col min="11026" max="11026" width="16.140625" style="200" bestFit="1" customWidth="1"/>
    <col min="11027" max="11027" width="14.85546875" style="200" bestFit="1" customWidth="1"/>
    <col min="11028" max="11028" width="0" style="200" hidden="1" customWidth="1"/>
    <col min="11029" max="11264" width="9.140625" style="200"/>
    <col min="11265" max="11265" width="24" style="200" customWidth="1"/>
    <col min="11266" max="11266" width="17.7109375" style="200" customWidth="1"/>
    <col min="11267" max="11268" width="16" style="200" customWidth="1"/>
    <col min="11269" max="11269" width="15.85546875" style="200" customWidth="1"/>
    <col min="11270" max="11270" width="16" style="200" customWidth="1"/>
    <col min="11271" max="11271" width="15.7109375" style="200" customWidth="1"/>
    <col min="11272" max="11272" width="15.42578125" style="200" customWidth="1"/>
    <col min="11273" max="11273" width="16.140625" style="200" customWidth="1"/>
    <col min="11274" max="11274" width="14.7109375" style="200" customWidth="1"/>
    <col min="11275" max="11275" width="17.7109375" style="200" customWidth="1"/>
    <col min="11276" max="11276" width="14.85546875" style="200" customWidth="1"/>
    <col min="11277" max="11277" width="16" style="200" customWidth="1"/>
    <col min="11278" max="11278" width="16.85546875" style="200" customWidth="1"/>
    <col min="11279" max="11279" width="16.140625" style="200" bestFit="1" customWidth="1"/>
    <col min="11280" max="11280" width="16.7109375" style="200" bestFit="1" customWidth="1"/>
    <col min="11281" max="11281" width="14.85546875" style="200" bestFit="1" customWidth="1"/>
    <col min="11282" max="11282" width="16.140625" style="200" bestFit="1" customWidth="1"/>
    <col min="11283" max="11283" width="14.85546875" style="200" bestFit="1" customWidth="1"/>
    <col min="11284" max="11284" width="0" style="200" hidden="1" customWidth="1"/>
    <col min="11285" max="11520" width="9.140625" style="200"/>
    <col min="11521" max="11521" width="24" style="200" customWidth="1"/>
    <col min="11522" max="11522" width="17.7109375" style="200" customWidth="1"/>
    <col min="11523" max="11524" width="16" style="200" customWidth="1"/>
    <col min="11525" max="11525" width="15.85546875" style="200" customWidth="1"/>
    <col min="11526" max="11526" width="16" style="200" customWidth="1"/>
    <col min="11527" max="11527" width="15.7109375" style="200" customWidth="1"/>
    <col min="11528" max="11528" width="15.42578125" style="200" customWidth="1"/>
    <col min="11529" max="11529" width="16.140625" style="200" customWidth="1"/>
    <col min="11530" max="11530" width="14.7109375" style="200" customWidth="1"/>
    <col min="11531" max="11531" width="17.7109375" style="200" customWidth="1"/>
    <col min="11532" max="11532" width="14.85546875" style="200" customWidth="1"/>
    <col min="11533" max="11533" width="16" style="200" customWidth="1"/>
    <col min="11534" max="11534" width="16.85546875" style="200" customWidth="1"/>
    <col min="11535" max="11535" width="16.140625" style="200" bestFit="1" customWidth="1"/>
    <col min="11536" max="11536" width="16.7109375" style="200" bestFit="1" customWidth="1"/>
    <col min="11537" max="11537" width="14.85546875" style="200" bestFit="1" customWidth="1"/>
    <col min="11538" max="11538" width="16.140625" style="200" bestFit="1" customWidth="1"/>
    <col min="11539" max="11539" width="14.85546875" style="200" bestFit="1" customWidth="1"/>
    <col min="11540" max="11540" width="0" style="200" hidden="1" customWidth="1"/>
    <col min="11541" max="11776" width="9.140625" style="200"/>
    <col min="11777" max="11777" width="24" style="200" customWidth="1"/>
    <col min="11778" max="11778" width="17.7109375" style="200" customWidth="1"/>
    <col min="11779" max="11780" width="16" style="200" customWidth="1"/>
    <col min="11781" max="11781" width="15.85546875" style="200" customWidth="1"/>
    <col min="11782" max="11782" width="16" style="200" customWidth="1"/>
    <col min="11783" max="11783" width="15.7109375" style="200" customWidth="1"/>
    <col min="11784" max="11784" width="15.42578125" style="200" customWidth="1"/>
    <col min="11785" max="11785" width="16.140625" style="200" customWidth="1"/>
    <col min="11786" max="11786" width="14.7109375" style="200" customWidth="1"/>
    <col min="11787" max="11787" width="17.7109375" style="200" customWidth="1"/>
    <col min="11788" max="11788" width="14.85546875" style="200" customWidth="1"/>
    <col min="11789" max="11789" width="16" style="200" customWidth="1"/>
    <col min="11790" max="11790" width="16.85546875" style="200" customWidth="1"/>
    <col min="11791" max="11791" width="16.140625" style="200" bestFit="1" customWidth="1"/>
    <col min="11792" max="11792" width="16.7109375" style="200" bestFit="1" customWidth="1"/>
    <col min="11793" max="11793" width="14.85546875" style="200" bestFit="1" customWidth="1"/>
    <col min="11794" max="11794" width="16.140625" style="200" bestFit="1" customWidth="1"/>
    <col min="11795" max="11795" width="14.85546875" style="200" bestFit="1" customWidth="1"/>
    <col min="11796" max="11796" width="0" style="200" hidden="1" customWidth="1"/>
    <col min="11797" max="12032" width="9.140625" style="200"/>
    <col min="12033" max="12033" width="24" style="200" customWidth="1"/>
    <col min="12034" max="12034" width="17.7109375" style="200" customWidth="1"/>
    <col min="12035" max="12036" width="16" style="200" customWidth="1"/>
    <col min="12037" max="12037" width="15.85546875" style="200" customWidth="1"/>
    <col min="12038" max="12038" width="16" style="200" customWidth="1"/>
    <col min="12039" max="12039" width="15.7109375" style="200" customWidth="1"/>
    <col min="12040" max="12040" width="15.42578125" style="200" customWidth="1"/>
    <col min="12041" max="12041" width="16.140625" style="200" customWidth="1"/>
    <col min="12042" max="12042" width="14.7109375" style="200" customWidth="1"/>
    <col min="12043" max="12043" width="17.7109375" style="200" customWidth="1"/>
    <col min="12044" max="12044" width="14.85546875" style="200" customWidth="1"/>
    <col min="12045" max="12045" width="16" style="200" customWidth="1"/>
    <col min="12046" max="12046" width="16.85546875" style="200" customWidth="1"/>
    <col min="12047" max="12047" width="16.140625" style="200" bestFit="1" customWidth="1"/>
    <col min="12048" max="12048" width="16.7109375" style="200" bestFit="1" customWidth="1"/>
    <col min="12049" max="12049" width="14.85546875" style="200" bestFit="1" customWidth="1"/>
    <col min="12050" max="12050" width="16.140625" style="200" bestFit="1" customWidth="1"/>
    <col min="12051" max="12051" width="14.85546875" style="200" bestFit="1" customWidth="1"/>
    <col min="12052" max="12052" width="0" style="200" hidden="1" customWidth="1"/>
    <col min="12053" max="12288" width="9.140625" style="200"/>
    <col min="12289" max="12289" width="24" style="200" customWidth="1"/>
    <col min="12290" max="12290" width="17.7109375" style="200" customWidth="1"/>
    <col min="12291" max="12292" width="16" style="200" customWidth="1"/>
    <col min="12293" max="12293" width="15.85546875" style="200" customWidth="1"/>
    <col min="12294" max="12294" width="16" style="200" customWidth="1"/>
    <col min="12295" max="12295" width="15.7109375" style="200" customWidth="1"/>
    <col min="12296" max="12296" width="15.42578125" style="200" customWidth="1"/>
    <col min="12297" max="12297" width="16.140625" style="200" customWidth="1"/>
    <col min="12298" max="12298" width="14.7109375" style="200" customWidth="1"/>
    <col min="12299" max="12299" width="17.7109375" style="200" customWidth="1"/>
    <col min="12300" max="12300" width="14.85546875" style="200" customWidth="1"/>
    <col min="12301" max="12301" width="16" style="200" customWidth="1"/>
    <col min="12302" max="12302" width="16.85546875" style="200" customWidth="1"/>
    <col min="12303" max="12303" width="16.140625" style="200" bestFit="1" customWidth="1"/>
    <col min="12304" max="12304" width="16.7109375" style="200" bestFit="1" customWidth="1"/>
    <col min="12305" max="12305" width="14.85546875" style="200" bestFit="1" customWidth="1"/>
    <col min="12306" max="12306" width="16.140625" style="200" bestFit="1" customWidth="1"/>
    <col min="12307" max="12307" width="14.85546875" style="200" bestFit="1" customWidth="1"/>
    <col min="12308" max="12308" width="0" style="200" hidden="1" customWidth="1"/>
    <col min="12309" max="12544" width="9.140625" style="200"/>
    <col min="12545" max="12545" width="24" style="200" customWidth="1"/>
    <col min="12546" max="12546" width="17.7109375" style="200" customWidth="1"/>
    <col min="12547" max="12548" width="16" style="200" customWidth="1"/>
    <col min="12549" max="12549" width="15.85546875" style="200" customWidth="1"/>
    <col min="12550" max="12550" width="16" style="200" customWidth="1"/>
    <col min="12551" max="12551" width="15.7109375" style="200" customWidth="1"/>
    <col min="12552" max="12552" width="15.42578125" style="200" customWidth="1"/>
    <col min="12553" max="12553" width="16.140625" style="200" customWidth="1"/>
    <col min="12554" max="12554" width="14.7109375" style="200" customWidth="1"/>
    <col min="12555" max="12555" width="17.7109375" style="200" customWidth="1"/>
    <col min="12556" max="12556" width="14.85546875" style="200" customWidth="1"/>
    <col min="12557" max="12557" width="16" style="200" customWidth="1"/>
    <col min="12558" max="12558" width="16.85546875" style="200" customWidth="1"/>
    <col min="12559" max="12559" width="16.140625" style="200" bestFit="1" customWidth="1"/>
    <col min="12560" max="12560" width="16.7109375" style="200" bestFit="1" customWidth="1"/>
    <col min="12561" max="12561" width="14.85546875" style="200" bestFit="1" customWidth="1"/>
    <col min="12562" max="12562" width="16.140625" style="200" bestFit="1" customWidth="1"/>
    <col min="12563" max="12563" width="14.85546875" style="200" bestFit="1" customWidth="1"/>
    <col min="12564" max="12564" width="0" style="200" hidden="1" customWidth="1"/>
    <col min="12565" max="12800" width="9.140625" style="200"/>
    <col min="12801" max="12801" width="24" style="200" customWidth="1"/>
    <col min="12802" max="12802" width="17.7109375" style="200" customWidth="1"/>
    <col min="12803" max="12804" width="16" style="200" customWidth="1"/>
    <col min="12805" max="12805" width="15.85546875" style="200" customWidth="1"/>
    <col min="12806" max="12806" width="16" style="200" customWidth="1"/>
    <col min="12807" max="12807" width="15.7109375" style="200" customWidth="1"/>
    <col min="12808" max="12808" width="15.42578125" style="200" customWidth="1"/>
    <col min="12809" max="12809" width="16.140625" style="200" customWidth="1"/>
    <col min="12810" max="12810" width="14.7109375" style="200" customWidth="1"/>
    <col min="12811" max="12811" width="17.7109375" style="200" customWidth="1"/>
    <col min="12812" max="12812" width="14.85546875" style="200" customWidth="1"/>
    <col min="12813" max="12813" width="16" style="200" customWidth="1"/>
    <col min="12814" max="12814" width="16.85546875" style="200" customWidth="1"/>
    <col min="12815" max="12815" width="16.140625" style="200" bestFit="1" customWidth="1"/>
    <col min="12816" max="12816" width="16.7109375" style="200" bestFit="1" customWidth="1"/>
    <col min="12817" max="12817" width="14.85546875" style="200" bestFit="1" customWidth="1"/>
    <col min="12818" max="12818" width="16.140625" style="200" bestFit="1" customWidth="1"/>
    <col min="12819" max="12819" width="14.85546875" style="200" bestFit="1" customWidth="1"/>
    <col min="12820" max="12820" width="0" style="200" hidden="1" customWidth="1"/>
    <col min="12821" max="13056" width="9.140625" style="200"/>
    <col min="13057" max="13057" width="24" style="200" customWidth="1"/>
    <col min="13058" max="13058" width="17.7109375" style="200" customWidth="1"/>
    <col min="13059" max="13060" width="16" style="200" customWidth="1"/>
    <col min="13061" max="13061" width="15.85546875" style="200" customWidth="1"/>
    <col min="13062" max="13062" width="16" style="200" customWidth="1"/>
    <col min="13063" max="13063" width="15.7109375" style="200" customWidth="1"/>
    <col min="13064" max="13064" width="15.42578125" style="200" customWidth="1"/>
    <col min="13065" max="13065" width="16.140625" style="200" customWidth="1"/>
    <col min="13066" max="13066" width="14.7109375" style="200" customWidth="1"/>
    <col min="13067" max="13067" width="17.7109375" style="200" customWidth="1"/>
    <col min="13068" max="13068" width="14.85546875" style="200" customWidth="1"/>
    <col min="13069" max="13069" width="16" style="200" customWidth="1"/>
    <col min="13070" max="13070" width="16.85546875" style="200" customWidth="1"/>
    <col min="13071" max="13071" width="16.140625" style="200" bestFit="1" customWidth="1"/>
    <col min="13072" max="13072" width="16.7109375" style="200" bestFit="1" customWidth="1"/>
    <col min="13073" max="13073" width="14.85546875" style="200" bestFit="1" customWidth="1"/>
    <col min="13074" max="13074" width="16.140625" style="200" bestFit="1" customWidth="1"/>
    <col min="13075" max="13075" width="14.85546875" style="200" bestFit="1" customWidth="1"/>
    <col min="13076" max="13076" width="0" style="200" hidden="1" customWidth="1"/>
    <col min="13077" max="13312" width="9.140625" style="200"/>
    <col min="13313" max="13313" width="24" style="200" customWidth="1"/>
    <col min="13314" max="13314" width="17.7109375" style="200" customWidth="1"/>
    <col min="13315" max="13316" width="16" style="200" customWidth="1"/>
    <col min="13317" max="13317" width="15.85546875" style="200" customWidth="1"/>
    <col min="13318" max="13318" width="16" style="200" customWidth="1"/>
    <col min="13319" max="13319" width="15.7109375" style="200" customWidth="1"/>
    <col min="13320" max="13320" width="15.42578125" style="200" customWidth="1"/>
    <col min="13321" max="13321" width="16.140625" style="200" customWidth="1"/>
    <col min="13322" max="13322" width="14.7109375" style="200" customWidth="1"/>
    <col min="13323" max="13323" width="17.7109375" style="200" customWidth="1"/>
    <col min="13324" max="13324" width="14.85546875" style="200" customWidth="1"/>
    <col min="13325" max="13325" width="16" style="200" customWidth="1"/>
    <col min="13326" max="13326" width="16.85546875" style="200" customWidth="1"/>
    <col min="13327" max="13327" width="16.140625" style="200" bestFit="1" customWidth="1"/>
    <col min="13328" max="13328" width="16.7109375" style="200" bestFit="1" customWidth="1"/>
    <col min="13329" max="13329" width="14.85546875" style="200" bestFit="1" customWidth="1"/>
    <col min="13330" max="13330" width="16.140625" style="200" bestFit="1" customWidth="1"/>
    <col min="13331" max="13331" width="14.85546875" style="200" bestFit="1" customWidth="1"/>
    <col min="13332" max="13332" width="0" style="200" hidden="1" customWidth="1"/>
    <col min="13333" max="13568" width="9.140625" style="200"/>
    <col min="13569" max="13569" width="24" style="200" customWidth="1"/>
    <col min="13570" max="13570" width="17.7109375" style="200" customWidth="1"/>
    <col min="13571" max="13572" width="16" style="200" customWidth="1"/>
    <col min="13573" max="13573" width="15.85546875" style="200" customWidth="1"/>
    <col min="13574" max="13574" width="16" style="200" customWidth="1"/>
    <col min="13575" max="13575" width="15.7109375" style="200" customWidth="1"/>
    <col min="13576" max="13576" width="15.42578125" style="200" customWidth="1"/>
    <col min="13577" max="13577" width="16.140625" style="200" customWidth="1"/>
    <col min="13578" max="13578" width="14.7109375" style="200" customWidth="1"/>
    <col min="13579" max="13579" width="17.7109375" style="200" customWidth="1"/>
    <col min="13580" max="13580" width="14.85546875" style="200" customWidth="1"/>
    <col min="13581" max="13581" width="16" style="200" customWidth="1"/>
    <col min="13582" max="13582" width="16.85546875" style="200" customWidth="1"/>
    <col min="13583" max="13583" width="16.140625" style="200" bestFit="1" customWidth="1"/>
    <col min="13584" max="13584" width="16.7109375" style="200" bestFit="1" customWidth="1"/>
    <col min="13585" max="13585" width="14.85546875" style="200" bestFit="1" customWidth="1"/>
    <col min="13586" max="13586" width="16.140625" style="200" bestFit="1" customWidth="1"/>
    <col min="13587" max="13587" width="14.85546875" style="200" bestFit="1" customWidth="1"/>
    <col min="13588" max="13588" width="0" style="200" hidden="1" customWidth="1"/>
    <col min="13589" max="13824" width="9.140625" style="200"/>
    <col min="13825" max="13825" width="24" style="200" customWidth="1"/>
    <col min="13826" max="13826" width="17.7109375" style="200" customWidth="1"/>
    <col min="13827" max="13828" width="16" style="200" customWidth="1"/>
    <col min="13829" max="13829" width="15.85546875" style="200" customWidth="1"/>
    <col min="13830" max="13830" width="16" style="200" customWidth="1"/>
    <col min="13831" max="13831" width="15.7109375" style="200" customWidth="1"/>
    <col min="13832" max="13832" width="15.42578125" style="200" customWidth="1"/>
    <col min="13833" max="13833" width="16.140625" style="200" customWidth="1"/>
    <col min="13834" max="13834" width="14.7109375" style="200" customWidth="1"/>
    <col min="13835" max="13835" width="17.7109375" style="200" customWidth="1"/>
    <col min="13836" max="13836" width="14.85546875" style="200" customWidth="1"/>
    <col min="13837" max="13837" width="16" style="200" customWidth="1"/>
    <col min="13838" max="13838" width="16.85546875" style="200" customWidth="1"/>
    <col min="13839" max="13839" width="16.140625" style="200" bestFit="1" customWidth="1"/>
    <col min="13840" max="13840" width="16.7109375" style="200" bestFit="1" customWidth="1"/>
    <col min="13841" max="13841" width="14.85546875" style="200" bestFit="1" customWidth="1"/>
    <col min="13842" max="13842" width="16.140625" style="200" bestFit="1" customWidth="1"/>
    <col min="13843" max="13843" width="14.85546875" style="200" bestFit="1" customWidth="1"/>
    <col min="13844" max="13844" width="0" style="200" hidden="1" customWidth="1"/>
    <col min="13845" max="14080" width="9.140625" style="200"/>
    <col min="14081" max="14081" width="24" style="200" customWidth="1"/>
    <col min="14082" max="14082" width="17.7109375" style="200" customWidth="1"/>
    <col min="14083" max="14084" width="16" style="200" customWidth="1"/>
    <col min="14085" max="14085" width="15.85546875" style="200" customWidth="1"/>
    <col min="14086" max="14086" width="16" style="200" customWidth="1"/>
    <col min="14087" max="14087" width="15.7109375" style="200" customWidth="1"/>
    <col min="14088" max="14088" width="15.42578125" style="200" customWidth="1"/>
    <col min="14089" max="14089" width="16.140625" style="200" customWidth="1"/>
    <col min="14090" max="14090" width="14.7109375" style="200" customWidth="1"/>
    <col min="14091" max="14091" width="17.7109375" style="200" customWidth="1"/>
    <col min="14092" max="14092" width="14.85546875" style="200" customWidth="1"/>
    <col min="14093" max="14093" width="16" style="200" customWidth="1"/>
    <col min="14094" max="14094" width="16.85546875" style="200" customWidth="1"/>
    <col min="14095" max="14095" width="16.140625" style="200" bestFit="1" customWidth="1"/>
    <col min="14096" max="14096" width="16.7109375" style="200" bestFit="1" customWidth="1"/>
    <col min="14097" max="14097" width="14.85546875" style="200" bestFit="1" customWidth="1"/>
    <col min="14098" max="14098" width="16.140625" style="200" bestFit="1" customWidth="1"/>
    <col min="14099" max="14099" width="14.85546875" style="200" bestFit="1" customWidth="1"/>
    <col min="14100" max="14100" width="0" style="200" hidden="1" customWidth="1"/>
    <col min="14101" max="14336" width="9.140625" style="200"/>
    <col min="14337" max="14337" width="24" style="200" customWidth="1"/>
    <col min="14338" max="14338" width="17.7109375" style="200" customWidth="1"/>
    <col min="14339" max="14340" width="16" style="200" customWidth="1"/>
    <col min="14341" max="14341" width="15.85546875" style="200" customWidth="1"/>
    <col min="14342" max="14342" width="16" style="200" customWidth="1"/>
    <col min="14343" max="14343" width="15.7109375" style="200" customWidth="1"/>
    <col min="14344" max="14344" width="15.42578125" style="200" customWidth="1"/>
    <col min="14345" max="14345" width="16.140625" style="200" customWidth="1"/>
    <col min="14346" max="14346" width="14.7109375" style="200" customWidth="1"/>
    <col min="14347" max="14347" width="17.7109375" style="200" customWidth="1"/>
    <col min="14348" max="14348" width="14.85546875" style="200" customWidth="1"/>
    <col min="14349" max="14349" width="16" style="200" customWidth="1"/>
    <col min="14350" max="14350" width="16.85546875" style="200" customWidth="1"/>
    <col min="14351" max="14351" width="16.140625" style="200" bestFit="1" customWidth="1"/>
    <col min="14352" max="14352" width="16.7109375" style="200" bestFit="1" customWidth="1"/>
    <col min="14353" max="14353" width="14.85546875" style="200" bestFit="1" customWidth="1"/>
    <col min="14354" max="14354" width="16.140625" style="200" bestFit="1" customWidth="1"/>
    <col min="14355" max="14355" width="14.85546875" style="200" bestFit="1" customWidth="1"/>
    <col min="14356" max="14356" width="0" style="200" hidden="1" customWidth="1"/>
    <col min="14357" max="14592" width="9.140625" style="200"/>
    <col min="14593" max="14593" width="24" style="200" customWidth="1"/>
    <col min="14594" max="14594" width="17.7109375" style="200" customWidth="1"/>
    <col min="14595" max="14596" width="16" style="200" customWidth="1"/>
    <col min="14597" max="14597" width="15.85546875" style="200" customWidth="1"/>
    <col min="14598" max="14598" width="16" style="200" customWidth="1"/>
    <col min="14599" max="14599" width="15.7109375" style="200" customWidth="1"/>
    <col min="14600" max="14600" width="15.42578125" style="200" customWidth="1"/>
    <col min="14601" max="14601" width="16.140625" style="200" customWidth="1"/>
    <col min="14602" max="14602" width="14.7109375" style="200" customWidth="1"/>
    <col min="14603" max="14603" width="17.7109375" style="200" customWidth="1"/>
    <col min="14604" max="14604" width="14.85546875" style="200" customWidth="1"/>
    <col min="14605" max="14605" width="16" style="200" customWidth="1"/>
    <col min="14606" max="14606" width="16.85546875" style="200" customWidth="1"/>
    <col min="14607" max="14607" width="16.140625" style="200" bestFit="1" customWidth="1"/>
    <col min="14608" max="14608" width="16.7109375" style="200" bestFit="1" customWidth="1"/>
    <col min="14609" max="14609" width="14.85546875" style="200" bestFit="1" customWidth="1"/>
    <col min="14610" max="14610" width="16.140625" style="200" bestFit="1" customWidth="1"/>
    <col min="14611" max="14611" width="14.85546875" style="200" bestFit="1" customWidth="1"/>
    <col min="14612" max="14612" width="0" style="200" hidden="1" customWidth="1"/>
    <col min="14613" max="14848" width="9.140625" style="200"/>
    <col min="14849" max="14849" width="24" style="200" customWidth="1"/>
    <col min="14850" max="14850" width="17.7109375" style="200" customWidth="1"/>
    <col min="14851" max="14852" width="16" style="200" customWidth="1"/>
    <col min="14853" max="14853" width="15.85546875" style="200" customWidth="1"/>
    <col min="14854" max="14854" width="16" style="200" customWidth="1"/>
    <col min="14855" max="14855" width="15.7109375" style="200" customWidth="1"/>
    <col min="14856" max="14856" width="15.42578125" style="200" customWidth="1"/>
    <col min="14857" max="14857" width="16.140625" style="200" customWidth="1"/>
    <col min="14858" max="14858" width="14.7109375" style="200" customWidth="1"/>
    <col min="14859" max="14859" width="17.7109375" style="200" customWidth="1"/>
    <col min="14860" max="14860" width="14.85546875" style="200" customWidth="1"/>
    <col min="14861" max="14861" width="16" style="200" customWidth="1"/>
    <col min="14862" max="14862" width="16.85546875" style="200" customWidth="1"/>
    <col min="14863" max="14863" width="16.140625" style="200" bestFit="1" customWidth="1"/>
    <col min="14864" max="14864" width="16.7109375" style="200" bestFit="1" customWidth="1"/>
    <col min="14865" max="14865" width="14.85546875" style="200" bestFit="1" customWidth="1"/>
    <col min="14866" max="14866" width="16.140625" style="200" bestFit="1" customWidth="1"/>
    <col min="14867" max="14867" width="14.85546875" style="200" bestFit="1" customWidth="1"/>
    <col min="14868" max="14868" width="0" style="200" hidden="1" customWidth="1"/>
    <col min="14869" max="15104" width="9.140625" style="200"/>
    <col min="15105" max="15105" width="24" style="200" customWidth="1"/>
    <col min="15106" max="15106" width="17.7109375" style="200" customWidth="1"/>
    <col min="15107" max="15108" width="16" style="200" customWidth="1"/>
    <col min="15109" max="15109" width="15.85546875" style="200" customWidth="1"/>
    <col min="15110" max="15110" width="16" style="200" customWidth="1"/>
    <col min="15111" max="15111" width="15.7109375" style="200" customWidth="1"/>
    <col min="15112" max="15112" width="15.42578125" style="200" customWidth="1"/>
    <col min="15113" max="15113" width="16.140625" style="200" customWidth="1"/>
    <col min="15114" max="15114" width="14.7109375" style="200" customWidth="1"/>
    <col min="15115" max="15115" width="17.7109375" style="200" customWidth="1"/>
    <col min="15116" max="15116" width="14.85546875" style="200" customWidth="1"/>
    <col min="15117" max="15117" width="16" style="200" customWidth="1"/>
    <col min="15118" max="15118" width="16.85546875" style="200" customWidth="1"/>
    <col min="15119" max="15119" width="16.140625" style="200" bestFit="1" customWidth="1"/>
    <col min="15120" max="15120" width="16.7109375" style="200" bestFit="1" customWidth="1"/>
    <col min="15121" max="15121" width="14.85546875" style="200" bestFit="1" customWidth="1"/>
    <col min="15122" max="15122" width="16.140625" style="200" bestFit="1" customWidth="1"/>
    <col min="15123" max="15123" width="14.85546875" style="200" bestFit="1" customWidth="1"/>
    <col min="15124" max="15124" width="0" style="200" hidden="1" customWidth="1"/>
    <col min="15125" max="15360" width="9.140625" style="200"/>
    <col min="15361" max="15361" width="24" style="200" customWidth="1"/>
    <col min="15362" max="15362" width="17.7109375" style="200" customWidth="1"/>
    <col min="15363" max="15364" width="16" style="200" customWidth="1"/>
    <col min="15365" max="15365" width="15.85546875" style="200" customWidth="1"/>
    <col min="15366" max="15366" width="16" style="200" customWidth="1"/>
    <col min="15367" max="15367" width="15.7109375" style="200" customWidth="1"/>
    <col min="15368" max="15368" width="15.42578125" style="200" customWidth="1"/>
    <col min="15369" max="15369" width="16.140625" style="200" customWidth="1"/>
    <col min="15370" max="15370" width="14.7109375" style="200" customWidth="1"/>
    <col min="15371" max="15371" width="17.7109375" style="200" customWidth="1"/>
    <col min="15372" max="15372" width="14.85546875" style="200" customWidth="1"/>
    <col min="15373" max="15373" width="16" style="200" customWidth="1"/>
    <col min="15374" max="15374" width="16.85546875" style="200" customWidth="1"/>
    <col min="15375" max="15375" width="16.140625" style="200" bestFit="1" customWidth="1"/>
    <col min="15376" max="15376" width="16.7109375" style="200" bestFit="1" customWidth="1"/>
    <col min="15377" max="15377" width="14.85546875" style="200" bestFit="1" customWidth="1"/>
    <col min="15378" max="15378" width="16.140625" style="200" bestFit="1" customWidth="1"/>
    <col min="15379" max="15379" width="14.85546875" style="200" bestFit="1" customWidth="1"/>
    <col min="15380" max="15380" width="0" style="200" hidden="1" customWidth="1"/>
    <col min="15381" max="15616" width="9.140625" style="200"/>
    <col min="15617" max="15617" width="24" style="200" customWidth="1"/>
    <col min="15618" max="15618" width="17.7109375" style="200" customWidth="1"/>
    <col min="15619" max="15620" width="16" style="200" customWidth="1"/>
    <col min="15621" max="15621" width="15.85546875" style="200" customWidth="1"/>
    <col min="15622" max="15622" width="16" style="200" customWidth="1"/>
    <col min="15623" max="15623" width="15.7109375" style="200" customWidth="1"/>
    <col min="15624" max="15624" width="15.42578125" style="200" customWidth="1"/>
    <col min="15625" max="15625" width="16.140625" style="200" customWidth="1"/>
    <col min="15626" max="15626" width="14.7109375" style="200" customWidth="1"/>
    <col min="15627" max="15627" width="17.7109375" style="200" customWidth="1"/>
    <col min="15628" max="15628" width="14.85546875" style="200" customWidth="1"/>
    <col min="15629" max="15629" width="16" style="200" customWidth="1"/>
    <col min="15630" max="15630" width="16.85546875" style="200" customWidth="1"/>
    <col min="15631" max="15631" width="16.140625" style="200" bestFit="1" customWidth="1"/>
    <col min="15632" max="15632" width="16.7109375" style="200" bestFit="1" customWidth="1"/>
    <col min="15633" max="15633" width="14.85546875" style="200" bestFit="1" customWidth="1"/>
    <col min="15634" max="15634" width="16.140625" style="200" bestFit="1" customWidth="1"/>
    <col min="15635" max="15635" width="14.85546875" style="200" bestFit="1" customWidth="1"/>
    <col min="15636" max="15636" width="0" style="200" hidden="1" customWidth="1"/>
    <col min="15637" max="15872" width="9.140625" style="200"/>
    <col min="15873" max="15873" width="24" style="200" customWidth="1"/>
    <col min="15874" max="15874" width="17.7109375" style="200" customWidth="1"/>
    <col min="15875" max="15876" width="16" style="200" customWidth="1"/>
    <col min="15877" max="15877" width="15.85546875" style="200" customWidth="1"/>
    <col min="15878" max="15878" width="16" style="200" customWidth="1"/>
    <col min="15879" max="15879" width="15.7109375" style="200" customWidth="1"/>
    <col min="15880" max="15880" width="15.42578125" style="200" customWidth="1"/>
    <col min="15881" max="15881" width="16.140625" style="200" customWidth="1"/>
    <col min="15882" max="15882" width="14.7109375" style="200" customWidth="1"/>
    <col min="15883" max="15883" width="17.7109375" style="200" customWidth="1"/>
    <col min="15884" max="15884" width="14.85546875" style="200" customWidth="1"/>
    <col min="15885" max="15885" width="16" style="200" customWidth="1"/>
    <col min="15886" max="15886" width="16.85546875" style="200" customWidth="1"/>
    <col min="15887" max="15887" width="16.140625" style="200" bestFit="1" customWidth="1"/>
    <col min="15888" max="15888" width="16.7109375" style="200" bestFit="1" customWidth="1"/>
    <col min="15889" max="15889" width="14.85546875" style="200" bestFit="1" customWidth="1"/>
    <col min="15890" max="15890" width="16.140625" style="200" bestFit="1" customWidth="1"/>
    <col min="15891" max="15891" width="14.85546875" style="200" bestFit="1" customWidth="1"/>
    <col min="15892" max="15892" width="0" style="200" hidden="1" customWidth="1"/>
    <col min="15893" max="16128" width="9.140625" style="200"/>
    <col min="16129" max="16129" width="24" style="200" customWidth="1"/>
    <col min="16130" max="16130" width="17.7109375" style="200" customWidth="1"/>
    <col min="16131" max="16132" width="16" style="200" customWidth="1"/>
    <col min="16133" max="16133" width="15.85546875" style="200" customWidth="1"/>
    <col min="16134" max="16134" width="16" style="200" customWidth="1"/>
    <col min="16135" max="16135" width="15.7109375" style="200" customWidth="1"/>
    <col min="16136" max="16136" width="15.42578125" style="200" customWidth="1"/>
    <col min="16137" max="16137" width="16.140625" style="200" customWidth="1"/>
    <col min="16138" max="16138" width="14.7109375" style="200" customWidth="1"/>
    <col min="16139" max="16139" width="17.7109375" style="200" customWidth="1"/>
    <col min="16140" max="16140" width="14.85546875" style="200" customWidth="1"/>
    <col min="16141" max="16141" width="16" style="200" customWidth="1"/>
    <col min="16142" max="16142" width="16.85546875" style="200" customWidth="1"/>
    <col min="16143" max="16143" width="16.140625" style="200" bestFit="1" customWidth="1"/>
    <col min="16144" max="16144" width="16.7109375" style="200" bestFit="1" customWidth="1"/>
    <col min="16145" max="16145" width="14.85546875" style="200" bestFit="1" customWidth="1"/>
    <col min="16146" max="16146" width="16.140625" style="200" bestFit="1" customWidth="1"/>
    <col min="16147" max="16147" width="14.85546875" style="200" bestFit="1" customWidth="1"/>
    <col min="16148" max="16148" width="0" style="200" hidden="1" customWidth="1"/>
    <col min="16149" max="16384" width="9.140625" style="200"/>
  </cols>
  <sheetData>
    <row r="2" spans="1:20" ht="20.25" x14ac:dyDescent="0.3">
      <c r="A2" s="197" t="s">
        <v>202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9"/>
      <c r="O2" s="199"/>
      <c r="P2" s="198"/>
      <c r="Q2" s="198"/>
      <c r="R2" s="198"/>
      <c r="S2" s="198"/>
    </row>
    <row r="4" spans="1:20" ht="15.75" thickBot="1" x14ac:dyDescent="0.25">
      <c r="J4" s="201"/>
      <c r="K4" s="201"/>
      <c r="L4" s="201"/>
      <c r="M4" s="201"/>
      <c r="N4" s="202" t="s">
        <v>203</v>
      </c>
      <c r="S4" s="203"/>
      <c r="T4" s="201" t="s">
        <v>204</v>
      </c>
    </row>
    <row r="5" spans="1:20" ht="33.75" customHeight="1" x14ac:dyDescent="0.25">
      <c r="A5" s="204" t="s">
        <v>205</v>
      </c>
      <c r="B5" s="205" t="s">
        <v>206</v>
      </c>
      <c r="C5" s="206"/>
      <c r="D5" s="206"/>
      <c r="E5" s="207"/>
      <c r="F5" s="206"/>
      <c r="G5" s="206"/>
      <c r="H5" s="206"/>
      <c r="I5" s="206"/>
      <c r="J5" s="208"/>
      <c r="K5" s="208"/>
      <c r="L5" s="208"/>
      <c r="M5" s="208"/>
      <c r="N5" s="208"/>
      <c r="T5" s="208"/>
    </row>
    <row r="6" spans="1:20" ht="30" customHeight="1" x14ac:dyDescent="0.25">
      <c r="A6" s="209"/>
      <c r="B6" s="210" t="s">
        <v>207</v>
      </c>
      <c r="C6" s="211" t="s">
        <v>208</v>
      </c>
      <c r="D6" s="212"/>
      <c r="E6" s="212"/>
      <c r="F6" s="212"/>
      <c r="G6" s="212"/>
      <c r="H6" s="212"/>
      <c r="I6" s="212"/>
      <c r="J6" s="213"/>
      <c r="K6" s="213"/>
      <c r="L6" s="213"/>
      <c r="M6" s="213"/>
      <c r="N6" s="213"/>
      <c r="T6" s="213"/>
    </row>
    <row r="7" spans="1:20" ht="29.25" customHeight="1" thickBot="1" x14ac:dyDescent="0.25">
      <c r="A7" s="209"/>
      <c r="B7" s="209"/>
      <c r="C7" s="214" t="s">
        <v>209</v>
      </c>
      <c r="D7" s="215" t="s">
        <v>95</v>
      </c>
      <c r="E7" s="215" t="s">
        <v>96</v>
      </c>
      <c r="F7" s="215" t="s">
        <v>97</v>
      </c>
      <c r="G7" s="215" t="s">
        <v>98</v>
      </c>
      <c r="H7" s="215" t="s">
        <v>99</v>
      </c>
      <c r="I7" s="215" t="s">
        <v>100</v>
      </c>
      <c r="J7" s="215" t="s">
        <v>158</v>
      </c>
      <c r="K7" s="215" t="s">
        <v>210</v>
      </c>
      <c r="L7" s="215" t="s">
        <v>211</v>
      </c>
      <c r="M7" s="215" t="s">
        <v>212</v>
      </c>
      <c r="N7" s="216" t="s">
        <v>213</v>
      </c>
      <c r="T7" s="217" t="s">
        <v>210</v>
      </c>
    </row>
    <row r="8" spans="1:20" ht="13.5" thickBot="1" x14ac:dyDescent="0.25">
      <c r="A8" s="218" t="s">
        <v>0</v>
      </c>
      <c r="B8" s="218">
        <v>1</v>
      </c>
      <c r="C8" s="219">
        <v>2</v>
      </c>
      <c r="D8" s="220">
        <v>3</v>
      </c>
      <c r="E8" s="220">
        <v>4</v>
      </c>
      <c r="F8" s="220">
        <v>5</v>
      </c>
      <c r="G8" s="220">
        <v>6</v>
      </c>
      <c r="H8" s="220">
        <v>7</v>
      </c>
      <c r="I8" s="220">
        <v>8</v>
      </c>
      <c r="J8" s="220">
        <v>9</v>
      </c>
      <c r="K8" s="220">
        <v>10</v>
      </c>
      <c r="L8" s="220">
        <v>11</v>
      </c>
      <c r="M8" s="220">
        <v>12</v>
      </c>
      <c r="N8" s="221">
        <v>13</v>
      </c>
      <c r="T8" s="221">
        <v>20</v>
      </c>
    </row>
    <row r="9" spans="1:20" ht="36.75" customHeight="1" x14ac:dyDescent="0.25">
      <c r="A9" s="222" t="s">
        <v>214</v>
      </c>
      <c r="B9" s="223">
        <v>119302726</v>
      </c>
      <c r="C9" s="224">
        <v>7433560</v>
      </c>
      <c r="D9" s="225">
        <v>9694272</v>
      </c>
      <c r="E9" s="225">
        <v>9094152</v>
      </c>
      <c r="F9" s="225">
        <v>10057790</v>
      </c>
      <c r="G9" s="225">
        <v>10297171</v>
      </c>
      <c r="H9" s="225">
        <v>8105979</v>
      </c>
      <c r="I9" s="225">
        <v>9896131</v>
      </c>
      <c r="J9" s="225">
        <v>8129413</v>
      </c>
      <c r="K9" s="225">
        <v>7621937</v>
      </c>
      <c r="L9" s="225">
        <v>8194299</v>
      </c>
      <c r="M9" s="225">
        <v>10997308</v>
      </c>
      <c r="N9" s="226">
        <v>16716252</v>
      </c>
      <c r="P9" s="227"/>
      <c r="T9" s="226">
        <v>4184888</v>
      </c>
    </row>
    <row r="10" spans="1:20" ht="23.25" customHeight="1" thickBot="1" x14ac:dyDescent="0.25">
      <c r="A10" s="228"/>
      <c r="B10" s="229"/>
      <c r="C10" s="230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2"/>
      <c r="T10" s="232" t="s">
        <v>215</v>
      </c>
    </row>
    <row r="14" spans="1:20" ht="15.75" thickBot="1" x14ac:dyDescent="0.25">
      <c r="J14" s="201"/>
      <c r="K14" s="201"/>
      <c r="L14" s="201"/>
      <c r="M14" s="201"/>
      <c r="N14" s="202" t="s">
        <v>203</v>
      </c>
    </row>
    <row r="15" spans="1:20" ht="34.5" customHeight="1" x14ac:dyDescent="0.25">
      <c r="A15" s="204" t="s">
        <v>205</v>
      </c>
      <c r="B15" s="205" t="s">
        <v>216</v>
      </c>
      <c r="C15" s="206"/>
      <c r="D15" s="206"/>
      <c r="E15" s="207"/>
      <c r="F15" s="206"/>
      <c r="G15" s="206"/>
      <c r="H15" s="206"/>
      <c r="I15" s="206"/>
      <c r="J15" s="208"/>
      <c r="K15" s="208"/>
      <c r="L15" s="208"/>
      <c r="M15" s="208"/>
      <c r="N15" s="208"/>
    </row>
    <row r="16" spans="1:20" ht="30" customHeight="1" x14ac:dyDescent="0.25">
      <c r="A16" s="209"/>
      <c r="B16" s="210" t="s">
        <v>207</v>
      </c>
      <c r="C16" s="211" t="s">
        <v>208</v>
      </c>
      <c r="D16" s="212"/>
      <c r="E16" s="212"/>
      <c r="F16" s="212"/>
      <c r="G16" s="212"/>
      <c r="H16" s="212"/>
      <c r="I16" s="212"/>
      <c r="J16" s="213"/>
      <c r="K16" s="213"/>
      <c r="L16" s="213"/>
      <c r="M16" s="213"/>
      <c r="N16" s="213"/>
    </row>
    <row r="17" spans="1:16" ht="30" customHeight="1" thickBot="1" x14ac:dyDescent="0.3">
      <c r="A17" s="209"/>
      <c r="B17" s="210"/>
      <c r="C17" s="233" t="s">
        <v>209</v>
      </c>
      <c r="D17" s="234" t="s">
        <v>95</v>
      </c>
      <c r="E17" s="234" t="s">
        <v>96</v>
      </c>
      <c r="F17" s="234" t="s">
        <v>97</v>
      </c>
      <c r="G17" s="234" t="s">
        <v>98</v>
      </c>
      <c r="H17" s="234" t="s">
        <v>99</v>
      </c>
      <c r="I17" s="234" t="s">
        <v>100</v>
      </c>
      <c r="J17" s="234" t="s">
        <v>158</v>
      </c>
      <c r="K17" s="234" t="s">
        <v>210</v>
      </c>
      <c r="L17" s="234" t="s">
        <v>211</v>
      </c>
      <c r="M17" s="215" t="s">
        <v>212</v>
      </c>
      <c r="N17" s="216" t="s">
        <v>213</v>
      </c>
    </row>
    <row r="18" spans="1:16" ht="13.5" thickBot="1" x14ac:dyDescent="0.25">
      <c r="A18" s="218" t="s">
        <v>0</v>
      </c>
      <c r="B18" s="218">
        <v>1</v>
      </c>
      <c r="C18" s="219">
        <v>2</v>
      </c>
      <c r="D18" s="220">
        <v>3</v>
      </c>
      <c r="E18" s="220">
        <v>4</v>
      </c>
      <c r="F18" s="220">
        <v>5</v>
      </c>
      <c r="G18" s="220">
        <v>6</v>
      </c>
      <c r="H18" s="220">
        <v>7</v>
      </c>
      <c r="I18" s="220">
        <v>8</v>
      </c>
      <c r="J18" s="220">
        <v>9</v>
      </c>
      <c r="K18" s="220">
        <v>10</v>
      </c>
      <c r="L18" s="220">
        <v>11</v>
      </c>
      <c r="M18" s="220">
        <v>12</v>
      </c>
      <c r="N18" s="221">
        <v>13</v>
      </c>
    </row>
    <row r="19" spans="1:16" ht="37.5" customHeight="1" x14ac:dyDescent="0.25">
      <c r="A19" s="222" t="s">
        <v>214</v>
      </c>
      <c r="B19" s="223">
        <v>113711000</v>
      </c>
      <c r="C19" s="224">
        <v>8606667</v>
      </c>
      <c r="D19" s="225">
        <v>8662870</v>
      </c>
      <c r="E19" s="225">
        <v>8342284</v>
      </c>
      <c r="F19" s="225">
        <v>9988998</v>
      </c>
      <c r="G19" s="225">
        <v>8359113</v>
      </c>
      <c r="H19" s="225">
        <v>8434884</v>
      </c>
      <c r="I19" s="225">
        <v>9373749</v>
      </c>
      <c r="J19" s="225">
        <v>8421462</v>
      </c>
      <c r="K19" s="225"/>
      <c r="L19" s="225"/>
      <c r="M19" s="225"/>
      <c r="N19" s="226"/>
      <c r="P19" s="227"/>
    </row>
    <row r="20" spans="1:16" ht="23.25" customHeight="1" thickBot="1" x14ac:dyDescent="0.25">
      <c r="A20" s="228"/>
      <c r="B20" s="229"/>
      <c r="C20" s="230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2"/>
    </row>
    <row r="21" spans="1:16" x14ac:dyDescent="0.2">
      <c r="P21" s="227"/>
    </row>
    <row r="22" spans="1:16" x14ac:dyDescent="0.2">
      <c r="A22" s="235"/>
    </row>
  </sheetData>
  <printOptions horizontalCentered="1"/>
  <pageMargins left="0" right="0" top="1.5748031496062993" bottom="0" header="0" footer="0"/>
  <pageSetup paperSize="9" scale="47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6"/>
  <sheetViews>
    <sheetView zoomScale="75" workbookViewId="0">
      <selection activeCell="A30" sqref="A30"/>
    </sheetView>
  </sheetViews>
  <sheetFormatPr defaultRowHeight="12.75" x14ac:dyDescent="0.2"/>
  <cols>
    <col min="1" max="1" width="24" style="200" customWidth="1"/>
    <col min="2" max="2" width="19.28515625" style="200" customWidth="1"/>
    <col min="3" max="3" width="21.7109375" style="200" customWidth="1"/>
    <col min="4" max="4" width="17.28515625" style="200" customWidth="1"/>
    <col min="5" max="5" width="20.7109375" style="200" customWidth="1"/>
    <col min="6" max="6" width="19.5703125" style="200" customWidth="1"/>
    <col min="7" max="7" width="22.28515625" style="200" customWidth="1"/>
    <col min="8" max="8" width="21.28515625" style="200" customWidth="1"/>
    <col min="9" max="256" width="9.140625" style="200"/>
    <col min="257" max="257" width="24" style="200" customWidth="1"/>
    <col min="258" max="258" width="19.28515625" style="200" customWidth="1"/>
    <col min="259" max="259" width="21.7109375" style="200" customWidth="1"/>
    <col min="260" max="260" width="17.28515625" style="200" customWidth="1"/>
    <col min="261" max="261" width="20.7109375" style="200" customWidth="1"/>
    <col min="262" max="262" width="19.5703125" style="200" customWidth="1"/>
    <col min="263" max="263" width="22.28515625" style="200" customWidth="1"/>
    <col min="264" max="264" width="21.28515625" style="200" customWidth="1"/>
    <col min="265" max="512" width="9.140625" style="200"/>
    <col min="513" max="513" width="24" style="200" customWidth="1"/>
    <col min="514" max="514" width="19.28515625" style="200" customWidth="1"/>
    <col min="515" max="515" width="21.7109375" style="200" customWidth="1"/>
    <col min="516" max="516" width="17.28515625" style="200" customWidth="1"/>
    <col min="517" max="517" width="20.7109375" style="200" customWidth="1"/>
    <col min="518" max="518" width="19.5703125" style="200" customWidth="1"/>
    <col min="519" max="519" width="22.28515625" style="200" customWidth="1"/>
    <col min="520" max="520" width="21.28515625" style="200" customWidth="1"/>
    <col min="521" max="768" width="9.140625" style="200"/>
    <col min="769" max="769" width="24" style="200" customWidth="1"/>
    <col min="770" max="770" width="19.28515625" style="200" customWidth="1"/>
    <col min="771" max="771" width="21.7109375" style="200" customWidth="1"/>
    <col min="772" max="772" width="17.28515625" style="200" customWidth="1"/>
    <col min="773" max="773" width="20.7109375" style="200" customWidth="1"/>
    <col min="774" max="774" width="19.5703125" style="200" customWidth="1"/>
    <col min="775" max="775" width="22.28515625" style="200" customWidth="1"/>
    <col min="776" max="776" width="21.28515625" style="200" customWidth="1"/>
    <col min="777" max="1024" width="9.140625" style="200"/>
    <col min="1025" max="1025" width="24" style="200" customWidth="1"/>
    <col min="1026" max="1026" width="19.28515625" style="200" customWidth="1"/>
    <col min="1027" max="1027" width="21.7109375" style="200" customWidth="1"/>
    <col min="1028" max="1028" width="17.28515625" style="200" customWidth="1"/>
    <col min="1029" max="1029" width="20.7109375" style="200" customWidth="1"/>
    <col min="1030" max="1030" width="19.5703125" style="200" customWidth="1"/>
    <col min="1031" max="1031" width="22.28515625" style="200" customWidth="1"/>
    <col min="1032" max="1032" width="21.28515625" style="200" customWidth="1"/>
    <col min="1033" max="1280" width="9.140625" style="200"/>
    <col min="1281" max="1281" width="24" style="200" customWidth="1"/>
    <col min="1282" max="1282" width="19.28515625" style="200" customWidth="1"/>
    <col min="1283" max="1283" width="21.7109375" style="200" customWidth="1"/>
    <col min="1284" max="1284" width="17.28515625" style="200" customWidth="1"/>
    <col min="1285" max="1285" width="20.7109375" style="200" customWidth="1"/>
    <col min="1286" max="1286" width="19.5703125" style="200" customWidth="1"/>
    <col min="1287" max="1287" width="22.28515625" style="200" customWidth="1"/>
    <col min="1288" max="1288" width="21.28515625" style="200" customWidth="1"/>
    <col min="1289" max="1536" width="9.140625" style="200"/>
    <col min="1537" max="1537" width="24" style="200" customWidth="1"/>
    <col min="1538" max="1538" width="19.28515625" style="200" customWidth="1"/>
    <col min="1539" max="1539" width="21.7109375" style="200" customWidth="1"/>
    <col min="1540" max="1540" width="17.28515625" style="200" customWidth="1"/>
    <col min="1541" max="1541" width="20.7109375" style="200" customWidth="1"/>
    <col min="1542" max="1542" width="19.5703125" style="200" customWidth="1"/>
    <col min="1543" max="1543" width="22.28515625" style="200" customWidth="1"/>
    <col min="1544" max="1544" width="21.28515625" style="200" customWidth="1"/>
    <col min="1545" max="1792" width="9.140625" style="200"/>
    <col min="1793" max="1793" width="24" style="200" customWidth="1"/>
    <col min="1794" max="1794" width="19.28515625" style="200" customWidth="1"/>
    <col min="1795" max="1795" width="21.7109375" style="200" customWidth="1"/>
    <col min="1796" max="1796" width="17.28515625" style="200" customWidth="1"/>
    <col min="1797" max="1797" width="20.7109375" style="200" customWidth="1"/>
    <col min="1798" max="1798" width="19.5703125" style="200" customWidth="1"/>
    <col min="1799" max="1799" width="22.28515625" style="200" customWidth="1"/>
    <col min="1800" max="1800" width="21.28515625" style="200" customWidth="1"/>
    <col min="1801" max="2048" width="9.140625" style="200"/>
    <col min="2049" max="2049" width="24" style="200" customWidth="1"/>
    <col min="2050" max="2050" width="19.28515625" style="200" customWidth="1"/>
    <col min="2051" max="2051" width="21.7109375" style="200" customWidth="1"/>
    <col min="2052" max="2052" width="17.28515625" style="200" customWidth="1"/>
    <col min="2053" max="2053" width="20.7109375" style="200" customWidth="1"/>
    <col min="2054" max="2054" width="19.5703125" style="200" customWidth="1"/>
    <col min="2055" max="2055" width="22.28515625" style="200" customWidth="1"/>
    <col min="2056" max="2056" width="21.28515625" style="200" customWidth="1"/>
    <col min="2057" max="2304" width="9.140625" style="200"/>
    <col min="2305" max="2305" width="24" style="200" customWidth="1"/>
    <col min="2306" max="2306" width="19.28515625" style="200" customWidth="1"/>
    <col min="2307" max="2307" width="21.7109375" style="200" customWidth="1"/>
    <col min="2308" max="2308" width="17.28515625" style="200" customWidth="1"/>
    <col min="2309" max="2309" width="20.7109375" style="200" customWidth="1"/>
    <col min="2310" max="2310" width="19.5703125" style="200" customWidth="1"/>
    <col min="2311" max="2311" width="22.28515625" style="200" customWidth="1"/>
    <col min="2312" max="2312" width="21.28515625" style="200" customWidth="1"/>
    <col min="2313" max="2560" width="9.140625" style="200"/>
    <col min="2561" max="2561" width="24" style="200" customWidth="1"/>
    <col min="2562" max="2562" width="19.28515625" style="200" customWidth="1"/>
    <col min="2563" max="2563" width="21.7109375" style="200" customWidth="1"/>
    <col min="2564" max="2564" width="17.28515625" style="200" customWidth="1"/>
    <col min="2565" max="2565" width="20.7109375" style="200" customWidth="1"/>
    <col min="2566" max="2566" width="19.5703125" style="200" customWidth="1"/>
    <col min="2567" max="2567" width="22.28515625" style="200" customWidth="1"/>
    <col min="2568" max="2568" width="21.28515625" style="200" customWidth="1"/>
    <col min="2569" max="2816" width="9.140625" style="200"/>
    <col min="2817" max="2817" width="24" style="200" customWidth="1"/>
    <col min="2818" max="2818" width="19.28515625" style="200" customWidth="1"/>
    <col min="2819" max="2819" width="21.7109375" style="200" customWidth="1"/>
    <col min="2820" max="2820" width="17.28515625" style="200" customWidth="1"/>
    <col min="2821" max="2821" width="20.7109375" style="200" customWidth="1"/>
    <col min="2822" max="2822" width="19.5703125" style="200" customWidth="1"/>
    <col min="2823" max="2823" width="22.28515625" style="200" customWidth="1"/>
    <col min="2824" max="2824" width="21.28515625" style="200" customWidth="1"/>
    <col min="2825" max="3072" width="9.140625" style="200"/>
    <col min="3073" max="3073" width="24" style="200" customWidth="1"/>
    <col min="3074" max="3074" width="19.28515625" style="200" customWidth="1"/>
    <col min="3075" max="3075" width="21.7109375" style="200" customWidth="1"/>
    <col min="3076" max="3076" width="17.28515625" style="200" customWidth="1"/>
    <col min="3077" max="3077" width="20.7109375" style="200" customWidth="1"/>
    <col min="3078" max="3078" width="19.5703125" style="200" customWidth="1"/>
    <col min="3079" max="3079" width="22.28515625" style="200" customWidth="1"/>
    <col min="3080" max="3080" width="21.28515625" style="200" customWidth="1"/>
    <col min="3081" max="3328" width="9.140625" style="200"/>
    <col min="3329" max="3329" width="24" style="200" customWidth="1"/>
    <col min="3330" max="3330" width="19.28515625" style="200" customWidth="1"/>
    <col min="3331" max="3331" width="21.7109375" style="200" customWidth="1"/>
    <col min="3332" max="3332" width="17.28515625" style="200" customWidth="1"/>
    <col min="3333" max="3333" width="20.7109375" style="200" customWidth="1"/>
    <col min="3334" max="3334" width="19.5703125" style="200" customWidth="1"/>
    <col min="3335" max="3335" width="22.28515625" style="200" customWidth="1"/>
    <col min="3336" max="3336" width="21.28515625" style="200" customWidth="1"/>
    <col min="3337" max="3584" width="9.140625" style="200"/>
    <col min="3585" max="3585" width="24" style="200" customWidth="1"/>
    <col min="3586" max="3586" width="19.28515625" style="200" customWidth="1"/>
    <col min="3587" max="3587" width="21.7109375" style="200" customWidth="1"/>
    <col min="3588" max="3588" width="17.28515625" style="200" customWidth="1"/>
    <col min="3589" max="3589" width="20.7109375" style="200" customWidth="1"/>
    <col min="3590" max="3590" width="19.5703125" style="200" customWidth="1"/>
    <col min="3591" max="3591" width="22.28515625" style="200" customWidth="1"/>
    <col min="3592" max="3592" width="21.28515625" style="200" customWidth="1"/>
    <col min="3593" max="3840" width="9.140625" style="200"/>
    <col min="3841" max="3841" width="24" style="200" customWidth="1"/>
    <col min="3842" max="3842" width="19.28515625" style="200" customWidth="1"/>
    <col min="3843" max="3843" width="21.7109375" style="200" customWidth="1"/>
    <col min="3844" max="3844" width="17.28515625" style="200" customWidth="1"/>
    <col min="3845" max="3845" width="20.7109375" style="200" customWidth="1"/>
    <col min="3846" max="3846" width="19.5703125" style="200" customWidth="1"/>
    <col min="3847" max="3847" width="22.28515625" style="200" customWidth="1"/>
    <col min="3848" max="3848" width="21.28515625" style="200" customWidth="1"/>
    <col min="3849" max="4096" width="9.140625" style="200"/>
    <col min="4097" max="4097" width="24" style="200" customWidth="1"/>
    <col min="4098" max="4098" width="19.28515625" style="200" customWidth="1"/>
    <col min="4099" max="4099" width="21.7109375" style="200" customWidth="1"/>
    <col min="4100" max="4100" width="17.28515625" style="200" customWidth="1"/>
    <col min="4101" max="4101" width="20.7109375" style="200" customWidth="1"/>
    <col min="4102" max="4102" width="19.5703125" style="200" customWidth="1"/>
    <col min="4103" max="4103" width="22.28515625" style="200" customWidth="1"/>
    <col min="4104" max="4104" width="21.28515625" style="200" customWidth="1"/>
    <col min="4105" max="4352" width="9.140625" style="200"/>
    <col min="4353" max="4353" width="24" style="200" customWidth="1"/>
    <col min="4354" max="4354" width="19.28515625" style="200" customWidth="1"/>
    <col min="4355" max="4355" width="21.7109375" style="200" customWidth="1"/>
    <col min="4356" max="4356" width="17.28515625" style="200" customWidth="1"/>
    <col min="4357" max="4357" width="20.7109375" style="200" customWidth="1"/>
    <col min="4358" max="4358" width="19.5703125" style="200" customWidth="1"/>
    <col min="4359" max="4359" width="22.28515625" style="200" customWidth="1"/>
    <col min="4360" max="4360" width="21.28515625" style="200" customWidth="1"/>
    <col min="4361" max="4608" width="9.140625" style="200"/>
    <col min="4609" max="4609" width="24" style="200" customWidth="1"/>
    <col min="4610" max="4610" width="19.28515625" style="200" customWidth="1"/>
    <col min="4611" max="4611" width="21.7109375" style="200" customWidth="1"/>
    <col min="4612" max="4612" width="17.28515625" style="200" customWidth="1"/>
    <col min="4613" max="4613" width="20.7109375" style="200" customWidth="1"/>
    <col min="4614" max="4614" width="19.5703125" style="200" customWidth="1"/>
    <col min="4615" max="4615" width="22.28515625" style="200" customWidth="1"/>
    <col min="4616" max="4616" width="21.28515625" style="200" customWidth="1"/>
    <col min="4617" max="4864" width="9.140625" style="200"/>
    <col min="4865" max="4865" width="24" style="200" customWidth="1"/>
    <col min="4866" max="4866" width="19.28515625" style="200" customWidth="1"/>
    <col min="4867" max="4867" width="21.7109375" style="200" customWidth="1"/>
    <col min="4868" max="4868" width="17.28515625" style="200" customWidth="1"/>
    <col min="4869" max="4869" width="20.7109375" style="200" customWidth="1"/>
    <col min="4870" max="4870" width="19.5703125" style="200" customWidth="1"/>
    <col min="4871" max="4871" width="22.28515625" style="200" customWidth="1"/>
    <col min="4872" max="4872" width="21.28515625" style="200" customWidth="1"/>
    <col min="4873" max="5120" width="9.140625" style="200"/>
    <col min="5121" max="5121" width="24" style="200" customWidth="1"/>
    <col min="5122" max="5122" width="19.28515625" style="200" customWidth="1"/>
    <col min="5123" max="5123" width="21.7109375" style="200" customWidth="1"/>
    <col min="5124" max="5124" width="17.28515625" style="200" customWidth="1"/>
    <col min="5125" max="5125" width="20.7109375" style="200" customWidth="1"/>
    <col min="5126" max="5126" width="19.5703125" style="200" customWidth="1"/>
    <col min="5127" max="5127" width="22.28515625" style="200" customWidth="1"/>
    <col min="5128" max="5128" width="21.28515625" style="200" customWidth="1"/>
    <col min="5129" max="5376" width="9.140625" style="200"/>
    <col min="5377" max="5377" width="24" style="200" customWidth="1"/>
    <col min="5378" max="5378" width="19.28515625" style="200" customWidth="1"/>
    <col min="5379" max="5379" width="21.7109375" style="200" customWidth="1"/>
    <col min="5380" max="5380" width="17.28515625" style="200" customWidth="1"/>
    <col min="5381" max="5381" width="20.7109375" style="200" customWidth="1"/>
    <col min="5382" max="5382" width="19.5703125" style="200" customWidth="1"/>
    <col min="5383" max="5383" width="22.28515625" style="200" customWidth="1"/>
    <col min="5384" max="5384" width="21.28515625" style="200" customWidth="1"/>
    <col min="5385" max="5632" width="9.140625" style="200"/>
    <col min="5633" max="5633" width="24" style="200" customWidth="1"/>
    <col min="5634" max="5634" width="19.28515625" style="200" customWidth="1"/>
    <col min="5635" max="5635" width="21.7109375" style="200" customWidth="1"/>
    <col min="5636" max="5636" width="17.28515625" style="200" customWidth="1"/>
    <col min="5637" max="5637" width="20.7109375" style="200" customWidth="1"/>
    <col min="5638" max="5638" width="19.5703125" style="200" customWidth="1"/>
    <col min="5639" max="5639" width="22.28515625" style="200" customWidth="1"/>
    <col min="5640" max="5640" width="21.28515625" style="200" customWidth="1"/>
    <col min="5641" max="5888" width="9.140625" style="200"/>
    <col min="5889" max="5889" width="24" style="200" customWidth="1"/>
    <col min="5890" max="5890" width="19.28515625" style="200" customWidth="1"/>
    <col min="5891" max="5891" width="21.7109375" style="200" customWidth="1"/>
    <col min="5892" max="5892" width="17.28515625" style="200" customWidth="1"/>
    <col min="5893" max="5893" width="20.7109375" style="200" customWidth="1"/>
    <col min="5894" max="5894" width="19.5703125" style="200" customWidth="1"/>
    <col min="5895" max="5895" width="22.28515625" style="200" customWidth="1"/>
    <col min="5896" max="5896" width="21.28515625" style="200" customWidth="1"/>
    <col min="5897" max="6144" width="9.140625" style="200"/>
    <col min="6145" max="6145" width="24" style="200" customWidth="1"/>
    <col min="6146" max="6146" width="19.28515625" style="200" customWidth="1"/>
    <col min="6147" max="6147" width="21.7109375" style="200" customWidth="1"/>
    <col min="6148" max="6148" width="17.28515625" style="200" customWidth="1"/>
    <col min="6149" max="6149" width="20.7109375" style="200" customWidth="1"/>
    <col min="6150" max="6150" width="19.5703125" style="200" customWidth="1"/>
    <col min="6151" max="6151" width="22.28515625" style="200" customWidth="1"/>
    <col min="6152" max="6152" width="21.28515625" style="200" customWidth="1"/>
    <col min="6153" max="6400" width="9.140625" style="200"/>
    <col min="6401" max="6401" width="24" style="200" customWidth="1"/>
    <col min="6402" max="6402" width="19.28515625" style="200" customWidth="1"/>
    <col min="6403" max="6403" width="21.7109375" style="200" customWidth="1"/>
    <col min="6404" max="6404" width="17.28515625" style="200" customWidth="1"/>
    <col min="6405" max="6405" width="20.7109375" style="200" customWidth="1"/>
    <col min="6406" max="6406" width="19.5703125" style="200" customWidth="1"/>
    <col min="6407" max="6407" width="22.28515625" style="200" customWidth="1"/>
    <col min="6408" max="6408" width="21.28515625" style="200" customWidth="1"/>
    <col min="6409" max="6656" width="9.140625" style="200"/>
    <col min="6657" max="6657" width="24" style="200" customWidth="1"/>
    <col min="6658" max="6658" width="19.28515625" style="200" customWidth="1"/>
    <col min="6659" max="6659" width="21.7109375" style="200" customWidth="1"/>
    <col min="6660" max="6660" width="17.28515625" style="200" customWidth="1"/>
    <col min="6661" max="6661" width="20.7109375" style="200" customWidth="1"/>
    <col min="6662" max="6662" width="19.5703125" style="200" customWidth="1"/>
    <col min="6663" max="6663" width="22.28515625" style="200" customWidth="1"/>
    <col min="6664" max="6664" width="21.28515625" style="200" customWidth="1"/>
    <col min="6665" max="6912" width="9.140625" style="200"/>
    <col min="6913" max="6913" width="24" style="200" customWidth="1"/>
    <col min="6914" max="6914" width="19.28515625" style="200" customWidth="1"/>
    <col min="6915" max="6915" width="21.7109375" style="200" customWidth="1"/>
    <col min="6916" max="6916" width="17.28515625" style="200" customWidth="1"/>
    <col min="6917" max="6917" width="20.7109375" style="200" customWidth="1"/>
    <col min="6918" max="6918" width="19.5703125" style="200" customWidth="1"/>
    <col min="6919" max="6919" width="22.28515625" style="200" customWidth="1"/>
    <col min="6920" max="6920" width="21.28515625" style="200" customWidth="1"/>
    <col min="6921" max="7168" width="9.140625" style="200"/>
    <col min="7169" max="7169" width="24" style="200" customWidth="1"/>
    <col min="7170" max="7170" width="19.28515625" style="200" customWidth="1"/>
    <col min="7171" max="7171" width="21.7109375" style="200" customWidth="1"/>
    <col min="7172" max="7172" width="17.28515625" style="200" customWidth="1"/>
    <col min="7173" max="7173" width="20.7109375" style="200" customWidth="1"/>
    <col min="7174" max="7174" width="19.5703125" style="200" customWidth="1"/>
    <col min="7175" max="7175" width="22.28515625" style="200" customWidth="1"/>
    <col min="7176" max="7176" width="21.28515625" style="200" customWidth="1"/>
    <col min="7177" max="7424" width="9.140625" style="200"/>
    <col min="7425" max="7425" width="24" style="200" customWidth="1"/>
    <col min="7426" max="7426" width="19.28515625" style="200" customWidth="1"/>
    <col min="7427" max="7427" width="21.7109375" style="200" customWidth="1"/>
    <col min="7428" max="7428" width="17.28515625" style="200" customWidth="1"/>
    <col min="7429" max="7429" width="20.7109375" style="200" customWidth="1"/>
    <col min="7430" max="7430" width="19.5703125" style="200" customWidth="1"/>
    <col min="7431" max="7431" width="22.28515625" style="200" customWidth="1"/>
    <col min="7432" max="7432" width="21.28515625" style="200" customWidth="1"/>
    <col min="7433" max="7680" width="9.140625" style="200"/>
    <col min="7681" max="7681" width="24" style="200" customWidth="1"/>
    <col min="7682" max="7682" width="19.28515625" style="200" customWidth="1"/>
    <col min="7683" max="7683" width="21.7109375" style="200" customWidth="1"/>
    <col min="7684" max="7684" width="17.28515625" style="200" customWidth="1"/>
    <col min="7685" max="7685" width="20.7109375" style="200" customWidth="1"/>
    <col min="7686" max="7686" width="19.5703125" style="200" customWidth="1"/>
    <col min="7687" max="7687" width="22.28515625" style="200" customWidth="1"/>
    <col min="7688" max="7688" width="21.28515625" style="200" customWidth="1"/>
    <col min="7689" max="7936" width="9.140625" style="200"/>
    <col min="7937" max="7937" width="24" style="200" customWidth="1"/>
    <col min="7938" max="7938" width="19.28515625" style="200" customWidth="1"/>
    <col min="7939" max="7939" width="21.7109375" style="200" customWidth="1"/>
    <col min="7940" max="7940" width="17.28515625" style="200" customWidth="1"/>
    <col min="7941" max="7941" width="20.7109375" style="200" customWidth="1"/>
    <col min="7942" max="7942" width="19.5703125" style="200" customWidth="1"/>
    <col min="7943" max="7943" width="22.28515625" style="200" customWidth="1"/>
    <col min="7944" max="7944" width="21.28515625" style="200" customWidth="1"/>
    <col min="7945" max="8192" width="9.140625" style="200"/>
    <col min="8193" max="8193" width="24" style="200" customWidth="1"/>
    <col min="8194" max="8194" width="19.28515625" style="200" customWidth="1"/>
    <col min="8195" max="8195" width="21.7109375" style="200" customWidth="1"/>
    <col min="8196" max="8196" width="17.28515625" style="200" customWidth="1"/>
    <col min="8197" max="8197" width="20.7109375" style="200" customWidth="1"/>
    <col min="8198" max="8198" width="19.5703125" style="200" customWidth="1"/>
    <col min="8199" max="8199" width="22.28515625" style="200" customWidth="1"/>
    <col min="8200" max="8200" width="21.28515625" style="200" customWidth="1"/>
    <col min="8201" max="8448" width="9.140625" style="200"/>
    <col min="8449" max="8449" width="24" style="200" customWidth="1"/>
    <col min="8450" max="8450" width="19.28515625" style="200" customWidth="1"/>
    <col min="8451" max="8451" width="21.7109375" style="200" customWidth="1"/>
    <col min="8452" max="8452" width="17.28515625" style="200" customWidth="1"/>
    <col min="8453" max="8453" width="20.7109375" style="200" customWidth="1"/>
    <col min="8454" max="8454" width="19.5703125" style="200" customWidth="1"/>
    <col min="8455" max="8455" width="22.28515625" style="200" customWidth="1"/>
    <col min="8456" max="8456" width="21.28515625" style="200" customWidth="1"/>
    <col min="8457" max="8704" width="9.140625" style="200"/>
    <col min="8705" max="8705" width="24" style="200" customWidth="1"/>
    <col min="8706" max="8706" width="19.28515625" style="200" customWidth="1"/>
    <col min="8707" max="8707" width="21.7109375" style="200" customWidth="1"/>
    <col min="8708" max="8708" width="17.28515625" style="200" customWidth="1"/>
    <col min="8709" max="8709" width="20.7109375" style="200" customWidth="1"/>
    <col min="8710" max="8710" width="19.5703125" style="200" customWidth="1"/>
    <col min="8711" max="8711" width="22.28515625" style="200" customWidth="1"/>
    <col min="8712" max="8712" width="21.28515625" style="200" customWidth="1"/>
    <col min="8713" max="8960" width="9.140625" style="200"/>
    <col min="8961" max="8961" width="24" style="200" customWidth="1"/>
    <col min="8962" max="8962" width="19.28515625" style="200" customWidth="1"/>
    <col min="8963" max="8963" width="21.7109375" style="200" customWidth="1"/>
    <col min="8964" max="8964" width="17.28515625" style="200" customWidth="1"/>
    <col min="8965" max="8965" width="20.7109375" style="200" customWidth="1"/>
    <col min="8966" max="8966" width="19.5703125" style="200" customWidth="1"/>
    <col min="8967" max="8967" width="22.28515625" style="200" customWidth="1"/>
    <col min="8968" max="8968" width="21.28515625" style="200" customWidth="1"/>
    <col min="8969" max="9216" width="9.140625" style="200"/>
    <col min="9217" max="9217" width="24" style="200" customWidth="1"/>
    <col min="9218" max="9218" width="19.28515625" style="200" customWidth="1"/>
    <col min="9219" max="9219" width="21.7109375" style="200" customWidth="1"/>
    <col min="9220" max="9220" width="17.28515625" style="200" customWidth="1"/>
    <col min="9221" max="9221" width="20.7109375" style="200" customWidth="1"/>
    <col min="9222" max="9222" width="19.5703125" style="200" customWidth="1"/>
    <col min="9223" max="9223" width="22.28515625" style="200" customWidth="1"/>
    <col min="9224" max="9224" width="21.28515625" style="200" customWidth="1"/>
    <col min="9225" max="9472" width="9.140625" style="200"/>
    <col min="9473" max="9473" width="24" style="200" customWidth="1"/>
    <col min="9474" max="9474" width="19.28515625" style="200" customWidth="1"/>
    <col min="9475" max="9475" width="21.7109375" style="200" customWidth="1"/>
    <col min="9476" max="9476" width="17.28515625" style="200" customWidth="1"/>
    <col min="9477" max="9477" width="20.7109375" style="200" customWidth="1"/>
    <col min="9478" max="9478" width="19.5703125" style="200" customWidth="1"/>
    <col min="9479" max="9479" width="22.28515625" style="200" customWidth="1"/>
    <col min="9480" max="9480" width="21.28515625" style="200" customWidth="1"/>
    <col min="9481" max="9728" width="9.140625" style="200"/>
    <col min="9729" max="9729" width="24" style="200" customWidth="1"/>
    <col min="9730" max="9730" width="19.28515625" style="200" customWidth="1"/>
    <col min="9731" max="9731" width="21.7109375" style="200" customWidth="1"/>
    <col min="9732" max="9732" width="17.28515625" style="200" customWidth="1"/>
    <col min="9733" max="9733" width="20.7109375" style="200" customWidth="1"/>
    <col min="9734" max="9734" width="19.5703125" style="200" customWidth="1"/>
    <col min="9735" max="9735" width="22.28515625" style="200" customWidth="1"/>
    <col min="9736" max="9736" width="21.28515625" style="200" customWidth="1"/>
    <col min="9737" max="9984" width="9.140625" style="200"/>
    <col min="9985" max="9985" width="24" style="200" customWidth="1"/>
    <col min="9986" max="9986" width="19.28515625" style="200" customWidth="1"/>
    <col min="9987" max="9987" width="21.7109375" style="200" customWidth="1"/>
    <col min="9988" max="9988" width="17.28515625" style="200" customWidth="1"/>
    <col min="9989" max="9989" width="20.7109375" style="200" customWidth="1"/>
    <col min="9990" max="9990" width="19.5703125" style="200" customWidth="1"/>
    <col min="9991" max="9991" width="22.28515625" style="200" customWidth="1"/>
    <col min="9992" max="9992" width="21.28515625" style="200" customWidth="1"/>
    <col min="9993" max="10240" width="9.140625" style="200"/>
    <col min="10241" max="10241" width="24" style="200" customWidth="1"/>
    <col min="10242" max="10242" width="19.28515625" style="200" customWidth="1"/>
    <col min="10243" max="10243" width="21.7109375" style="200" customWidth="1"/>
    <col min="10244" max="10244" width="17.28515625" style="200" customWidth="1"/>
    <col min="10245" max="10245" width="20.7109375" style="200" customWidth="1"/>
    <col min="10246" max="10246" width="19.5703125" style="200" customWidth="1"/>
    <col min="10247" max="10247" width="22.28515625" style="200" customWidth="1"/>
    <col min="10248" max="10248" width="21.28515625" style="200" customWidth="1"/>
    <col min="10249" max="10496" width="9.140625" style="200"/>
    <col min="10497" max="10497" width="24" style="200" customWidth="1"/>
    <col min="10498" max="10498" width="19.28515625" style="200" customWidth="1"/>
    <col min="10499" max="10499" width="21.7109375" style="200" customWidth="1"/>
    <col min="10500" max="10500" width="17.28515625" style="200" customWidth="1"/>
    <col min="10501" max="10501" width="20.7109375" style="200" customWidth="1"/>
    <col min="10502" max="10502" width="19.5703125" style="200" customWidth="1"/>
    <col min="10503" max="10503" width="22.28515625" style="200" customWidth="1"/>
    <col min="10504" max="10504" width="21.28515625" style="200" customWidth="1"/>
    <col min="10505" max="10752" width="9.140625" style="200"/>
    <col min="10753" max="10753" width="24" style="200" customWidth="1"/>
    <col min="10754" max="10754" width="19.28515625" style="200" customWidth="1"/>
    <col min="10755" max="10755" width="21.7109375" style="200" customWidth="1"/>
    <col min="10756" max="10756" width="17.28515625" style="200" customWidth="1"/>
    <col min="10757" max="10757" width="20.7109375" style="200" customWidth="1"/>
    <col min="10758" max="10758" width="19.5703125" style="200" customWidth="1"/>
    <col min="10759" max="10759" width="22.28515625" style="200" customWidth="1"/>
    <col min="10760" max="10760" width="21.28515625" style="200" customWidth="1"/>
    <col min="10761" max="11008" width="9.140625" style="200"/>
    <col min="11009" max="11009" width="24" style="200" customWidth="1"/>
    <col min="11010" max="11010" width="19.28515625" style="200" customWidth="1"/>
    <col min="11011" max="11011" width="21.7109375" style="200" customWidth="1"/>
    <col min="11012" max="11012" width="17.28515625" style="200" customWidth="1"/>
    <col min="11013" max="11013" width="20.7109375" style="200" customWidth="1"/>
    <col min="11014" max="11014" width="19.5703125" style="200" customWidth="1"/>
    <col min="11015" max="11015" width="22.28515625" style="200" customWidth="1"/>
    <col min="11016" max="11016" width="21.28515625" style="200" customWidth="1"/>
    <col min="11017" max="11264" width="9.140625" style="200"/>
    <col min="11265" max="11265" width="24" style="200" customWidth="1"/>
    <col min="11266" max="11266" width="19.28515625" style="200" customWidth="1"/>
    <col min="11267" max="11267" width="21.7109375" style="200" customWidth="1"/>
    <col min="11268" max="11268" width="17.28515625" style="200" customWidth="1"/>
    <col min="11269" max="11269" width="20.7109375" style="200" customWidth="1"/>
    <col min="11270" max="11270" width="19.5703125" style="200" customWidth="1"/>
    <col min="11271" max="11271" width="22.28515625" style="200" customWidth="1"/>
    <col min="11272" max="11272" width="21.28515625" style="200" customWidth="1"/>
    <col min="11273" max="11520" width="9.140625" style="200"/>
    <col min="11521" max="11521" width="24" style="200" customWidth="1"/>
    <col min="11522" max="11522" width="19.28515625" style="200" customWidth="1"/>
    <col min="11523" max="11523" width="21.7109375" style="200" customWidth="1"/>
    <col min="11524" max="11524" width="17.28515625" style="200" customWidth="1"/>
    <col min="11525" max="11525" width="20.7109375" style="200" customWidth="1"/>
    <col min="11526" max="11526" width="19.5703125" style="200" customWidth="1"/>
    <col min="11527" max="11527" width="22.28515625" style="200" customWidth="1"/>
    <col min="11528" max="11528" width="21.28515625" style="200" customWidth="1"/>
    <col min="11529" max="11776" width="9.140625" style="200"/>
    <col min="11777" max="11777" width="24" style="200" customWidth="1"/>
    <col min="11778" max="11778" width="19.28515625" style="200" customWidth="1"/>
    <col min="11779" max="11779" width="21.7109375" style="200" customWidth="1"/>
    <col min="11780" max="11780" width="17.28515625" style="200" customWidth="1"/>
    <col min="11781" max="11781" width="20.7109375" style="200" customWidth="1"/>
    <col min="11782" max="11782" width="19.5703125" style="200" customWidth="1"/>
    <col min="11783" max="11783" width="22.28515625" style="200" customWidth="1"/>
    <col min="11784" max="11784" width="21.28515625" style="200" customWidth="1"/>
    <col min="11785" max="12032" width="9.140625" style="200"/>
    <col min="12033" max="12033" width="24" style="200" customWidth="1"/>
    <col min="12034" max="12034" width="19.28515625" style="200" customWidth="1"/>
    <col min="12035" max="12035" width="21.7109375" style="200" customWidth="1"/>
    <col min="12036" max="12036" width="17.28515625" style="200" customWidth="1"/>
    <col min="12037" max="12037" width="20.7109375" style="200" customWidth="1"/>
    <col min="12038" max="12038" width="19.5703125" style="200" customWidth="1"/>
    <col min="12039" max="12039" width="22.28515625" style="200" customWidth="1"/>
    <col min="12040" max="12040" width="21.28515625" style="200" customWidth="1"/>
    <col min="12041" max="12288" width="9.140625" style="200"/>
    <col min="12289" max="12289" width="24" style="200" customWidth="1"/>
    <col min="12290" max="12290" width="19.28515625" style="200" customWidth="1"/>
    <col min="12291" max="12291" width="21.7109375" style="200" customWidth="1"/>
    <col min="12292" max="12292" width="17.28515625" style="200" customWidth="1"/>
    <col min="12293" max="12293" width="20.7109375" style="200" customWidth="1"/>
    <col min="12294" max="12294" width="19.5703125" style="200" customWidth="1"/>
    <col min="12295" max="12295" width="22.28515625" style="200" customWidth="1"/>
    <col min="12296" max="12296" width="21.28515625" style="200" customWidth="1"/>
    <col min="12297" max="12544" width="9.140625" style="200"/>
    <col min="12545" max="12545" width="24" style="200" customWidth="1"/>
    <col min="12546" max="12546" width="19.28515625" style="200" customWidth="1"/>
    <col min="12547" max="12547" width="21.7109375" style="200" customWidth="1"/>
    <col min="12548" max="12548" width="17.28515625" style="200" customWidth="1"/>
    <col min="12549" max="12549" width="20.7109375" style="200" customWidth="1"/>
    <col min="12550" max="12550" width="19.5703125" style="200" customWidth="1"/>
    <col min="12551" max="12551" width="22.28515625" style="200" customWidth="1"/>
    <col min="12552" max="12552" width="21.28515625" style="200" customWidth="1"/>
    <col min="12553" max="12800" width="9.140625" style="200"/>
    <col min="12801" max="12801" width="24" style="200" customWidth="1"/>
    <col min="12802" max="12802" width="19.28515625" style="200" customWidth="1"/>
    <col min="12803" max="12803" width="21.7109375" style="200" customWidth="1"/>
    <col min="12804" max="12804" width="17.28515625" style="200" customWidth="1"/>
    <col min="12805" max="12805" width="20.7109375" style="200" customWidth="1"/>
    <col min="12806" max="12806" width="19.5703125" style="200" customWidth="1"/>
    <col min="12807" max="12807" width="22.28515625" style="200" customWidth="1"/>
    <col min="12808" max="12808" width="21.28515625" style="200" customWidth="1"/>
    <col min="12809" max="13056" width="9.140625" style="200"/>
    <col min="13057" max="13057" width="24" style="200" customWidth="1"/>
    <col min="13058" max="13058" width="19.28515625" style="200" customWidth="1"/>
    <col min="13059" max="13059" width="21.7109375" style="200" customWidth="1"/>
    <col min="13060" max="13060" width="17.28515625" style="200" customWidth="1"/>
    <col min="13061" max="13061" width="20.7109375" style="200" customWidth="1"/>
    <col min="13062" max="13062" width="19.5703125" style="200" customWidth="1"/>
    <col min="13063" max="13063" width="22.28515625" style="200" customWidth="1"/>
    <col min="13064" max="13064" width="21.28515625" style="200" customWidth="1"/>
    <col min="13065" max="13312" width="9.140625" style="200"/>
    <col min="13313" max="13313" width="24" style="200" customWidth="1"/>
    <col min="13314" max="13314" width="19.28515625" style="200" customWidth="1"/>
    <col min="13315" max="13315" width="21.7109375" style="200" customWidth="1"/>
    <col min="13316" max="13316" width="17.28515625" style="200" customWidth="1"/>
    <col min="13317" max="13317" width="20.7109375" style="200" customWidth="1"/>
    <col min="13318" max="13318" width="19.5703125" style="200" customWidth="1"/>
    <col min="13319" max="13319" width="22.28515625" style="200" customWidth="1"/>
    <col min="13320" max="13320" width="21.28515625" style="200" customWidth="1"/>
    <col min="13321" max="13568" width="9.140625" style="200"/>
    <col min="13569" max="13569" width="24" style="200" customWidth="1"/>
    <col min="13570" max="13570" width="19.28515625" style="200" customWidth="1"/>
    <col min="13571" max="13571" width="21.7109375" style="200" customWidth="1"/>
    <col min="13572" max="13572" width="17.28515625" style="200" customWidth="1"/>
    <col min="13573" max="13573" width="20.7109375" style="200" customWidth="1"/>
    <col min="13574" max="13574" width="19.5703125" style="200" customWidth="1"/>
    <col min="13575" max="13575" width="22.28515625" style="200" customWidth="1"/>
    <col min="13576" max="13576" width="21.28515625" style="200" customWidth="1"/>
    <col min="13577" max="13824" width="9.140625" style="200"/>
    <col min="13825" max="13825" width="24" style="200" customWidth="1"/>
    <col min="13826" max="13826" width="19.28515625" style="200" customWidth="1"/>
    <col min="13827" max="13827" width="21.7109375" style="200" customWidth="1"/>
    <col min="13828" max="13828" width="17.28515625" style="200" customWidth="1"/>
    <col min="13829" max="13829" width="20.7109375" style="200" customWidth="1"/>
    <col min="13830" max="13830" width="19.5703125" style="200" customWidth="1"/>
    <col min="13831" max="13831" width="22.28515625" style="200" customWidth="1"/>
    <col min="13832" max="13832" width="21.28515625" style="200" customWidth="1"/>
    <col min="13833" max="14080" width="9.140625" style="200"/>
    <col min="14081" max="14081" width="24" style="200" customWidth="1"/>
    <col min="14082" max="14082" width="19.28515625" style="200" customWidth="1"/>
    <col min="14083" max="14083" width="21.7109375" style="200" customWidth="1"/>
    <col min="14084" max="14084" width="17.28515625" style="200" customWidth="1"/>
    <col min="14085" max="14085" width="20.7109375" style="200" customWidth="1"/>
    <col min="14086" max="14086" width="19.5703125" style="200" customWidth="1"/>
    <col min="14087" max="14087" width="22.28515625" style="200" customWidth="1"/>
    <col min="14088" max="14088" width="21.28515625" style="200" customWidth="1"/>
    <col min="14089" max="14336" width="9.140625" style="200"/>
    <col min="14337" max="14337" width="24" style="200" customWidth="1"/>
    <col min="14338" max="14338" width="19.28515625" style="200" customWidth="1"/>
    <col min="14339" max="14339" width="21.7109375" style="200" customWidth="1"/>
    <col min="14340" max="14340" width="17.28515625" style="200" customWidth="1"/>
    <col min="14341" max="14341" width="20.7109375" style="200" customWidth="1"/>
    <col min="14342" max="14342" width="19.5703125" style="200" customWidth="1"/>
    <col min="14343" max="14343" width="22.28515625" style="200" customWidth="1"/>
    <col min="14344" max="14344" width="21.28515625" style="200" customWidth="1"/>
    <col min="14345" max="14592" width="9.140625" style="200"/>
    <col min="14593" max="14593" width="24" style="200" customWidth="1"/>
    <col min="14594" max="14594" width="19.28515625" style="200" customWidth="1"/>
    <col min="14595" max="14595" width="21.7109375" style="200" customWidth="1"/>
    <col min="14596" max="14596" width="17.28515625" style="200" customWidth="1"/>
    <col min="14597" max="14597" width="20.7109375" style="200" customWidth="1"/>
    <col min="14598" max="14598" width="19.5703125" style="200" customWidth="1"/>
    <col min="14599" max="14599" width="22.28515625" style="200" customWidth="1"/>
    <col min="14600" max="14600" width="21.28515625" style="200" customWidth="1"/>
    <col min="14601" max="14848" width="9.140625" style="200"/>
    <col min="14849" max="14849" width="24" style="200" customWidth="1"/>
    <col min="14850" max="14850" width="19.28515625" style="200" customWidth="1"/>
    <col min="14851" max="14851" width="21.7109375" style="200" customWidth="1"/>
    <col min="14852" max="14852" width="17.28515625" style="200" customWidth="1"/>
    <col min="14853" max="14853" width="20.7109375" style="200" customWidth="1"/>
    <col min="14854" max="14854" width="19.5703125" style="200" customWidth="1"/>
    <col min="14855" max="14855" width="22.28515625" style="200" customWidth="1"/>
    <col min="14856" max="14856" width="21.28515625" style="200" customWidth="1"/>
    <col min="14857" max="15104" width="9.140625" style="200"/>
    <col min="15105" max="15105" width="24" style="200" customWidth="1"/>
    <col min="15106" max="15106" width="19.28515625" style="200" customWidth="1"/>
    <col min="15107" max="15107" width="21.7109375" style="200" customWidth="1"/>
    <col min="15108" max="15108" width="17.28515625" style="200" customWidth="1"/>
    <col min="15109" max="15109" width="20.7109375" style="200" customWidth="1"/>
    <col min="15110" max="15110" width="19.5703125" style="200" customWidth="1"/>
    <col min="15111" max="15111" width="22.28515625" style="200" customWidth="1"/>
    <col min="15112" max="15112" width="21.28515625" style="200" customWidth="1"/>
    <col min="15113" max="15360" width="9.140625" style="200"/>
    <col min="15361" max="15361" width="24" style="200" customWidth="1"/>
    <col min="15362" max="15362" width="19.28515625" style="200" customWidth="1"/>
    <col min="15363" max="15363" width="21.7109375" style="200" customWidth="1"/>
    <col min="15364" max="15364" width="17.28515625" style="200" customWidth="1"/>
    <col min="15365" max="15365" width="20.7109375" style="200" customWidth="1"/>
    <col min="15366" max="15366" width="19.5703125" style="200" customWidth="1"/>
    <col min="15367" max="15367" width="22.28515625" style="200" customWidth="1"/>
    <col min="15368" max="15368" width="21.28515625" style="200" customWidth="1"/>
    <col min="15369" max="15616" width="9.140625" style="200"/>
    <col min="15617" max="15617" width="24" style="200" customWidth="1"/>
    <col min="15618" max="15618" width="19.28515625" style="200" customWidth="1"/>
    <col min="15619" max="15619" width="21.7109375" style="200" customWidth="1"/>
    <col min="15620" max="15620" width="17.28515625" style="200" customWidth="1"/>
    <col min="15621" max="15621" width="20.7109375" style="200" customWidth="1"/>
    <col min="15622" max="15622" width="19.5703125" style="200" customWidth="1"/>
    <col min="15623" max="15623" width="22.28515625" style="200" customWidth="1"/>
    <col min="15624" max="15624" width="21.28515625" style="200" customWidth="1"/>
    <col min="15625" max="15872" width="9.140625" style="200"/>
    <col min="15873" max="15873" width="24" style="200" customWidth="1"/>
    <col min="15874" max="15874" width="19.28515625" style="200" customWidth="1"/>
    <col min="15875" max="15875" width="21.7109375" style="200" customWidth="1"/>
    <col min="15876" max="15876" width="17.28515625" style="200" customWidth="1"/>
    <col min="15877" max="15877" width="20.7109375" style="200" customWidth="1"/>
    <col min="15878" max="15878" width="19.5703125" style="200" customWidth="1"/>
    <col min="15879" max="15879" width="22.28515625" style="200" customWidth="1"/>
    <col min="15880" max="15880" width="21.28515625" style="200" customWidth="1"/>
    <col min="15881" max="16128" width="9.140625" style="200"/>
    <col min="16129" max="16129" width="24" style="200" customWidth="1"/>
    <col min="16130" max="16130" width="19.28515625" style="200" customWidth="1"/>
    <col min="16131" max="16131" width="21.7109375" style="200" customWidth="1"/>
    <col min="16132" max="16132" width="17.28515625" style="200" customWidth="1"/>
    <col min="16133" max="16133" width="20.7109375" style="200" customWidth="1"/>
    <col min="16134" max="16134" width="19.5703125" style="200" customWidth="1"/>
    <col min="16135" max="16135" width="22.28515625" style="200" customWidth="1"/>
    <col min="16136" max="16136" width="21.28515625" style="200" customWidth="1"/>
    <col min="16137" max="16384" width="9.140625" style="200"/>
  </cols>
  <sheetData>
    <row r="4" spans="1:8" ht="20.25" x14ac:dyDescent="0.3">
      <c r="A4" s="197" t="s">
        <v>217</v>
      </c>
      <c r="B4" s="198"/>
      <c r="C4" s="198"/>
      <c r="D4" s="198"/>
      <c r="E4" s="198"/>
      <c r="F4" s="198"/>
      <c r="G4" s="198"/>
      <c r="H4" s="198"/>
    </row>
    <row r="7" spans="1:8" ht="15.75" thickBot="1" x14ac:dyDescent="0.25">
      <c r="C7" s="235"/>
      <c r="D7" s="236"/>
      <c r="E7" s="235"/>
      <c r="F7" s="235"/>
      <c r="G7" s="235"/>
      <c r="H7" s="202" t="s">
        <v>218</v>
      </c>
    </row>
    <row r="8" spans="1:8" ht="37.5" customHeight="1" x14ac:dyDescent="0.25">
      <c r="A8" s="204" t="s">
        <v>219</v>
      </c>
      <c r="B8" s="204" t="s">
        <v>220</v>
      </c>
      <c r="C8" s="237" t="s">
        <v>221</v>
      </c>
      <c r="D8" s="237" t="s">
        <v>222</v>
      </c>
      <c r="E8" s="204" t="s">
        <v>194</v>
      </c>
      <c r="F8" s="237" t="s">
        <v>223</v>
      </c>
      <c r="G8" s="204" t="s">
        <v>223</v>
      </c>
      <c r="H8" s="204" t="s">
        <v>224</v>
      </c>
    </row>
    <row r="9" spans="1:8" ht="36.75" customHeight="1" x14ac:dyDescent="0.25">
      <c r="A9" s="209"/>
      <c r="B9" s="238" t="s">
        <v>225</v>
      </c>
      <c r="C9" s="238" t="s">
        <v>226</v>
      </c>
      <c r="D9" s="238" t="s">
        <v>227</v>
      </c>
      <c r="E9" s="238" t="s">
        <v>228</v>
      </c>
      <c r="F9" s="238" t="s">
        <v>229</v>
      </c>
      <c r="G9" s="238" t="s">
        <v>230</v>
      </c>
      <c r="H9" s="239" t="s">
        <v>231</v>
      </c>
    </row>
    <row r="10" spans="1:8" ht="36.75" customHeight="1" thickBot="1" x14ac:dyDescent="0.3">
      <c r="A10" s="209"/>
      <c r="B10" s="238" t="s">
        <v>232</v>
      </c>
      <c r="C10" s="238" t="s">
        <v>233</v>
      </c>
      <c r="D10" s="239"/>
      <c r="E10" s="238">
        <v>2012</v>
      </c>
      <c r="F10" s="239"/>
      <c r="G10" s="238" t="s">
        <v>234</v>
      </c>
      <c r="H10" s="239"/>
    </row>
    <row r="11" spans="1:8" ht="13.5" thickBot="1" x14ac:dyDescent="0.25">
      <c r="A11" s="218" t="s">
        <v>0</v>
      </c>
      <c r="B11" s="218">
        <v>1</v>
      </c>
      <c r="C11" s="218">
        <v>2</v>
      </c>
      <c r="D11" s="218">
        <v>3</v>
      </c>
      <c r="E11" s="218">
        <v>4</v>
      </c>
      <c r="F11" s="218">
        <v>5</v>
      </c>
      <c r="G11" s="218">
        <v>6</v>
      </c>
      <c r="H11" s="218">
        <v>7</v>
      </c>
    </row>
    <row r="12" spans="1:8" ht="51.75" customHeight="1" x14ac:dyDescent="0.25">
      <c r="A12" s="240" t="s">
        <v>214</v>
      </c>
      <c r="B12" s="223">
        <v>113711000</v>
      </c>
      <c r="C12" s="241">
        <v>1462963</v>
      </c>
      <c r="D12" s="241">
        <v>6763803</v>
      </c>
      <c r="E12" s="241">
        <v>63585433</v>
      </c>
      <c r="F12" s="241">
        <v>70349236</v>
      </c>
      <c r="G12" s="242">
        <v>71812199</v>
      </c>
      <c r="H12" s="241">
        <f>SUM(B12-G12)</f>
        <v>41898801</v>
      </c>
    </row>
    <row r="13" spans="1:8" ht="36" customHeight="1" thickBot="1" x14ac:dyDescent="0.25">
      <c r="A13" s="228"/>
      <c r="B13" s="229"/>
      <c r="C13" s="229"/>
      <c r="D13" s="229"/>
      <c r="E13" s="229"/>
      <c r="F13" s="229"/>
      <c r="G13" s="243"/>
      <c r="H13" s="229"/>
    </row>
    <row r="15" spans="1:8" x14ac:dyDescent="0.2">
      <c r="F15" s="227"/>
      <c r="G15" s="227"/>
      <c r="H15" s="227"/>
    </row>
    <row r="16" spans="1:8" x14ac:dyDescent="0.2">
      <c r="G16" s="227"/>
      <c r="H16" s="227"/>
    </row>
  </sheetData>
  <printOptions horizontalCentered="1"/>
  <pageMargins left="0" right="0" top="1.5748031496062993" bottom="0" header="0" footer="0"/>
  <pageSetup paperSize="9" scale="8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workbookViewId="0">
      <selection activeCell="A30" sqref="A30"/>
    </sheetView>
  </sheetViews>
  <sheetFormatPr defaultRowHeight="12.75" x14ac:dyDescent="0.2"/>
  <cols>
    <col min="1" max="1" width="2.42578125" style="246" customWidth="1"/>
    <col min="2" max="2" width="28.7109375" style="246" customWidth="1"/>
    <col min="3" max="7" width="16.7109375" style="246" customWidth="1"/>
    <col min="8" max="10" width="17.7109375" style="246" customWidth="1"/>
    <col min="11" max="256" width="9.140625" style="246"/>
    <col min="257" max="257" width="2.42578125" style="246" customWidth="1"/>
    <col min="258" max="258" width="28.7109375" style="246" customWidth="1"/>
    <col min="259" max="263" width="16.7109375" style="246" customWidth="1"/>
    <col min="264" max="266" width="17.7109375" style="246" customWidth="1"/>
    <col min="267" max="512" width="9.140625" style="246"/>
    <col min="513" max="513" width="2.42578125" style="246" customWidth="1"/>
    <col min="514" max="514" width="28.7109375" style="246" customWidth="1"/>
    <col min="515" max="519" width="16.7109375" style="246" customWidth="1"/>
    <col min="520" max="522" width="17.7109375" style="246" customWidth="1"/>
    <col min="523" max="768" width="9.140625" style="246"/>
    <col min="769" max="769" width="2.42578125" style="246" customWidth="1"/>
    <col min="770" max="770" width="28.7109375" style="246" customWidth="1"/>
    <col min="771" max="775" width="16.7109375" style="246" customWidth="1"/>
    <col min="776" max="778" width="17.7109375" style="246" customWidth="1"/>
    <col min="779" max="1024" width="9.140625" style="246"/>
    <col min="1025" max="1025" width="2.42578125" style="246" customWidth="1"/>
    <col min="1026" max="1026" width="28.7109375" style="246" customWidth="1"/>
    <col min="1027" max="1031" width="16.7109375" style="246" customWidth="1"/>
    <col min="1032" max="1034" width="17.7109375" style="246" customWidth="1"/>
    <col min="1035" max="1280" width="9.140625" style="246"/>
    <col min="1281" max="1281" width="2.42578125" style="246" customWidth="1"/>
    <col min="1282" max="1282" width="28.7109375" style="246" customWidth="1"/>
    <col min="1283" max="1287" width="16.7109375" style="246" customWidth="1"/>
    <col min="1288" max="1290" width="17.7109375" style="246" customWidth="1"/>
    <col min="1291" max="1536" width="9.140625" style="246"/>
    <col min="1537" max="1537" width="2.42578125" style="246" customWidth="1"/>
    <col min="1538" max="1538" width="28.7109375" style="246" customWidth="1"/>
    <col min="1539" max="1543" width="16.7109375" style="246" customWidth="1"/>
    <col min="1544" max="1546" width="17.7109375" style="246" customWidth="1"/>
    <col min="1547" max="1792" width="9.140625" style="246"/>
    <col min="1793" max="1793" width="2.42578125" style="246" customWidth="1"/>
    <col min="1794" max="1794" width="28.7109375" style="246" customWidth="1"/>
    <col min="1795" max="1799" width="16.7109375" style="246" customWidth="1"/>
    <col min="1800" max="1802" width="17.7109375" style="246" customWidth="1"/>
    <col min="1803" max="2048" width="9.140625" style="246"/>
    <col min="2049" max="2049" width="2.42578125" style="246" customWidth="1"/>
    <col min="2050" max="2050" width="28.7109375" style="246" customWidth="1"/>
    <col min="2051" max="2055" width="16.7109375" style="246" customWidth="1"/>
    <col min="2056" max="2058" width="17.7109375" style="246" customWidth="1"/>
    <col min="2059" max="2304" width="9.140625" style="246"/>
    <col min="2305" max="2305" width="2.42578125" style="246" customWidth="1"/>
    <col min="2306" max="2306" width="28.7109375" style="246" customWidth="1"/>
    <col min="2307" max="2311" width="16.7109375" style="246" customWidth="1"/>
    <col min="2312" max="2314" width="17.7109375" style="246" customWidth="1"/>
    <col min="2315" max="2560" width="9.140625" style="246"/>
    <col min="2561" max="2561" width="2.42578125" style="246" customWidth="1"/>
    <col min="2562" max="2562" width="28.7109375" style="246" customWidth="1"/>
    <col min="2563" max="2567" width="16.7109375" style="246" customWidth="1"/>
    <col min="2568" max="2570" width="17.7109375" style="246" customWidth="1"/>
    <col min="2571" max="2816" width="9.140625" style="246"/>
    <col min="2817" max="2817" width="2.42578125" style="246" customWidth="1"/>
    <col min="2818" max="2818" width="28.7109375" style="246" customWidth="1"/>
    <col min="2819" max="2823" width="16.7109375" style="246" customWidth="1"/>
    <col min="2824" max="2826" width="17.7109375" style="246" customWidth="1"/>
    <col min="2827" max="3072" width="9.140625" style="246"/>
    <col min="3073" max="3073" width="2.42578125" style="246" customWidth="1"/>
    <col min="3074" max="3074" width="28.7109375" style="246" customWidth="1"/>
    <col min="3075" max="3079" width="16.7109375" style="246" customWidth="1"/>
    <col min="3080" max="3082" width="17.7109375" style="246" customWidth="1"/>
    <col min="3083" max="3328" width="9.140625" style="246"/>
    <col min="3329" max="3329" width="2.42578125" style="246" customWidth="1"/>
    <col min="3330" max="3330" width="28.7109375" style="246" customWidth="1"/>
    <col min="3331" max="3335" width="16.7109375" style="246" customWidth="1"/>
    <col min="3336" max="3338" width="17.7109375" style="246" customWidth="1"/>
    <col min="3339" max="3584" width="9.140625" style="246"/>
    <col min="3585" max="3585" width="2.42578125" style="246" customWidth="1"/>
    <col min="3586" max="3586" width="28.7109375" style="246" customWidth="1"/>
    <col min="3587" max="3591" width="16.7109375" style="246" customWidth="1"/>
    <col min="3592" max="3594" width="17.7109375" style="246" customWidth="1"/>
    <col min="3595" max="3840" width="9.140625" style="246"/>
    <col min="3841" max="3841" width="2.42578125" style="246" customWidth="1"/>
    <col min="3842" max="3842" width="28.7109375" style="246" customWidth="1"/>
    <col min="3843" max="3847" width="16.7109375" style="246" customWidth="1"/>
    <col min="3848" max="3850" width="17.7109375" style="246" customWidth="1"/>
    <col min="3851" max="4096" width="9.140625" style="246"/>
    <col min="4097" max="4097" width="2.42578125" style="246" customWidth="1"/>
    <col min="4098" max="4098" width="28.7109375" style="246" customWidth="1"/>
    <col min="4099" max="4103" width="16.7109375" style="246" customWidth="1"/>
    <col min="4104" max="4106" width="17.7109375" style="246" customWidth="1"/>
    <col min="4107" max="4352" width="9.140625" style="246"/>
    <col min="4353" max="4353" width="2.42578125" style="246" customWidth="1"/>
    <col min="4354" max="4354" width="28.7109375" style="246" customWidth="1"/>
    <col min="4355" max="4359" width="16.7109375" style="246" customWidth="1"/>
    <col min="4360" max="4362" width="17.7109375" style="246" customWidth="1"/>
    <col min="4363" max="4608" width="9.140625" style="246"/>
    <col min="4609" max="4609" width="2.42578125" style="246" customWidth="1"/>
    <col min="4610" max="4610" width="28.7109375" style="246" customWidth="1"/>
    <col min="4611" max="4615" width="16.7109375" style="246" customWidth="1"/>
    <col min="4616" max="4618" width="17.7109375" style="246" customWidth="1"/>
    <col min="4619" max="4864" width="9.140625" style="246"/>
    <col min="4865" max="4865" width="2.42578125" style="246" customWidth="1"/>
    <col min="4866" max="4866" width="28.7109375" style="246" customWidth="1"/>
    <col min="4867" max="4871" width="16.7109375" style="246" customWidth="1"/>
    <col min="4872" max="4874" width="17.7109375" style="246" customWidth="1"/>
    <col min="4875" max="5120" width="9.140625" style="246"/>
    <col min="5121" max="5121" width="2.42578125" style="246" customWidth="1"/>
    <col min="5122" max="5122" width="28.7109375" style="246" customWidth="1"/>
    <col min="5123" max="5127" width="16.7109375" style="246" customWidth="1"/>
    <col min="5128" max="5130" width="17.7109375" style="246" customWidth="1"/>
    <col min="5131" max="5376" width="9.140625" style="246"/>
    <col min="5377" max="5377" width="2.42578125" style="246" customWidth="1"/>
    <col min="5378" max="5378" width="28.7109375" style="246" customWidth="1"/>
    <col min="5379" max="5383" width="16.7109375" style="246" customWidth="1"/>
    <col min="5384" max="5386" width="17.7109375" style="246" customWidth="1"/>
    <col min="5387" max="5632" width="9.140625" style="246"/>
    <col min="5633" max="5633" width="2.42578125" style="246" customWidth="1"/>
    <col min="5634" max="5634" width="28.7109375" style="246" customWidth="1"/>
    <col min="5635" max="5639" width="16.7109375" style="246" customWidth="1"/>
    <col min="5640" max="5642" width="17.7109375" style="246" customWidth="1"/>
    <col min="5643" max="5888" width="9.140625" style="246"/>
    <col min="5889" max="5889" width="2.42578125" style="246" customWidth="1"/>
    <col min="5890" max="5890" width="28.7109375" style="246" customWidth="1"/>
    <col min="5891" max="5895" width="16.7109375" style="246" customWidth="1"/>
    <col min="5896" max="5898" width="17.7109375" style="246" customWidth="1"/>
    <col min="5899" max="6144" width="9.140625" style="246"/>
    <col min="6145" max="6145" width="2.42578125" style="246" customWidth="1"/>
    <col min="6146" max="6146" width="28.7109375" style="246" customWidth="1"/>
    <col min="6147" max="6151" width="16.7109375" style="246" customWidth="1"/>
    <col min="6152" max="6154" width="17.7109375" style="246" customWidth="1"/>
    <col min="6155" max="6400" width="9.140625" style="246"/>
    <col min="6401" max="6401" width="2.42578125" style="246" customWidth="1"/>
    <col min="6402" max="6402" width="28.7109375" style="246" customWidth="1"/>
    <col min="6403" max="6407" width="16.7109375" style="246" customWidth="1"/>
    <col min="6408" max="6410" width="17.7109375" style="246" customWidth="1"/>
    <col min="6411" max="6656" width="9.140625" style="246"/>
    <col min="6657" max="6657" width="2.42578125" style="246" customWidth="1"/>
    <col min="6658" max="6658" width="28.7109375" style="246" customWidth="1"/>
    <col min="6659" max="6663" width="16.7109375" style="246" customWidth="1"/>
    <col min="6664" max="6666" width="17.7109375" style="246" customWidth="1"/>
    <col min="6667" max="6912" width="9.140625" style="246"/>
    <col min="6913" max="6913" width="2.42578125" style="246" customWidth="1"/>
    <col min="6914" max="6914" width="28.7109375" style="246" customWidth="1"/>
    <col min="6915" max="6919" width="16.7109375" style="246" customWidth="1"/>
    <col min="6920" max="6922" width="17.7109375" style="246" customWidth="1"/>
    <col min="6923" max="7168" width="9.140625" style="246"/>
    <col min="7169" max="7169" width="2.42578125" style="246" customWidth="1"/>
    <col min="7170" max="7170" width="28.7109375" style="246" customWidth="1"/>
    <col min="7171" max="7175" width="16.7109375" style="246" customWidth="1"/>
    <col min="7176" max="7178" width="17.7109375" style="246" customWidth="1"/>
    <col min="7179" max="7424" width="9.140625" style="246"/>
    <col min="7425" max="7425" width="2.42578125" style="246" customWidth="1"/>
    <col min="7426" max="7426" width="28.7109375" style="246" customWidth="1"/>
    <col min="7427" max="7431" width="16.7109375" style="246" customWidth="1"/>
    <col min="7432" max="7434" width="17.7109375" style="246" customWidth="1"/>
    <col min="7435" max="7680" width="9.140625" style="246"/>
    <col min="7681" max="7681" width="2.42578125" style="246" customWidth="1"/>
    <col min="7682" max="7682" width="28.7109375" style="246" customWidth="1"/>
    <col min="7683" max="7687" width="16.7109375" style="246" customWidth="1"/>
    <col min="7688" max="7690" width="17.7109375" style="246" customWidth="1"/>
    <col min="7691" max="7936" width="9.140625" style="246"/>
    <col min="7937" max="7937" width="2.42578125" style="246" customWidth="1"/>
    <col min="7938" max="7938" width="28.7109375" style="246" customWidth="1"/>
    <col min="7939" max="7943" width="16.7109375" style="246" customWidth="1"/>
    <col min="7944" max="7946" width="17.7109375" style="246" customWidth="1"/>
    <col min="7947" max="8192" width="9.140625" style="246"/>
    <col min="8193" max="8193" width="2.42578125" style="246" customWidth="1"/>
    <col min="8194" max="8194" width="28.7109375" style="246" customWidth="1"/>
    <col min="8195" max="8199" width="16.7109375" style="246" customWidth="1"/>
    <col min="8200" max="8202" width="17.7109375" style="246" customWidth="1"/>
    <col min="8203" max="8448" width="9.140625" style="246"/>
    <col min="8449" max="8449" width="2.42578125" style="246" customWidth="1"/>
    <col min="8450" max="8450" width="28.7109375" style="246" customWidth="1"/>
    <col min="8451" max="8455" width="16.7109375" style="246" customWidth="1"/>
    <col min="8456" max="8458" width="17.7109375" style="246" customWidth="1"/>
    <col min="8459" max="8704" width="9.140625" style="246"/>
    <col min="8705" max="8705" width="2.42578125" style="246" customWidth="1"/>
    <col min="8706" max="8706" width="28.7109375" style="246" customWidth="1"/>
    <col min="8707" max="8711" width="16.7109375" style="246" customWidth="1"/>
    <col min="8712" max="8714" width="17.7109375" style="246" customWidth="1"/>
    <col min="8715" max="8960" width="9.140625" style="246"/>
    <col min="8961" max="8961" width="2.42578125" style="246" customWidth="1"/>
    <col min="8962" max="8962" width="28.7109375" style="246" customWidth="1"/>
    <col min="8963" max="8967" width="16.7109375" style="246" customWidth="1"/>
    <col min="8968" max="8970" width="17.7109375" style="246" customWidth="1"/>
    <col min="8971" max="9216" width="9.140625" style="246"/>
    <col min="9217" max="9217" width="2.42578125" style="246" customWidth="1"/>
    <col min="9218" max="9218" width="28.7109375" style="246" customWidth="1"/>
    <col min="9219" max="9223" width="16.7109375" style="246" customWidth="1"/>
    <col min="9224" max="9226" width="17.7109375" style="246" customWidth="1"/>
    <col min="9227" max="9472" width="9.140625" style="246"/>
    <col min="9473" max="9473" width="2.42578125" style="246" customWidth="1"/>
    <col min="9474" max="9474" width="28.7109375" style="246" customWidth="1"/>
    <col min="9475" max="9479" width="16.7109375" style="246" customWidth="1"/>
    <col min="9480" max="9482" width="17.7109375" style="246" customWidth="1"/>
    <col min="9483" max="9728" width="9.140625" style="246"/>
    <col min="9729" max="9729" width="2.42578125" style="246" customWidth="1"/>
    <col min="9730" max="9730" width="28.7109375" style="246" customWidth="1"/>
    <col min="9731" max="9735" width="16.7109375" style="246" customWidth="1"/>
    <col min="9736" max="9738" width="17.7109375" style="246" customWidth="1"/>
    <col min="9739" max="9984" width="9.140625" style="246"/>
    <col min="9985" max="9985" width="2.42578125" style="246" customWidth="1"/>
    <col min="9986" max="9986" width="28.7109375" style="246" customWidth="1"/>
    <col min="9987" max="9991" width="16.7109375" style="246" customWidth="1"/>
    <col min="9992" max="9994" width="17.7109375" style="246" customWidth="1"/>
    <col min="9995" max="10240" width="9.140625" style="246"/>
    <col min="10241" max="10241" width="2.42578125" style="246" customWidth="1"/>
    <col min="10242" max="10242" width="28.7109375" style="246" customWidth="1"/>
    <col min="10243" max="10247" width="16.7109375" style="246" customWidth="1"/>
    <col min="10248" max="10250" width="17.7109375" style="246" customWidth="1"/>
    <col min="10251" max="10496" width="9.140625" style="246"/>
    <col min="10497" max="10497" width="2.42578125" style="246" customWidth="1"/>
    <col min="10498" max="10498" width="28.7109375" style="246" customWidth="1"/>
    <col min="10499" max="10503" width="16.7109375" style="246" customWidth="1"/>
    <col min="10504" max="10506" width="17.7109375" style="246" customWidth="1"/>
    <col min="10507" max="10752" width="9.140625" style="246"/>
    <col min="10753" max="10753" width="2.42578125" style="246" customWidth="1"/>
    <col min="10754" max="10754" width="28.7109375" style="246" customWidth="1"/>
    <col min="10755" max="10759" width="16.7109375" style="246" customWidth="1"/>
    <col min="10760" max="10762" width="17.7109375" style="246" customWidth="1"/>
    <col min="10763" max="11008" width="9.140625" style="246"/>
    <col min="11009" max="11009" width="2.42578125" style="246" customWidth="1"/>
    <col min="11010" max="11010" width="28.7109375" style="246" customWidth="1"/>
    <col min="11011" max="11015" width="16.7109375" style="246" customWidth="1"/>
    <col min="11016" max="11018" width="17.7109375" style="246" customWidth="1"/>
    <col min="11019" max="11264" width="9.140625" style="246"/>
    <col min="11265" max="11265" width="2.42578125" style="246" customWidth="1"/>
    <col min="11266" max="11266" width="28.7109375" style="246" customWidth="1"/>
    <col min="11267" max="11271" width="16.7109375" style="246" customWidth="1"/>
    <col min="11272" max="11274" width="17.7109375" style="246" customWidth="1"/>
    <col min="11275" max="11520" width="9.140625" style="246"/>
    <col min="11521" max="11521" width="2.42578125" style="246" customWidth="1"/>
    <col min="11522" max="11522" width="28.7109375" style="246" customWidth="1"/>
    <col min="11523" max="11527" width="16.7109375" style="246" customWidth="1"/>
    <col min="11528" max="11530" width="17.7109375" style="246" customWidth="1"/>
    <col min="11531" max="11776" width="9.140625" style="246"/>
    <col min="11777" max="11777" width="2.42578125" style="246" customWidth="1"/>
    <col min="11778" max="11778" width="28.7109375" style="246" customWidth="1"/>
    <col min="11779" max="11783" width="16.7109375" style="246" customWidth="1"/>
    <col min="11784" max="11786" width="17.7109375" style="246" customWidth="1"/>
    <col min="11787" max="12032" width="9.140625" style="246"/>
    <col min="12033" max="12033" width="2.42578125" style="246" customWidth="1"/>
    <col min="12034" max="12034" width="28.7109375" style="246" customWidth="1"/>
    <col min="12035" max="12039" width="16.7109375" style="246" customWidth="1"/>
    <col min="12040" max="12042" width="17.7109375" style="246" customWidth="1"/>
    <col min="12043" max="12288" width="9.140625" style="246"/>
    <col min="12289" max="12289" width="2.42578125" style="246" customWidth="1"/>
    <col min="12290" max="12290" width="28.7109375" style="246" customWidth="1"/>
    <col min="12291" max="12295" width="16.7109375" style="246" customWidth="1"/>
    <col min="12296" max="12298" width="17.7109375" style="246" customWidth="1"/>
    <col min="12299" max="12544" width="9.140625" style="246"/>
    <col min="12545" max="12545" width="2.42578125" style="246" customWidth="1"/>
    <col min="12546" max="12546" width="28.7109375" style="246" customWidth="1"/>
    <col min="12547" max="12551" width="16.7109375" style="246" customWidth="1"/>
    <col min="12552" max="12554" width="17.7109375" style="246" customWidth="1"/>
    <col min="12555" max="12800" width="9.140625" style="246"/>
    <col min="12801" max="12801" width="2.42578125" style="246" customWidth="1"/>
    <col min="12802" max="12802" width="28.7109375" style="246" customWidth="1"/>
    <col min="12803" max="12807" width="16.7109375" style="246" customWidth="1"/>
    <col min="12808" max="12810" width="17.7109375" style="246" customWidth="1"/>
    <col min="12811" max="13056" width="9.140625" style="246"/>
    <col min="13057" max="13057" width="2.42578125" style="246" customWidth="1"/>
    <col min="13058" max="13058" width="28.7109375" style="246" customWidth="1"/>
    <col min="13059" max="13063" width="16.7109375" style="246" customWidth="1"/>
    <col min="13064" max="13066" width="17.7109375" style="246" customWidth="1"/>
    <col min="13067" max="13312" width="9.140625" style="246"/>
    <col min="13313" max="13313" width="2.42578125" style="246" customWidth="1"/>
    <col min="13314" max="13314" width="28.7109375" style="246" customWidth="1"/>
    <col min="13315" max="13319" width="16.7109375" style="246" customWidth="1"/>
    <col min="13320" max="13322" width="17.7109375" style="246" customWidth="1"/>
    <col min="13323" max="13568" width="9.140625" style="246"/>
    <col min="13569" max="13569" width="2.42578125" style="246" customWidth="1"/>
    <col min="13570" max="13570" width="28.7109375" style="246" customWidth="1"/>
    <col min="13571" max="13575" width="16.7109375" style="246" customWidth="1"/>
    <col min="13576" max="13578" width="17.7109375" style="246" customWidth="1"/>
    <col min="13579" max="13824" width="9.140625" style="246"/>
    <col min="13825" max="13825" width="2.42578125" style="246" customWidth="1"/>
    <col min="13826" max="13826" width="28.7109375" style="246" customWidth="1"/>
    <col min="13827" max="13831" width="16.7109375" style="246" customWidth="1"/>
    <col min="13832" max="13834" width="17.7109375" style="246" customWidth="1"/>
    <col min="13835" max="14080" width="9.140625" style="246"/>
    <col min="14081" max="14081" width="2.42578125" style="246" customWidth="1"/>
    <col min="14082" max="14082" width="28.7109375" style="246" customWidth="1"/>
    <col min="14083" max="14087" width="16.7109375" style="246" customWidth="1"/>
    <col min="14088" max="14090" width="17.7109375" style="246" customWidth="1"/>
    <col min="14091" max="14336" width="9.140625" style="246"/>
    <col min="14337" max="14337" width="2.42578125" style="246" customWidth="1"/>
    <col min="14338" max="14338" width="28.7109375" style="246" customWidth="1"/>
    <col min="14339" max="14343" width="16.7109375" style="246" customWidth="1"/>
    <col min="14344" max="14346" width="17.7109375" style="246" customWidth="1"/>
    <col min="14347" max="14592" width="9.140625" style="246"/>
    <col min="14593" max="14593" width="2.42578125" style="246" customWidth="1"/>
    <col min="14594" max="14594" width="28.7109375" style="246" customWidth="1"/>
    <col min="14595" max="14599" width="16.7109375" style="246" customWidth="1"/>
    <col min="14600" max="14602" width="17.7109375" style="246" customWidth="1"/>
    <col min="14603" max="14848" width="9.140625" style="246"/>
    <col min="14849" max="14849" width="2.42578125" style="246" customWidth="1"/>
    <col min="14850" max="14850" width="28.7109375" style="246" customWidth="1"/>
    <col min="14851" max="14855" width="16.7109375" style="246" customWidth="1"/>
    <col min="14856" max="14858" width="17.7109375" style="246" customWidth="1"/>
    <col min="14859" max="15104" width="9.140625" style="246"/>
    <col min="15105" max="15105" width="2.42578125" style="246" customWidth="1"/>
    <col min="15106" max="15106" width="28.7109375" style="246" customWidth="1"/>
    <col min="15107" max="15111" width="16.7109375" style="246" customWidth="1"/>
    <col min="15112" max="15114" width="17.7109375" style="246" customWidth="1"/>
    <col min="15115" max="15360" width="9.140625" style="246"/>
    <col min="15361" max="15361" width="2.42578125" style="246" customWidth="1"/>
    <col min="15362" max="15362" width="28.7109375" style="246" customWidth="1"/>
    <col min="15363" max="15367" width="16.7109375" style="246" customWidth="1"/>
    <col min="15368" max="15370" width="17.7109375" style="246" customWidth="1"/>
    <col min="15371" max="15616" width="9.140625" style="246"/>
    <col min="15617" max="15617" width="2.42578125" style="246" customWidth="1"/>
    <col min="15618" max="15618" width="28.7109375" style="246" customWidth="1"/>
    <col min="15619" max="15623" width="16.7109375" style="246" customWidth="1"/>
    <col min="15624" max="15626" width="17.7109375" style="246" customWidth="1"/>
    <col min="15627" max="15872" width="9.140625" style="246"/>
    <col min="15873" max="15873" width="2.42578125" style="246" customWidth="1"/>
    <col min="15874" max="15874" width="28.7109375" style="246" customWidth="1"/>
    <col min="15875" max="15879" width="16.7109375" style="246" customWidth="1"/>
    <col min="15880" max="15882" width="17.7109375" style="246" customWidth="1"/>
    <col min="15883" max="16128" width="9.140625" style="246"/>
    <col min="16129" max="16129" width="2.42578125" style="246" customWidth="1"/>
    <col min="16130" max="16130" width="28.7109375" style="246" customWidth="1"/>
    <col min="16131" max="16135" width="16.7109375" style="246" customWidth="1"/>
    <col min="16136" max="16138" width="17.7109375" style="246" customWidth="1"/>
    <col min="16139" max="16384" width="9.140625" style="246"/>
  </cols>
  <sheetData>
    <row r="1" spans="1:10" ht="18" x14ac:dyDescent="0.25">
      <c r="A1" s="244"/>
      <c r="B1" s="245"/>
      <c r="C1" s="244"/>
      <c r="D1" s="244"/>
      <c r="E1" s="244"/>
      <c r="F1" s="244"/>
      <c r="G1" s="244"/>
      <c r="H1" s="244"/>
      <c r="I1" s="244"/>
      <c r="J1" s="244"/>
    </row>
    <row r="2" spans="1:10" ht="15.75" x14ac:dyDescent="0.25">
      <c r="A2" s="244"/>
      <c r="B2" s="247" t="s">
        <v>235</v>
      </c>
      <c r="C2" s="248"/>
      <c r="D2" s="248"/>
      <c r="E2" s="248"/>
      <c r="F2" s="248"/>
      <c r="G2" s="248"/>
      <c r="H2" s="248"/>
      <c r="I2" s="248"/>
      <c r="J2" s="248"/>
    </row>
    <row r="3" spans="1:10" ht="15.75" x14ac:dyDescent="0.25">
      <c r="A3" s="244"/>
      <c r="B3" s="247"/>
      <c r="C3" s="248"/>
      <c r="D3" s="248"/>
      <c r="E3" s="248"/>
      <c r="F3" s="248"/>
      <c r="G3" s="248"/>
      <c r="H3" s="248"/>
      <c r="I3" s="248"/>
      <c r="J3" s="248"/>
    </row>
    <row r="4" spans="1:10" x14ac:dyDescent="0.2">
      <c r="A4" s="244"/>
      <c r="B4" s="249"/>
      <c r="C4" s="250"/>
      <c r="D4" s="250"/>
      <c r="E4" s="250"/>
      <c r="F4" s="250"/>
      <c r="G4" s="250"/>
      <c r="H4" s="251"/>
      <c r="I4" s="251"/>
      <c r="J4" s="251"/>
    </row>
    <row r="5" spans="1:10" ht="13.5" thickBot="1" x14ac:dyDescent="0.25">
      <c r="A5" s="244"/>
      <c r="B5" s="244"/>
      <c r="C5" s="244"/>
      <c r="D5" s="244"/>
      <c r="E5" s="244"/>
      <c r="F5" s="244"/>
      <c r="G5" s="244"/>
      <c r="H5" s="244"/>
      <c r="I5" s="244"/>
      <c r="J5" s="252" t="s">
        <v>203</v>
      </c>
    </row>
    <row r="6" spans="1:10" ht="15.75" thickBot="1" x14ac:dyDescent="0.3">
      <c r="A6" s="244"/>
      <c r="B6" s="253" t="s">
        <v>236</v>
      </c>
      <c r="C6" s="254" t="s">
        <v>237</v>
      </c>
      <c r="D6" s="255" t="s">
        <v>238</v>
      </c>
      <c r="E6" s="255" t="s">
        <v>239</v>
      </c>
      <c r="F6" s="255" t="s">
        <v>240</v>
      </c>
      <c r="G6" s="256" t="s">
        <v>241</v>
      </c>
      <c r="H6" s="257" t="s">
        <v>242</v>
      </c>
      <c r="I6" s="257" t="s">
        <v>243</v>
      </c>
      <c r="J6" s="257" t="s">
        <v>244</v>
      </c>
    </row>
    <row r="7" spans="1:10" x14ac:dyDescent="0.2">
      <c r="A7" s="244"/>
      <c r="B7" s="258" t="s">
        <v>245</v>
      </c>
      <c r="C7" s="259">
        <v>0</v>
      </c>
      <c r="D7" s="260">
        <v>0</v>
      </c>
      <c r="E7" s="260">
        <v>0</v>
      </c>
      <c r="F7" s="260">
        <v>0</v>
      </c>
      <c r="G7" s="261">
        <v>0</v>
      </c>
      <c r="H7" s="262">
        <v>0</v>
      </c>
      <c r="I7" s="262">
        <v>0</v>
      </c>
      <c r="J7" s="262">
        <v>0</v>
      </c>
    </row>
    <row r="8" spans="1:10" x14ac:dyDescent="0.2">
      <c r="A8" s="244"/>
      <c r="B8" s="263" t="s">
        <v>246</v>
      </c>
      <c r="C8" s="264">
        <v>1175911</v>
      </c>
      <c r="D8" s="265">
        <v>19736863</v>
      </c>
      <c r="E8" s="265">
        <v>26858273</v>
      </c>
      <c r="F8" s="265">
        <v>81500</v>
      </c>
      <c r="G8" s="266">
        <v>1159120</v>
      </c>
      <c r="H8" s="267">
        <f>SUM(C8:G8)</f>
        <v>49011667</v>
      </c>
      <c r="I8" s="267">
        <v>3404000</v>
      </c>
      <c r="J8" s="267">
        <f>SUM(H8+I8)</f>
        <v>52415667</v>
      </c>
    </row>
    <row r="9" spans="1:10" x14ac:dyDescent="0.2">
      <c r="A9" s="244"/>
      <c r="B9" s="263" t="s">
        <v>247</v>
      </c>
      <c r="C9" s="264">
        <v>668858</v>
      </c>
      <c r="D9" s="265">
        <v>13591373</v>
      </c>
      <c r="E9" s="265">
        <v>18047322</v>
      </c>
      <c r="F9" s="265">
        <v>49010</v>
      </c>
      <c r="G9" s="266">
        <v>807520</v>
      </c>
      <c r="H9" s="267">
        <f>SUM(C9:G9)</f>
        <v>33164083</v>
      </c>
      <c r="I9" s="267">
        <v>2139230</v>
      </c>
      <c r="J9" s="267">
        <f>SUM(H9+I9)</f>
        <v>35303313</v>
      </c>
    </row>
    <row r="10" spans="1:10" x14ac:dyDescent="0.2">
      <c r="A10" s="244"/>
      <c r="B10" s="263" t="s">
        <v>248</v>
      </c>
      <c r="C10" s="264">
        <v>805528</v>
      </c>
      <c r="D10" s="265">
        <v>12124580</v>
      </c>
      <c r="E10" s="265">
        <v>14792655</v>
      </c>
      <c r="F10" s="265">
        <v>76939</v>
      </c>
      <c r="G10" s="266">
        <v>1189917</v>
      </c>
      <c r="H10" s="262">
        <f>SUM(C10:G10)</f>
        <v>28989619</v>
      </c>
      <c r="I10" s="268">
        <v>735748</v>
      </c>
      <c r="J10" s="262">
        <f>SUM(H10+I10)</f>
        <v>29725367</v>
      </c>
    </row>
    <row r="11" spans="1:10" x14ac:dyDescent="0.2">
      <c r="A11" s="244"/>
      <c r="B11" s="263" t="s">
        <v>249</v>
      </c>
      <c r="C11" s="269">
        <v>68.502399999999994</v>
      </c>
      <c r="D11" s="270">
        <v>61.431100000000001</v>
      </c>
      <c r="E11" s="270">
        <v>55.076700000000002</v>
      </c>
      <c r="F11" s="270">
        <v>94.404200000000003</v>
      </c>
      <c r="G11" s="271">
        <v>102.65689999999999</v>
      </c>
      <c r="H11" s="272">
        <f>H10/H8*100</f>
        <v>59.14840439930353</v>
      </c>
      <c r="I11" s="272">
        <v>21.6142</v>
      </c>
      <c r="J11" s="272">
        <f>J10/J8*100</f>
        <v>56.710843725407521</v>
      </c>
    </row>
    <row r="12" spans="1:10" x14ac:dyDescent="0.2">
      <c r="A12" s="244"/>
      <c r="B12" s="273" t="s">
        <v>250</v>
      </c>
      <c r="C12" s="269">
        <v>120.4333</v>
      </c>
      <c r="D12" s="270">
        <v>89.207899999999995</v>
      </c>
      <c r="E12" s="270">
        <v>81.965900000000005</v>
      </c>
      <c r="F12" s="270">
        <v>156.9871</v>
      </c>
      <c r="G12" s="271">
        <v>147.3545</v>
      </c>
      <c r="H12" s="272">
        <f>H10/H9*100</f>
        <v>87.412695837240548</v>
      </c>
      <c r="I12" s="272">
        <v>34.393099999999997</v>
      </c>
      <c r="J12" s="272">
        <f>J10/J9*100</f>
        <v>84.199936136305396</v>
      </c>
    </row>
    <row r="13" spans="1:10" x14ac:dyDescent="0.2">
      <c r="A13" s="244"/>
      <c r="B13" s="274" t="s">
        <v>251</v>
      </c>
      <c r="C13" s="275">
        <v>0</v>
      </c>
      <c r="D13" s="276">
        <v>0</v>
      </c>
      <c r="E13" s="276">
        <v>0</v>
      </c>
      <c r="F13" s="276">
        <v>0</v>
      </c>
      <c r="G13" s="277">
        <v>0</v>
      </c>
      <c r="H13" s="278">
        <v>0</v>
      </c>
      <c r="I13" s="278">
        <v>0</v>
      </c>
      <c r="J13" s="278">
        <v>0</v>
      </c>
    </row>
    <row r="14" spans="1:10" x14ac:dyDescent="0.2">
      <c r="A14" s="244"/>
      <c r="B14" s="263" t="s">
        <v>246</v>
      </c>
      <c r="C14" s="264">
        <v>96725</v>
      </c>
      <c r="D14" s="265">
        <v>38275</v>
      </c>
      <c r="E14" s="265">
        <v>0</v>
      </c>
      <c r="F14" s="265">
        <v>0</v>
      </c>
      <c r="G14" s="266">
        <v>0</v>
      </c>
      <c r="H14" s="267">
        <f>SUM(C14:G14)</f>
        <v>135000</v>
      </c>
      <c r="I14" s="267">
        <v>0</v>
      </c>
      <c r="J14" s="267">
        <f>SUM(H14+I14)</f>
        <v>135000</v>
      </c>
    </row>
    <row r="15" spans="1:10" x14ac:dyDescent="0.2">
      <c r="A15" s="244"/>
      <c r="B15" s="263" t="s">
        <v>247</v>
      </c>
      <c r="C15" s="264">
        <v>64480</v>
      </c>
      <c r="D15" s="265">
        <v>23808</v>
      </c>
      <c r="E15" s="265">
        <v>0</v>
      </c>
      <c r="F15" s="265">
        <v>0</v>
      </c>
      <c r="G15" s="266">
        <v>0</v>
      </c>
      <c r="H15" s="267">
        <f>SUM(C15:G15)</f>
        <v>88288</v>
      </c>
      <c r="I15" s="267">
        <v>0</v>
      </c>
      <c r="J15" s="267">
        <f>SUM(H15+I15)</f>
        <v>88288</v>
      </c>
    </row>
    <row r="16" spans="1:10" x14ac:dyDescent="0.2">
      <c r="A16" s="244"/>
      <c r="B16" s="263" t="s">
        <v>248</v>
      </c>
      <c r="C16" s="264">
        <v>64145</v>
      </c>
      <c r="D16" s="265">
        <v>37819</v>
      </c>
      <c r="E16" s="265">
        <v>0</v>
      </c>
      <c r="F16" s="265">
        <v>0</v>
      </c>
      <c r="G16" s="266">
        <v>0</v>
      </c>
      <c r="H16" s="262">
        <f>SUM(C16:G16)</f>
        <v>101964</v>
      </c>
      <c r="I16" s="262">
        <v>0</v>
      </c>
      <c r="J16" s="262">
        <f>SUM(H16+I16)</f>
        <v>101964</v>
      </c>
    </row>
    <row r="17" spans="1:10" x14ac:dyDescent="0.2">
      <c r="A17" s="244"/>
      <c r="B17" s="263" t="s">
        <v>249</v>
      </c>
      <c r="C17" s="269">
        <v>66.316599999999994</v>
      </c>
      <c r="D17" s="270">
        <v>98.810100000000006</v>
      </c>
      <c r="E17" s="270">
        <v>0</v>
      </c>
      <c r="F17" s="270">
        <v>0</v>
      </c>
      <c r="G17" s="271">
        <v>0</v>
      </c>
      <c r="H17" s="272">
        <f>H16/H14*100</f>
        <v>75.528888888888886</v>
      </c>
      <c r="I17" s="272">
        <v>0</v>
      </c>
      <c r="J17" s="272">
        <f>J16/J14*100</f>
        <v>75.528888888888886</v>
      </c>
    </row>
    <row r="18" spans="1:10" x14ac:dyDescent="0.2">
      <c r="A18" s="244"/>
      <c r="B18" s="273" t="s">
        <v>250</v>
      </c>
      <c r="C18" s="269">
        <v>99.480099999999993</v>
      </c>
      <c r="D18" s="270">
        <v>158.85230000000001</v>
      </c>
      <c r="E18" s="270">
        <v>0</v>
      </c>
      <c r="F18" s="270">
        <v>0</v>
      </c>
      <c r="G18" s="271">
        <v>0</v>
      </c>
      <c r="H18" s="272">
        <f>H16/H15*100</f>
        <v>115.49021384559623</v>
      </c>
      <c r="I18" s="272">
        <v>0</v>
      </c>
      <c r="J18" s="272">
        <f>J16/J15*100</f>
        <v>115.49021384559623</v>
      </c>
    </row>
    <row r="19" spans="1:10" x14ac:dyDescent="0.2">
      <c r="A19" s="244"/>
      <c r="B19" s="274" t="s">
        <v>252</v>
      </c>
      <c r="C19" s="275">
        <v>0</v>
      </c>
      <c r="D19" s="276">
        <v>0</v>
      </c>
      <c r="E19" s="276">
        <v>0</v>
      </c>
      <c r="F19" s="276">
        <v>0</v>
      </c>
      <c r="G19" s="277">
        <v>0</v>
      </c>
      <c r="H19" s="278">
        <v>0</v>
      </c>
      <c r="I19" s="278">
        <v>0</v>
      </c>
      <c r="J19" s="278">
        <v>0</v>
      </c>
    </row>
    <row r="20" spans="1:10" x14ac:dyDescent="0.2">
      <c r="A20" s="244"/>
      <c r="B20" s="263" t="s">
        <v>246</v>
      </c>
      <c r="C20" s="264">
        <v>66981</v>
      </c>
      <c r="D20" s="265">
        <v>25954</v>
      </c>
      <c r="E20" s="265">
        <v>547</v>
      </c>
      <c r="F20" s="265">
        <v>468</v>
      </c>
      <c r="G20" s="266">
        <v>0</v>
      </c>
      <c r="H20" s="267">
        <f>SUM(C20:G20)</f>
        <v>93950</v>
      </c>
      <c r="I20" s="267">
        <v>0</v>
      </c>
      <c r="J20" s="267">
        <f>SUM(H20+I20)</f>
        <v>93950</v>
      </c>
    </row>
    <row r="21" spans="1:10" x14ac:dyDescent="0.2">
      <c r="A21" s="244"/>
      <c r="B21" s="263" t="s">
        <v>247</v>
      </c>
      <c r="C21" s="264">
        <v>42212</v>
      </c>
      <c r="D21" s="265">
        <v>15528</v>
      </c>
      <c r="E21" s="265">
        <v>0</v>
      </c>
      <c r="F21" s="265">
        <v>428</v>
      </c>
      <c r="G21" s="266">
        <v>0</v>
      </c>
      <c r="H21" s="267">
        <f>SUM(C21:G21)</f>
        <v>58168</v>
      </c>
      <c r="I21" s="267">
        <v>0</v>
      </c>
      <c r="J21" s="267">
        <f>SUM(H21+I21)</f>
        <v>58168</v>
      </c>
    </row>
    <row r="22" spans="1:10" x14ac:dyDescent="0.2">
      <c r="A22" s="244"/>
      <c r="B22" s="263" t="s">
        <v>248</v>
      </c>
      <c r="C22" s="264">
        <v>42716</v>
      </c>
      <c r="D22" s="265">
        <v>9980</v>
      </c>
      <c r="E22" s="265">
        <v>495</v>
      </c>
      <c r="F22" s="265">
        <v>273</v>
      </c>
      <c r="G22" s="266">
        <v>0</v>
      </c>
      <c r="H22" s="262">
        <f>SUM(C22:G22)</f>
        <v>53464</v>
      </c>
      <c r="I22" s="262">
        <v>0</v>
      </c>
      <c r="J22" s="262">
        <f>SUM(H22+I22)</f>
        <v>53464</v>
      </c>
    </row>
    <row r="23" spans="1:10" x14ac:dyDescent="0.2">
      <c r="A23" s="244"/>
      <c r="B23" s="263" t="s">
        <v>249</v>
      </c>
      <c r="C23" s="269">
        <v>63.773600000000002</v>
      </c>
      <c r="D23" s="270">
        <v>38.451000000000001</v>
      </c>
      <c r="E23" s="270">
        <v>90.449700000000007</v>
      </c>
      <c r="F23" s="270">
        <v>58.414499999999997</v>
      </c>
      <c r="G23" s="271">
        <v>0</v>
      </c>
      <c r="H23" s="272">
        <f>H22/H20*100</f>
        <v>56.906865353911648</v>
      </c>
      <c r="I23" s="272">
        <v>0</v>
      </c>
      <c r="J23" s="272">
        <f>J22/J20*100</f>
        <v>56.906865353911648</v>
      </c>
    </row>
    <row r="24" spans="1:10" x14ac:dyDescent="0.2">
      <c r="A24" s="244"/>
      <c r="B24" s="273" t="s">
        <v>250</v>
      </c>
      <c r="C24" s="269">
        <v>101.1944</v>
      </c>
      <c r="D24" s="270">
        <v>64.268299999999996</v>
      </c>
      <c r="E24" s="270">
        <v>0</v>
      </c>
      <c r="F24" s="270">
        <v>63.873800000000003</v>
      </c>
      <c r="G24" s="271">
        <v>0</v>
      </c>
      <c r="H24" s="272">
        <f>H22/H21*100</f>
        <v>91.913079356347126</v>
      </c>
      <c r="I24" s="272">
        <v>0</v>
      </c>
      <c r="J24" s="272">
        <f>J22/J21*100</f>
        <v>91.913079356347126</v>
      </c>
    </row>
    <row r="25" spans="1:10" x14ac:dyDescent="0.2">
      <c r="A25" s="244"/>
      <c r="B25" s="274" t="s">
        <v>253</v>
      </c>
      <c r="C25" s="275">
        <v>0</v>
      </c>
      <c r="D25" s="276">
        <v>0</v>
      </c>
      <c r="E25" s="276">
        <v>0</v>
      </c>
      <c r="F25" s="276">
        <v>0</v>
      </c>
      <c r="G25" s="277">
        <v>0</v>
      </c>
      <c r="H25" s="278">
        <v>0</v>
      </c>
      <c r="I25" s="278">
        <v>0</v>
      </c>
      <c r="J25" s="278">
        <v>0</v>
      </c>
    </row>
    <row r="26" spans="1:10" x14ac:dyDescent="0.2">
      <c r="A26" s="244"/>
      <c r="B26" s="263" t="s">
        <v>246</v>
      </c>
      <c r="C26" s="264">
        <v>29937</v>
      </c>
      <c r="D26" s="265">
        <v>14790</v>
      </c>
      <c r="E26" s="265">
        <v>375</v>
      </c>
      <c r="F26" s="265">
        <v>348</v>
      </c>
      <c r="G26" s="266">
        <v>0</v>
      </c>
      <c r="H26" s="267">
        <f>SUM(C26:G26)</f>
        <v>45450</v>
      </c>
      <c r="I26" s="267">
        <v>0</v>
      </c>
      <c r="J26" s="267">
        <f>SUM(H26+I26)</f>
        <v>45450</v>
      </c>
    </row>
    <row r="27" spans="1:10" x14ac:dyDescent="0.2">
      <c r="A27" s="244"/>
      <c r="B27" s="263" t="s">
        <v>247</v>
      </c>
      <c r="C27" s="264">
        <v>18620</v>
      </c>
      <c r="D27" s="265">
        <v>8854</v>
      </c>
      <c r="E27" s="265">
        <v>0</v>
      </c>
      <c r="F27" s="265">
        <v>318</v>
      </c>
      <c r="G27" s="266">
        <v>0</v>
      </c>
      <c r="H27" s="267">
        <f>SUM(C27:G27)</f>
        <v>27792</v>
      </c>
      <c r="I27" s="267">
        <v>0</v>
      </c>
      <c r="J27" s="267">
        <f>SUM(H27+I27)</f>
        <v>27792</v>
      </c>
    </row>
    <row r="28" spans="1:10" x14ac:dyDescent="0.2">
      <c r="A28" s="244"/>
      <c r="B28" s="263" t="s">
        <v>248</v>
      </c>
      <c r="C28" s="264">
        <v>20470</v>
      </c>
      <c r="D28" s="265">
        <v>7600</v>
      </c>
      <c r="E28" s="265">
        <v>314</v>
      </c>
      <c r="F28" s="265">
        <v>217</v>
      </c>
      <c r="G28" s="266">
        <v>0</v>
      </c>
      <c r="H28" s="262">
        <f>SUM(C28:G28)</f>
        <v>28601</v>
      </c>
      <c r="I28" s="262">
        <v>0</v>
      </c>
      <c r="J28" s="262">
        <f>SUM(H28+I28)</f>
        <v>28601</v>
      </c>
    </row>
    <row r="29" spans="1:10" x14ac:dyDescent="0.2">
      <c r="A29" s="244"/>
      <c r="B29" s="263" t="s">
        <v>249</v>
      </c>
      <c r="C29" s="269">
        <v>68.377600000000001</v>
      </c>
      <c r="D29" s="270">
        <v>51.384799999999998</v>
      </c>
      <c r="E29" s="270">
        <v>83.714699999999993</v>
      </c>
      <c r="F29" s="270">
        <v>62.238500000000002</v>
      </c>
      <c r="G29" s="271">
        <v>0</v>
      </c>
      <c r="H29" s="272">
        <f>H28/H26*100</f>
        <v>62.928492849284936</v>
      </c>
      <c r="I29" s="272">
        <v>0</v>
      </c>
      <c r="J29" s="272">
        <f>J28/J26*100</f>
        <v>62.928492849284936</v>
      </c>
    </row>
    <row r="30" spans="1:10" x14ac:dyDescent="0.2">
      <c r="A30" s="244"/>
      <c r="B30" s="273" t="s">
        <v>250</v>
      </c>
      <c r="C30" s="269">
        <v>109.9366</v>
      </c>
      <c r="D30" s="270">
        <v>85.834800000000001</v>
      </c>
      <c r="E30" s="270">
        <v>0</v>
      </c>
      <c r="F30" s="270">
        <v>68.110100000000003</v>
      </c>
      <c r="G30" s="271">
        <v>0</v>
      </c>
      <c r="H30" s="272">
        <f>H28/H27*100</f>
        <v>102.91090961427749</v>
      </c>
      <c r="I30" s="272">
        <v>0</v>
      </c>
      <c r="J30" s="272">
        <f>J28/J27*100</f>
        <v>102.91090961427749</v>
      </c>
    </row>
    <row r="31" spans="1:10" x14ac:dyDescent="0.2">
      <c r="A31" s="244"/>
      <c r="B31" s="274" t="s">
        <v>254</v>
      </c>
      <c r="C31" s="275">
        <v>0</v>
      </c>
      <c r="D31" s="276">
        <v>0</v>
      </c>
      <c r="E31" s="276">
        <v>0</v>
      </c>
      <c r="F31" s="276">
        <v>0</v>
      </c>
      <c r="G31" s="277">
        <v>0</v>
      </c>
      <c r="H31" s="278">
        <v>0</v>
      </c>
      <c r="I31" s="278">
        <v>0</v>
      </c>
      <c r="J31" s="278">
        <v>0</v>
      </c>
    </row>
    <row r="32" spans="1:10" x14ac:dyDescent="0.2">
      <c r="A32" s="244"/>
      <c r="B32" s="263" t="s">
        <v>246</v>
      </c>
      <c r="C32" s="264">
        <v>0</v>
      </c>
      <c r="D32" s="265">
        <v>2000</v>
      </c>
      <c r="E32" s="265">
        <v>101400</v>
      </c>
      <c r="F32" s="265">
        <v>0</v>
      </c>
      <c r="G32" s="266">
        <v>0</v>
      </c>
      <c r="H32" s="267">
        <f>SUM(C32:G32)</f>
        <v>103400</v>
      </c>
      <c r="I32" s="267">
        <v>0</v>
      </c>
      <c r="J32" s="267">
        <f>SUM(H32+I32)</f>
        <v>103400</v>
      </c>
    </row>
    <row r="33" spans="1:10" x14ac:dyDescent="0.2">
      <c r="A33" s="244"/>
      <c r="B33" s="263" t="s">
        <v>247</v>
      </c>
      <c r="C33" s="264">
        <v>0</v>
      </c>
      <c r="D33" s="265">
        <v>1200</v>
      </c>
      <c r="E33" s="265">
        <v>50700</v>
      </c>
      <c r="F33" s="265">
        <v>0</v>
      </c>
      <c r="G33" s="266">
        <v>0</v>
      </c>
      <c r="H33" s="267">
        <f>SUM(C33:G33)</f>
        <v>51900</v>
      </c>
      <c r="I33" s="267">
        <v>0</v>
      </c>
      <c r="J33" s="267">
        <f>SUM(H33+I33)</f>
        <v>51900</v>
      </c>
    </row>
    <row r="34" spans="1:10" x14ac:dyDescent="0.2">
      <c r="A34" s="244"/>
      <c r="B34" s="263" t="s">
        <v>248</v>
      </c>
      <c r="C34" s="264">
        <v>0</v>
      </c>
      <c r="D34" s="265">
        <v>622</v>
      </c>
      <c r="E34" s="265">
        <v>47915</v>
      </c>
      <c r="F34" s="265">
        <v>0</v>
      </c>
      <c r="G34" s="266">
        <v>0</v>
      </c>
      <c r="H34" s="262">
        <f>SUM(C34:G34)</f>
        <v>48537</v>
      </c>
      <c r="I34" s="262">
        <v>0</v>
      </c>
      <c r="J34" s="262">
        <f>SUM(H34+I34)</f>
        <v>48537</v>
      </c>
    </row>
    <row r="35" spans="1:10" x14ac:dyDescent="0.2">
      <c r="A35" s="244"/>
      <c r="B35" s="263" t="s">
        <v>249</v>
      </c>
      <c r="C35" s="269">
        <v>0</v>
      </c>
      <c r="D35" s="270">
        <v>31.098500000000001</v>
      </c>
      <c r="E35" s="270">
        <v>47.253300000000003</v>
      </c>
      <c r="F35" s="270">
        <v>0</v>
      </c>
      <c r="G35" s="271">
        <v>0</v>
      </c>
      <c r="H35" s="272">
        <f>H34/H32*100</f>
        <v>46.941005802707927</v>
      </c>
      <c r="I35" s="272">
        <v>0</v>
      </c>
      <c r="J35" s="272">
        <f>J34/J32*100</f>
        <v>46.941005802707927</v>
      </c>
    </row>
    <row r="36" spans="1:10" ht="13.5" thickBot="1" x14ac:dyDescent="0.25">
      <c r="A36" s="244"/>
      <c r="B36" s="279" t="s">
        <v>250</v>
      </c>
      <c r="C36" s="280">
        <v>0</v>
      </c>
      <c r="D36" s="281">
        <v>51.830800000000004</v>
      </c>
      <c r="E36" s="281">
        <v>94.506600000000006</v>
      </c>
      <c r="F36" s="281">
        <v>0</v>
      </c>
      <c r="G36" s="282">
        <v>0</v>
      </c>
      <c r="H36" s="272">
        <f>H34/H33*100</f>
        <v>93.520231213872833</v>
      </c>
      <c r="I36" s="272">
        <v>0</v>
      </c>
      <c r="J36" s="272">
        <f>J34/J33*100</f>
        <v>93.520231213872833</v>
      </c>
    </row>
    <row r="37" spans="1:10" x14ac:dyDescent="0.2">
      <c r="A37" s="244"/>
      <c r="B37" s="283" t="s">
        <v>255</v>
      </c>
      <c r="C37" s="284">
        <v>0</v>
      </c>
      <c r="D37" s="285">
        <v>0</v>
      </c>
      <c r="E37" s="285">
        <v>0</v>
      </c>
      <c r="F37" s="285">
        <v>0</v>
      </c>
      <c r="G37" s="286">
        <v>0</v>
      </c>
      <c r="H37" s="287">
        <v>0</v>
      </c>
      <c r="I37" s="288">
        <v>0</v>
      </c>
      <c r="J37" s="288">
        <v>0</v>
      </c>
    </row>
    <row r="38" spans="1:10" x14ac:dyDescent="0.2">
      <c r="A38" s="244"/>
      <c r="B38" s="263" t="s">
        <v>246</v>
      </c>
      <c r="C38" s="264">
        <f t="shared" ref="C38:J39" si="0">SUM(C8+C14+C20+C26+C32)</f>
        <v>1369554</v>
      </c>
      <c r="D38" s="265">
        <f t="shared" si="0"/>
        <v>19817882</v>
      </c>
      <c r="E38" s="265">
        <f t="shared" si="0"/>
        <v>26960595</v>
      </c>
      <c r="F38" s="265">
        <f t="shared" si="0"/>
        <v>82316</v>
      </c>
      <c r="G38" s="266">
        <f t="shared" si="0"/>
        <v>1159120</v>
      </c>
      <c r="H38" s="289">
        <f t="shared" si="0"/>
        <v>49389467</v>
      </c>
      <c r="I38" s="266">
        <f t="shared" si="0"/>
        <v>3404000</v>
      </c>
      <c r="J38" s="267">
        <f t="shared" si="0"/>
        <v>52793467</v>
      </c>
    </row>
    <row r="39" spans="1:10" x14ac:dyDescent="0.2">
      <c r="A39" s="244"/>
      <c r="B39" s="263" t="s">
        <v>247</v>
      </c>
      <c r="C39" s="264">
        <f t="shared" si="0"/>
        <v>794170</v>
      </c>
      <c r="D39" s="265">
        <f t="shared" si="0"/>
        <v>13640763</v>
      </c>
      <c r="E39" s="265">
        <f t="shared" si="0"/>
        <v>18098022</v>
      </c>
      <c r="F39" s="265">
        <f t="shared" si="0"/>
        <v>49756</v>
      </c>
      <c r="G39" s="266">
        <f t="shared" si="0"/>
        <v>807520</v>
      </c>
      <c r="H39" s="289">
        <f t="shared" si="0"/>
        <v>33390231</v>
      </c>
      <c r="I39" s="266">
        <f t="shared" si="0"/>
        <v>2139230</v>
      </c>
      <c r="J39" s="267">
        <f t="shared" si="0"/>
        <v>35529461</v>
      </c>
    </row>
    <row r="40" spans="1:10" x14ac:dyDescent="0.2">
      <c r="A40" s="244"/>
      <c r="B40" s="283" t="s">
        <v>248</v>
      </c>
      <c r="C40" s="259">
        <f t="shared" ref="C40:I40" si="1">SUM(C10+C16+C22+C28+C34)</f>
        <v>932859</v>
      </c>
      <c r="D40" s="260">
        <f t="shared" si="1"/>
        <v>12180601</v>
      </c>
      <c r="E40" s="260">
        <f t="shared" si="1"/>
        <v>14841379</v>
      </c>
      <c r="F40" s="260">
        <f t="shared" si="1"/>
        <v>77429</v>
      </c>
      <c r="G40" s="261">
        <f t="shared" si="1"/>
        <v>1189917</v>
      </c>
      <c r="H40" s="290">
        <f t="shared" si="1"/>
        <v>29222185</v>
      </c>
      <c r="I40" s="259">
        <f t="shared" si="1"/>
        <v>735748</v>
      </c>
      <c r="J40" s="262">
        <f>SUM(H40:I40)</f>
        <v>29957933</v>
      </c>
    </row>
    <row r="41" spans="1:10" x14ac:dyDescent="0.2">
      <c r="A41" s="244"/>
      <c r="B41" s="263" t="s">
        <v>249</v>
      </c>
      <c r="C41" s="269">
        <f t="shared" ref="C41:J41" si="2">C40/C38*100</f>
        <v>68.114072172400654</v>
      </c>
      <c r="D41" s="270">
        <f t="shared" si="2"/>
        <v>61.462677999596529</v>
      </c>
      <c r="E41" s="270">
        <f t="shared" si="2"/>
        <v>55.048410467202224</v>
      </c>
      <c r="F41" s="270">
        <f t="shared" si="2"/>
        <v>94.063122600709463</v>
      </c>
      <c r="G41" s="271">
        <f t="shared" si="2"/>
        <v>102.65692939471323</v>
      </c>
      <c r="H41" s="291">
        <f t="shared" si="2"/>
        <v>59.166836119126373</v>
      </c>
      <c r="I41" s="269">
        <f t="shared" si="2"/>
        <v>21.614218566392481</v>
      </c>
      <c r="J41" s="272">
        <f t="shared" si="2"/>
        <v>56.745530654389484</v>
      </c>
    </row>
    <row r="42" spans="1:10" ht="13.5" thickBot="1" x14ac:dyDescent="0.25">
      <c r="A42" s="244"/>
      <c r="B42" s="279" t="s">
        <v>250</v>
      </c>
      <c r="C42" s="280">
        <f t="shared" ref="C42:J42" si="3">C40/C39*100</f>
        <v>117.46338945062141</v>
      </c>
      <c r="D42" s="281">
        <f t="shared" si="3"/>
        <v>89.295598787252601</v>
      </c>
      <c r="E42" s="281">
        <f t="shared" si="3"/>
        <v>82.005530770158202</v>
      </c>
      <c r="F42" s="281">
        <f t="shared" si="3"/>
        <v>155.61741297531958</v>
      </c>
      <c r="G42" s="282">
        <f t="shared" si="3"/>
        <v>147.35449276798099</v>
      </c>
      <c r="H42" s="292">
        <f t="shared" si="3"/>
        <v>87.517169318175718</v>
      </c>
      <c r="I42" s="280">
        <f t="shared" si="3"/>
        <v>34.393122759123614</v>
      </c>
      <c r="J42" s="293">
        <f t="shared" si="3"/>
        <v>84.318568750592632</v>
      </c>
    </row>
    <row r="43" spans="1:10" x14ac:dyDescent="0.2">
      <c r="A43" s="244"/>
      <c r="B43" s="283" t="s">
        <v>256</v>
      </c>
      <c r="C43" s="284">
        <v>0</v>
      </c>
      <c r="D43" s="285">
        <v>0</v>
      </c>
      <c r="E43" s="285">
        <v>0</v>
      </c>
      <c r="F43" s="285">
        <v>0</v>
      </c>
      <c r="G43" s="286">
        <v>0</v>
      </c>
      <c r="H43" s="289">
        <v>0</v>
      </c>
      <c r="I43" s="267">
        <v>0</v>
      </c>
      <c r="J43" s="267">
        <v>0</v>
      </c>
    </row>
    <row r="44" spans="1:10" x14ac:dyDescent="0.2">
      <c r="A44" s="244"/>
      <c r="B44" s="263" t="s">
        <v>246</v>
      </c>
      <c r="C44" s="264">
        <v>2271598</v>
      </c>
      <c r="D44" s="265">
        <v>7069015</v>
      </c>
      <c r="E44" s="265">
        <v>49602114</v>
      </c>
      <c r="F44" s="265">
        <v>290148</v>
      </c>
      <c r="G44" s="266">
        <v>1684658</v>
      </c>
      <c r="H44" s="289">
        <f>SUM(C44:G44)</f>
        <v>60917533</v>
      </c>
      <c r="I44" s="267">
        <v>0</v>
      </c>
      <c r="J44" s="267">
        <f>SUM(H44:I44)</f>
        <v>60917533</v>
      </c>
    </row>
    <row r="45" spans="1:10" x14ac:dyDescent="0.2">
      <c r="A45" s="244"/>
      <c r="B45" s="263" t="s">
        <v>247</v>
      </c>
      <c r="C45" s="264">
        <v>1513490.6</v>
      </c>
      <c r="D45" s="265">
        <v>4886642</v>
      </c>
      <c r="E45" s="265">
        <v>33126364</v>
      </c>
      <c r="F45" s="265">
        <v>205781</v>
      </c>
      <c r="G45" s="266">
        <v>1090420</v>
      </c>
      <c r="H45" s="289">
        <f>SUM(C45:G45)</f>
        <v>40822697.600000001</v>
      </c>
      <c r="I45" s="267">
        <v>0</v>
      </c>
      <c r="J45" s="267">
        <f>SUM(H45:I45)</f>
        <v>40822697.600000001</v>
      </c>
    </row>
    <row r="46" spans="1:10" x14ac:dyDescent="0.2">
      <c r="A46" s="244"/>
      <c r="B46" s="283" t="s">
        <v>248</v>
      </c>
      <c r="C46" s="259">
        <v>1449726</v>
      </c>
      <c r="D46" s="260">
        <v>4699369</v>
      </c>
      <c r="E46" s="260">
        <v>33406996</v>
      </c>
      <c r="F46" s="260">
        <v>150708</v>
      </c>
      <c r="G46" s="261">
        <v>525295</v>
      </c>
      <c r="H46" s="294">
        <f>SUM(C46:G46)</f>
        <v>40232094</v>
      </c>
      <c r="I46" s="262">
        <v>0</v>
      </c>
      <c r="J46" s="262">
        <f>SUM(H46:I46)</f>
        <v>40232094</v>
      </c>
    </row>
    <row r="47" spans="1:10" x14ac:dyDescent="0.2">
      <c r="A47" s="244"/>
      <c r="B47" s="263" t="s">
        <v>249</v>
      </c>
      <c r="C47" s="269">
        <v>63.819699999999997</v>
      </c>
      <c r="D47" s="270">
        <v>66.478399999999993</v>
      </c>
      <c r="E47" s="270">
        <v>67.349900000000005</v>
      </c>
      <c r="F47" s="270">
        <v>51.941699999999997</v>
      </c>
      <c r="G47" s="271">
        <v>31.181100000000001</v>
      </c>
      <c r="H47" s="291">
        <f>H46/H44*100</f>
        <v>66.043537908864437</v>
      </c>
      <c r="I47" s="269"/>
      <c r="J47" s="272">
        <f>J46/J44*100</f>
        <v>66.043537908864437</v>
      </c>
    </row>
    <row r="48" spans="1:10" ht="13.5" thickBot="1" x14ac:dyDescent="0.25">
      <c r="A48" s="244"/>
      <c r="B48" s="279" t="s">
        <v>250</v>
      </c>
      <c r="C48" s="280">
        <v>95.786900000000003</v>
      </c>
      <c r="D48" s="281">
        <v>96.167699999999996</v>
      </c>
      <c r="E48" s="281">
        <v>100.8472</v>
      </c>
      <c r="F48" s="281">
        <v>73.236999999999995</v>
      </c>
      <c r="G48" s="282">
        <v>48.1736</v>
      </c>
      <c r="H48" s="292">
        <f>H46/H45*100</f>
        <v>98.553247005411023</v>
      </c>
      <c r="I48" s="280"/>
      <c r="J48" s="293">
        <f>J46/J45*100</f>
        <v>98.553247005411023</v>
      </c>
    </row>
    <row r="49" spans="1:10" x14ac:dyDescent="0.2">
      <c r="A49" s="244"/>
      <c r="B49" s="283" t="s">
        <v>257</v>
      </c>
      <c r="C49" s="284">
        <v>0</v>
      </c>
      <c r="D49" s="285">
        <v>0</v>
      </c>
      <c r="E49" s="285">
        <v>0</v>
      </c>
      <c r="F49" s="285">
        <v>0</v>
      </c>
      <c r="G49" s="286">
        <v>0</v>
      </c>
      <c r="H49" s="289">
        <v>0</v>
      </c>
      <c r="I49" s="267">
        <v>0</v>
      </c>
      <c r="J49" s="288">
        <v>0</v>
      </c>
    </row>
    <row r="50" spans="1:10" x14ac:dyDescent="0.2">
      <c r="A50" s="244"/>
      <c r="B50" s="263" t="s">
        <v>246</v>
      </c>
      <c r="C50" s="264">
        <f t="shared" ref="C50:G52" si="4">SUM(C38+C44)</f>
        <v>3641152</v>
      </c>
      <c r="D50" s="265">
        <f t="shared" si="4"/>
        <v>26886897</v>
      </c>
      <c r="E50" s="265">
        <f t="shared" si="4"/>
        <v>76562709</v>
      </c>
      <c r="F50" s="265">
        <f t="shared" si="4"/>
        <v>372464</v>
      </c>
      <c r="G50" s="266">
        <f t="shared" si="4"/>
        <v>2843778</v>
      </c>
      <c r="H50" s="289">
        <f>SUM(C50:G50)</f>
        <v>110307000</v>
      </c>
      <c r="I50" s="267">
        <f>I38+I44</f>
        <v>3404000</v>
      </c>
      <c r="J50" s="267">
        <f>SUM(H50:I50)</f>
        <v>113711000</v>
      </c>
    </row>
    <row r="51" spans="1:10" x14ac:dyDescent="0.2">
      <c r="A51" s="244"/>
      <c r="B51" s="263" t="s">
        <v>247</v>
      </c>
      <c r="C51" s="264">
        <f t="shared" si="4"/>
        <v>2307660.6</v>
      </c>
      <c r="D51" s="265">
        <f t="shared" si="4"/>
        <v>18527405</v>
      </c>
      <c r="E51" s="265">
        <f t="shared" si="4"/>
        <v>51224386</v>
      </c>
      <c r="F51" s="265">
        <f t="shared" si="4"/>
        <v>255537</v>
      </c>
      <c r="G51" s="266">
        <f t="shared" si="4"/>
        <v>1897940</v>
      </c>
      <c r="H51" s="289">
        <f>SUM(C51:G51)</f>
        <v>74212928.599999994</v>
      </c>
      <c r="I51" s="267">
        <f>I39+I45</f>
        <v>2139230</v>
      </c>
      <c r="J51" s="267">
        <f>SUM(H51:I51)</f>
        <v>76352158.599999994</v>
      </c>
    </row>
    <row r="52" spans="1:10" x14ac:dyDescent="0.2">
      <c r="A52" s="244"/>
      <c r="B52" s="283" t="s">
        <v>248</v>
      </c>
      <c r="C52" s="259">
        <f t="shared" si="4"/>
        <v>2382585</v>
      </c>
      <c r="D52" s="260">
        <f t="shared" si="4"/>
        <v>16879970</v>
      </c>
      <c r="E52" s="260">
        <f t="shared" si="4"/>
        <v>48248375</v>
      </c>
      <c r="F52" s="260">
        <f t="shared" si="4"/>
        <v>228137</v>
      </c>
      <c r="G52" s="261">
        <f t="shared" si="4"/>
        <v>1715212</v>
      </c>
      <c r="H52" s="294">
        <f>SUM(C52:G52)</f>
        <v>69454279</v>
      </c>
      <c r="I52" s="262">
        <f>I40+I46</f>
        <v>735748</v>
      </c>
      <c r="J52" s="262">
        <f>SUM(H52:I52)</f>
        <v>70190027</v>
      </c>
    </row>
    <row r="53" spans="1:10" x14ac:dyDescent="0.2">
      <c r="A53" s="244"/>
      <c r="B53" s="263" t="s">
        <v>249</v>
      </c>
      <c r="C53" s="269">
        <f t="shared" ref="C53:J53" si="5">C52/C50*100</f>
        <v>65.434922793665308</v>
      </c>
      <c r="D53" s="270">
        <f t="shared" si="5"/>
        <v>62.781398686505177</v>
      </c>
      <c r="E53" s="270">
        <f t="shared" si="5"/>
        <v>63.018113687696186</v>
      </c>
      <c r="F53" s="270">
        <f t="shared" si="5"/>
        <v>61.250751750504747</v>
      </c>
      <c r="G53" s="271">
        <f t="shared" si="5"/>
        <v>60.314553386375444</v>
      </c>
      <c r="H53" s="291">
        <f t="shared" si="5"/>
        <v>62.964525370103445</v>
      </c>
      <c r="I53" s="269">
        <f t="shared" si="5"/>
        <v>21.614218566392481</v>
      </c>
      <c r="J53" s="272">
        <f t="shared" si="5"/>
        <v>61.726681675475547</v>
      </c>
    </row>
    <row r="54" spans="1:10" ht="13.5" thickBot="1" x14ac:dyDescent="0.25">
      <c r="A54" s="244"/>
      <c r="B54" s="279" t="s">
        <v>250</v>
      </c>
      <c r="C54" s="280">
        <f t="shared" ref="C54:J54" si="6">C52/C51*100</f>
        <v>103.24676861060071</v>
      </c>
      <c r="D54" s="281">
        <f t="shared" si="6"/>
        <v>91.108117947440562</v>
      </c>
      <c r="E54" s="281">
        <f t="shared" si="6"/>
        <v>94.190245638083397</v>
      </c>
      <c r="F54" s="281">
        <f t="shared" si="6"/>
        <v>89.277482321542479</v>
      </c>
      <c r="G54" s="282">
        <f t="shared" si="6"/>
        <v>90.372298386671872</v>
      </c>
      <c r="H54" s="292">
        <f t="shared" si="6"/>
        <v>93.587842860037739</v>
      </c>
      <c r="I54" s="280">
        <f t="shared" si="6"/>
        <v>34.393122759123614</v>
      </c>
      <c r="J54" s="293">
        <f t="shared" si="6"/>
        <v>91.929328897847313</v>
      </c>
    </row>
  </sheetData>
  <pageMargins left="0.75" right="0.75" top="1" bottom="1" header="0.4921259845" footer="0.4921259845"/>
  <pageSetup paperSize="9" scale="52" orientation="portrait" horizont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7"/>
  <sheetViews>
    <sheetView topLeftCell="C1" zoomScale="75" workbookViewId="0">
      <selection activeCell="A30" sqref="A30"/>
    </sheetView>
  </sheetViews>
  <sheetFormatPr defaultRowHeight="12.75" x14ac:dyDescent="0.2"/>
  <cols>
    <col min="1" max="1" width="15.85546875" style="295" customWidth="1"/>
    <col min="2" max="3" width="10.5703125" style="295" customWidth="1"/>
    <col min="4" max="4" width="9.85546875" style="295" customWidth="1"/>
    <col min="5" max="5" width="9.28515625" style="295" customWidth="1"/>
    <col min="6" max="6" width="73.7109375" style="295" customWidth="1"/>
    <col min="7" max="7" width="22.7109375" style="295" customWidth="1"/>
    <col min="8" max="9" width="22" style="295" customWidth="1"/>
    <col min="10" max="10" width="22.7109375" style="295" customWidth="1"/>
    <col min="11" max="11" width="14" style="295" customWidth="1"/>
    <col min="12" max="12" width="13.85546875" style="295" customWidth="1"/>
    <col min="13" max="256" width="9.140625" style="295"/>
    <col min="257" max="257" width="15.85546875" style="295" customWidth="1"/>
    <col min="258" max="259" width="10.5703125" style="295" customWidth="1"/>
    <col min="260" max="260" width="9.85546875" style="295" customWidth="1"/>
    <col min="261" max="261" width="9.28515625" style="295" customWidth="1"/>
    <col min="262" max="262" width="73.7109375" style="295" customWidth="1"/>
    <col min="263" max="263" width="22.7109375" style="295" customWidth="1"/>
    <col min="264" max="265" width="22" style="295" customWidth="1"/>
    <col min="266" max="266" width="22.7109375" style="295" customWidth="1"/>
    <col min="267" max="267" width="14" style="295" customWidth="1"/>
    <col min="268" max="268" width="13.85546875" style="295" customWidth="1"/>
    <col min="269" max="512" width="9.140625" style="295"/>
    <col min="513" max="513" width="15.85546875" style="295" customWidth="1"/>
    <col min="514" max="515" width="10.5703125" style="295" customWidth="1"/>
    <col min="516" max="516" width="9.85546875" style="295" customWidth="1"/>
    <col min="517" max="517" width="9.28515625" style="295" customWidth="1"/>
    <col min="518" max="518" width="73.7109375" style="295" customWidth="1"/>
    <col min="519" max="519" width="22.7109375" style="295" customWidth="1"/>
    <col min="520" max="521" width="22" style="295" customWidth="1"/>
    <col min="522" max="522" width="22.7109375" style="295" customWidth="1"/>
    <col min="523" max="523" width="14" style="295" customWidth="1"/>
    <col min="524" max="524" width="13.85546875" style="295" customWidth="1"/>
    <col min="525" max="768" width="9.140625" style="295"/>
    <col min="769" max="769" width="15.85546875" style="295" customWidth="1"/>
    <col min="770" max="771" width="10.5703125" style="295" customWidth="1"/>
    <col min="772" max="772" width="9.85546875" style="295" customWidth="1"/>
    <col min="773" max="773" width="9.28515625" style="295" customWidth="1"/>
    <col min="774" max="774" width="73.7109375" style="295" customWidth="1"/>
    <col min="775" max="775" width="22.7109375" style="295" customWidth="1"/>
    <col min="776" max="777" width="22" style="295" customWidth="1"/>
    <col min="778" max="778" width="22.7109375" style="295" customWidth="1"/>
    <col min="779" max="779" width="14" style="295" customWidth="1"/>
    <col min="780" max="780" width="13.85546875" style="295" customWidth="1"/>
    <col min="781" max="1024" width="9.140625" style="295"/>
    <col min="1025" max="1025" width="15.85546875" style="295" customWidth="1"/>
    <col min="1026" max="1027" width="10.5703125" style="295" customWidth="1"/>
    <col min="1028" max="1028" width="9.85546875" style="295" customWidth="1"/>
    <col min="1029" max="1029" width="9.28515625" style="295" customWidth="1"/>
    <col min="1030" max="1030" width="73.7109375" style="295" customWidth="1"/>
    <col min="1031" max="1031" width="22.7109375" style="295" customWidth="1"/>
    <col min="1032" max="1033" width="22" style="295" customWidth="1"/>
    <col min="1034" max="1034" width="22.7109375" style="295" customWidth="1"/>
    <col min="1035" max="1035" width="14" style="295" customWidth="1"/>
    <col min="1036" max="1036" width="13.85546875" style="295" customWidth="1"/>
    <col min="1037" max="1280" width="9.140625" style="295"/>
    <col min="1281" max="1281" width="15.85546875" style="295" customWidth="1"/>
    <col min="1282" max="1283" width="10.5703125" style="295" customWidth="1"/>
    <col min="1284" max="1284" width="9.85546875" style="295" customWidth="1"/>
    <col min="1285" max="1285" width="9.28515625" style="295" customWidth="1"/>
    <col min="1286" max="1286" width="73.7109375" style="295" customWidth="1"/>
    <col min="1287" max="1287" width="22.7109375" style="295" customWidth="1"/>
    <col min="1288" max="1289" width="22" style="295" customWidth="1"/>
    <col min="1290" max="1290" width="22.7109375" style="295" customWidth="1"/>
    <col min="1291" max="1291" width="14" style="295" customWidth="1"/>
    <col min="1292" max="1292" width="13.85546875" style="295" customWidth="1"/>
    <col min="1293" max="1536" width="9.140625" style="295"/>
    <col min="1537" max="1537" width="15.85546875" style="295" customWidth="1"/>
    <col min="1538" max="1539" width="10.5703125" style="295" customWidth="1"/>
    <col min="1540" max="1540" width="9.85546875" style="295" customWidth="1"/>
    <col min="1541" max="1541" width="9.28515625" style="295" customWidth="1"/>
    <col min="1542" max="1542" width="73.7109375" style="295" customWidth="1"/>
    <col min="1543" max="1543" width="22.7109375" style="295" customWidth="1"/>
    <col min="1544" max="1545" width="22" style="295" customWidth="1"/>
    <col min="1546" max="1546" width="22.7109375" style="295" customWidth="1"/>
    <col min="1547" max="1547" width="14" style="295" customWidth="1"/>
    <col min="1548" max="1548" width="13.85546875" style="295" customWidth="1"/>
    <col min="1549" max="1792" width="9.140625" style="295"/>
    <col min="1793" max="1793" width="15.85546875" style="295" customWidth="1"/>
    <col min="1794" max="1795" width="10.5703125" style="295" customWidth="1"/>
    <col min="1796" max="1796" width="9.85546875" style="295" customWidth="1"/>
    <col min="1797" max="1797" width="9.28515625" style="295" customWidth="1"/>
    <col min="1798" max="1798" width="73.7109375" style="295" customWidth="1"/>
    <col min="1799" max="1799" width="22.7109375" style="295" customWidth="1"/>
    <col min="1800" max="1801" width="22" style="295" customWidth="1"/>
    <col min="1802" max="1802" width="22.7109375" style="295" customWidth="1"/>
    <col min="1803" max="1803" width="14" style="295" customWidth="1"/>
    <col min="1804" max="1804" width="13.85546875" style="295" customWidth="1"/>
    <col min="1805" max="2048" width="9.140625" style="295"/>
    <col min="2049" max="2049" width="15.85546875" style="295" customWidth="1"/>
    <col min="2050" max="2051" width="10.5703125" style="295" customWidth="1"/>
    <col min="2052" max="2052" width="9.85546875" style="295" customWidth="1"/>
    <col min="2053" max="2053" width="9.28515625" style="295" customWidth="1"/>
    <col min="2054" max="2054" width="73.7109375" style="295" customWidth="1"/>
    <col min="2055" max="2055" width="22.7109375" style="295" customWidth="1"/>
    <col min="2056" max="2057" width="22" style="295" customWidth="1"/>
    <col min="2058" max="2058" width="22.7109375" style="295" customWidth="1"/>
    <col min="2059" max="2059" width="14" style="295" customWidth="1"/>
    <col min="2060" max="2060" width="13.85546875" style="295" customWidth="1"/>
    <col min="2061" max="2304" width="9.140625" style="295"/>
    <col min="2305" max="2305" width="15.85546875" style="295" customWidth="1"/>
    <col min="2306" max="2307" width="10.5703125" style="295" customWidth="1"/>
    <col min="2308" max="2308" width="9.85546875" style="295" customWidth="1"/>
    <col min="2309" max="2309" width="9.28515625" style="295" customWidth="1"/>
    <col min="2310" max="2310" width="73.7109375" style="295" customWidth="1"/>
    <col min="2311" max="2311" width="22.7109375" style="295" customWidth="1"/>
    <col min="2312" max="2313" width="22" style="295" customWidth="1"/>
    <col min="2314" max="2314" width="22.7109375" style="295" customWidth="1"/>
    <col min="2315" max="2315" width="14" style="295" customWidth="1"/>
    <col min="2316" max="2316" width="13.85546875" style="295" customWidth="1"/>
    <col min="2317" max="2560" width="9.140625" style="295"/>
    <col min="2561" max="2561" width="15.85546875" style="295" customWidth="1"/>
    <col min="2562" max="2563" width="10.5703125" style="295" customWidth="1"/>
    <col min="2564" max="2564" width="9.85546875" style="295" customWidth="1"/>
    <col min="2565" max="2565" width="9.28515625" style="295" customWidth="1"/>
    <col min="2566" max="2566" width="73.7109375" style="295" customWidth="1"/>
    <col min="2567" max="2567" width="22.7109375" style="295" customWidth="1"/>
    <col min="2568" max="2569" width="22" style="295" customWidth="1"/>
    <col min="2570" max="2570" width="22.7109375" style="295" customWidth="1"/>
    <col min="2571" max="2571" width="14" style="295" customWidth="1"/>
    <col min="2572" max="2572" width="13.85546875" style="295" customWidth="1"/>
    <col min="2573" max="2816" width="9.140625" style="295"/>
    <col min="2817" max="2817" width="15.85546875" style="295" customWidth="1"/>
    <col min="2818" max="2819" width="10.5703125" style="295" customWidth="1"/>
    <col min="2820" max="2820" width="9.85546875" style="295" customWidth="1"/>
    <col min="2821" max="2821" width="9.28515625" style="295" customWidth="1"/>
    <col min="2822" max="2822" width="73.7109375" style="295" customWidth="1"/>
    <col min="2823" max="2823" width="22.7109375" style="295" customWidth="1"/>
    <col min="2824" max="2825" width="22" style="295" customWidth="1"/>
    <col min="2826" max="2826" width="22.7109375" style="295" customWidth="1"/>
    <col min="2827" max="2827" width="14" style="295" customWidth="1"/>
    <col min="2828" max="2828" width="13.85546875" style="295" customWidth="1"/>
    <col min="2829" max="3072" width="9.140625" style="295"/>
    <col min="3073" max="3073" width="15.85546875" style="295" customWidth="1"/>
    <col min="3074" max="3075" width="10.5703125" style="295" customWidth="1"/>
    <col min="3076" max="3076" width="9.85546875" style="295" customWidth="1"/>
    <col min="3077" max="3077" width="9.28515625" style="295" customWidth="1"/>
    <col min="3078" max="3078" width="73.7109375" style="295" customWidth="1"/>
    <col min="3079" max="3079" width="22.7109375" style="295" customWidth="1"/>
    <col min="3080" max="3081" width="22" style="295" customWidth="1"/>
    <col min="3082" max="3082" width="22.7109375" style="295" customWidth="1"/>
    <col min="3083" max="3083" width="14" style="295" customWidth="1"/>
    <col min="3084" max="3084" width="13.85546875" style="295" customWidth="1"/>
    <col min="3085" max="3328" width="9.140625" style="295"/>
    <col min="3329" max="3329" width="15.85546875" style="295" customWidth="1"/>
    <col min="3330" max="3331" width="10.5703125" style="295" customWidth="1"/>
    <col min="3332" max="3332" width="9.85546875" style="295" customWidth="1"/>
    <col min="3333" max="3333" width="9.28515625" style="295" customWidth="1"/>
    <col min="3334" max="3334" width="73.7109375" style="295" customWidth="1"/>
    <col min="3335" max="3335" width="22.7109375" style="295" customWidth="1"/>
    <col min="3336" max="3337" width="22" style="295" customWidth="1"/>
    <col min="3338" max="3338" width="22.7109375" style="295" customWidth="1"/>
    <col min="3339" max="3339" width="14" style="295" customWidth="1"/>
    <col min="3340" max="3340" width="13.85546875" style="295" customWidth="1"/>
    <col min="3341" max="3584" width="9.140625" style="295"/>
    <col min="3585" max="3585" width="15.85546875" style="295" customWidth="1"/>
    <col min="3586" max="3587" width="10.5703125" style="295" customWidth="1"/>
    <col min="3588" max="3588" width="9.85546875" style="295" customWidth="1"/>
    <col min="3589" max="3589" width="9.28515625" style="295" customWidth="1"/>
    <col min="3590" max="3590" width="73.7109375" style="295" customWidth="1"/>
    <col min="3591" max="3591" width="22.7109375" style="295" customWidth="1"/>
    <col min="3592" max="3593" width="22" style="295" customWidth="1"/>
    <col min="3594" max="3594" width="22.7109375" style="295" customWidth="1"/>
    <col min="3595" max="3595" width="14" style="295" customWidth="1"/>
    <col min="3596" max="3596" width="13.85546875" style="295" customWidth="1"/>
    <col min="3597" max="3840" width="9.140625" style="295"/>
    <col min="3841" max="3841" width="15.85546875" style="295" customWidth="1"/>
    <col min="3842" max="3843" width="10.5703125" style="295" customWidth="1"/>
    <col min="3844" max="3844" width="9.85546875" style="295" customWidth="1"/>
    <col min="3845" max="3845" width="9.28515625" style="295" customWidth="1"/>
    <col min="3846" max="3846" width="73.7109375" style="295" customWidth="1"/>
    <col min="3847" max="3847" width="22.7109375" style="295" customWidth="1"/>
    <col min="3848" max="3849" width="22" style="295" customWidth="1"/>
    <col min="3850" max="3850" width="22.7109375" style="295" customWidth="1"/>
    <col min="3851" max="3851" width="14" style="295" customWidth="1"/>
    <col min="3852" max="3852" width="13.85546875" style="295" customWidth="1"/>
    <col min="3853" max="4096" width="9.140625" style="295"/>
    <col min="4097" max="4097" width="15.85546875" style="295" customWidth="1"/>
    <col min="4098" max="4099" width="10.5703125" style="295" customWidth="1"/>
    <col min="4100" max="4100" width="9.85546875" style="295" customWidth="1"/>
    <col min="4101" max="4101" width="9.28515625" style="295" customWidth="1"/>
    <col min="4102" max="4102" width="73.7109375" style="295" customWidth="1"/>
    <col min="4103" max="4103" width="22.7109375" style="295" customWidth="1"/>
    <col min="4104" max="4105" width="22" style="295" customWidth="1"/>
    <col min="4106" max="4106" width="22.7109375" style="295" customWidth="1"/>
    <col min="4107" max="4107" width="14" style="295" customWidth="1"/>
    <col min="4108" max="4108" width="13.85546875" style="295" customWidth="1"/>
    <col min="4109" max="4352" width="9.140625" style="295"/>
    <col min="4353" max="4353" width="15.85546875" style="295" customWidth="1"/>
    <col min="4354" max="4355" width="10.5703125" style="295" customWidth="1"/>
    <col min="4356" max="4356" width="9.85546875" style="295" customWidth="1"/>
    <col min="4357" max="4357" width="9.28515625" style="295" customWidth="1"/>
    <col min="4358" max="4358" width="73.7109375" style="295" customWidth="1"/>
    <col min="4359" max="4359" width="22.7109375" style="295" customWidth="1"/>
    <col min="4360" max="4361" width="22" style="295" customWidth="1"/>
    <col min="4362" max="4362" width="22.7109375" style="295" customWidth="1"/>
    <col min="4363" max="4363" width="14" style="295" customWidth="1"/>
    <col min="4364" max="4364" width="13.85546875" style="295" customWidth="1"/>
    <col min="4365" max="4608" width="9.140625" style="295"/>
    <col min="4609" max="4609" width="15.85546875" style="295" customWidth="1"/>
    <col min="4610" max="4611" width="10.5703125" style="295" customWidth="1"/>
    <col min="4612" max="4612" width="9.85546875" style="295" customWidth="1"/>
    <col min="4613" max="4613" width="9.28515625" style="295" customWidth="1"/>
    <col min="4614" max="4614" width="73.7109375" style="295" customWidth="1"/>
    <col min="4615" max="4615" width="22.7109375" style="295" customWidth="1"/>
    <col min="4616" max="4617" width="22" style="295" customWidth="1"/>
    <col min="4618" max="4618" width="22.7109375" style="295" customWidth="1"/>
    <col min="4619" max="4619" width="14" style="295" customWidth="1"/>
    <col min="4620" max="4620" width="13.85546875" style="295" customWidth="1"/>
    <col min="4621" max="4864" width="9.140625" style="295"/>
    <col min="4865" max="4865" width="15.85546875" style="295" customWidth="1"/>
    <col min="4866" max="4867" width="10.5703125" style="295" customWidth="1"/>
    <col min="4868" max="4868" width="9.85546875" style="295" customWidth="1"/>
    <col min="4869" max="4869" width="9.28515625" style="295" customWidth="1"/>
    <col min="4870" max="4870" width="73.7109375" style="295" customWidth="1"/>
    <col min="4871" max="4871" width="22.7109375" style="295" customWidth="1"/>
    <col min="4872" max="4873" width="22" style="295" customWidth="1"/>
    <col min="4874" max="4874" width="22.7109375" style="295" customWidth="1"/>
    <col min="4875" max="4875" width="14" style="295" customWidth="1"/>
    <col min="4876" max="4876" width="13.85546875" style="295" customWidth="1"/>
    <col min="4877" max="5120" width="9.140625" style="295"/>
    <col min="5121" max="5121" width="15.85546875" style="295" customWidth="1"/>
    <col min="5122" max="5123" width="10.5703125" style="295" customWidth="1"/>
    <col min="5124" max="5124" width="9.85546875" style="295" customWidth="1"/>
    <col min="5125" max="5125" width="9.28515625" style="295" customWidth="1"/>
    <col min="5126" max="5126" width="73.7109375" style="295" customWidth="1"/>
    <col min="5127" max="5127" width="22.7109375" style="295" customWidth="1"/>
    <col min="5128" max="5129" width="22" style="295" customWidth="1"/>
    <col min="5130" max="5130" width="22.7109375" style="295" customWidth="1"/>
    <col min="5131" max="5131" width="14" style="295" customWidth="1"/>
    <col min="5132" max="5132" width="13.85546875" style="295" customWidth="1"/>
    <col min="5133" max="5376" width="9.140625" style="295"/>
    <col min="5377" max="5377" width="15.85546875" style="295" customWidth="1"/>
    <col min="5378" max="5379" width="10.5703125" style="295" customWidth="1"/>
    <col min="5380" max="5380" width="9.85546875" style="295" customWidth="1"/>
    <col min="5381" max="5381" width="9.28515625" style="295" customWidth="1"/>
    <col min="5382" max="5382" width="73.7109375" style="295" customWidth="1"/>
    <col min="5383" max="5383" width="22.7109375" style="295" customWidth="1"/>
    <col min="5384" max="5385" width="22" style="295" customWidth="1"/>
    <col min="5386" max="5386" width="22.7109375" style="295" customWidth="1"/>
    <col min="5387" max="5387" width="14" style="295" customWidth="1"/>
    <col min="5388" max="5388" width="13.85546875" style="295" customWidth="1"/>
    <col min="5389" max="5632" width="9.140625" style="295"/>
    <col min="5633" max="5633" width="15.85546875" style="295" customWidth="1"/>
    <col min="5634" max="5635" width="10.5703125" style="295" customWidth="1"/>
    <col min="5636" max="5636" width="9.85546875" style="295" customWidth="1"/>
    <col min="5637" max="5637" width="9.28515625" style="295" customWidth="1"/>
    <col min="5638" max="5638" width="73.7109375" style="295" customWidth="1"/>
    <col min="5639" max="5639" width="22.7109375" style="295" customWidth="1"/>
    <col min="5640" max="5641" width="22" style="295" customWidth="1"/>
    <col min="5642" max="5642" width="22.7109375" style="295" customWidth="1"/>
    <col min="5643" max="5643" width="14" style="295" customWidth="1"/>
    <col min="5644" max="5644" width="13.85546875" style="295" customWidth="1"/>
    <col min="5645" max="5888" width="9.140625" style="295"/>
    <col min="5889" max="5889" width="15.85546875" style="295" customWidth="1"/>
    <col min="5890" max="5891" width="10.5703125" style="295" customWidth="1"/>
    <col min="5892" max="5892" width="9.85546875" style="295" customWidth="1"/>
    <col min="5893" max="5893" width="9.28515625" style="295" customWidth="1"/>
    <col min="5894" max="5894" width="73.7109375" style="295" customWidth="1"/>
    <col min="5895" max="5895" width="22.7109375" style="295" customWidth="1"/>
    <col min="5896" max="5897" width="22" style="295" customWidth="1"/>
    <col min="5898" max="5898" width="22.7109375" style="295" customWidth="1"/>
    <col min="5899" max="5899" width="14" style="295" customWidth="1"/>
    <col min="5900" max="5900" width="13.85546875" style="295" customWidth="1"/>
    <col min="5901" max="6144" width="9.140625" style="295"/>
    <col min="6145" max="6145" width="15.85546875" style="295" customWidth="1"/>
    <col min="6146" max="6147" width="10.5703125" style="295" customWidth="1"/>
    <col min="6148" max="6148" width="9.85546875" style="295" customWidth="1"/>
    <col min="6149" max="6149" width="9.28515625" style="295" customWidth="1"/>
    <col min="6150" max="6150" width="73.7109375" style="295" customWidth="1"/>
    <col min="6151" max="6151" width="22.7109375" style="295" customWidth="1"/>
    <col min="6152" max="6153" width="22" style="295" customWidth="1"/>
    <col min="6154" max="6154" width="22.7109375" style="295" customWidth="1"/>
    <col min="6155" max="6155" width="14" style="295" customWidth="1"/>
    <col min="6156" max="6156" width="13.85546875" style="295" customWidth="1"/>
    <col min="6157" max="6400" width="9.140625" style="295"/>
    <col min="6401" max="6401" width="15.85546875" style="295" customWidth="1"/>
    <col min="6402" max="6403" width="10.5703125" style="295" customWidth="1"/>
    <col min="6404" max="6404" width="9.85546875" style="295" customWidth="1"/>
    <col min="6405" max="6405" width="9.28515625" style="295" customWidth="1"/>
    <col min="6406" max="6406" width="73.7109375" style="295" customWidth="1"/>
    <col min="6407" max="6407" width="22.7109375" style="295" customWidth="1"/>
    <col min="6408" max="6409" width="22" style="295" customWidth="1"/>
    <col min="6410" max="6410" width="22.7109375" style="295" customWidth="1"/>
    <col min="6411" max="6411" width="14" style="295" customWidth="1"/>
    <col min="6412" max="6412" width="13.85546875" style="295" customWidth="1"/>
    <col min="6413" max="6656" width="9.140625" style="295"/>
    <col min="6657" max="6657" width="15.85546875" style="295" customWidth="1"/>
    <col min="6658" max="6659" width="10.5703125" style="295" customWidth="1"/>
    <col min="6660" max="6660" width="9.85546875" style="295" customWidth="1"/>
    <col min="6661" max="6661" width="9.28515625" style="295" customWidth="1"/>
    <col min="6662" max="6662" width="73.7109375" style="295" customWidth="1"/>
    <col min="6663" max="6663" width="22.7109375" style="295" customWidth="1"/>
    <col min="6664" max="6665" width="22" style="295" customWidth="1"/>
    <col min="6666" max="6666" width="22.7109375" style="295" customWidth="1"/>
    <col min="6667" max="6667" width="14" style="295" customWidth="1"/>
    <col min="6668" max="6668" width="13.85546875" style="295" customWidth="1"/>
    <col min="6669" max="6912" width="9.140625" style="295"/>
    <col min="6913" max="6913" width="15.85546875" style="295" customWidth="1"/>
    <col min="6914" max="6915" width="10.5703125" style="295" customWidth="1"/>
    <col min="6916" max="6916" width="9.85546875" style="295" customWidth="1"/>
    <col min="6917" max="6917" width="9.28515625" style="295" customWidth="1"/>
    <col min="6918" max="6918" width="73.7109375" style="295" customWidth="1"/>
    <col min="6919" max="6919" width="22.7109375" style="295" customWidth="1"/>
    <col min="6920" max="6921" width="22" style="295" customWidth="1"/>
    <col min="6922" max="6922" width="22.7109375" style="295" customWidth="1"/>
    <col min="6923" max="6923" width="14" style="295" customWidth="1"/>
    <col min="6924" max="6924" width="13.85546875" style="295" customWidth="1"/>
    <col min="6925" max="7168" width="9.140625" style="295"/>
    <col min="7169" max="7169" width="15.85546875" style="295" customWidth="1"/>
    <col min="7170" max="7171" width="10.5703125" style="295" customWidth="1"/>
    <col min="7172" max="7172" width="9.85546875" style="295" customWidth="1"/>
    <col min="7173" max="7173" width="9.28515625" style="295" customWidth="1"/>
    <col min="7174" max="7174" width="73.7109375" style="295" customWidth="1"/>
    <col min="7175" max="7175" width="22.7109375" style="295" customWidth="1"/>
    <col min="7176" max="7177" width="22" style="295" customWidth="1"/>
    <col min="7178" max="7178" width="22.7109375" style="295" customWidth="1"/>
    <col min="7179" max="7179" width="14" style="295" customWidth="1"/>
    <col min="7180" max="7180" width="13.85546875" style="295" customWidth="1"/>
    <col min="7181" max="7424" width="9.140625" style="295"/>
    <col min="7425" max="7425" width="15.85546875" style="295" customWidth="1"/>
    <col min="7426" max="7427" width="10.5703125" style="295" customWidth="1"/>
    <col min="7428" max="7428" width="9.85546875" style="295" customWidth="1"/>
    <col min="7429" max="7429" width="9.28515625" style="295" customWidth="1"/>
    <col min="7430" max="7430" width="73.7109375" style="295" customWidth="1"/>
    <col min="7431" max="7431" width="22.7109375" style="295" customWidth="1"/>
    <col min="7432" max="7433" width="22" style="295" customWidth="1"/>
    <col min="7434" max="7434" width="22.7109375" style="295" customWidth="1"/>
    <col min="7435" max="7435" width="14" style="295" customWidth="1"/>
    <col min="7436" max="7436" width="13.85546875" style="295" customWidth="1"/>
    <col min="7437" max="7680" width="9.140625" style="295"/>
    <col min="7681" max="7681" width="15.85546875" style="295" customWidth="1"/>
    <col min="7682" max="7683" width="10.5703125" style="295" customWidth="1"/>
    <col min="7684" max="7684" width="9.85546875" style="295" customWidth="1"/>
    <col min="7685" max="7685" width="9.28515625" style="295" customWidth="1"/>
    <col min="7686" max="7686" width="73.7109375" style="295" customWidth="1"/>
    <col min="7687" max="7687" width="22.7109375" style="295" customWidth="1"/>
    <col min="7688" max="7689" width="22" style="295" customWidth="1"/>
    <col min="7690" max="7690" width="22.7109375" style="295" customWidth="1"/>
    <col min="7691" max="7691" width="14" style="295" customWidth="1"/>
    <col min="7692" max="7692" width="13.85546875" style="295" customWidth="1"/>
    <col min="7693" max="7936" width="9.140625" style="295"/>
    <col min="7937" max="7937" width="15.85546875" style="295" customWidth="1"/>
    <col min="7938" max="7939" width="10.5703125" style="295" customWidth="1"/>
    <col min="7940" max="7940" width="9.85546875" style="295" customWidth="1"/>
    <col min="7941" max="7941" width="9.28515625" style="295" customWidth="1"/>
    <col min="7942" max="7942" width="73.7109375" style="295" customWidth="1"/>
    <col min="7943" max="7943" width="22.7109375" style="295" customWidth="1"/>
    <col min="7944" max="7945" width="22" style="295" customWidth="1"/>
    <col min="7946" max="7946" width="22.7109375" style="295" customWidth="1"/>
    <col min="7947" max="7947" width="14" style="295" customWidth="1"/>
    <col min="7948" max="7948" width="13.85546875" style="295" customWidth="1"/>
    <col min="7949" max="8192" width="9.140625" style="295"/>
    <col min="8193" max="8193" width="15.85546875" style="295" customWidth="1"/>
    <col min="8194" max="8195" width="10.5703125" style="295" customWidth="1"/>
    <col min="8196" max="8196" width="9.85546875" style="295" customWidth="1"/>
    <col min="8197" max="8197" width="9.28515625" style="295" customWidth="1"/>
    <col min="8198" max="8198" width="73.7109375" style="295" customWidth="1"/>
    <col min="8199" max="8199" width="22.7109375" style="295" customWidth="1"/>
    <col min="8200" max="8201" width="22" style="295" customWidth="1"/>
    <col min="8202" max="8202" width="22.7109375" style="295" customWidth="1"/>
    <col min="8203" max="8203" width="14" style="295" customWidth="1"/>
    <col min="8204" max="8204" width="13.85546875" style="295" customWidth="1"/>
    <col min="8205" max="8448" width="9.140625" style="295"/>
    <col min="8449" max="8449" width="15.85546875" style="295" customWidth="1"/>
    <col min="8450" max="8451" width="10.5703125" style="295" customWidth="1"/>
    <col min="8452" max="8452" width="9.85546875" style="295" customWidth="1"/>
    <col min="8453" max="8453" width="9.28515625" style="295" customWidth="1"/>
    <col min="8454" max="8454" width="73.7109375" style="295" customWidth="1"/>
    <col min="8455" max="8455" width="22.7109375" style="295" customWidth="1"/>
    <col min="8456" max="8457" width="22" style="295" customWidth="1"/>
    <col min="8458" max="8458" width="22.7109375" style="295" customWidth="1"/>
    <col min="8459" max="8459" width="14" style="295" customWidth="1"/>
    <col min="8460" max="8460" width="13.85546875" style="295" customWidth="1"/>
    <col min="8461" max="8704" width="9.140625" style="295"/>
    <col min="8705" max="8705" width="15.85546875" style="295" customWidth="1"/>
    <col min="8706" max="8707" width="10.5703125" style="295" customWidth="1"/>
    <col min="8708" max="8708" width="9.85546875" style="295" customWidth="1"/>
    <col min="8709" max="8709" width="9.28515625" style="295" customWidth="1"/>
    <col min="8710" max="8710" width="73.7109375" style="295" customWidth="1"/>
    <col min="8711" max="8711" width="22.7109375" style="295" customWidth="1"/>
    <col min="8712" max="8713" width="22" style="295" customWidth="1"/>
    <col min="8714" max="8714" width="22.7109375" style="295" customWidth="1"/>
    <col min="8715" max="8715" width="14" style="295" customWidth="1"/>
    <col min="8716" max="8716" width="13.85546875" style="295" customWidth="1"/>
    <col min="8717" max="8960" width="9.140625" style="295"/>
    <col min="8961" max="8961" width="15.85546875" style="295" customWidth="1"/>
    <col min="8962" max="8963" width="10.5703125" style="295" customWidth="1"/>
    <col min="8964" max="8964" width="9.85546875" style="295" customWidth="1"/>
    <col min="8965" max="8965" width="9.28515625" style="295" customWidth="1"/>
    <col min="8966" max="8966" width="73.7109375" style="295" customWidth="1"/>
    <col min="8967" max="8967" width="22.7109375" style="295" customWidth="1"/>
    <col min="8968" max="8969" width="22" style="295" customWidth="1"/>
    <col min="8970" max="8970" width="22.7109375" style="295" customWidth="1"/>
    <col min="8971" max="8971" width="14" style="295" customWidth="1"/>
    <col min="8972" max="8972" width="13.85546875" style="295" customWidth="1"/>
    <col min="8973" max="9216" width="9.140625" style="295"/>
    <col min="9217" max="9217" width="15.85546875" style="295" customWidth="1"/>
    <col min="9218" max="9219" width="10.5703125" style="295" customWidth="1"/>
    <col min="9220" max="9220" width="9.85546875" style="295" customWidth="1"/>
    <col min="9221" max="9221" width="9.28515625" style="295" customWidth="1"/>
    <col min="9222" max="9222" width="73.7109375" style="295" customWidth="1"/>
    <col min="9223" max="9223" width="22.7109375" style="295" customWidth="1"/>
    <col min="9224" max="9225" width="22" style="295" customWidth="1"/>
    <col min="9226" max="9226" width="22.7109375" style="295" customWidth="1"/>
    <col min="9227" max="9227" width="14" style="295" customWidth="1"/>
    <col min="9228" max="9228" width="13.85546875" style="295" customWidth="1"/>
    <col min="9229" max="9472" width="9.140625" style="295"/>
    <col min="9473" max="9473" width="15.85546875" style="295" customWidth="1"/>
    <col min="9474" max="9475" width="10.5703125" style="295" customWidth="1"/>
    <col min="9476" max="9476" width="9.85546875" style="295" customWidth="1"/>
    <col min="9477" max="9477" width="9.28515625" style="295" customWidth="1"/>
    <col min="9478" max="9478" width="73.7109375" style="295" customWidth="1"/>
    <col min="9479" max="9479" width="22.7109375" style="295" customWidth="1"/>
    <col min="9480" max="9481" width="22" style="295" customWidth="1"/>
    <col min="9482" max="9482" width="22.7109375" style="295" customWidth="1"/>
    <col min="9483" max="9483" width="14" style="295" customWidth="1"/>
    <col min="9484" max="9484" width="13.85546875" style="295" customWidth="1"/>
    <col min="9485" max="9728" width="9.140625" style="295"/>
    <col min="9729" max="9729" width="15.85546875" style="295" customWidth="1"/>
    <col min="9730" max="9731" width="10.5703125" style="295" customWidth="1"/>
    <col min="9732" max="9732" width="9.85546875" style="295" customWidth="1"/>
    <col min="9733" max="9733" width="9.28515625" style="295" customWidth="1"/>
    <col min="9734" max="9734" width="73.7109375" style="295" customWidth="1"/>
    <col min="9735" max="9735" width="22.7109375" style="295" customWidth="1"/>
    <col min="9736" max="9737" width="22" style="295" customWidth="1"/>
    <col min="9738" max="9738" width="22.7109375" style="295" customWidth="1"/>
    <col min="9739" max="9739" width="14" style="295" customWidth="1"/>
    <col min="9740" max="9740" width="13.85546875" style="295" customWidth="1"/>
    <col min="9741" max="9984" width="9.140625" style="295"/>
    <col min="9985" max="9985" width="15.85546875" style="295" customWidth="1"/>
    <col min="9986" max="9987" width="10.5703125" style="295" customWidth="1"/>
    <col min="9988" max="9988" width="9.85546875" style="295" customWidth="1"/>
    <col min="9989" max="9989" width="9.28515625" style="295" customWidth="1"/>
    <col min="9990" max="9990" width="73.7109375" style="295" customWidth="1"/>
    <col min="9991" max="9991" width="22.7109375" style="295" customWidth="1"/>
    <col min="9992" max="9993" width="22" style="295" customWidth="1"/>
    <col min="9994" max="9994" width="22.7109375" style="295" customWidth="1"/>
    <col min="9995" max="9995" width="14" style="295" customWidth="1"/>
    <col min="9996" max="9996" width="13.85546875" style="295" customWidth="1"/>
    <col min="9997" max="10240" width="9.140625" style="295"/>
    <col min="10241" max="10241" width="15.85546875" style="295" customWidth="1"/>
    <col min="10242" max="10243" width="10.5703125" style="295" customWidth="1"/>
    <col min="10244" max="10244" width="9.85546875" style="295" customWidth="1"/>
    <col min="10245" max="10245" width="9.28515625" style="295" customWidth="1"/>
    <col min="10246" max="10246" width="73.7109375" style="295" customWidth="1"/>
    <col min="10247" max="10247" width="22.7109375" style="295" customWidth="1"/>
    <col min="10248" max="10249" width="22" style="295" customWidth="1"/>
    <col min="10250" max="10250" width="22.7109375" style="295" customWidth="1"/>
    <col min="10251" max="10251" width="14" style="295" customWidth="1"/>
    <col min="10252" max="10252" width="13.85546875" style="295" customWidth="1"/>
    <col min="10253" max="10496" width="9.140625" style="295"/>
    <col min="10497" max="10497" width="15.85546875" style="295" customWidth="1"/>
    <col min="10498" max="10499" width="10.5703125" style="295" customWidth="1"/>
    <col min="10500" max="10500" width="9.85546875" style="295" customWidth="1"/>
    <col min="10501" max="10501" width="9.28515625" style="295" customWidth="1"/>
    <col min="10502" max="10502" width="73.7109375" style="295" customWidth="1"/>
    <col min="10503" max="10503" width="22.7109375" style="295" customWidth="1"/>
    <col min="10504" max="10505" width="22" style="295" customWidth="1"/>
    <col min="10506" max="10506" width="22.7109375" style="295" customWidth="1"/>
    <col min="10507" max="10507" width="14" style="295" customWidth="1"/>
    <col min="10508" max="10508" width="13.85546875" style="295" customWidth="1"/>
    <col min="10509" max="10752" width="9.140625" style="295"/>
    <col min="10753" max="10753" width="15.85546875" style="295" customWidth="1"/>
    <col min="10754" max="10755" width="10.5703125" style="295" customWidth="1"/>
    <col min="10756" max="10756" width="9.85546875" style="295" customWidth="1"/>
    <col min="10757" max="10757" width="9.28515625" style="295" customWidth="1"/>
    <col min="10758" max="10758" width="73.7109375" style="295" customWidth="1"/>
    <col min="10759" max="10759" width="22.7109375" style="295" customWidth="1"/>
    <col min="10760" max="10761" width="22" style="295" customWidth="1"/>
    <col min="10762" max="10762" width="22.7109375" style="295" customWidth="1"/>
    <col min="10763" max="10763" width="14" style="295" customWidth="1"/>
    <col min="10764" max="10764" width="13.85546875" style="295" customWidth="1"/>
    <col min="10765" max="11008" width="9.140625" style="295"/>
    <col min="11009" max="11009" width="15.85546875" style="295" customWidth="1"/>
    <col min="11010" max="11011" width="10.5703125" style="295" customWidth="1"/>
    <col min="11012" max="11012" width="9.85546875" style="295" customWidth="1"/>
    <col min="11013" max="11013" width="9.28515625" style="295" customWidth="1"/>
    <col min="11014" max="11014" width="73.7109375" style="295" customWidth="1"/>
    <col min="11015" max="11015" width="22.7109375" style="295" customWidth="1"/>
    <col min="11016" max="11017" width="22" style="295" customWidth="1"/>
    <col min="11018" max="11018" width="22.7109375" style="295" customWidth="1"/>
    <col min="11019" max="11019" width="14" style="295" customWidth="1"/>
    <col min="11020" max="11020" width="13.85546875" style="295" customWidth="1"/>
    <col min="11021" max="11264" width="9.140625" style="295"/>
    <col min="11265" max="11265" width="15.85546875" style="295" customWidth="1"/>
    <col min="11266" max="11267" width="10.5703125" style="295" customWidth="1"/>
    <col min="11268" max="11268" width="9.85546875" style="295" customWidth="1"/>
    <col min="11269" max="11269" width="9.28515625" style="295" customWidth="1"/>
    <col min="11270" max="11270" width="73.7109375" style="295" customWidth="1"/>
    <col min="11271" max="11271" width="22.7109375" style="295" customWidth="1"/>
    <col min="11272" max="11273" width="22" style="295" customWidth="1"/>
    <col min="11274" max="11274" width="22.7109375" style="295" customWidth="1"/>
    <col min="11275" max="11275" width="14" style="295" customWidth="1"/>
    <col min="11276" max="11276" width="13.85546875" style="295" customWidth="1"/>
    <col min="11277" max="11520" width="9.140625" style="295"/>
    <col min="11521" max="11521" width="15.85546875" style="295" customWidth="1"/>
    <col min="11522" max="11523" width="10.5703125" style="295" customWidth="1"/>
    <col min="11524" max="11524" width="9.85546875" style="295" customWidth="1"/>
    <col min="11525" max="11525" width="9.28515625" style="295" customWidth="1"/>
    <col min="11526" max="11526" width="73.7109375" style="295" customWidth="1"/>
    <col min="11527" max="11527" width="22.7109375" style="295" customWidth="1"/>
    <col min="11528" max="11529" width="22" style="295" customWidth="1"/>
    <col min="11530" max="11530" width="22.7109375" style="295" customWidth="1"/>
    <col min="11531" max="11531" width="14" style="295" customWidth="1"/>
    <col min="11532" max="11532" width="13.85546875" style="295" customWidth="1"/>
    <col min="11533" max="11776" width="9.140625" style="295"/>
    <col min="11777" max="11777" width="15.85546875" style="295" customWidth="1"/>
    <col min="11778" max="11779" width="10.5703125" style="295" customWidth="1"/>
    <col min="11780" max="11780" width="9.85546875" style="295" customWidth="1"/>
    <col min="11781" max="11781" width="9.28515625" style="295" customWidth="1"/>
    <col min="11782" max="11782" width="73.7109375" style="295" customWidth="1"/>
    <col min="11783" max="11783" width="22.7109375" style="295" customWidth="1"/>
    <col min="11784" max="11785" width="22" style="295" customWidth="1"/>
    <col min="11786" max="11786" width="22.7109375" style="295" customWidth="1"/>
    <col min="11787" max="11787" width="14" style="295" customWidth="1"/>
    <col min="11788" max="11788" width="13.85546875" style="295" customWidth="1"/>
    <col min="11789" max="12032" width="9.140625" style="295"/>
    <col min="12033" max="12033" width="15.85546875" style="295" customWidth="1"/>
    <col min="12034" max="12035" width="10.5703125" style="295" customWidth="1"/>
    <col min="12036" max="12036" width="9.85546875" style="295" customWidth="1"/>
    <col min="12037" max="12037" width="9.28515625" style="295" customWidth="1"/>
    <col min="12038" max="12038" width="73.7109375" style="295" customWidth="1"/>
    <col min="12039" max="12039" width="22.7109375" style="295" customWidth="1"/>
    <col min="12040" max="12041" width="22" style="295" customWidth="1"/>
    <col min="12042" max="12042" width="22.7109375" style="295" customWidth="1"/>
    <col min="12043" max="12043" width="14" style="295" customWidth="1"/>
    <col min="12044" max="12044" width="13.85546875" style="295" customWidth="1"/>
    <col min="12045" max="12288" width="9.140625" style="295"/>
    <col min="12289" max="12289" width="15.85546875" style="295" customWidth="1"/>
    <col min="12290" max="12291" width="10.5703125" style="295" customWidth="1"/>
    <col min="12292" max="12292" width="9.85546875" style="295" customWidth="1"/>
    <col min="12293" max="12293" width="9.28515625" style="295" customWidth="1"/>
    <col min="12294" max="12294" width="73.7109375" style="295" customWidth="1"/>
    <col min="12295" max="12295" width="22.7109375" style="295" customWidth="1"/>
    <col min="12296" max="12297" width="22" style="295" customWidth="1"/>
    <col min="12298" max="12298" width="22.7109375" style="295" customWidth="1"/>
    <col min="12299" max="12299" width="14" style="295" customWidth="1"/>
    <col min="12300" max="12300" width="13.85546875" style="295" customWidth="1"/>
    <col min="12301" max="12544" width="9.140625" style="295"/>
    <col min="12545" max="12545" width="15.85546875" style="295" customWidth="1"/>
    <col min="12546" max="12547" width="10.5703125" style="295" customWidth="1"/>
    <col min="12548" max="12548" width="9.85546875" style="295" customWidth="1"/>
    <col min="12549" max="12549" width="9.28515625" style="295" customWidth="1"/>
    <col min="12550" max="12550" width="73.7109375" style="295" customWidth="1"/>
    <col min="12551" max="12551" width="22.7109375" style="295" customWidth="1"/>
    <col min="12552" max="12553" width="22" style="295" customWidth="1"/>
    <col min="12554" max="12554" width="22.7109375" style="295" customWidth="1"/>
    <col min="12555" max="12555" width="14" style="295" customWidth="1"/>
    <col min="12556" max="12556" width="13.85546875" style="295" customWidth="1"/>
    <col min="12557" max="12800" width="9.140625" style="295"/>
    <col min="12801" max="12801" width="15.85546875" style="295" customWidth="1"/>
    <col min="12802" max="12803" width="10.5703125" style="295" customWidth="1"/>
    <col min="12804" max="12804" width="9.85546875" style="295" customWidth="1"/>
    <col min="12805" max="12805" width="9.28515625" style="295" customWidth="1"/>
    <col min="12806" max="12806" width="73.7109375" style="295" customWidth="1"/>
    <col min="12807" max="12807" width="22.7109375" style="295" customWidth="1"/>
    <col min="12808" max="12809" width="22" style="295" customWidth="1"/>
    <col min="12810" max="12810" width="22.7109375" style="295" customWidth="1"/>
    <col min="12811" max="12811" width="14" style="295" customWidth="1"/>
    <col min="12812" max="12812" width="13.85546875" style="295" customWidth="1"/>
    <col min="12813" max="13056" width="9.140625" style="295"/>
    <col min="13057" max="13057" width="15.85546875" style="295" customWidth="1"/>
    <col min="13058" max="13059" width="10.5703125" style="295" customWidth="1"/>
    <col min="13060" max="13060" width="9.85546875" style="295" customWidth="1"/>
    <col min="13061" max="13061" width="9.28515625" style="295" customWidth="1"/>
    <col min="13062" max="13062" width="73.7109375" style="295" customWidth="1"/>
    <col min="13063" max="13063" width="22.7109375" style="295" customWidth="1"/>
    <col min="13064" max="13065" width="22" style="295" customWidth="1"/>
    <col min="13066" max="13066" width="22.7109375" style="295" customWidth="1"/>
    <col min="13067" max="13067" width="14" style="295" customWidth="1"/>
    <col min="13068" max="13068" width="13.85546875" style="295" customWidth="1"/>
    <col min="13069" max="13312" width="9.140625" style="295"/>
    <col min="13313" max="13313" width="15.85546875" style="295" customWidth="1"/>
    <col min="13314" max="13315" width="10.5703125" style="295" customWidth="1"/>
    <col min="13316" max="13316" width="9.85546875" style="295" customWidth="1"/>
    <col min="13317" max="13317" width="9.28515625" style="295" customWidth="1"/>
    <col min="13318" max="13318" width="73.7109375" style="295" customWidth="1"/>
    <col min="13319" max="13319" width="22.7109375" style="295" customWidth="1"/>
    <col min="13320" max="13321" width="22" style="295" customWidth="1"/>
    <col min="13322" max="13322" width="22.7109375" style="295" customWidth="1"/>
    <col min="13323" max="13323" width="14" style="295" customWidth="1"/>
    <col min="13324" max="13324" width="13.85546875" style="295" customWidth="1"/>
    <col min="13325" max="13568" width="9.140625" style="295"/>
    <col min="13569" max="13569" width="15.85546875" style="295" customWidth="1"/>
    <col min="13570" max="13571" width="10.5703125" style="295" customWidth="1"/>
    <col min="13572" max="13572" width="9.85546875" style="295" customWidth="1"/>
    <col min="13573" max="13573" width="9.28515625" style="295" customWidth="1"/>
    <col min="13574" max="13574" width="73.7109375" style="295" customWidth="1"/>
    <col min="13575" max="13575" width="22.7109375" style="295" customWidth="1"/>
    <col min="13576" max="13577" width="22" style="295" customWidth="1"/>
    <col min="13578" max="13578" width="22.7109375" style="295" customWidth="1"/>
    <col min="13579" max="13579" width="14" style="295" customWidth="1"/>
    <col min="13580" max="13580" width="13.85546875" style="295" customWidth="1"/>
    <col min="13581" max="13824" width="9.140625" style="295"/>
    <col min="13825" max="13825" width="15.85546875" style="295" customWidth="1"/>
    <col min="13826" max="13827" width="10.5703125" style="295" customWidth="1"/>
    <col min="13828" max="13828" width="9.85546875" style="295" customWidth="1"/>
    <col min="13829" max="13829" width="9.28515625" style="295" customWidth="1"/>
    <col min="13830" max="13830" width="73.7109375" style="295" customWidth="1"/>
    <col min="13831" max="13831" width="22.7109375" style="295" customWidth="1"/>
    <col min="13832" max="13833" width="22" style="295" customWidth="1"/>
    <col min="13834" max="13834" width="22.7109375" style="295" customWidth="1"/>
    <col min="13835" max="13835" width="14" style="295" customWidth="1"/>
    <col min="13836" max="13836" width="13.85546875" style="295" customWidth="1"/>
    <col min="13837" max="14080" width="9.140625" style="295"/>
    <col min="14081" max="14081" width="15.85546875" style="295" customWidth="1"/>
    <col min="14082" max="14083" width="10.5703125" style="295" customWidth="1"/>
    <col min="14084" max="14084" width="9.85546875" style="295" customWidth="1"/>
    <col min="14085" max="14085" width="9.28515625" style="295" customWidth="1"/>
    <col min="14086" max="14086" width="73.7109375" style="295" customWidth="1"/>
    <col min="14087" max="14087" width="22.7109375" style="295" customWidth="1"/>
    <col min="14088" max="14089" width="22" style="295" customWidth="1"/>
    <col min="14090" max="14090" width="22.7109375" style="295" customWidth="1"/>
    <col min="14091" max="14091" width="14" style="295" customWidth="1"/>
    <col min="14092" max="14092" width="13.85546875" style="295" customWidth="1"/>
    <col min="14093" max="14336" width="9.140625" style="295"/>
    <col min="14337" max="14337" width="15.85546875" style="295" customWidth="1"/>
    <col min="14338" max="14339" width="10.5703125" style="295" customWidth="1"/>
    <col min="14340" max="14340" width="9.85546875" style="295" customWidth="1"/>
    <col min="14341" max="14341" width="9.28515625" style="295" customWidth="1"/>
    <col min="14342" max="14342" width="73.7109375" style="295" customWidth="1"/>
    <col min="14343" max="14343" width="22.7109375" style="295" customWidth="1"/>
    <col min="14344" max="14345" width="22" style="295" customWidth="1"/>
    <col min="14346" max="14346" width="22.7109375" style="295" customWidth="1"/>
    <col min="14347" max="14347" width="14" style="295" customWidth="1"/>
    <col min="14348" max="14348" width="13.85546875" style="295" customWidth="1"/>
    <col min="14349" max="14592" width="9.140625" style="295"/>
    <col min="14593" max="14593" width="15.85546875" style="295" customWidth="1"/>
    <col min="14594" max="14595" width="10.5703125" style="295" customWidth="1"/>
    <col min="14596" max="14596" width="9.85546875" style="295" customWidth="1"/>
    <col min="14597" max="14597" width="9.28515625" style="295" customWidth="1"/>
    <col min="14598" max="14598" width="73.7109375" style="295" customWidth="1"/>
    <col min="14599" max="14599" width="22.7109375" style="295" customWidth="1"/>
    <col min="14600" max="14601" width="22" style="295" customWidth="1"/>
    <col min="14602" max="14602" width="22.7109375" style="295" customWidth="1"/>
    <col min="14603" max="14603" width="14" style="295" customWidth="1"/>
    <col min="14604" max="14604" width="13.85546875" style="295" customWidth="1"/>
    <col min="14605" max="14848" width="9.140625" style="295"/>
    <col min="14849" max="14849" width="15.85546875" style="295" customWidth="1"/>
    <col min="14850" max="14851" width="10.5703125" style="295" customWidth="1"/>
    <col min="14852" max="14852" width="9.85546875" style="295" customWidth="1"/>
    <col min="14853" max="14853" width="9.28515625" style="295" customWidth="1"/>
    <col min="14854" max="14854" width="73.7109375" style="295" customWidth="1"/>
    <col min="14855" max="14855" width="22.7109375" style="295" customWidth="1"/>
    <col min="14856" max="14857" width="22" style="295" customWidth="1"/>
    <col min="14858" max="14858" width="22.7109375" style="295" customWidth="1"/>
    <col min="14859" max="14859" width="14" style="295" customWidth="1"/>
    <col min="14860" max="14860" width="13.85546875" style="295" customWidth="1"/>
    <col min="14861" max="15104" width="9.140625" style="295"/>
    <col min="15105" max="15105" width="15.85546875" style="295" customWidth="1"/>
    <col min="15106" max="15107" width="10.5703125" style="295" customWidth="1"/>
    <col min="15108" max="15108" width="9.85546875" style="295" customWidth="1"/>
    <col min="15109" max="15109" width="9.28515625" style="295" customWidth="1"/>
    <col min="15110" max="15110" width="73.7109375" style="295" customWidth="1"/>
    <col min="15111" max="15111" width="22.7109375" style="295" customWidth="1"/>
    <col min="15112" max="15113" width="22" style="295" customWidth="1"/>
    <col min="15114" max="15114" width="22.7109375" style="295" customWidth="1"/>
    <col min="15115" max="15115" width="14" style="295" customWidth="1"/>
    <col min="15116" max="15116" width="13.85546875" style="295" customWidth="1"/>
    <col min="15117" max="15360" width="9.140625" style="295"/>
    <col min="15361" max="15361" width="15.85546875" style="295" customWidth="1"/>
    <col min="15362" max="15363" width="10.5703125" style="295" customWidth="1"/>
    <col min="15364" max="15364" width="9.85546875" style="295" customWidth="1"/>
    <col min="15365" max="15365" width="9.28515625" style="295" customWidth="1"/>
    <col min="15366" max="15366" width="73.7109375" style="295" customWidth="1"/>
    <col min="15367" max="15367" width="22.7109375" style="295" customWidth="1"/>
    <col min="15368" max="15369" width="22" style="295" customWidth="1"/>
    <col min="15370" max="15370" width="22.7109375" style="295" customWidth="1"/>
    <col min="15371" max="15371" width="14" style="295" customWidth="1"/>
    <col min="15372" max="15372" width="13.85546875" style="295" customWidth="1"/>
    <col min="15373" max="15616" width="9.140625" style="295"/>
    <col min="15617" max="15617" width="15.85546875" style="295" customWidth="1"/>
    <col min="15618" max="15619" width="10.5703125" style="295" customWidth="1"/>
    <col min="15620" max="15620" width="9.85546875" style="295" customWidth="1"/>
    <col min="15621" max="15621" width="9.28515625" style="295" customWidth="1"/>
    <col min="15622" max="15622" width="73.7109375" style="295" customWidth="1"/>
    <col min="15623" max="15623" width="22.7109375" style="295" customWidth="1"/>
    <col min="15624" max="15625" width="22" style="295" customWidth="1"/>
    <col min="15626" max="15626" width="22.7109375" style="295" customWidth="1"/>
    <col min="15627" max="15627" width="14" style="295" customWidth="1"/>
    <col min="15628" max="15628" width="13.85546875" style="295" customWidth="1"/>
    <col min="15629" max="15872" width="9.140625" style="295"/>
    <col min="15873" max="15873" width="15.85546875" style="295" customWidth="1"/>
    <col min="15874" max="15875" width="10.5703125" style="295" customWidth="1"/>
    <col min="15876" max="15876" width="9.85546875" style="295" customWidth="1"/>
    <col min="15877" max="15877" width="9.28515625" style="295" customWidth="1"/>
    <col min="15878" max="15878" width="73.7109375" style="295" customWidth="1"/>
    <col min="15879" max="15879" width="22.7109375" style="295" customWidth="1"/>
    <col min="15880" max="15881" width="22" style="295" customWidth="1"/>
    <col min="15882" max="15882" width="22.7109375" style="295" customWidth="1"/>
    <col min="15883" max="15883" width="14" style="295" customWidth="1"/>
    <col min="15884" max="15884" width="13.85546875" style="295" customWidth="1"/>
    <col min="15885" max="16128" width="9.140625" style="295"/>
    <col min="16129" max="16129" width="15.85546875" style="295" customWidth="1"/>
    <col min="16130" max="16131" width="10.5703125" style="295" customWidth="1"/>
    <col min="16132" max="16132" width="9.85546875" style="295" customWidth="1"/>
    <col min="16133" max="16133" width="9.28515625" style="295" customWidth="1"/>
    <col min="16134" max="16134" width="73.7109375" style="295" customWidth="1"/>
    <col min="16135" max="16135" width="22.7109375" style="295" customWidth="1"/>
    <col min="16136" max="16137" width="22" style="295" customWidth="1"/>
    <col min="16138" max="16138" width="22.7109375" style="295" customWidth="1"/>
    <col min="16139" max="16139" width="14" style="295" customWidth="1"/>
    <col min="16140" max="16140" width="13.85546875" style="295" customWidth="1"/>
    <col min="16141" max="16384" width="9.140625" style="295"/>
  </cols>
  <sheetData>
    <row r="1" spans="1:12" ht="15" x14ac:dyDescent="0.2">
      <c r="G1" s="296"/>
      <c r="H1" s="296"/>
      <c r="I1" s="296"/>
      <c r="K1" s="296"/>
    </row>
    <row r="3" spans="1:12" ht="23.25" x14ac:dyDescent="0.35">
      <c r="A3" s="297" t="s">
        <v>258</v>
      </c>
      <c r="B3" s="298"/>
      <c r="C3" s="298"/>
      <c r="D3" s="298"/>
      <c r="E3" s="298"/>
      <c r="F3" s="298"/>
      <c r="G3" s="298"/>
      <c r="H3" s="298"/>
      <c r="I3" s="298"/>
      <c r="J3" s="299"/>
      <c r="K3" s="299"/>
    </row>
    <row r="4" spans="1:12" ht="24.75" customHeight="1" x14ac:dyDescent="0.25">
      <c r="A4" s="297" t="s">
        <v>259</v>
      </c>
      <c r="B4" s="297"/>
      <c r="C4" s="297"/>
      <c r="D4" s="297"/>
      <c r="E4" s="300"/>
      <c r="F4" s="300"/>
      <c r="G4" s="299"/>
      <c r="H4" s="299"/>
      <c r="I4" s="299"/>
      <c r="J4" s="299"/>
    </row>
    <row r="5" spans="1:12" ht="15.75" thickBot="1" x14ac:dyDescent="0.25">
      <c r="B5" s="301"/>
      <c r="C5" s="301"/>
      <c r="G5" s="302"/>
      <c r="H5" s="302"/>
      <c r="I5" s="302"/>
      <c r="J5" s="296"/>
      <c r="K5" s="303"/>
      <c r="L5" s="303" t="s">
        <v>203</v>
      </c>
    </row>
    <row r="6" spans="1:12" ht="24" customHeight="1" x14ac:dyDescent="0.25">
      <c r="A6" s="304" t="s">
        <v>260</v>
      </c>
      <c r="B6" s="305" t="s">
        <v>261</v>
      </c>
      <c r="C6" s="306"/>
      <c r="D6" s="306"/>
      <c r="E6" s="307"/>
      <c r="F6" s="308" t="s">
        <v>262</v>
      </c>
      <c r="G6" s="308" t="s">
        <v>220</v>
      </c>
      <c r="H6" s="308" t="s">
        <v>263</v>
      </c>
      <c r="I6" s="308" t="s">
        <v>223</v>
      </c>
      <c r="J6" s="308" t="s">
        <v>223</v>
      </c>
      <c r="K6" s="308" t="s">
        <v>264</v>
      </c>
      <c r="L6" s="308" t="s">
        <v>264</v>
      </c>
    </row>
    <row r="7" spans="1:12" ht="17.25" customHeight="1" x14ac:dyDescent="0.25">
      <c r="A7" s="309" t="s">
        <v>265</v>
      </c>
      <c r="B7" s="310" t="s">
        <v>266</v>
      </c>
      <c r="C7" s="311" t="s">
        <v>267</v>
      </c>
      <c r="D7" s="312" t="s">
        <v>268</v>
      </c>
      <c r="E7" s="313" t="s">
        <v>269</v>
      </c>
      <c r="F7" s="314"/>
      <c r="G7" s="315" t="s">
        <v>225</v>
      </c>
      <c r="H7" s="315" t="s">
        <v>270</v>
      </c>
      <c r="I7" s="315" t="s">
        <v>271</v>
      </c>
      <c r="J7" s="315" t="s">
        <v>272</v>
      </c>
      <c r="K7" s="315" t="s">
        <v>273</v>
      </c>
      <c r="L7" s="315" t="s">
        <v>273</v>
      </c>
    </row>
    <row r="8" spans="1:12" ht="15" x14ac:dyDescent="0.25">
      <c r="A8" s="316" t="s">
        <v>274</v>
      </c>
      <c r="B8" s="317" t="s">
        <v>275</v>
      </c>
      <c r="C8" s="311"/>
      <c r="D8" s="311"/>
      <c r="E8" s="318" t="s">
        <v>276</v>
      </c>
      <c r="F8" s="319"/>
      <c r="G8" s="315" t="s">
        <v>232</v>
      </c>
      <c r="H8" s="315" t="s">
        <v>277</v>
      </c>
      <c r="I8" s="320" t="s">
        <v>278</v>
      </c>
      <c r="J8" s="320" t="s">
        <v>279</v>
      </c>
      <c r="K8" s="321" t="s">
        <v>280</v>
      </c>
      <c r="L8" s="321" t="s">
        <v>281</v>
      </c>
    </row>
    <row r="9" spans="1:12" ht="15.75" thickBot="1" x14ac:dyDescent="0.3">
      <c r="A9" s="316" t="s">
        <v>282</v>
      </c>
      <c r="B9" s="322"/>
      <c r="C9" s="323"/>
      <c r="D9" s="323"/>
      <c r="E9" s="324"/>
      <c r="F9" s="325"/>
      <c r="G9" s="320"/>
      <c r="H9" s="326"/>
      <c r="I9" s="327"/>
      <c r="J9" s="328" t="s">
        <v>278</v>
      </c>
      <c r="K9" s="329"/>
      <c r="L9" s="329"/>
    </row>
    <row r="10" spans="1:12" ht="15" thickBot="1" x14ac:dyDescent="0.25">
      <c r="A10" s="330" t="s">
        <v>0</v>
      </c>
      <c r="B10" s="331" t="s">
        <v>283</v>
      </c>
      <c r="C10" s="332" t="s">
        <v>284</v>
      </c>
      <c r="D10" s="332" t="s">
        <v>285</v>
      </c>
      <c r="E10" s="333" t="s">
        <v>286</v>
      </c>
      <c r="F10" s="333" t="s">
        <v>287</v>
      </c>
      <c r="G10" s="333">
        <v>1</v>
      </c>
      <c r="H10" s="333">
        <v>2</v>
      </c>
      <c r="I10" s="333">
        <v>3</v>
      </c>
      <c r="J10" s="333">
        <v>4</v>
      </c>
      <c r="K10" s="333">
        <v>5</v>
      </c>
      <c r="L10" s="333">
        <v>6</v>
      </c>
    </row>
    <row r="11" spans="1:12" ht="24.75" customHeight="1" x14ac:dyDescent="0.25">
      <c r="A11" s="334" t="s">
        <v>288</v>
      </c>
      <c r="B11" s="335" t="s">
        <v>289</v>
      </c>
      <c r="C11" s="336"/>
      <c r="D11" s="337"/>
      <c r="E11" s="338"/>
      <c r="F11" s="339" t="s">
        <v>242</v>
      </c>
      <c r="G11" s="340">
        <f>SUM(G12+G20+G32+G87)</f>
        <v>110307000</v>
      </c>
      <c r="H11" s="340">
        <f>SUM(H12+H20+H32+H87)</f>
        <v>72212929</v>
      </c>
      <c r="I11" s="340">
        <f>SUM(I12+I20+I32+I87)</f>
        <v>8365905</v>
      </c>
      <c r="J11" s="340">
        <f>SUM(J12+J20+J32+J87)</f>
        <v>69454279</v>
      </c>
      <c r="K11" s="341">
        <f t="shared" ref="K11:L17" si="0">SUM($J11/G11)*100</f>
        <v>62.964525370103445</v>
      </c>
      <c r="L11" s="341">
        <f t="shared" si="0"/>
        <v>96.179839208571636</v>
      </c>
    </row>
    <row r="12" spans="1:12" ht="18.95" customHeight="1" x14ac:dyDescent="0.25">
      <c r="A12" s="342" t="s">
        <v>288</v>
      </c>
      <c r="B12" s="343"/>
      <c r="C12" s="344" t="s">
        <v>290</v>
      </c>
      <c r="D12" s="344"/>
      <c r="E12" s="345"/>
      <c r="F12" s="346" t="s">
        <v>291</v>
      </c>
      <c r="G12" s="347">
        <f>SUM(G13+G14+G16+G17+G18+G19)</f>
        <v>52358000</v>
      </c>
      <c r="H12" s="347">
        <f>SUM(H13+H14+H16+H17+H18+H19)</f>
        <v>34857870</v>
      </c>
      <c r="I12" s="347">
        <f>SUM(I13+I14+I16+I17+I18+I19)</f>
        <v>4335689</v>
      </c>
      <c r="J12" s="347">
        <f>SUM(J13+J14+J16+J17+J18+J19)</f>
        <v>33152435</v>
      </c>
      <c r="K12" s="348">
        <f t="shared" si="0"/>
        <v>63.318757400970242</v>
      </c>
      <c r="L12" s="348">
        <f t="shared" si="0"/>
        <v>95.107460668136056</v>
      </c>
    </row>
    <row r="13" spans="1:12" ht="18.95" customHeight="1" x14ac:dyDescent="0.25">
      <c r="A13" s="349" t="s">
        <v>288</v>
      </c>
      <c r="B13" s="343"/>
      <c r="C13" s="344"/>
      <c r="D13" s="350" t="s">
        <v>292</v>
      </c>
      <c r="E13" s="351"/>
      <c r="F13" s="352" t="s">
        <v>293</v>
      </c>
      <c r="G13" s="353">
        <v>47096312</v>
      </c>
      <c r="H13" s="353">
        <v>31267325</v>
      </c>
      <c r="I13" s="353">
        <v>3906488</v>
      </c>
      <c r="J13" s="353">
        <v>29612892</v>
      </c>
      <c r="K13" s="354">
        <f t="shared" si="0"/>
        <v>62.877305552078042</v>
      </c>
      <c r="L13" s="354">
        <f t="shared" si="0"/>
        <v>94.708747870180773</v>
      </c>
    </row>
    <row r="14" spans="1:12" ht="18.95" customHeight="1" x14ac:dyDescent="0.25">
      <c r="A14" s="349" t="s">
        <v>288</v>
      </c>
      <c r="B14" s="343"/>
      <c r="C14" s="344"/>
      <c r="D14" s="350" t="s">
        <v>294</v>
      </c>
      <c r="E14" s="351"/>
      <c r="F14" s="352" t="s">
        <v>295</v>
      </c>
      <c r="G14" s="353">
        <f>SUM(G15:G15)</f>
        <v>33447</v>
      </c>
      <c r="H14" s="353">
        <f>SUM(H15:H15)</f>
        <v>24289</v>
      </c>
      <c r="I14" s="353">
        <f>SUM(I15:I15)</f>
        <v>9544</v>
      </c>
      <c r="J14" s="353">
        <f>SUM(J15:J15)</f>
        <v>138566</v>
      </c>
      <c r="K14" s="354">
        <f t="shared" si="0"/>
        <v>414.28528717074772</v>
      </c>
      <c r="L14" s="354">
        <f t="shared" si="0"/>
        <v>570.48869858783803</v>
      </c>
    </row>
    <row r="15" spans="1:12" ht="18.95" customHeight="1" x14ac:dyDescent="0.2">
      <c r="A15" s="355" t="s">
        <v>288</v>
      </c>
      <c r="B15" s="356"/>
      <c r="C15" s="357"/>
      <c r="D15" s="358"/>
      <c r="E15" s="359" t="s">
        <v>296</v>
      </c>
      <c r="F15" s="360" t="s">
        <v>297</v>
      </c>
      <c r="G15" s="361">
        <v>33447</v>
      </c>
      <c r="H15" s="361">
        <v>24289</v>
      </c>
      <c r="I15" s="361">
        <v>9544</v>
      </c>
      <c r="J15" s="361">
        <v>138566</v>
      </c>
      <c r="K15" s="362">
        <f t="shared" si="0"/>
        <v>414.28528717074772</v>
      </c>
      <c r="L15" s="362">
        <f t="shared" si="0"/>
        <v>570.48869858783803</v>
      </c>
    </row>
    <row r="16" spans="1:12" ht="18.95" customHeight="1" x14ac:dyDescent="0.25">
      <c r="A16" s="349" t="s">
        <v>288</v>
      </c>
      <c r="B16" s="343"/>
      <c r="C16" s="344"/>
      <c r="D16" s="350" t="s">
        <v>298</v>
      </c>
      <c r="E16" s="351"/>
      <c r="F16" s="352" t="s">
        <v>299</v>
      </c>
      <c r="G16" s="353">
        <v>3551</v>
      </c>
      <c r="H16" s="353">
        <v>2377</v>
      </c>
      <c r="I16" s="353">
        <v>1089</v>
      </c>
      <c r="J16" s="353">
        <v>8846</v>
      </c>
      <c r="K16" s="354">
        <f t="shared" si="0"/>
        <v>249.11292593635594</v>
      </c>
      <c r="L16" s="354">
        <f t="shared" si="0"/>
        <v>372.14976861590242</v>
      </c>
    </row>
    <row r="17" spans="1:12" ht="18.95" customHeight="1" x14ac:dyDescent="0.25">
      <c r="A17" s="349" t="s">
        <v>288</v>
      </c>
      <c r="B17" s="343"/>
      <c r="C17" s="344"/>
      <c r="D17" s="350" t="s">
        <v>300</v>
      </c>
      <c r="E17" s="351"/>
      <c r="F17" s="352" t="s">
        <v>301</v>
      </c>
      <c r="G17" s="353">
        <v>5224690</v>
      </c>
      <c r="H17" s="353">
        <v>3563879</v>
      </c>
      <c r="I17" s="353">
        <v>418568</v>
      </c>
      <c r="J17" s="353">
        <v>3392131</v>
      </c>
      <c r="K17" s="354">
        <f t="shared" si="0"/>
        <v>64.925019474839658</v>
      </c>
      <c r="L17" s="354">
        <f t="shared" si="0"/>
        <v>95.180868935224794</v>
      </c>
    </row>
    <row r="18" spans="1:12" ht="18.95" hidden="1" customHeight="1" x14ac:dyDescent="0.25">
      <c r="A18" s="349"/>
      <c r="B18" s="343"/>
      <c r="C18" s="344"/>
      <c r="D18" s="350" t="s">
        <v>302</v>
      </c>
      <c r="E18" s="351"/>
      <c r="F18" s="352" t="s">
        <v>303</v>
      </c>
      <c r="G18" s="353">
        <v>0</v>
      </c>
      <c r="H18" s="353">
        <v>0</v>
      </c>
      <c r="I18" s="353">
        <v>0</v>
      </c>
      <c r="J18" s="353">
        <v>0</v>
      </c>
      <c r="K18" s="354">
        <v>0</v>
      </c>
      <c r="L18" s="354">
        <v>0</v>
      </c>
    </row>
    <row r="19" spans="1:12" ht="18.95" hidden="1" customHeight="1" x14ac:dyDescent="0.25">
      <c r="A19" s="349"/>
      <c r="B19" s="343"/>
      <c r="C19" s="344"/>
      <c r="D19" s="350" t="s">
        <v>304</v>
      </c>
      <c r="E19" s="351"/>
      <c r="F19" s="352" t="s">
        <v>305</v>
      </c>
      <c r="G19" s="353">
        <v>0</v>
      </c>
      <c r="H19" s="353">
        <v>0</v>
      </c>
      <c r="I19" s="353">
        <v>0</v>
      </c>
      <c r="J19" s="353">
        <v>0</v>
      </c>
      <c r="K19" s="354">
        <v>0</v>
      </c>
      <c r="L19" s="354">
        <v>0</v>
      </c>
    </row>
    <row r="20" spans="1:12" ht="18.95" customHeight="1" x14ac:dyDescent="0.25">
      <c r="A20" s="342" t="s">
        <v>288</v>
      </c>
      <c r="B20" s="363"/>
      <c r="C20" s="364" t="s">
        <v>306</v>
      </c>
      <c r="D20" s="364"/>
      <c r="E20" s="365"/>
      <c r="F20" s="366" t="s">
        <v>307</v>
      </c>
      <c r="G20" s="367">
        <f>SUM(G21+G22+G23+G31)</f>
        <v>20242000</v>
      </c>
      <c r="H20" s="368">
        <f>SUM(H21+H22+H23+H31)</f>
        <v>13566499</v>
      </c>
      <c r="I20" s="368">
        <f>SUM(I21+I22+I23+I31)</f>
        <v>1605694</v>
      </c>
      <c r="J20" s="368">
        <f>SUM(J21+J22+J23+J31)</f>
        <v>12614317</v>
      </c>
      <c r="K20" s="348">
        <f t="shared" ref="K20:L66" si="1">SUM($J20/G20)*100</f>
        <v>62.317542732931528</v>
      </c>
      <c r="L20" s="348">
        <f t="shared" si="1"/>
        <v>92.981372718193541</v>
      </c>
    </row>
    <row r="21" spans="1:12" ht="18.95" customHeight="1" x14ac:dyDescent="0.2">
      <c r="A21" s="349" t="s">
        <v>288</v>
      </c>
      <c r="B21" s="356"/>
      <c r="C21" s="357"/>
      <c r="D21" s="369" t="s">
        <v>308</v>
      </c>
      <c r="E21" s="370"/>
      <c r="F21" s="371" t="s">
        <v>309</v>
      </c>
      <c r="G21" s="353">
        <v>4107648</v>
      </c>
      <c r="H21" s="353">
        <v>2747772</v>
      </c>
      <c r="I21" s="353">
        <v>320927</v>
      </c>
      <c r="J21" s="353">
        <v>2517924</v>
      </c>
      <c r="K21" s="354">
        <f t="shared" si="1"/>
        <v>61.298436477517058</v>
      </c>
      <c r="L21" s="354">
        <f t="shared" si="1"/>
        <v>91.635113830405146</v>
      </c>
    </row>
    <row r="22" spans="1:12" ht="18.95" customHeight="1" x14ac:dyDescent="0.2">
      <c r="A22" s="349" t="s">
        <v>288</v>
      </c>
      <c r="B22" s="356"/>
      <c r="C22" s="357"/>
      <c r="D22" s="369" t="s">
        <v>310</v>
      </c>
      <c r="E22" s="370"/>
      <c r="F22" s="371" t="s">
        <v>311</v>
      </c>
      <c r="G22" s="353">
        <v>1234177</v>
      </c>
      <c r="H22" s="353">
        <v>826205</v>
      </c>
      <c r="I22" s="353">
        <v>106555</v>
      </c>
      <c r="J22" s="353">
        <v>838383</v>
      </c>
      <c r="K22" s="354">
        <f t="shared" si="1"/>
        <v>67.93053184429786</v>
      </c>
      <c r="L22" s="354">
        <f t="shared" si="1"/>
        <v>101.47396832505248</v>
      </c>
    </row>
    <row r="23" spans="1:12" ht="18.95" customHeight="1" x14ac:dyDescent="0.2">
      <c r="A23" s="349" t="s">
        <v>288</v>
      </c>
      <c r="B23" s="356"/>
      <c r="C23" s="357"/>
      <c r="D23" s="369" t="s">
        <v>312</v>
      </c>
      <c r="E23" s="370"/>
      <c r="F23" s="371" t="s">
        <v>313</v>
      </c>
      <c r="G23" s="353">
        <f>SUM(G24:G30)</f>
        <v>13027971</v>
      </c>
      <c r="H23" s="353">
        <f>SUM(H24:H30)</f>
        <v>8737462</v>
      </c>
      <c r="I23" s="353">
        <f>SUM(I24:I30)</f>
        <v>1079263</v>
      </c>
      <c r="J23" s="353">
        <f>SUM(J24:J30)</f>
        <v>8332711</v>
      </c>
      <c r="K23" s="354">
        <f t="shared" si="1"/>
        <v>63.960159260409775</v>
      </c>
      <c r="L23" s="354">
        <f t="shared" si="1"/>
        <v>95.367636505886949</v>
      </c>
    </row>
    <row r="24" spans="1:12" ht="18.95" customHeight="1" x14ac:dyDescent="0.2">
      <c r="A24" s="355" t="s">
        <v>288</v>
      </c>
      <c r="B24" s="356"/>
      <c r="C24" s="357"/>
      <c r="D24" s="358"/>
      <c r="E24" s="359" t="s">
        <v>314</v>
      </c>
      <c r="F24" s="372" t="s">
        <v>315</v>
      </c>
      <c r="G24" s="361">
        <v>703733</v>
      </c>
      <c r="H24" s="361">
        <v>470963</v>
      </c>
      <c r="I24" s="361">
        <v>56541</v>
      </c>
      <c r="J24" s="361">
        <v>431002</v>
      </c>
      <c r="K24" s="362">
        <f t="shared" si="1"/>
        <v>61.245102901242376</v>
      </c>
      <c r="L24" s="362">
        <f t="shared" si="1"/>
        <v>91.515044706272036</v>
      </c>
    </row>
    <row r="25" spans="1:12" ht="18.95" customHeight="1" x14ac:dyDescent="0.2">
      <c r="A25" s="355" t="s">
        <v>288</v>
      </c>
      <c r="B25" s="356"/>
      <c r="C25" s="357"/>
      <c r="D25" s="358"/>
      <c r="E25" s="359" t="s">
        <v>316</v>
      </c>
      <c r="F25" s="360" t="s">
        <v>317</v>
      </c>
      <c r="G25" s="361">
        <v>7292902</v>
      </c>
      <c r="H25" s="361">
        <v>4899629</v>
      </c>
      <c r="I25" s="361">
        <v>607788</v>
      </c>
      <c r="J25" s="361">
        <v>4692673</v>
      </c>
      <c r="K25" s="362">
        <f t="shared" si="1"/>
        <v>64.345757011406434</v>
      </c>
      <c r="L25" s="362">
        <f t="shared" si="1"/>
        <v>95.77608835281201</v>
      </c>
    </row>
    <row r="26" spans="1:12" ht="18.95" customHeight="1" x14ac:dyDescent="0.2">
      <c r="A26" s="355" t="s">
        <v>288</v>
      </c>
      <c r="B26" s="356"/>
      <c r="C26" s="357"/>
      <c r="D26" s="358"/>
      <c r="E26" s="359" t="s">
        <v>318</v>
      </c>
      <c r="F26" s="373" t="s">
        <v>319</v>
      </c>
      <c r="G26" s="361">
        <v>410659</v>
      </c>
      <c r="H26" s="361">
        <v>274604</v>
      </c>
      <c r="I26" s="361">
        <v>35715</v>
      </c>
      <c r="J26" s="361">
        <v>273878</v>
      </c>
      <c r="K26" s="362">
        <f t="shared" si="1"/>
        <v>66.69231649616836</v>
      </c>
      <c r="L26" s="362">
        <f t="shared" si="1"/>
        <v>99.735619291780168</v>
      </c>
    </row>
    <row r="27" spans="1:12" ht="18.95" customHeight="1" x14ac:dyDescent="0.2">
      <c r="A27" s="355" t="s">
        <v>288</v>
      </c>
      <c r="B27" s="356"/>
      <c r="C27" s="357"/>
      <c r="D27" s="358"/>
      <c r="E27" s="359" t="s">
        <v>320</v>
      </c>
      <c r="F27" s="373" t="s">
        <v>321</v>
      </c>
      <c r="G27" s="361">
        <v>1544581</v>
      </c>
      <c r="H27" s="361">
        <v>1033470</v>
      </c>
      <c r="I27" s="361">
        <v>122440</v>
      </c>
      <c r="J27" s="361">
        <v>951011</v>
      </c>
      <c r="K27" s="362">
        <f t="shared" si="1"/>
        <v>61.570807876051823</v>
      </c>
      <c r="L27" s="362">
        <f t="shared" si="1"/>
        <v>92.021152041181651</v>
      </c>
    </row>
    <row r="28" spans="1:12" ht="18.95" customHeight="1" x14ac:dyDescent="0.2">
      <c r="A28" s="355" t="s">
        <v>288</v>
      </c>
      <c r="B28" s="356"/>
      <c r="C28" s="357"/>
      <c r="D28" s="358"/>
      <c r="E28" s="359" t="s">
        <v>322</v>
      </c>
      <c r="F28" s="373" t="s">
        <v>323</v>
      </c>
      <c r="G28" s="361">
        <v>499816</v>
      </c>
      <c r="H28" s="361">
        <v>334446</v>
      </c>
      <c r="I28" s="361">
        <v>40463</v>
      </c>
      <c r="J28" s="361">
        <v>314320</v>
      </c>
      <c r="K28" s="362">
        <f t="shared" si="1"/>
        <v>62.88714246842838</v>
      </c>
      <c r="L28" s="362">
        <f t="shared" si="1"/>
        <v>93.982287125574828</v>
      </c>
    </row>
    <row r="29" spans="1:12" ht="18.95" customHeight="1" x14ac:dyDescent="0.2">
      <c r="A29" s="355" t="s">
        <v>288</v>
      </c>
      <c r="B29" s="356"/>
      <c r="C29" s="357"/>
      <c r="D29" s="358"/>
      <c r="E29" s="359" t="s">
        <v>324</v>
      </c>
      <c r="F29" s="373" t="s">
        <v>325</v>
      </c>
      <c r="G29" s="361">
        <v>130152</v>
      </c>
      <c r="H29" s="361">
        <v>86687</v>
      </c>
      <c r="I29" s="361">
        <v>10108</v>
      </c>
      <c r="J29" s="361">
        <v>77473</v>
      </c>
      <c r="K29" s="362">
        <f t="shared" si="1"/>
        <v>59.525016903313045</v>
      </c>
      <c r="L29" s="362">
        <f t="shared" si="1"/>
        <v>89.370955275877577</v>
      </c>
    </row>
    <row r="30" spans="1:12" ht="18.95" customHeight="1" x14ac:dyDescent="0.2">
      <c r="A30" s="355" t="s">
        <v>288</v>
      </c>
      <c r="B30" s="356"/>
      <c r="C30" s="357"/>
      <c r="D30" s="358"/>
      <c r="E30" s="359" t="s">
        <v>326</v>
      </c>
      <c r="F30" s="373" t="s">
        <v>327</v>
      </c>
      <c r="G30" s="361">
        <v>2446128</v>
      </c>
      <c r="H30" s="361">
        <v>1637663</v>
      </c>
      <c r="I30" s="361">
        <v>206208</v>
      </c>
      <c r="J30" s="361">
        <v>1592354</v>
      </c>
      <c r="K30" s="362">
        <f t="shared" si="1"/>
        <v>65.09692052092123</v>
      </c>
      <c r="L30" s="362">
        <f t="shared" si="1"/>
        <v>97.233313569397367</v>
      </c>
    </row>
    <row r="31" spans="1:12" ht="18.95" customHeight="1" x14ac:dyDescent="0.2">
      <c r="A31" s="349" t="s">
        <v>288</v>
      </c>
      <c r="B31" s="356"/>
      <c r="C31" s="357"/>
      <c r="D31" s="369" t="s">
        <v>328</v>
      </c>
      <c r="E31" s="374"/>
      <c r="F31" s="375" t="s">
        <v>329</v>
      </c>
      <c r="G31" s="353">
        <v>1872204</v>
      </c>
      <c r="H31" s="353">
        <v>1255060</v>
      </c>
      <c r="I31" s="353">
        <v>98949</v>
      </c>
      <c r="J31" s="353">
        <v>925299</v>
      </c>
      <c r="K31" s="354">
        <f t="shared" si="1"/>
        <v>49.422979547100638</v>
      </c>
      <c r="L31" s="354">
        <f t="shared" si="1"/>
        <v>73.725479259955691</v>
      </c>
    </row>
    <row r="32" spans="1:12" ht="18.95" customHeight="1" x14ac:dyDescent="0.25">
      <c r="A32" s="342" t="s">
        <v>288</v>
      </c>
      <c r="B32" s="363"/>
      <c r="C32" s="376" t="s">
        <v>330</v>
      </c>
      <c r="D32" s="364"/>
      <c r="E32" s="377"/>
      <c r="F32" s="366" t="s">
        <v>331</v>
      </c>
      <c r="G32" s="378">
        <f>SUM(G33+G37+G42+G52+G64+G58+G68)</f>
        <v>36194000</v>
      </c>
      <c r="H32" s="378">
        <f>SUM(H33+H37+H42+H52+H64+H58+H68)</f>
        <v>22594919</v>
      </c>
      <c r="I32" s="378">
        <f>SUM(I33+I37+I42+I52+I64+I58+I68)</f>
        <v>2284365</v>
      </c>
      <c r="J32" s="378">
        <f>SUM(J33+J37+J42+J52+J64+J58+J68)</f>
        <v>22750028</v>
      </c>
      <c r="K32" s="348">
        <f t="shared" si="1"/>
        <v>62.855799303752001</v>
      </c>
      <c r="L32" s="348">
        <f t="shared" si="1"/>
        <v>100.68647734475171</v>
      </c>
    </row>
    <row r="33" spans="1:12" ht="18.95" customHeight="1" x14ac:dyDescent="0.2">
      <c r="A33" s="349" t="s">
        <v>288</v>
      </c>
      <c r="B33" s="379"/>
      <c r="C33" s="380"/>
      <c r="D33" s="350" t="s">
        <v>332</v>
      </c>
      <c r="E33" s="381"/>
      <c r="F33" s="352" t="s">
        <v>333</v>
      </c>
      <c r="G33" s="382">
        <f>SUM(G34:G36)</f>
        <v>183303</v>
      </c>
      <c r="H33" s="382">
        <f>SUM(H34:H36)</f>
        <v>118282</v>
      </c>
      <c r="I33" s="382">
        <f>SUM(I34:I36)</f>
        <v>5458</v>
      </c>
      <c r="J33" s="382">
        <f>SUM(J34:J36)</f>
        <v>120746</v>
      </c>
      <c r="K33" s="354">
        <f t="shared" si="1"/>
        <v>65.872353425748614</v>
      </c>
      <c r="L33" s="354">
        <f t="shared" si="1"/>
        <v>102.08315720058843</v>
      </c>
    </row>
    <row r="34" spans="1:12" ht="18.95" customHeight="1" x14ac:dyDescent="0.2">
      <c r="A34" s="355" t="s">
        <v>288</v>
      </c>
      <c r="B34" s="379"/>
      <c r="C34" s="383"/>
      <c r="D34" s="384"/>
      <c r="E34" s="385">
        <v>631001</v>
      </c>
      <c r="F34" s="386" t="s">
        <v>334</v>
      </c>
      <c r="G34" s="387">
        <v>150310</v>
      </c>
      <c r="H34" s="387">
        <v>97300</v>
      </c>
      <c r="I34" s="387">
        <v>5662</v>
      </c>
      <c r="J34" s="387">
        <v>100326</v>
      </c>
      <c r="K34" s="362">
        <f t="shared" si="1"/>
        <v>66.746058146497234</v>
      </c>
      <c r="L34" s="362">
        <f t="shared" si="1"/>
        <v>103.10996916752313</v>
      </c>
    </row>
    <row r="35" spans="1:12" ht="18.95" customHeight="1" x14ac:dyDescent="0.2">
      <c r="A35" s="355" t="s">
        <v>288</v>
      </c>
      <c r="B35" s="379"/>
      <c r="C35" s="383"/>
      <c r="D35" s="384"/>
      <c r="E35" s="385">
        <v>631002</v>
      </c>
      <c r="F35" s="386" t="s">
        <v>335</v>
      </c>
      <c r="G35" s="387">
        <v>30000</v>
      </c>
      <c r="H35" s="387">
        <v>19000</v>
      </c>
      <c r="I35" s="387">
        <v>-369</v>
      </c>
      <c r="J35" s="387">
        <v>18785</v>
      </c>
      <c r="K35" s="362">
        <f t="shared" si="1"/>
        <v>62.616666666666667</v>
      </c>
      <c r="L35" s="362">
        <f t="shared" si="1"/>
        <v>98.868421052631589</v>
      </c>
    </row>
    <row r="36" spans="1:12" ht="18.95" customHeight="1" x14ac:dyDescent="0.2">
      <c r="A36" s="355" t="s">
        <v>288</v>
      </c>
      <c r="B36" s="379"/>
      <c r="C36" s="383"/>
      <c r="D36" s="384"/>
      <c r="E36" s="385">
        <v>631004</v>
      </c>
      <c r="F36" s="386" t="s">
        <v>336</v>
      </c>
      <c r="G36" s="387">
        <v>2993</v>
      </c>
      <c r="H36" s="387">
        <v>1982</v>
      </c>
      <c r="I36" s="387">
        <v>165</v>
      </c>
      <c r="J36" s="387">
        <v>1635</v>
      </c>
      <c r="K36" s="362">
        <f t="shared" si="1"/>
        <v>54.627464082860008</v>
      </c>
      <c r="L36" s="362">
        <f t="shared" si="1"/>
        <v>82.492431886982843</v>
      </c>
    </row>
    <row r="37" spans="1:12" ht="18.95" customHeight="1" x14ac:dyDescent="0.2">
      <c r="A37" s="349" t="s">
        <v>288</v>
      </c>
      <c r="B37" s="379"/>
      <c r="C37" s="380"/>
      <c r="D37" s="350" t="s">
        <v>337</v>
      </c>
      <c r="E37" s="381"/>
      <c r="F37" s="352" t="s">
        <v>338</v>
      </c>
      <c r="G37" s="382">
        <f>SUM(G38:G41)</f>
        <v>13240864</v>
      </c>
      <c r="H37" s="382">
        <f>SUM(H38:H41)</f>
        <v>6694857</v>
      </c>
      <c r="I37" s="382">
        <f>SUM(I38:I41)</f>
        <v>992971</v>
      </c>
      <c r="J37" s="382">
        <f>SUM(J38:J41)</f>
        <v>8364770</v>
      </c>
      <c r="K37" s="354">
        <f t="shared" si="1"/>
        <v>63.173898621721357</v>
      </c>
      <c r="L37" s="354">
        <f t="shared" si="1"/>
        <v>124.94322134139684</v>
      </c>
    </row>
    <row r="38" spans="1:12" ht="18.95" customHeight="1" x14ac:dyDescent="0.2">
      <c r="A38" s="355" t="s">
        <v>288</v>
      </c>
      <c r="B38" s="379"/>
      <c r="C38" s="380"/>
      <c r="D38" s="388"/>
      <c r="E38" s="389">
        <v>632001</v>
      </c>
      <c r="F38" s="390" t="s">
        <v>339</v>
      </c>
      <c r="G38" s="387">
        <v>1699522</v>
      </c>
      <c r="H38" s="387">
        <v>1144506</v>
      </c>
      <c r="I38" s="387">
        <v>135715</v>
      </c>
      <c r="J38" s="387">
        <v>1206160</v>
      </c>
      <c r="K38" s="362">
        <f t="shared" si="1"/>
        <v>70.970543482226176</v>
      </c>
      <c r="L38" s="362">
        <f t="shared" si="1"/>
        <v>105.38695297359735</v>
      </c>
    </row>
    <row r="39" spans="1:12" ht="18.95" customHeight="1" x14ac:dyDescent="0.2">
      <c r="A39" s="355" t="s">
        <v>288</v>
      </c>
      <c r="B39" s="379"/>
      <c r="C39" s="380"/>
      <c r="D39" s="388"/>
      <c r="E39" s="389">
        <v>632002</v>
      </c>
      <c r="F39" s="390" t="s">
        <v>340</v>
      </c>
      <c r="G39" s="387">
        <v>162368</v>
      </c>
      <c r="H39" s="387">
        <v>102424</v>
      </c>
      <c r="I39" s="387">
        <v>14791</v>
      </c>
      <c r="J39" s="387">
        <v>100058</v>
      </c>
      <c r="K39" s="362">
        <f t="shared" si="1"/>
        <v>61.624211667323614</v>
      </c>
      <c r="L39" s="362">
        <f t="shared" si="1"/>
        <v>97.689994532531443</v>
      </c>
    </row>
    <row r="40" spans="1:12" ht="18.95" customHeight="1" x14ac:dyDescent="0.2">
      <c r="A40" s="355" t="s">
        <v>288</v>
      </c>
      <c r="B40" s="379"/>
      <c r="C40" s="380"/>
      <c r="D40" s="388"/>
      <c r="E40" s="389">
        <v>632003</v>
      </c>
      <c r="F40" s="391" t="s">
        <v>341</v>
      </c>
      <c r="G40" s="387">
        <v>9458974</v>
      </c>
      <c r="H40" s="387">
        <v>4172327</v>
      </c>
      <c r="I40" s="387">
        <v>694644</v>
      </c>
      <c r="J40" s="387">
        <v>6021541</v>
      </c>
      <c r="K40" s="362">
        <f t="shared" si="1"/>
        <v>63.659557579923579</v>
      </c>
      <c r="L40" s="362">
        <f t="shared" si="1"/>
        <v>144.3209269072151</v>
      </c>
    </row>
    <row r="41" spans="1:12" ht="18.95" customHeight="1" x14ac:dyDescent="0.2">
      <c r="A41" s="355" t="s">
        <v>288</v>
      </c>
      <c r="B41" s="379"/>
      <c r="C41" s="380"/>
      <c r="D41" s="388"/>
      <c r="E41" s="389">
        <v>632004</v>
      </c>
      <c r="F41" s="391" t="s">
        <v>342</v>
      </c>
      <c r="G41" s="387">
        <v>1920000</v>
      </c>
      <c r="H41" s="387">
        <v>1275600</v>
      </c>
      <c r="I41" s="387">
        <v>147821</v>
      </c>
      <c r="J41" s="387">
        <v>1037011</v>
      </c>
      <c r="K41" s="362">
        <f t="shared" si="1"/>
        <v>54.010989583333334</v>
      </c>
      <c r="L41" s="362">
        <f t="shared" si="1"/>
        <v>81.295939165882729</v>
      </c>
    </row>
    <row r="42" spans="1:12" ht="18.95" customHeight="1" x14ac:dyDescent="0.2">
      <c r="A42" s="349" t="s">
        <v>288</v>
      </c>
      <c r="B42" s="379"/>
      <c r="C42" s="380"/>
      <c r="D42" s="350" t="s">
        <v>343</v>
      </c>
      <c r="E42" s="381"/>
      <c r="F42" s="352" t="s">
        <v>344</v>
      </c>
      <c r="G42" s="382">
        <f>SUM(G43:G51)</f>
        <v>1721977</v>
      </c>
      <c r="H42" s="382">
        <f>SUM(H43:H51)</f>
        <v>1016094</v>
      </c>
      <c r="I42" s="382">
        <f>SUM(I43:I51)</f>
        <v>87861</v>
      </c>
      <c r="J42" s="382">
        <f>SUM(J43:J51)</f>
        <v>1011709</v>
      </c>
      <c r="K42" s="354">
        <f t="shared" si="1"/>
        <v>58.752759183194669</v>
      </c>
      <c r="L42" s="354">
        <f t="shared" si="1"/>
        <v>99.568445439103073</v>
      </c>
    </row>
    <row r="43" spans="1:12" ht="18.95" customHeight="1" x14ac:dyDescent="0.2">
      <c r="A43" s="355" t="s">
        <v>288</v>
      </c>
      <c r="B43" s="379"/>
      <c r="C43" s="380"/>
      <c r="D43" s="392"/>
      <c r="E43" s="393" t="s">
        <v>345</v>
      </c>
      <c r="F43" s="394" t="s">
        <v>346</v>
      </c>
      <c r="G43" s="395">
        <v>34466</v>
      </c>
      <c r="H43" s="395">
        <v>17024</v>
      </c>
      <c r="I43" s="395">
        <v>45389</v>
      </c>
      <c r="J43" s="395">
        <v>79635</v>
      </c>
      <c r="K43" s="362">
        <f t="shared" si="1"/>
        <v>231.05379214298148</v>
      </c>
      <c r="L43" s="362">
        <f t="shared" si="1"/>
        <v>467.78078007518798</v>
      </c>
    </row>
    <row r="44" spans="1:12" ht="18.95" customHeight="1" x14ac:dyDescent="0.2">
      <c r="A44" s="355" t="s">
        <v>288</v>
      </c>
      <c r="B44" s="379"/>
      <c r="C44" s="380"/>
      <c r="D44" s="392"/>
      <c r="E44" s="393" t="s">
        <v>347</v>
      </c>
      <c r="F44" s="394" t="s">
        <v>348</v>
      </c>
      <c r="G44" s="395">
        <v>170000</v>
      </c>
      <c r="H44" s="395">
        <v>85000</v>
      </c>
      <c r="I44" s="395">
        <v>0</v>
      </c>
      <c r="J44" s="395">
        <v>11627</v>
      </c>
      <c r="K44" s="362">
        <f t="shared" si="1"/>
        <v>6.8394117647058827</v>
      </c>
      <c r="L44" s="362">
        <f t="shared" si="1"/>
        <v>13.678823529411765</v>
      </c>
    </row>
    <row r="45" spans="1:12" ht="18.95" customHeight="1" x14ac:dyDescent="0.2">
      <c r="A45" s="355" t="s">
        <v>288</v>
      </c>
      <c r="B45" s="379"/>
      <c r="C45" s="380"/>
      <c r="D45" s="392"/>
      <c r="E45" s="393" t="s">
        <v>349</v>
      </c>
      <c r="F45" s="394" t="s">
        <v>350</v>
      </c>
      <c r="G45" s="395">
        <v>1000</v>
      </c>
      <c r="H45" s="395">
        <v>500</v>
      </c>
      <c r="I45" s="395">
        <v>621</v>
      </c>
      <c r="J45" s="395">
        <v>629</v>
      </c>
      <c r="K45" s="362">
        <f t="shared" si="1"/>
        <v>62.9</v>
      </c>
      <c r="L45" s="362">
        <f t="shared" si="1"/>
        <v>125.8</v>
      </c>
    </row>
    <row r="46" spans="1:12" ht="18.95" customHeight="1" x14ac:dyDescent="0.2">
      <c r="A46" s="355" t="s">
        <v>288</v>
      </c>
      <c r="B46" s="379"/>
      <c r="C46" s="380"/>
      <c r="D46" s="392"/>
      <c r="E46" s="393" t="s">
        <v>351</v>
      </c>
      <c r="F46" s="394" t="s">
        <v>352</v>
      </c>
      <c r="G46" s="395">
        <v>18528</v>
      </c>
      <c r="H46" s="395">
        <v>7941</v>
      </c>
      <c r="I46" s="395">
        <v>266</v>
      </c>
      <c r="J46" s="395">
        <v>61281</v>
      </c>
      <c r="K46" s="362">
        <f t="shared" si="1"/>
        <v>330.74805699481863</v>
      </c>
      <c r="L46" s="362">
        <f t="shared" si="1"/>
        <v>771.70381564034756</v>
      </c>
    </row>
    <row r="47" spans="1:12" ht="18.95" customHeight="1" x14ac:dyDescent="0.2">
      <c r="A47" s="355" t="s">
        <v>288</v>
      </c>
      <c r="B47" s="379"/>
      <c r="C47" s="380"/>
      <c r="D47" s="392"/>
      <c r="E47" s="393" t="s">
        <v>353</v>
      </c>
      <c r="F47" s="394" t="s">
        <v>354</v>
      </c>
      <c r="G47" s="395">
        <v>1397917</v>
      </c>
      <c r="H47" s="395">
        <v>849325</v>
      </c>
      <c r="I47" s="395">
        <v>38962</v>
      </c>
      <c r="J47" s="395">
        <v>828610</v>
      </c>
      <c r="K47" s="362">
        <f t="shared" si="1"/>
        <v>59.274620739285666</v>
      </c>
      <c r="L47" s="362">
        <f t="shared" si="1"/>
        <v>97.561004326965531</v>
      </c>
    </row>
    <row r="48" spans="1:12" ht="18.95" customHeight="1" x14ac:dyDescent="0.2">
      <c r="A48" s="355" t="s">
        <v>288</v>
      </c>
      <c r="B48" s="379"/>
      <c r="C48" s="380"/>
      <c r="D48" s="392"/>
      <c r="E48" s="393" t="s">
        <v>355</v>
      </c>
      <c r="F48" s="394" t="s">
        <v>356</v>
      </c>
      <c r="G48" s="395">
        <v>19650</v>
      </c>
      <c r="H48" s="395">
        <v>10490</v>
      </c>
      <c r="I48" s="395">
        <v>-97</v>
      </c>
      <c r="J48" s="395">
        <v>5826</v>
      </c>
      <c r="K48" s="362">
        <f t="shared" si="1"/>
        <v>29.648854961832061</v>
      </c>
      <c r="L48" s="362">
        <f t="shared" si="1"/>
        <v>55.538608198284081</v>
      </c>
    </row>
    <row r="49" spans="1:12" ht="18.95" customHeight="1" x14ac:dyDescent="0.2">
      <c r="A49" s="355" t="s">
        <v>288</v>
      </c>
      <c r="B49" s="379"/>
      <c r="C49" s="380"/>
      <c r="D49" s="392"/>
      <c r="E49" s="393" t="s">
        <v>357</v>
      </c>
      <c r="F49" s="394" t="s">
        <v>358</v>
      </c>
      <c r="G49" s="395">
        <v>13669</v>
      </c>
      <c r="H49" s="395">
        <v>6332</v>
      </c>
      <c r="I49" s="395">
        <v>1252</v>
      </c>
      <c r="J49" s="395">
        <v>3318</v>
      </c>
      <c r="K49" s="362">
        <f t="shared" si="1"/>
        <v>24.273904455336893</v>
      </c>
      <c r="L49" s="362">
        <f t="shared" si="1"/>
        <v>52.400505369551489</v>
      </c>
    </row>
    <row r="50" spans="1:12" ht="18.95" customHeight="1" x14ac:dyDescent="0.2">
      <c r="A50" s="355" t="s">
        <v>288</v>
      </c>
      <c r="B50" s="379"/>
      <c r="C50" s="380"/>
      <c r="D50" s="392"/>
      <c r="E50" s="393" t="s">
        <v>359</v>
      </c>
      <c r="F50" s="394" t="s">
        <v>360</v>
      </c>
      <c r="G50" s="395">
        <v>35000</v>
      </c>
      <c r="H50" s="395">
        <v>22000</v>
      </c>
      <c r="I50" s="395">
        <v>24</v>
      </c>
      <c r="J50" s="395">
        <v>2917</v>
      </c>
      <c r="K50" s="362">
        <f t="shared" si="1"/>
        <v>8.3342857142857145</v>
      </c>
      <c r="L50" s="362">
        <f t="shared" si="1"/>
        <v>13.25909090909091</v>
      </c>
    </row>
    <row r="51" spans="1:12" ht="18.95" customHeight="1" x14ac:dyDescent="0.2">
      <c r="A51" s="355" t="s">
        <v>288</v>
      </c>
      <c r="B51" s="379"/>
      <c r="C51" s="380"/>
      <c r="D51" s="392"/>
      <c r="E51" s="393" t="s">
        <v>361</v>
      </c>
      <c r="F51" s="394" t="s">
        <v>362</v>
      </c>
      <c r="G51" s="395">
        <v>31747</v>
      </c>
      <c r="H51" s="395">
        <v>17482</v>
      </c>
      <c r="I51" s="395">
        <v>1444</v>
      </c>
      <c r="J51" s="395">
        <v>17866</v>
      </c>
      <c r="K51" s="362">
        <f t="shared" si="1"/>
        <v>56.276183576400918</v>
      </c>
      <c r="L51" s="362">
        <f t="shared" si="1"/>
        <v>102.19654501773252</v>
      </c>
    </row>
    <row r="52" spans="1:12" ht="18.95" customHeight="1" x14ac:dyDescent="0.2">
      <c r="A52" s="349" t="s">
        <v>288</v>
      </c>
      <c r="B52" s="379"/>
      <c r="C52" s="380"/>
      <c r="D52" s="350" t="s">
        <v>363</v>
      </c>
      <c r="E52" s="381"/>
      <c r="F52" s="352" t="s">
        <v>364</v>
      </c>
      <c r="G52" s="382">
        <f>SUM(G53:G57)</f>
        <v>318744</v>
      </c>
      <c r="H52" s="382">
        <f>SUM(H53:H57)</f>
        <v>217824</v>
      </c>
      <c r="I52" s="382">
        <f>SUM(I53:I57)</f>
        <v>14125</v>
      </c>
      <c r="J52" s="382">
        <f>SUM(J53:J57)</f>
        <v>212166</v>
      </c>
      <c r="K52" s="354">
        <f t="shared" si="1"/>
        <v>66.563135306076347</v>
      </c>
      <c r="L52" s="354">
        <f t="shared" si="1"/>
        <v>97.40249008373732</v>
      </c>
    </row>
    <row r="53" spans="1:12" ht="18.95" customHeight="1" x14ac:dyDescent="0.2">
      <c r="A53" s="355" t="s">
        <v>288</v>
      </c>
      <c r="B53" s="379"/>
      <c r="C53" s="380"/>
      <c r="D53" s="388"/>
      <c r="E53" s="389">
        <v>634001</v>
      </c>
      <c r="F53" s="396" t="s">
        <v>365</v>
      </c>
      <c r="G53" s="387">
        <v>221841</v>
      </c>
      <c r="H53" s="387">
        <v>144025</v>
      </c>
      <c r="I53" s="387">
        <v>11718</v>
      </c>
      <c r="J53" s="387">
        <v>139541</v>
      </c>
      <c r="K53" s="362">
        <f t="shared" si="1"/>
        <v>62.901357278411119</v>
      </c>
      <c r="L53" s="362">
        <f t="shared" si="1"/>
        <v>96.886651622982129</v>
      </c>
    </row>
    <row r="54" spans="1:12" ht="18.95" customHeight="1" x14ac:dyDescent="0.2">
      <c r="A54" s="355" t="s">
        <v>288</v>
      </c>
      <c r="B54" s="379"/>
      <c r="C54" s="380"/>
      <c r="D54" s="388"/>
      <c r="E54" s="389">
        <v>634002</v>
      </c>
      <c r="F54" s="396" t="s">
        <v>366</v>
      </c>
      <c r="G54" s="387">
        <v>52148</v>
      </c>
      <c r="H54" s="387">
        <v>38210</v>
      </c>
      <c r="I54" s="387">
        <v>2040</v>
      </c>
      <c r="J54" s="387">
        <v>40764</v>
      </c>
      <c r="K54" s="362">
        <f t="shared" si="1"/>
        <v>78.169824346091886</v>
      </c>
      <c r="L54" s="362">
        <f t="shared" si="1"/>
        <v>106.68411410625491</v>
      </c>
    </row>
    <row r="55" spans="1:12" ht="18.95" customHeight="1" x14ac:dyDescent="0.2">
      <c r="A55" s="355" t="s">
        <v>288</v>
      </c>
      <c r="B55" s="379"/>
      <c r="C55" s="380"/>
      <c r="D55" s="397"/>
      <c r="E55" s="398" t="s">
        <v>367</v>
      </c>
      <c r="F55" s="394" t="s">
        <v>368</v>
      </c>
      <c r="G55" s="387">
        <v>17213</v>
      </c>
      <c r="H55" s="387">
        <v>17213</v>
      </c>
      <c r="I55" s="387">
        <v>0</v>
      </c>
      <c r="J55" s="387">
        <v>18326</v>
      </c>
      <c r="K55" s="362">
        <f t="shared" si="1"/>
        <v>106.46604310695405</v>
      </c>
      <c r="L55" s="362">
        <f t="shared" si="1"/>
        <v>106.46604310695405</v>
      </c>
    </row>
    <row r="56" spans="1:12" ht="18.95" customHeight="1" x14ac:dyDescent="0.2">
      <c r="A56" s="355" t="s">
        <v>288</v>
      </c>
      <c r="B56" s="379"/>
      <c r="C56" s="380"/>
      <c r="D56" s="397"/>
      <c r="E56" s="389">
        <v>634004</v>
      </c>
      <c r="F56" s="399" t="s">
        <v>369</v>
      </c>
      <c r="G56" s="387">
        <v>20580</v>
      </c>
      <c r="H56" s="387">
        <v>12414</v>
      </c>
      <c r="I56" s="387">
        <v>367</v>
      </c>
      <c r="J56" s="387">
        <v>7892</v>
      </c>
      <c r="K56" s="362">
        <f t="shared" si="1"/>
        <v>38.347910592808553</v>
      </c>
      <c r="L56" s="362">
        <f t="shared" si="1"/>
        <v>63.573384888029651</v>
      </c>
    </row>
    <row r="57" spans="1:12" ht="18.95" customHeight="1" x14ac:dyDescent="0.2">
      <c r="A57" s="355" t="s">
        <v>288</v>
      </c>
      <c r="B57" s="379"/>
      <c r="C57" s="380"/>
      <c r="D57" s="397"/>
      <c r="E57" s="389">
        <v>634005</v>
      </c>
      <c r="F57" s="399" t="s">
        <v>370</v>
      </c>
      <c r="G57" s="387">
        <v>6962</v>
      </c>
      <c r="H57" s="387">
        <v>5962</v>
      </c>
      <c r="I57" s="387">
        <v>0</v>
      </c>
      <c r="J57" s="387">
        <v>5643</v>
      </c>
      <c r="K57" s="362">
        <f t="shared" si="1"/>
        <v>81.054294742889979</v>
      </c>
      <c r="L57" s="362">
        <f t="shared" si="1"/>
        <v>94.649446494464939</v>
      </c>
    </row>
    <row r="58" spans="1:12" ht="18.95" customHeight="1" x14ac:dyDescent="0.2">
      <c r="A58" s="349" t="s">
        <v>288</v>
      </c>
      <c r="B58" s="379"/>
      <c r="C58" s="380"/>
      <c r="D58" s="350" t="s">
        <v>371</v>
      </c>
      <c r="E58" s="400"/>
      <c r="F58" s="352" t="s">
        <v>372</v>
      </c>
      <c r="G58" s="382">
        <f>SUM(G59:G63)</f>
        <v>9866587</v>
      </c>
      <c r="H58" s="382">
        <f>SUM(H59:H63)</f>
        <v>7232636</v>
      </c>
      <c r="I58" s="382">
        <f>SUM(I59:I63)</f>
        <v>396665</v>
      </c>
      <c r="J58" s="382">
        <f>SUM(J59:J63)</f>
        <v>6450585</v>
      </c>
      <c r="K58" s="354">
        <f t="shared" si="1"/>
        <v>65.378078559485658</v>
      </c>
      <c r="L58" s="354">
        <f t="shared" si="1"/>
        <v>89.187192608614623</v>
      </c>
    </row>
    <row r="59" spans="1:12" ht="18.95" customHeight="1" x14ac:dyDescent="0.2">
      <c r="A59" s="355" t="s">
        <v>288</v>
      </c>
      <c r="B59" s="379"/>
      <c r="C59" s="380"/>
      <c r="D59" s="388"/>
      <c r="E59" s="389">
        <v>635001</v>
      </c>
      <c r="F59" s="399" t="s">
        <v>373</v>
      </c>
      <c r="G59" s="387">
        <v>17305</v>
      </c>
      <c r="H59" s="387">
        <v>11171</v>
      </c>
      <c r="I59" s="387">
        <v>982</v>
      </c>
      <c r="J59" s="387">
        <v>11213</v>
      </c>
      <c r="K59" s="401">
        <f t="shared" si="1"/>
        <v>64.796301646922842</v>
      </c>
      <c r="L59" s="401">
        <f t="shared" si="1"/>
        <v>100.37597350281979</v>
      </c>
    </row>
    <row r="60" spans="1:12" ht="18.95" customHeight="1" x14ac:dyDescent="0.2">
      <c r="A60" s="355" t="s">
        <v>288</v>
      </c>
      <c r="B60" s="379"/>
      <c r="C60" s="380"/>
      <c r="D60" s="388"/>
      <c r="E60" s="389">
        <v>635002</v>
      </c>
      <c r="F60" s="399" t="s">
        <v>374</v>
      </c>
      <c r="G60" s="387">
        <v>9534114</v>
      </c>
      <c r="H60" s="387">
        <v>7023469</v>
      </c>
      <c r="I60" s="387">
        <v>379875</v>
      </c>
      <c r="J60" s="387">
        <v>6336485</v>
      </c>
      <c r="K60" s="401">
        <f t="shared" si="1"/>
        <v>66.461183493295763</v>
      </c>
      <c r="L60" s="401">
        <f t="shared" si="1"/>
        <v>90.218736638547142</v>
      </c>
    </row>
    <row r="61" spans="1:12" ht="18.95" customHeight="1" x14ac:dyDescent="0.2">
      <c r="A61" s="355" t="s">
        <v>288</v>
      </c>
      <c r="B61" s="379"/>
      <c r="C61" s="380"/>
      <c r="D61" s="388"/>
      <c r="E61" s="389">
        <v>635003</v>
      </c>
      <c r="F61" s="399" t="s">
        <v>375</v>
      </c>
      <c r="G61" s="387">
        <v>6100</v>
      </c>
      <c r="H61" s="387">
        <v>4056</v>
      </c>
      <c r="I61" s="387">
        <v>325</v>
      </c>
      <c r="J61" s="387">
        <v>1088</v>
      </c>
      <c r="K61" s="401">
        <f t="shared" si="1"/>
        <v>17.836065573770494</v>
      </c>
      <c r="L61" s="401">
        <f t="shared" si="1"/>
        <v>26.824457593688361</v>
      </c>
    </row>
    <row r="62" spans="1:12" ht="18.95" customHeight="1" x14ac:dyDescent="0.2">
      <c r="A62" s="355" t="s">
        <v>288</v>
      </c>
      <c r="B62" s="379"/>
      <c r="C62" s="380"/>
      <c r="D62" s="388"/>
      <c r="E62" s="389">
        <v>635004</v>
      </c>
      <c r="F62" s="399" t="s">
        <v>376</v>
      </c>
      <c r="G62" s="387">
        <v>186412</v>
      </c>
      <c r="H62" s="387">
        <v>117829</v>
      </c>
      <c r="I62" s="387">
        <v>6594</v>
      </c>
      <c r="J62" s="387">
        <v>47408</v>
      </c>
      <c r="K62" s="401">
        <f t="shared" si="1"/>
        <v>25.431839151985926</v>
      </c>
      <c r="L62" s="401">
        <f t="shared" si="1"/>
        <v>40.234577226319495</v>
      </c>
    </row>
    <row r="63" spans="1:12" ht="18.95" customHeight="1" x14ac:dyDescent="0.2">
      <c r="A63" s="355" t="s">
        <v>288</v>
      </c>
      <c r="B63" s="379"/>
      <c r="C63" s="380"/>
      <c r="D63" s="388"/>
      <c r="E63" s="389">
        <v>635006</v>
      </c>
      <c r="F63" s="396" t="s">
        <v>377</v>
      </c>
      <c r="G63" s="387">
        <v>122656</v>
      </c>
      <c r="H63" s="387">
        <v>76111</v>
      </c>
      <c r="I63" s="387">
        <v>8889</v>
      </c>
      <c r="J63" s="387">
        <v>54391</v>
      </c>
      <c r="K63" s="401">
        <f t="shared" si="1"/>
        <v>44.344345160448732</v>
      </c>
      <c r="L63" s="401">
        <f t="shared" si="1"/>
        <v>71.462732062382571</v>
      </c>
    </row>
    <row r="64" spans="1:12" ht="18.95" customHeight="1" x14ac:dyDescent="0.2">
      <c r="A64" s="349" t="s">
        <v>288</v>
      </c>
      <c r="B64" s="379"/>
      <c r="C64" s="380"/>
      <c r="D64" s="350" t="s">
        <v>378</v>
      </c>
      <c r="E64" s="381"/>
      <c r="F64" s="352" t="s">
        <v>379</v>
      </c>
      <c r="G64" s="382">
        <f>SUM(G65:G67)</f>
        <v>2324582</v>
      </c>
      <c r="H64" s="382">
        <f>SUM(H65:H67)</f>
        <v>1634612</v>
      </c>
      <c r="I64" s="382">
        <f>SUM(I65:I67)</f>
        <v>97633</v>
      </c>
      <c r="J64" s="382">
        <f>SUM(J65:J67)</f>
        <v>1659954</v>
      </c>
      <c r="K64" s="354">
        <f t="shared" si="1"/>
        <v>71.408709178682443</v>
      </c>
      <c r="L64" s="354">
        <f t="shared" si="1"/>
        <v>101.55033732775729</v>
      </c>
    </row>
    <row r="65" spans="1:12" ht="18.95" customHeight="1" x14ac:dyDescent="0.2">
      <c r="A65" s="355" t="s">
        <v>288</v>
      </c>
      <c r="B65" s="379"/>
      <c r="C65" s="380"/>
      <c r="D65" s="402"/>
      <c r="E65" s="389">
        <v>636001</v>
      </c>
      <c r="F65" s="403" t="s">
        <v>380</v>
      </c>
      <c r="G65" s="387">
        <v>2313397</v>
      </c>
      <c r="H65" s="387">
        <v>1626994</v>
      </c>
      <c r="I65" s="387">
        <v>97104</v>
      </c>
      <c r="J65" s="387">
        <v>1654003</v>
      </c>
      <c r="K65" s="362">
        <f t="shared" si="1"/>
        <v>71.496721055659705</v>
      </c>
      <c r="L65" s="362">
        <f t="shared" si="1"/>
        <v>101.66005529215228</v>
      </c>
    </row>
    <row r="66" spans="1:12" ht="18" customHeight="1" x14ac:dyDescent="0.2">
      <c r="A66" s="355" t="s">
        <v>288</v>
      </c>
      <c r="B66" s="379"/>
      <c r="C66" s="380"/>
      <c r="D66" s="402"/>
      <c r="E66" s="389">
        <v>636002</v>
      </c>
      <c r="F66" s="403" t="s">
        <v>381</v>
      </c>
      <c r="G66" s="387">
        <v>11185</v>
      </c>
      <c r="H66" s="387">
        <v>7618</v>
      </c>
      <c r="I66" s="387">
        <v>529</v>
      </c>
      <c r="J66" s="387">
        <v>5951</v>
      </c>
      <c r="K66" s="362">
        <f t="shared" si="1"/>
        <v>53.205185516316497</v>
      </c>
      <c r="L66" s="362">
        <f t="shared" si="1"/>
        <v>78.117616172223677</v>
      </c>
    </row>
    <row r="67" spans="1:12" s="412" customFormat="1" ht="21" hidden="1" customHeight="1" x14ac:dyDescent="0.2">
      <c r="A67" s="404" t="s">
        <v>288</v>
      </c>
      <c r="B67" s="405"/>
      <c r="C67" s="406"/>
      <c r="D67" s="407"/>
      <c r="E67" s="408">
        <v>636005</v>
      </c>
      <c r="F67" s="409" t="s">
        <v>382</v>
      </c>
      <c r="G67" s="410">
        <v>0</v>
      </c>
      <c r="H67" s="387">
        <v>0</v>
      </c>
      <c r="I67" s="387">
        <v>0</v>
      </c>
      <c r="J67" s="387">
        <v>0</v>
      </c>
      <c r="K67" s="411">
        <v>0</v>
      </c>
      <c r="L67" s="411">
        <v>0</v>
      </c>
    </row>
    <row r="68" spans="1:12" ht="18.95" customHeight="1" x14ac:dyDescent="0.2">
      <c r="A68" s="349" t="s">
        <v>288</v>
      </c>
      <c r="B68" s="379"/>
      <c r="C68" s="380"/>
      <c r="D68" s="350" t="s">
        <v>383</v>
      </c>
      <c r="E68" s="381"/>
      <c r="F68" s="352" t="s">
        <v>384</v>
      </c>
      <c r="G68" s="382">
        <f>SUM(G69:G86)</f>
        <v>8537943</v>
      </c>
      <c r="H68" s="382">
        <f>SUM(H69:H86)</f>
        <v>5680614</v>
      </c>
      <c r="I68" s="382">
        <f>SUM(I69:I86)</f>
        <v>689652</v>
      </c>
      <c r="J68" s="382">
        <f>SUM(J69:J86)</f>
        <v>4930098</v>
      </c>
      <c r="K68" s="354">
        <f t="shared" ref="K68:L82" si="2">SUM($J68/G68)*100</f>
        <v>57.743393227150854</v>
      </c>
      <c r="L68" s="354">
        <f t="shared" si="2"/>
        <v>86.788118326645673</v>
      </c>
    </row>
    <row r="69" spans="1:12" ht="18.95" customHeight="1" x14ac:dyDescent="0.2">
      <c r="A69" s="355" t="s">
        <v>288</v>
      </c>
      <c r="B69" s="379"/>
      <c r="C69" s="380"/>
      <c r="D69" s="392"/>
      <c r="E69" s="393" t="s">
        <v>385</v>
      </c>
      <c r="F69" s="394" t="s">
        <v>386</v>
      </c>
      <c r="G69" s="387">
        <v>74307</v>
      </c>
      <c r="H69" s="387">
        <v>42634</v>
      </c>
      <c r="I69" s="387">
        <v>1546</v>
      </c>
      <c r="J69" s="387">
        <v>26351</v>
      </c>
      <c r="K69" s="401">
        <f t="shared" si="2"/>
        <v>35.462338676033212</v>
      </c>
      <c r="L69" s="401">
        <f t="shared" si="2"/>
        <v>61.807477600037529</v>
      </c>
    </row>
    <row r="70" spans="1:12" ht="18.95" customHeight="1" x14ac:dyDescent="0.2">
      <c r="A70" s="355" t="s">
        <v>288</v>
      </c>
      <c r="B70" s="379"/>
      <c r="C70" s="380"/>
      <c r="D70" s="392"/>
      <c r="E70" s="393" t="s">
        <v>387</v>
      </c>
      <c r="F70" s="394" t="s">
        <v>388</v>
      </c>
      <c r="G70" s="387">
        <v>5490</v>
      </c>
      <c r="H70" s="387">
        <v>4345</v>
      </c>
      <c r="I70" s="387">
        <v>70</v>
      </c>
      <c r="J70" s="387">
        <v>5340</v>
      </c>
      <c r="K70" s="401">
        <f t="shared" si="2"/>
        <v>97.267759562841533</v>
      </c>
      <c r="L70" s="401">
        <f t="shared" si="2"/>
        <v>122.89988492520139</v>
      </c>
    </row>
    <row r="71" spans="1:12" ht="18.95" customHeight="1" x14ac:dyDescent="0.2">
      <c r="A71" s="355" t="s">
        <v>288</v>
      </c>
      <c r="B71" s="379"/>
      <c r="C71" s="380"/>
      <c r="D71" s="392"/>
      <c r="E71" s="393" t="s">
        <v>389</v>
      </c>
      <c r="F71" s="394" t="s">
        <v>390</v>
      </c>
      <c r="G71" s="387">
        <v>1189394</v>
      </c>
      <c r="H71" s="387">
        <v>754727</v>
      </c>
      <c r="I71" s="387">
        <v>15858</v>
      </c>
      <c r="J71" s="387">
        <v>521837</v>
      </c>
      <c r="K71" s="401">
        <f t="shared" si="2"/>
        <v>43.874191394945662</v>
      </c>
      <c r="L71" s="401">
        <f t="shared" si="2"/>
        <v>69.142484633516489</v>
      </c>
    </row>
    <row r="72" spans="1:12" ht="18.95" customHeight="1" x14ac:dyDescent="0.2">
      <c r="A72" s="355" t="s">
        <v>288</v>
      </c>
      <c r="B72" s="379"/>
      <c r="C72" s="380"/>
      <c r="D72" s="392"/>
      <c r="E72" s="393" t="s">
        <v>391</v>
      </c>
      <c r="F72" s="394" t="s">
        <v>392</v>
      </c>
      <c r="G72" s="387">
        <v>1370192</v>
      </c>
      <c r="H72" s="387">
        <v>889067</v>
      </c>
      <c r="I72" s="387">
        <v>105492</v>
      </c>
      <c r="J72" s="387">
        <v>795911</v>
      </c>
      <c r="K72" s="401">
        <f t="shared" si="2"/>
        <v>58.087552693345167</v>
      </c>
      <c r="L72" s="401">
        <f t="shared" si="2"/>
        <v>89.522049519327567</v>
      </c>
    </row>
    <row r="73" spans="1:12" ht="18.95" customHeight="1" x14ac:dyDescent="0.2">
      <c r="A73" s="355" t="s">
        <v>288</v>
      </c>
      <c r="B73" s="379"/>
      <c r="C73" s="380"/>
      <c r="D73" s="392"/>
      <c r="E73" s="393" t="s">
        <v>393</v>
      </c>
      <c r="F73" s="394" t="s">
        <v>333</v>
      </c>
      <c r="G73" s="387">
        <v>674</v>
      </c>
      <c r="H73" s="387">
        <v>453</v>
      </c>
      <c r="I73" s="387">
        <v>0</v>
      </c>
      <c r="J73" s="387">
        <v>192</v>
      </c>
      <c r="K73" s="401">
        <f t="shared" si="2"/>
        <v>28.486646884272997</v>
      </c>
      <c r="L73" s="401">
        <f t="shared" si="2"/>
        <v>42.384105960264904</v>
      </c>
    </row>
    <row r="74" spans="1:12" s="418" customFormat="1" ht="18" customHeight="1" x14ac:dyDescent="0.2">
      <c r="A74" s="413" t="s">
        <v>288</v>
      </c>
      <c r="B74" s="414"/>
      <c r="C74" s="380"/>
      <c r="D74" s="415"/>
      <c r="E74" s="416" t="s">
        <v>394</v>
      </c>
      <c r="F74" s="417" t="s">
        <v>395</v>
      </c>
      <c r="G74" s="387">
        <v>81882</v>
      </c>
      <c r="H74" s="387">
        <v>81882</v>
      </c>
      <c r="I74" s="387">
        <v>0</v>
      </c>
      <c r="J74" s="387">
        <v>11147</v>
      </c>
      <c r="K74" s="401">
        <f t="shared" si="2"/>
        <v>13.613492586893333</v>
      </c>
      <c r="L74" s="401">
        <f t="shared" si="2"/>
        <v>13.613492586893333</v>
      </c>
    </row>
    <row r="75" spans="1:12" ht="18.95" customHeight="1" x14ac:dyDescent="0.2">
      <c r="A75" s="355" t="s">
        <v>288</v>
      </c>
      <c r="B75" s="379"/>
      <c r="C75" s="380"/>
      <c r="D75" s="392"/>
      <c r="E75" s="393" t="s">
        <v>396</v>
      </c>
      <c r="F75" s="394" t="s">
        <v>397</v>
      </c>
      <c r="G75" s="387">
        <v>10947</v>
      </c>
      <c r="H75" s="387">
        <v>9541</v>
      </c>
      <c r="I75" s="387">
        <v>1472</v>
      </c>
      <c r="J75" s="387">
        <v>25981</v>
      </c>
      <c r="K75" s="401">
        <f t="shared" si="2"/>
        <v>237.33442952407052</v>
      </c>
      <c r="L75" s="401">
        <f t="shared" si="2"/>
        <v>272.30898228697203</v>
      </c>
    </row>
    <row r="76" spans="1:12" ht="18.95" customHeight="1" x14ac:dyDescent="0.2">
      <c r="A76" s="355" t="s">
        <v>288</v>
      </c>
      <c r="B76" s="379"/>
      <c r="C76" s="380"/>
      <c r="D76" s="392"/>
      <c r="E76" s="393" t="s">
        <v>398</v>
      </c>
      <c r="F76" s="394" t="s">
        <v>399</v>
      </c>
      <c r="G76" s="387">
        <v>1261919</v>
      </c>
      <c r="H76" s="387">
        <v>852267</v>
      </c>
      <c r="I76" s="387">
        <v>101437</v>
      </c>
      <c r="J76" s="387">
        <v>840554</v>
      </c>
      <c r="K76" s="401">
        <f t="shared" si="2"/>
        <v>66.609188069915731</v>
      </c>
      <c r="L76" s="401">
        <f t="shared" si="2"/>
        <v>98.625665431138358</v>
      </c>
    </row>
    <row r="77" spans="1:12" ht="18.95" customHeight="1" x14ac:dyDescent="0.2">
      <c r="A77" s="355" t="s">
        <v>288</v>
      </c>
      <c r="B77" s="379"/>
      <c r="C77" s="380"/>
      <c r="D77" s="392"/>
      <c r="E77" s="393" t="s">
        <v>400</v>
      </c>
      <c r="F77" s="394" t="s">
        <v>401</v>
      </c>
      <c r="G77" s="387">
        <v>1801553</v>
      </c>
      <c r="H77" s="387">
        <v>1210658</v>
      </c>
      <c r="I77" s="387">
        <v>132140</v>
      </c>
      <c r="J77" s="387">
        <v>1155299</v>
      </c>
      <c r="K77" s="401">
        <f t="shared" si="2"/>
        <v>64.127949607921607</v>
      </c>
      <c r="L77" s="401">
        <f t="shared" si="2"/>
        <v>95.42736264081185</v>
      </c>
    </row>
    <row r="78" spans="1:12" ht="18.95" customHeight="1" x14ac:dyDescent="0.2">
      <c r="A78" s="355" t="s">
        <v>288</v>
      </c>
      <c r="B78" s="379"/>
      <c r="C78" s="380"/>
      <c r="D78" s="392"/>
      <c r="E78" s="393" t="s">
        <v>402</v>
      </c>
      <c r="F78" s="394" t="s">
        <v>403</v>
      </c>
      <c r="G78" s="387">
        <v>147046</v>
      </c>
      <c r="H78" s="387">
        <v>143525</v>
      </c>
      <c r="I78" s="387">
        <v>26194</v>
      </c>
      <c r="J78" s="387">
        <v>61302</v>
      </c>
      <c r="K78" s="401">
        <f t="shared" si="2"/>
        <v>41.688995280388454</v>
      </c>
      <c r="L78" s="401">
        <f t="shared" si="2"/>
        <v>42.711722696394354</v>
      </c>
    </row>
    <row r="79" spans="1:12" ht="18.95" customHeight="1" x14ac:dyDescent="0.2">
      <c r="A79" s="355" t="s">
        <v>288</v>
      </c>
      <c r="B79" s="379"/>
      <c r="C79" s="380"/>
      <c r="D79" s="392"/>
      <c r="E79" s="393" t="s">
        <v>404</v>
      </c>
      <c r="F79" s="394" t="s">
        <v>405</v>
      </c>
      <c r="G79" s="387">
        <v>626698</v>
      </c>
      <c r="H79" s="419">
        <v>407919</v>
      </c>
      <c r="I79" s="419">
        <v>45954</v>
      </c>
      <c r="J79" s="419">
        <v>395251</v>
      </c>
      <c r="K79" s="401">
        <f t="shared" si="2"/>
        <v>63.068814644374157</v>
      </c>
      <c r="L79" s="401">
        <f t="shared" si="2"/>
        <v>96.894481502455136</v>
      </c>
    </row>
    <row r="80" spans="1:12" ht="18.95" customHeight="1" x14ac:dyDescent="0.2">
      <c r="A80" s="355" t="s">
        <v>288</v>
      </c>
      <c r="B80" s="379"/>
      <c r="C80" s="380"/>
      <c r="D80" s="392"/>
      <c r="E80" s="393" t="s">
        <v>406</v>
      </c>
      <c r="F80" s="394" t="s">
        <v>407</v>
      </c>
      <c r="G80" s="387">
        <v>2700</v>
      </c>
      <c r="H80" s="387">
        <v>1800</v>
      </c>
      <c r="I80" s="387">
        <v>306</v>
      </c>
      <c r="J80" s="387">
        <v>2502</v>
      </c>
      <c r="K80" s="401">
        <f t="shared" si="2"/>
        <v>92.666666666666657</v>
      </c>
      <c r="L80" s="401">
        <f t="shared" si="2"/>
        <v>139</v>
      </c>
    </row>
    <row r="81" spans="1:12" ht="18.95" customHeight="1" x14ac:dyDescent="0.2">
      <c r="A81" s="355" t="s">
        <v>288</v>
      </c>
      <c r="B81" s="379"/>
      <c r="C81" s="380"/>
      <c r="D81" s="392"/>
      <c r="E81" s="393" t="s">
        <v>408</v>
      </c>
      <c r="F81" s="394" t="s">
        <v>409</v>
      </c>
      <c r="G81" s="387">
        <v>82800</v>
      </c>
      <c r="H81" s="387">
        <v>42900</v>
      </c>
      <c r="I81" s="387">
        <v>526</v>
      </c>
      <c r="J81" s="387">
        <v>39577</v>
      </c>
      <c r="K81" s="401">
        <f t="shared" si="2"/>
        <v>47.798309178743963</v>
      </c>
      <c r="L81" s="401">
        <f t="shared" si="2"/>
        <v>92.254079254079258</v>
      </c>
    </row>
    <row r="82" spans="1:12" ht="18.95" customHeight="1" x14ac:dyDescent="0.2">
      <c r="A82" s="355" t="s">
        <v>288</v>
      </c>
      <c r="B82" s="379"/>
      <c r="C82" s="380"/>
      <c r="D82" s="392"/>
      <c r="E82" s="393" t="s">
        <v>410</v>
      </c>
      <c r="F82" s="394" t="s">
        <v>411</v>
      </c>
      <c r="G82" s="387">
        <v>185000</v>
      </c>
      <c r="H82" s="387">
        <v>123680</v>
      </c>
      <c r="I82" s="387">
        <v>8556</v>
      </c>
      <c r="J82" s="387">
        <v>78236</v>
      </c>
      <c r="K82" s="401">
        <f t="shared" si="2"/>
        <v>42.289729729729729</v>
      </c>
      <c r="L82" s="401">
        <f t="shared" si="2"/>
        <v>63.256791720569204</v>
      </c>
    </row>
    <row r="83" spans="1:12" ht="18.95" customHeight="1" x14ac:dyDescent="0.2">
      <c r="A83" s="355" t="s">
        <v>412</v>
      </c>
      <c r="B83" s="379"/>
      <c r="C83" s="380"/>
      <c r="D83" s="392"/>
      <c r="E83" s="393" t="s">
        <v>413</v>
      </c>
      <c r="F83" s="394" t="s">
        <v>414</v>
      </c>
      <c r="G83" s="387">
        <v>0</v>
      </c>
      <c r="H83" s="387">
        <v>0</v>
      </c>
      <c r="I83" s="387">
        <v>0</v>
      </c>
      <c r="J83" s="387">
        <v>35</v>
      </c>
      <c r="K83" s="401">
        <v>0</v>
      </c>
      <c r="L83" s="401">
        <v>0</v>
      </c>
    </row>
    <row r="84" spans="1:12" ht="18.95" customHeight="1" x14ac:dyDescent="0.2">
      <c r="A84" s="355" t="s">
        <v>288</v>
      </c>
      <c r="B84" s="379"/>
      <c r="C84" s="380"/>
      <c r="D84" s="392"/>
      <c r="E84" s="393" t="s">
        <v>415</v>
      </c>
      <c r="F84" s="394" t="s">
        <v>416</v>
      </c>
      <c r="G84" s="387">
        <v>50000</v>
      </c>
      <c r="H84" s="387">
        <v>50000</v>
      </c>
      <c r="I84" s="387">
        <v>28177</v>
      </c>
      <c r="J84" s="387">
        <v>65301</v>
      </c>
      <c r="K84" s="401">
        <f t="shared" ref="K84:L95" si="3">SUM($J84/G84)*100</f>
        <v>130.602</v>
      </c>
      <c r="L84" s="401">
        <f t="shared" si="3"/>
        <v>130.602</v>
      </c>
    </row>
    <row r="85" spans="1:12" ht="18.95" customHeight="1" x14ac:dyDescent="0.2">
      <c r="A85" s="355" t="s">
        <v>288</v>
      </c>
      <c r="B85" s="379"/>
      <c r="C85" s="380"/>
      <c r="D85" s="392"/>
      <c r="E85" s="393" t="s">
        <v>417</v>
      </c>
      <c r="F85" s="394" t="s">
        <v>418</v>
      </c>
      <c r="G85" s="387">
        <v>1560513</v>
      </c>
      <c r="H85" s="387">
        <v>1007729</v>
      </c>
      <c r="I85" s="387">
        <v>212683</v>
      </c>
      <c r="J85" s="387">
        <v>815551</v>
      </c>
      <c r="K85" s="401">
        <f t="shared" si="3"/>
        <v>52.261724189417201</v>
      </c>
      <c r="L85" s="401">
        <f t="shared" si="3"/>
        <v>80.92959515901596</v>
      </c>
    </row>
    <row r="86" spans="1:12" ht="18.95" customHeight="1" x14ac:dyDescent="0.2">
      <c r="A86" s="355" t="s">
        <v>288</v>
      </c>
      <c r="B86" s="379"/>
      <c r="C86" s="380"/>
      <c r="D86" s="392"/>
      <c r="E86" s="393" t="s">
        <v>419</v>
      </c>
      <c r="F86" s="394" t="s">
        <v>420</v>
      </c>
      <c r="G86" s="387">
        <v>86828</v>
      </c>
      <c r="H86" s="387">
        <v>57487</v>
      </c>
      <c r="I86" s="387">
        <v>9241</v>
      </c>
      <c r="J86" s="387">
        <v>89731</v>
      </c>
      <c r="K86" s="401">
        <f t="shared" si="3"/>
        <v>103.3433915326853</v>
      </c>
      <c r="L86" s="401">
        <f t="shared" si="3"/>
        <v>156.08920277627985</v>
      </c>
    </row>
    <row r="87" spans="1:12" ht="18.95" customHeight="1" x14ac:dyDescent="0.25">
      <c r="A87" s="342" t="s">
        <v>288</v>
      </c>
      <c r="B87" s="363"/>
      <c r="C87" s="376" t="s">
        <v>421</v>
      </c>
      <c r="D87" s="364"/>
      <c r="E87" s="377"/>
      <c r="F87" s="366" t="s">
        <v>422</v>
      </c>
      <c r="G87" s="420">
        <f>SUM(G88+G94)</f>
        <v>1513000</v>
      </c>
      <c r="H87" s="420">
        <f>SUM(H88+H94)</f>
        <v>1193641</v>
      </c>
      <c r="I87" s="420">
        <f>SUM(I88+I94)</f>
        <v>140157</v>
      </c>
      <c r="J87" s="420">
        <f>SUM(J88+J94)</f>
        <v>937499</v>
      </c>
      <c r="K87" s="348">
        <f t="shared" si="3"/>
        <v>61.962921348314602</v>
      </c>
      <c r="L87" s="348">
        <f t="shared" si="3"/>
        <v>78.541119147214275</v>
      </c>
    </row>
    <row r="88" spans="1:12" ht="18.95" customHeight="1" x14ac:dyDescent="0.2">
      <c r="A88" s="349" t="s">
        <v>288</v>
      </c>
      <c r="B88" s="379"/>
      <c r="C88" s="380"/>
      <c r="D88" s="350" t="s">
        <v>423</v>
      </c>
      <c r="E88" s="381"/>
      <c r="F88" s="352" t="s">
        <v>424</v>
      </c>
      <c r="G88" s="382">
        <f>SUM(G89:G93)</f>
        <v>1472680</v>
      </c>
      <c r="H88" s="382">
        <f>SUM(H89:H93)</f>
        <v>1153321</v>
      </c>
      <c r="I88" s="382">
        <f>SUM(I89:I93)</f>
        <v>139857</v>
      </c>
      <c r="J88" s="382">
        <f>SUM(J89:J93)</f>
        <v>902842</v>
      </c>
      <c r="K88" s="354">
        <f t="shared" si="3"/>
        <v>61.306054268408616</v>
      </c>
      <c r="L88" s="354">
        <f t="shared" si="3"/>
        <v>78.281935384858158</v>
      </c>
    </row>
    <row r="89" spans="1:12" ht="18.95" customHeight="1" x14ac:dyDescent="0.2">
      <c r="A89" s="355" t="s">
        <v>288</v>
      </c>
      <c r="B89" s="379"/>
      <c r="C89" s="380"/>
      <c r="D89" s="392"/>
      <c r="E89" s="393" t="s">
        <v>425</v>
      </c>
      <c r="F89" s="394" t="s">
        <v>426</v>
      </c>
      <c r="G89" s="387">
        <v>938775</v>
      </c>
      <c r="H89" s="419">
        <v>760424</v>
      </c>
      <c r="I89" s="419">
        <v>90455</v>
      </c>
      <c r="J89" s="419">
        <v>563580</v>
      </c>
      <c r="K89" s="362">
        <f t="shared" si="3"/>
        <v>60.033554366062155</v>
      </c>
      <c r="L89" s="362">
        <f t="shared" si="3"/>
        <v>74.113915394569347</v>
      </c>
    </row>
    <row r="90" spans="1:12" ht="18.95" customHeight="1" x14ac:dyDescent="0.2">
      <c r="A90" s="355" t="s">
        <v>288</v>
      </c>
      <c r="B90" s="379"/>
      <c r="C90" s="380"/>
      <c r="D90" s="392"/>
      <c r="E90" s="393" t="s">
        <v>427</v>
      </c>
      <c r="F90" s="394" t="s">
        <v>428</v>
      </c>
      <c r="G90" s="387">
        <v>194290</v>
      </c>
      <c r="H90" s="419">
        <v>164531</v>
      </c>
      <c r="I90" s="419">
        <v>28161</v>
      </c>
      <c r="J90" s="419">
        <v>135067</v>
      </c>
      <c r="K90" s="362">
        <f t="shared" si="3"/>
        <v>69.51824592104586</v>
      </c>
      <c r="L90" s="362">
        <f t="shared" si="3"/>
        <v>82.092128535048104</v>
      </c>
    </row>
    <row r="91" spans="1:12" ht="18.95" customHeight="1" x14ac:dyDescent="0.2">
      <c r="A91" s="355" t="s">
        <v>288</v>
      </c>
      <c r="B91" s="379"/>
      <c r="C91" s="380"/>
      <c r="D91" s="392"/>
      <c r="E91" s="393" t="s">
        <v>429</v>
      </c>
      <c r="F91" s="394" t="s">
        <v>430</v>
      </c>
      <c r="G91" s="387">
        <v>22000</v>
      </c>
      <c r="H91" s="419">
        <v>14232</v>
      </c>
      <c r="I91" s="419">
        <v>1330</v>
      </c>
      <c r="J91" s="419">
        <v>11153</v>
      </c>
      <c r="K91" s="362">
        <f t="shared" si="3"/>
        <v>50.695454545454545</v>
      </c>
      <c r="L91" s="362">
        <f t="shared" si="3"/>
        <v>78.365654862282184</v>
      </c>
    </row>
    <row r="92" spans="1:12" ht="18.75" customHeight="1" x14ac:dyDescent="0.2">
      <c r="A92" s="355" t="s">
        <v>288</v>
      </c>
      <c r="B92" s="379"/>
      <c r="C92" s="380"/>
      <c r="D92" s="392"/>
      <c r="E92" s="393" t="s">
        <v>431</v>
      </c>
      <c r="F92" s="394" t="s">
        <v>432</v>
      </c>
      <c r="G92" s="387">
        <v>317615</v>
      </c>
      <c r="H92" s="419">
        <v>214134</v>
      </c>
      <c r="I92" s="419">
        <v>19911</v>
      </c>
      <c r="J92" s="419">
        <v>193042</v>
      </c>
      <c r="K92" s="362">
        <f t="shared" si="3"/>
        <v>60.77861561953938</v>
      </c>
      <c r="L92" s="362">
        <f t="shared" si="3"/>
        <v>90.150092932462854</v>
      </c>
    </row>
    <row r="93" spans="1:12" ht="18.95" hidden="1" customHeight="1" x14ac:dyDescent="0.2">
      <c r="A93" s="355" t="s">
        <v>288</v>
      </c>
      <c r="B93" s="379"/>
      <c r="C93" s="380"/>
      <c r="D93" s="392"/>
      <c r="E93" s="393" t="s">
        <v>433</v>
      </c>
      <c r="F93" s="394" t="s">
        <v>434</v>
      </c>
      <c r="G93" s="387">
        <v>0</v>
      </c>
      <c r="H93" s="387"/>
      <c r="I93" s="387">
        <v>0</v>
      </c>
      <c r="J93" s="387">
        <v>0</v>
      </c>
      <c r="K93" s="362" t="e">
        <f t="shared" si="3"/>
        <v>#DIV/0!</v>
      </c>
      <c r="L93" s="362" t="e">
        <f t="shared" si="3"/>
        <v>#DIV/0!</v>
      </c>
    </row>
    <row r="94" spans="1:12" ht="18.95" customHeight="1" x14ac:dyDescent="0.2">
      <c r="A94" s="349" t="s">
        <v>288</v>
      </c>
      <c r="B94" s="379"/>
      <c r="C94" s="380"/>
      <c r="D94" s="350" t="s">
        <v>435</v>
      </c>
      <c r="E94" s="393"/>
      <c r="F94" s="352" t="s">
        <v>436</v>
      </c>
      <c r="G94" s="382">
        <f>SUM(G95)</f>
        <v>40320</v>
      </c>
      <c r="H94" s="382">
        <f>SUM(H95)</f>
        <v>40320</v>
      </c>
      <c r="I94" s="382">
        <f>SUM(I95)</f>
        <v>300</v>
      </c>
      <c r="J94" s="382">
        <f>SUM(J95)</f>
        <v>34657</v>
      </c>
      <c r="K94" s="354">
        <f t="shared" si="3"/>
        <v>85.954861111111114</v>
      </c>
      <c r="L94" s="354">
        <f t="shared" si="3"/>
        <v>85.954861111111114</v>
      </c>
    </row>
    <row r="95" spans="1:12" ht="18.95" customHeight="1" x14ac:dyDescent="0.2">
      <c r="A95" s="355" t="s">
        <v>288</v>
      </c>
      <c r="B95" s="379"/>
      <c r="C95" s="380"/>
      <c r="D95" s="392"/>
      <c r="E95" s="393" t="s">
        <v>437</v>
      </c>
      <c r="F95" s="394" t="s">
        <v>438</v>
      </c>
      <c r="G95" s="387">
        <v>40320</v>
      </c>
      <c r="H95" s="387">
        <v>40320</v>
      </c>
      <c r="I95" s="387">
        <v>300</v>
      </c>
      <c r="J95" s="387">
        <v>34657</v>
      </c>
      <c r="K95" s="362">
        <f t="shared" si="3"/>
        <v>85.954861111111114</v>
      </c>
      <c r="L95" s="362">
        <f t="shared" si="3"/>
        <v>85.954861111111114</v>
      </c>
    </row>
    <row r="96" spans="1:12" ht="15" thickBot="1" x14ac:dyDescent="0.25">
      <c r="A96" s="421"/>
      <c r="B96" s="422"/>
      <c r="C96" s="423"/>
      <c r="D96" s="423"/>
      <c r="E96" s="424"/>
      <c r="F96" s="425"/>
      <c r="G96" s="426"/>
      <c r="H96" s="426"/>
      <c r="I96" s="426"/>
      <c r="J96" s="426"/>
      <c r="K96" s="427"/>
      <c r="L96" s="427"/>
    </row>
    <row r="97" spans="2:6" x14ac:dyDescent="0.2">
      <c r="B97" s="428"/>
      <c r="C97" s="428"/>
      <c r="D97" s="428"/>
      <c r="E97" s="428"/>
      <c r="F97" s="428"/>
    </row>
    <row r="98" spans="2:6" x14ac:dyDescent="0.2">
      <c r="B98" s="428"/>
      <c r="C98" s="428"/>
      <c r="D98" s="428"/>
      <c r="E98" s="428"/>
      <c r="F98" s="428"/>
    </row>
    <row r="99" spans="2:6" x14ac:dyDescent="0.2">
      <c r="B99" s="428"/>
      <c r="C99" s="428"/>
      <c r="D99" s="428"/>
      <c r="E99" s="428"/>
      <c r="F99" s="428"/>
    </row>
    <row r="100" spans="2:6" x14ac:dyDescent="0.2">
      <c r="B100" s="428"/>
      <c r="C100" s="428"/>
      <c r="D100" s="428"/>
      <c r="E100" s="428"/>
      <c r="F100" s="428"/>
    </row>
    <row r="101" spans="2:6" x14ac:dyDescent="0.2">
      <c r="B101" s="428"/>
      <c r="C101" s="428"/>
      <c r="D101" s="428"/>
      <c r="E101" s="428"/>
      <c r="F101" s="428"/>
    </row>
    <row r="102" spans="2:6" x14ac:dyDescent="0.2">
      <c r="B102" s="428"/>
      <c r="C102" s="428"/>
      <c r="D102" s="428"/>
      <c r="E102" s="428"/>
      <c r="F102" s="428"/>
    </row>
    <row r="103" spans="2:6" x14ac:dyDescent="0.2">
      <c r="B103" s="428"/>
      <c r="C103" s="428"/>
      <c r="D103" s="428"/>
      <c r="E103" s="428"/>
      <c r="F103" s="428"/>
    </row>
    <row r="104" spans="2:6" x14ac:dyDescent="0.2">
      <c r="B104" s="428"/>
      <c r="C104" s="428"/>
      <c r="D104" s="428"/>
      <c r="E104" s="428"/>
      <c r="F104" s="428"/>
    </row>
    <row r="105" spans="2:6" x14ac:dyDescent="0.2">
      <c r="B105" s="428"/>
      <c r="C105" s="428"/>
      <c r="D105" s="428"/>
      <c r="E105" s="428"/>
      <c r="F105" s="428"/>
    </row>
    <row r="106" spans="2:6" x14ac:dyDescent="0.2">
      <c r="B106" s="428"/>
      <c r="C106" s="428"/>
      <c r="D106" s="428"/>
      <c r="E106" s="428"/>
      <c r="F106" s="428"/>
    </row>
    <row r="107" spans="2:6" x14ac:dyDescent="0.2">
      <c r="B107" s="428"/>
      <c r="C107" s="428"/>
      <c r="D107" s="428"/>
      <c r="E107" s="428"/>
      <c r="F107" s="428"/>
    </row>
    <row r="108" spans="2:6" x14ac:dyDescent="0.2">
      <c r="B108" s="428"/>
      <c r="C108" s="428"/>
      <c r="D108" s="428"/>
      <c r="E108" s="428"/>
      <c r="F108" s="428"/>
    </row>
    <row r="109" spans="2:6" x14ac:dyDescent="0.2">
      <c r="B109" s="428"/>
      <c r="C109" s="428"/>
      <c r="D109" s="428"/>
      <c r="E109" s="428"/>
      <c r="F109" s="428"/>
    </row>
    <row r="110" spans="2:6" x14ac:dyDescent="0.2">
      <c r="B110" s="428"/>
      <c r="C110" s="428"/>
      <c r="D110" s="428"/>
      <c r="E110" s="428"/>
      <c r="F110" s="428"/>
    </row>
    <row r="111" spans="2:6" x14ac:dyDescent="0.2">
      <c r="B111" s="428"/>
      <c r="C111" s="428"/>
      <c r="D111" s="428"/>
      <c r="E111" s="428"/>
      <c r="F111" s="428"/>
    </row>
    <row r="112" spans="2:6" x14ac:dyDescent="0.2">
      <c r="B112" s="428"/>
      <c r="C112" s="428"/>
      <c r="D112" s="428"/>
      <c r="E112" s="428"/>
      <c r="F112" s="428"/>
    </row>
    <row r="113" spans="2:6" x14ac:dyDescent="0.2">
      <c r="B113" s="428"/>
      <c r="C113" s="428"/>
      <c r="D113" s="428"/>
      <c r="E113" s="428"/>
      <c r="F113" s="428"/>
    </row>
    <row r="114" spans="2:6" x14ac:dyDescent="0.2">
      <c r="B114" s="428"/>
      <c r="C114" s="428"/>
      <c r="D114" s="428"/>
      <c r="E114" s="428"/>
      <c r="F114" s="428"/>
    </row>
    <row r="115" spans="2:6" x14ac:dyDescent="0.2">
      <c r="B115" s="428"/>
      <c r="C115" s="428"/>
      <c r="D115" s="428"/>
      <c r="E115" s="428"/>
      <c r="F115" s="428"/>
    </row>
    <row r="116" spans="2:6" x14ac:dyDescent="0.2">
      <c r="B116" s="428"/>
      <c r="C116" s="428"/>
      <c r="D116" s="428"/>
      <c r="E116" s="428"/>
      <c r="F116" s="428"/>
    </row>
    <row r="117" spans="2:6" x14ac:dyDescent="0.2">
      <c r="B117" s="428"/>
      <c r="C117" s="428"/>
      <c r="D117" s="428"/>
      <c r="E117" s="428"/>
      <c r="F117" s="428"/>
    </row>
    <row r="118" spans="2:6" x14ac:dyDescent="0.2">
      <c r="B118" s="428"/>
      <c r="C118" s="428"/>
      <c r="D118" s="428"/>
      <c r="E118" s="428"/>
      <c r="F118" s="428"/>
    </row>
    <row r="119" spans="2:6" x14ac:dyDescent="0.2">
      <c r="B119" s="428"/>
      <c r="C119" s="428"/>
      <c r="D119" s="428"/>
      <c r="E119" s="428"/>
      <c r="F119" s="428"/>
    </row>
    <row r="120" spans="2:6" x14ac:dyDescent="0.2">
      <c r="B120" s="428"/>
      <c r="C120" s="428"/>
      <c r="D120" s="428"/>
      <c r="E120" s="428"/>
      <c r="F120" s="428"/>
    </row>
    <row r="121" spans="2:6" x14ac:dyDescent="0.2">
      <c r="B121" s="428"/>
      <c r="C121" s="428"/>
      <c r="D121" s="428"/>
      <c r="E121" s="428"/>
      <c r="F121" s="428"/>
    </row>
    <row r="122" spans="2:6" x14ac:dyDescent="0.2">
      <c r="B122" s="428"/>
      <c r="C122" s="428"/>
      <c r="D122" s="428"/>
      <c r="E122" s="428"/>
      <c r="F122" s="428"/>
    </row>
    <row r="123" spans="2:6" x14ac:dyDescent="0.2">
      <c r="B123" s="428"/>
      <c r="C123" s="428"/>
      <c r="D123" s="428"/>
      <c r="E123" s="428"/>
      <c r="F123" s="428"/>
    </row>
    <row r="124" spans="2:6" x14ac:dyDescent="0.2">
      <c r="B124" s="428"/>
      <c r="C124" s="428"/>
      <c r="D124" s="428"/>
      <c r="E124" s="428"/>
      <c r="F124" s="428"/>
    </row>
    <row r="125" spans="2:6" x14ac:dyDescent="0.2">
      <c r="B125" s="428"/>
      <c r="C125" s="428"/>
      <c r="D125" s="428"/>
      <c r="E125" s="428"/>
      <c r="F125" s="428"/>
    </row>
    <row r="126" spans="2:6" x14ac:dyDescent="0.2">
      <c r="B126" s="428"/>
      <c r="C126" s="428"/>
      <c r="D126" s="428"/>
      <c r="E126" s="428"/>
      <c r="F126" s="428"/>
    </row>
    <row r="127" spans="2:6" x14ac:dyDescent="0.2">
      <c r="B127" s="428"/>
      <c r="C127" s="428"/>
      <c r="D127" s="428"/>
      <c r="E127" s="428"/>
      <c r="F127" s="428"/>
    </row>
    <row r="128" spans="2:6" x14ac:dyDescent="0.2">
      <c r="B128" s="428"/>
      <c r="C128" s="428"/>
      <c r="D128" s="428"/>
      <c r="E128" s="428"/>
      <c r="F128" s="428"/>
    </row>
    <row r="129" spans="2:6" x14ac:dyDescent="0.2">
      <c r="B129" s="428"/>
      <c r="C129" s="428"/>
      <c r="D129" s="428"/>
      <c r="E129" s="428"/>
      <c r="F129" s="428"/>
    </row>
    <row r="130" spans="2:6" x14ac:dyDescent="0.2">
      <c r="B130" s="428"/>
      <c r="C130" s="428"/>
      <c r="D130" s="428"/>
      <c r="E130" s="428"/>
      <c r="F130" s="428"/>
    </row>
    <row r="131" spans="2:6" x14ac:dyDescent="0.2">
      <c r="B131" s="428"/>
      <c r="C131" s="428"/>
      <c r="D131" s="428"/>
      <c r="E131" s="428"/>
      <c r="F131" s="428"/>
    </row>
    <row r="132" spans="2:6" x14ac:dyDescent="0.2">
      <c r="B132" s="428"/>
      <c r="C132" s="428"/>
      <c r="D132" s="428"/>
      <c r="E132" s="428"/>
      <c r="F132" s="428"/>
    </row>
    <row r="133" spans="2:6" x14ac:dyDescent="0.2">
      <c r="B133" s="428"/>
      <c r="C133" s="428"/>
      <c r="D133" s="428"/>
      <c r="E133" s="428"/>
      <c r="F133" s="428"/>
    </row>
    <row r="134" spans="2:6" x14ac:dyDescent="0.2">
      <c r="B134" s="428"/>
      <c r="C134" s="428"/>
      <c r="D134" s="428"/>
      <c r="E134" s="428"/>
      <c r="F134" s="428"/>
    </row>
    <row r="135" spans="2:6" x14ac:dyDescent="0.2">
      <c r="B135" s="428"/>
      <c r="C135" s="428"/>
      <c r="D135" s="428"/>
      <c r="E135" s="428"/>
      <c r="F135" s="428"/>
    </row>
    <row r="136" spans="2:6" x14ac:dyDescent="0.2">
      <c r="B136" s="428"/>
      <c r="C136" s="428"/>
      <c r="D136" s="428"/>
      <c r="E136" s="428"/>
      <c r="F136" s="428"/>
    </row>
    <row r="137" spans="2:6" x14ac:dyDescent="0.2">
      <c r="B137" s="428"/>
      <c r="C137" s="428"/>
      <c r="D137" s="428"/>
      <c r="E137" s="428"/>
      <c r="F137" s="428"/>
    </row>
    <row r="138" spans="2:6" x14ac:dyDescent="0.2">
      <c r="B138" s="428"/>
      <c r="C138" s="428"/>
      <c r="D138" s="428"/>
      <c r="E138" s="428"/>
      <c r="F138" s="428"/>
    </row>
    <row r="139" spans="2:6" x14ac:dyDescent="0.2">
      <c r="B139" s="428"/>
      <c r="C139" s="428"/>
      <c r="D139" s="428"/>
      <c r="E139" s="428"/>
      <c r="F139" s="428"/>
    </row>
    <row r="140" spans="2:6" x14ac:dyDescent="0.2">
      <c r="B140" s="428"/>
      <c r="C140" s="428"/>
      <c r="D140" s="428"/>
      <c r="E140" s="428"/>
      <c r="F140" s="428"/>
    </row>
    <row r="141" spans="2:6" x14ac:dyDescent="0.2">
      <c r="B141" s="428"/>
      <c r="C141" s="428"/>
      <c r="D141" s="428"/>
      <c r="E141" s="428"/>
      <c r="F141" s="428"/>
    </row>
    <row r="142" spans="2:6" x14ac:dyDescent="0.2">
      <c r="B142" s="428"/>
      <c r="C142" s="428"/>
      <c r="D142" s="428"/>
      <c r="E142" s="428"/>
      <c r="F142" s="428"/>
    </row>
    <row r="143" spans="2:6" x14ac:dyDescent="0.2">
      <c r="B143" s="428"/>
      <c r="C143" s="428"/>
      <c r="D143" s="428"/>
      <c r="E143" s="428"/>
      <c r="F143" s="428"/>
    </row>
    <row r="144" spans="2:6" x14ac:dyDescent="0.2">
      <c r="B144" s="428"/>
      <c r="C144" s="428"/>
      <c r="D144" s="428"/>
      <c r="E144" s="428"/>
      <c r="F144" s="428"/>
    </row>
    <row r="145" spans="2:6" x14ac:dyDescent="0.2">
      <c r="B145" s="428"/>
      <c r="C145" s="428"/>
      <c r="D145" s="428"/>
      <c r="E145" s="428"/>
      <c r="F145" s="428"/>
    </row>
    <row r="146" spans="2:6" x14ac:dyDescent="0.2">
      <c r="B146" s="428"/>
      <c r="C146" s="428"/>
      <c r="D146" s="428"/>
      <c r="E146" s="428"/>
      <c r="F146" s="428"/>
    </row>
    <row r="147" spans="2:6" x14ac:dyDescent="0.2">
      <c r="B147" s="428"/>
      <c r="C147" s="428"/>
      <c r="D147" s="428"/>
      <c r="E147" s="428"/>
      <c r="F147" s="428"/>
    </row>
    <row r="148" spans="2:6" x14ac:dyDescent="0.2">
      <c r="B148" s="428"/>
      <c r="C148" s="428"/>
      <c r="D148" s="428"/>
      <c r="E148" s="428"/>
      <c r="F148" s="428"/>
    </row>
    <row r="149" spans="2:6" x14ac:dyDescent="0.2">
      <c r="B149" s="428"/>
      <c r="C149" s="428"/>
      <c r="D149" s="428"/>
      <c r="E149" s="428"/>
      <c r="F149" s="428"/>
    </row>
    <row r="150" spans="2:6" x14ac:dyDescent="0.2">
      <c r="B150" s="428"/>
      <c r="C150" s="428"/>
      <c r="D150" s="428"/>
      <c r="E150" s="428"/>
      <c r="F150" s="428"/>
    </row>
    <row r="151" spans="2:6" x14ac:dyDescent="0.2">
      <c r="B151" s="428"/>
      <c r="C151" s="428"/>
      <c r="D151" s="428"/>
      <c r="E151" s="428"/>
      <c r="F151" s="428"/>
    </row>
    <row r="152" spans="2:6" x14ac:dyDescent="0.2">
      <c r="B152" s="428"/>
      <c r="C152" s="428"/>
      <c r="D152" s="428"/>
      <c r="E152" s="428"/>
      <c r="F152" s="428"/>
    </row>
    <row r="153" spans="2:6" x14ac:dyDescent="0.2">
      <c r="B153" s="428"/>
      <c r="C153" s="428"/>
      <c r="D153" s="428"/>
      <c r="E153" s="428"/>
      <c r="F153" s="428"/>
    </row>
    <row r="154" spans="2:6" x14ac:dyDescent="0.2">
      <c r="B154" s="428"/>
      <c r="C154" s="428"/>
      <c r="D154" s="428"/>
      <c r="E154" s="428"/>
      <c r="F154" s="428"/>
    </row>
    <row r="155" spans="2:6" x14ac:dyDescent="0.2">
      <c r="B155" s="428"/>
      <c r="C155" s="428"/>
      <c r="D155" s="428"/>
      <c r="E155" s="428"/>
      <c r="F155" s="428"/>
    </row>
    <row r="156" spans="2:6" x14ac:dyDescent="0.2">
      <c r="B156" s="428"/>
      <c r="C156" s="428"/>
      <c r="D156" s="428"/>
      <c r="E156" s="428"/>
      <c r="F156" s="428"/>
    </row>
    <row r="157" spans="2:6" x14ac:dyDescent="0.2">
      <c r="B157" s="428"/>
      <c r="C157" s="428"/>
      <c r="D157" s="428"/>
      <c r="E157" s="428"/>
      <c r="F157" s="428"/>
    </row>
    <row r="158" spans="2:6" x14ac:dyDescent="0.2">
      <c r="B158" s="428"/>
      <c r="C158" s="428"/>
      <c r="D158" s="428"/>
      <c r="E158" s="428"/>
      <c r="F158" s="428"/>
    </row>
    <row r="159" spans="2:6" x14ac:dyDescent="0.2">
      <c r="B159" s="428"/>
      <c r="C159" s="428"/>
      <c r="D159" s="428"/>
      <c r="E159" s="428"/>
      <c r="F159" s="428"/>
    </row>
    <row r="160" spans="2:6" x14ac:dyDescent="0.2">
      <c r="B160" s="428"/>
      <c r="C160" s="428"/>
      <c r="D160" s="428"/>
      <c r="E160" s="428"/>
      <c r="F160" s="428"/>
    </row>
    <row r="161" spans="2:6" x14ac:dyDescent="0.2">
      <c r="B161" s="428"/>
      <c r="C161" s="428"/>
      <c r="D161" s="428"/>
      <c r="E161" s="428"/>
      <c r="F161" s="428"/>
    </row>
    <row r="162" spans="2:6" x14ac:dyDescent="0.2">
      <c r="B162" s="428"/>
      <c r="C162" s="428"/>
      <c r="D162" s="428"/>
      <c r="E162" s="428"/>
      <c r="F162" s="428"/>
    </row>
    <row r="163" spans="2:6" x14ac:dyDescent="0.2">
      <c r="B163" s="428"/>
      <c r="C163" s="428"/>
      <c r="D163" s="428"/>
      <c r="E163" s="428"/>
      <c r="F163" s="428"/>
    </row>
    <row r="164" spans="2:6" x14ac:dyDescent="0.2">
      <c r="B164" s="428"/>
      <c r="C164" s="428"/>
      <c r="D164" s="428"/>
      <c r="E164" s="428"/>
      <c r="F164" s="428"/>
    </row>
    <row r="165" spans="2:6" x14ac:dyDescent="0.2">
      <c r="B165" s="428"/>
      <c r="C165" s="428"/>
      <c r="D165" s="428"/>
      <c r="E165" s="428"/>
      <c r="F165" s="428"/>
    </row>
    <row r="166" spans="2:6" x14ac:dyDescent="0.2">
      <c r="B166" s="428"/>
      <c r="C166" s="428"/>
      <c r="D166" s="428"/>
      <c r="E166" s="428"/>
      <c r="F166" s="428"/>
    </row>
    <row r="167" spans="2:6" x14ac:dyDescent="0.2">
      <c r="B167" s="428"/>
      <c r="C167" s="428"/>
      <c r="D167" s="428"/>
      <c r="E167" s="428"/>
      <c r="F167" s="428"/>
    </row>
    <row r="168" spans="2:6" x14ac:dyDescent="0.2">
      <c r="B168" s="428"/>
      <c r="C168" s="428"/>
      <c r="D168" s="428"/>
      <c r="E168" s="428"/>
      <c r="F168" s="428"/>
    </row>
    <row r="169" spans="2:6" x14ac:dyDescent="0.2">
      <c r="B169" s="428"/>
      <c r="C169" s="428"/>
      <c r="D169" s="428"/>
      <c r="E169" s="428"/>
      <c r="F169" s="428"/>
    </row>
    <row r="170" spans="2:6" x14ac:dyDescent="0.2">
      <c r="B170" s="428"/>
      <c r="C170" s="428"/>
      <c r="D170" s="428"/>
      <c r="E170" s="428"/>
      <c r="F170" s="428"/>
    </row>
    <row r="171" spans="2:6" x14ac:dyDescent="0.2">
      <c r="B171" s="428"/>
      <c r="C171" s="428"/>
      <c r="D171" s="428"/>
      <c r="E171" s="428"/>
      <c r="F171" s="428"/>
    </row>
    <row r="172" spans="2:6" x14ac:dyDescent="0.2">
      <c r="B172" s="428"/>
      <c r="C172" s="428"/>
      <c r="D172" s="428"/>
      <c r="E172" s="428"/>
      <c r="F172" s="428"/>
    </row>
    <row r="173" spans="2:6" x14ac:dyDescent="0.2">
      <c r="B173" s="428"/>
      <c r="C173" s="428"/>
      <c r="D173" s="428"/>
      <c r="E173" s="428"/>
      <c r="F173" s="428"/>
    </row>
    <row r="174" spans="2:6" x14ac:dyDescent="0.2">
      <c r="B174" s="428"/>
      <c r="C174" s="428"/>
      <c r="D174" s="428"/>
      <c r="E174" s="428"/>
      <c r="F174" s="428"/>
    </row>
    <row r="175" spans="2:6" x14ac:dyDescent="0.2">
      <c r="B175" s="428"/>
      <c r="C175" s="428"/>
      <c r="D175" s="428"/>
      <c r="E175" s="428"/>
      <c r="F175" s="428"/>
    </row>
    <row r="176" spans="2:6" x14ac:dyDescent="0.2">
      <c r="B176" s="428"/>
      <c r="C176" s="428"/>
      <c r="D176" s="428"/>
      <c r="E176" s="428"/>
      <c r="F176" s="428"/>
    </row>
    <row r="177" spans="2:6" x14ac:dyDescent="0.2">
      <c r="B177" s="428"/>
      <c r="C177" s="428"/>
      <c r="D177" s="428"/>
      <c r="E177" s="428"/>
      <c r="F177" s="428"/>
    </row>
    <row r="178" spans="2:6" x14ac:dyDescent="0.2">
      <c r="B178" s="428"/>
      <c r="C178" s="428"/>
      <c r="D178" s="428"/>
      <c r="E178" s="428"/>
      <c r="F178" s="428"/>
    </row>
    <row r="179" spans="2:6" x14ac:dyDescent="0.2">
      <c r="B179" s="428"/>
      <c r="C179" s="428"/>
      <c r="D179" s="428"/>
      <c r="E179" s="428"/>
      <c r="F179" s="428"/>
    </row>
    <row r="180" spans="2:6" x14ac:dyDescent="0.2">
      <c r="B180" s="428"/>
      <c r="C180" s="428"/>
      <c r="D180" s="428"/>
      <c r="E180" s="428"/>
      <c r="F180" s="428"/>
    </row>
    <row r="181" spans="2:6" x14ac:dyDescent="0.2">
      <c r="B181" s="428"/>
      <c r="C181" s="428"/>
      <c r="D181" s="428"/>
      <c r="E181" s="428"/>
      <c r="F181" s="428"/>
    </row>
    <row r="182" spans="2:6" x14ac:dyDescent="0.2">
      <c r="B182" s="428"/>
      <c r="C182" s="428"/>
      <c r="D182" s="428"/>
      <c r="E182" s="428"/>
      <c r="F182" s="428"/>
    </row>
    <row r="183" spans="2:6" x14ac:dyDescent="0.2">
      <c r="B183" s="428"/>
      <c r="C183" s="428"/>
      <c r="D183" s="428"/>
      <c r="E183" s="428"/>
      <c r="F183" s="428"/>
    </row>
    <row r="184" spans="2:6" x14ac:dyDescent="0.2">
      <c r="B184" s="428"/>
      <c r="C184" s="428"/>
      <c r="D184" s="428"/>
      <c r="E184" s="428"/>
      <c r="F184" s="428"/>
    </row>
    <row r="185" spans="2:6" x14ac:dyDescent="0.2">
      <c r="B185" s="428"/>
      <c r="C185" s="428"/>
      <c r="D185" s="428"/>
      <c r="E185" s="428"/>
      <c r="F185" s="428"/>
    </row>
    <row r="186" spans="2:6" x14ac:dyDescent="0.2">
      <c r="B186" s="428"/>
      <c r="C186" s="428"/>
      <c r="D186" s="428"/>
      <c r="E186" s="428"/>
      <c r="F186" s="428"/>
    </row>
    <row r="187" spans="2:6" x14ac:dyDescent="0.2">
      <c r="B187" s="428"/>
      <c r="C187" s="428"/>
      <c r="D187" s="428"/>
      <c r="E187" s="428"/>
      <c r="F187" s="428"/>
    </row>
    <row r="188" spans="2:6" x14ac:dyDescent="0.2">
      <c r="B188" s="428"/>
      <c r="C188" s="428"/>
      <c r="D188" s="428"/>
      <c r="E188" s="428"/>
      <c r="F188" s="428"/>
    </row>
    <row r="189" spans="2:6" x14ac:dyDescent="0.2">
      <c r="B189" s="428"/>
      <c r="C189" s="428"/>
      <c r="D189" s="428"/>
      <c r="E189" s="428"/>
      <c r="F189" s="428"/>
    </row>
    <row r="190" spans="2:6" x14ac:dyDescent="0.2">
      <c r="B190" s="428"/>
      <c r="C190" s="428"/>
      <c r="D190" s="428"/>
      <c r="E190" s="428"/>
      <c r="F190" s="428"/>
    </row>
    <row r="191" spans="2:6" x14ac:dyDescent="0.2">
      <c r="B191" s="428"/>
      <c r="C191" s="428"/>
      <c r="D191" s="428"/>
      <c r="E191" s="428"/>
      <c r="F191" s="428"/>
    </row>
    <row r="192" spans="2:6" x14ac:dyDescent="0.2">
      <c r="B192" s="428"/>
      <c r="C192" s="428"/>
      <c r="D192" s="428"/>
      <c r="E192" s="428"/>
      <c r="F192" s="428"/>
    </row>
    <row r="193" spans="2:6" x14ac:dyDescent="0.2">
      <c r="B193" s="428"/>
      <c r="C193" s="428"/>
      <c r="D193" s="428"/>
      <c r="E193" s="428"/>
      <c r="F193" s="428"/>
    </row>
    <row r="194" spans="2:6" x14ac:dyDescent="0.2">
      <c r="B194" s="428"/>
      <c r="C194" s="428"/>
      <c r="D194" s="428"/>
      <c r="E194" s="428"/>
      <c r="F194" s="428"/>
    </row>
    <row r="195" spans="2:6" x14ac:dyDescent="0.2">
      <c r="B195" s="428"/>
      <c r="C195" s="428"/>
      <c r="D195" s="428"/>
      <c r="E195" s="428"/>
      <c r="F195" s="428"/>
    </row>
    <row r="196" spans="2:6" x14ac:dyDescent="0.2">
      <c r="B196" s="428"/>
      <c r="C196" s="428"/>
      <c r="D196" s="428"/>
      <c r="E196" s="428"/>
      <c r="F196" s="428"/>
    </row>
    <row r="197" spans="2:6" x14ac:dyDescent="0.2">
      <c r="B197" s="428"/>
      <c r="C197" s="428"/>
      <c r="D197" s="428"/>
      <c r="E197" s="428"/>
      <c r="F197" s="428"/>
    </row>
    <row r="198" spans="2:6" x14ac:dyDescent="0.2">
      <c r="B198" s="428"/>
      <c r="C198" s="428"/>
      <c r="D198" s="428"/>
      <c r="E198" s="428"/>
      <c r="F198" s="428"/>
    </row>
    <row r="199" spans="2:6" x14ac:dyDescent="0.2">
      <c r="B199" s="428"/>
      <c r="C199" s="428"/>
      <c r="D199" s="428"/>
      <c r="E199" s="428"/>
      <c r="F199" s="428"/>
    </row>
    <row r="200" spans="2:6" x14ac:dyDescent="0.2">
      <c r="B200" s="428"/>
      <c r="C200" s="428"/>
      <c r="D200" s="428"/>
      <c r="E200" s="428"/>
      <c r="F200" s="428"/>
    </row>
    <row r="201" spans="2:6" x14ac:dyDescent="0.2">
      <c r="B201" s="428"/>
      <c r="C201" s="428"/>
      <c r="D201" s="428"/>
      <c r="E201" s="428"/>
      <c r="F201" s="428"/>
    </row>
    <row r="202" spans="2:6" x14ac:dyDescent="0.2">
      <c r="B202" s="428"/>
      <c r="C202" s="428"/>
      <c r="D202" s="428"/>
      <c r="E202" s="428"/>
      <c r="F202" s="428"/>
    </row>
    <row r="203" spans="2:6" x14ac:dyDescent="0.2">
      <c r="B203" s="428"/>
      <c r="C203" s="428"/>
      <c r="D203" s="428"/>
      <c r="E203" s="428"/>
      <c r="F203" s="428"/>
    </row>
    <row r="204" spans="2:6" x14ac:dyDescent="0.2">
      <c r="B204" s="428"/>
      <c r="C204" s="428"/>
      <c r="D204" s="428"/>
      <c r="E204" s="428"/>
      <c r="F204" s="428"/>
    </row>
    <row r="205" spans="2:6" x14ac:dyDescent="0.2">
      <c r="B205" s="428"/>
      <c r="C205" s="428"/>
      <c r="D205" s="428"/>
      <c r="E205" s="428"/>
      <c r="F205" s="428"/>
    </row>
    <row r="206" spans="2:6" x14ac:dyDescent="0.2">
      <c r="B206" s="428"/>
      <c r="C206" s="428"/>
      <c r="D206" s="428"/>
      <c r="E206" s="428"/>
      <c r="F206" s="428"/>
    </row>
    <row r="207" spans="2:6" x14ac:dyDescent="0.2">
      <c r="B207" s="428"/>
      <c r="C207" s="428"/>
      <c r="D207" s="428"/>
      <c r="E207" s="428"/>
      <c r="F207" s="428"/>
    </row>
    <row r="208" spans="2:6" x14ac:dyDescent="0.2">
      <c r="B208" s="428"/>
      <c r="C208" s="428"/>
      <c r="D208" s="428"/>
      <c r="E208" s="428"/>
      <c r="F208" s="428"/>
    </row>
    <row r="209" spans="2:6" x14ac:dyDescent="0.2">
      <c r="B209" s="428"/>
      <c r="C209" s="428"/>
      <c r="D209" s="428"/>
      <c r="E209" s="428"/>
      <c r="F209" s="428"/>
    </row>
    <row r="210" spans="2:6" x14ac:dyDescent="0.2">
      <c r="B210" s="428"/>
      <c r="C210" s="428"/>
      <c r="D210" s="428"/>
      <c r="E210" s="428"/>
      <c r="F210" s="428"/>
    </row>
    <row r="211" spans="2:6" x14ac:dyDescent="0.2">
      <c r="B211" s="428"/>
      <c r="C211" s="428"/>
      <c r="D211" s="428"/>
      <c r="E211" s="428"/>
      <c r="F211" s="428"/>
    </row>
    <row r="212" spans="2:6" x14ac:dyDescent="0.2">
      <c r="B212" s="428"/>
      <c r="C212" s="428"/>
      <c r="D212" s="428"/>
      <c r="E212" s="428"/>
      <c r="F212" s="428"/>
    </row>
    <row r="213" spans="2:6" x14ac:dyDescent="0.2">
      <c r="B213" s="428"/>
      <c r="C213" s="428"/>
      <c r="D213" s="428"/>
      <c r="E213" s="428"/>
      <c r="F213" s="428"/>
    </row>
    <row r="214" spans="2:6" x14ac:dyDescent="0.2">
      <c r="B214" s="428"/>
      <c r="C214" s="428"/>
      <c r="D214" s="428"/>
      <c r="E214" s="428"/>
      <c r="F214" s="428"/>
    </row>
    <row r="215" spans="2:6" x14ac:dyDescent="0.2">
      <c r="B215" s="428"/>
      <c r="C215" s="428"/>
      <c r="D215" s="428"/>
      <c r="E215" s="428"/>
      <c r="F215" s="428"/>
    </row>
    <row r="216" spans="2:6" x14ac:dyDescent="0.2">
      <c r="B216" s="428"/>
      <c r="C216" s="428"/>
      <c r="D216" s="428"/>
      <c r="E216" s="428"/>
      <c r="F216" s="428"/>
    </row>
    <row r="217" spans="2:6" x14ac:dyDescent="0.2">
      <c r="B217" s="428"/>
      <c r="C217" s="428"/>
      <c r="D217" s="428"/>
      <c r="E217" s="428"/>
      <c r="F217" s="428"/>
    </row>
    <row r="218" spans="2:6" x14ac:dyDescent="0.2">
      <c r="B218" s="428"/>
      <c r="C218" s="428"/>
      <c r="D218" s="428"/>
      <c r="E218" s="428"/>
      <c r="F218" s="428"/>
    </row>
    <row r="219" spans="2:6" x14ac:dyDescent="0.2">
      <c r="B219" s="428"/>
      <c r="C219" s="428"/>
      <c r="D219" s="428"/>
      <c r="E219" s="428"/>
      <c r="F219" s="428"/>
    </row>
    <row r="220" spans="2:6" x14ac:dyDescent="0.2">
      <c r="B220" s="428"/>
      <c r="C220" s="428"/>
      <c r="D220" s="428"/>
      <c r="E220" s="428"/>
      <c r="F220" s="428"/>
    </row>
    <row r="221" spans="2:6" x14ac:dyDescent="0.2">
      <c r="B221" s="428"/>
      <c r="C221" s="428"/>
      <c r="D221" s="428"/>
      <c r="E221" s="428"/>
      <c r="F221" s="428"/>
    </row>
    <row r="222" spans="2:6" x14ac:dyDescent="0.2">
      <c r="B222" s="428"/>
      <c r="C222" s="428"/>
      <c r="D222" s="428"/>
      <c r="E222" s="428"/>
      <c r="F222" s="428"/>
    </row>
    <row r="223" spans="2:6" x14ac:dyDescent="0.2">
      <c r="B223" s="428"/>
      <c r="C223" s="428"/>
      <c r="D223" s="428"/>
      <c r="E223" s="428"/>
      <c r="F223" s="428"/>
    </row>
    <row r="224" spans="2:6" x14ac:dyDescent="0.2">
      <c r="B224" s="428"/>
      <c r="C224" s="428"/>
      <c r="D224" s="428"/>
      <c r="E224" s="428"/>
      <c r="F224" s="428"/>
    </row>
    <row r="225" spans="2:6" x14ac:dyDescent="0.2">
      <c r="B225" s="428"/>
      <c r="C225" s="428"/>
      <c r="D225" s="428"/>
      <c r="E225" s="428"/>
      <c r="F225" s="428"/>
    </row>
    <row r="226" spans="2:6" x14ac:dyDescent="0.2">
      <c r="B226" s="428"/>
      <c r="C226" s="428"/>
      <c r="D226" s="428"/>
      <c r="E226" s="428"/>
      <c r="F226" s="428"/>
    </row>
    <row r="227" spans="2:6" x14ac:dyDescent="0.2">
      <c r="B227" s="428"/>
      <c r="C227" s="428"/>
      <c r="D227" s="428"/>
      <c r="E227" s="428"/>
      <c r="F227" s="428"/>
    </row>
    <row r="228" spans="2:6" x14ac:dyDescent="0.2">
      <c r="B228" s="428"/>
      <c r="C228" s="428"/>
      <c r="D228" s="428"/>
      <c r="E228" s="428"/>
      <c r="F228" s="428"/>
    </row>
    <row r="229" spans="2:6" x14ac:dyDescent="0.2">
      <c r="B229" s="428"/>
      <c r="C229" s="428"/>
      <c r="D229" s="428"/>
      <c r="E229" s="428"/>
      <c r="F229" s="428"/>
    </row>
    <row r="230" spans="2:6" x14ac:dyDescent="0.2">
      <c r="B230" s="428"/>
      <c r="C230" s="428"/>
      <c r="D230" s="428"/>
      <c r="E230" s="428"/>
      <c r="F230" s="428"/>
    </row>
    <row r="231" spans="2:6" x14ac:dyDescent="0.2">
      <c r="B231" s="428"/>
      <c r="C231" s="428"/>
      <c r="D231" s="428"/>
      <c r="E231" s="428"/>
      <c r="F231" s="428"/>
    </row>
    <row r="232" spans="2:6" x14ac:dyDescent="0.2">
      <c r="B232" s="428"/>
      <c r="C232" s="428"/>
      <c r="D232" s="428"/>
      <c r="E232" s="428"/>
      <c r="F232" s="428"/>
    </row>
    <row r="233" spans="2:6" x14ac:dyDescent="0.2">
      <c r="B233" s="428"/>
      <c r="C233" s="428"/>
      <c r="D233" s="428"/>
      <c r="E233" s="428"/>
      <c r="F233" s="428"/>
    </row>
    <row r="234" spans="2:6" x14ac:dyDescent="0.2">
      <c r="B234" s="428"/>
      <c r="C234" s="428"/>
      <c r="D234" s="428"/>
      <c r="E234" s="428"/>
      <c r="F234" s="428"/>
    </row>
    <row r="235" spans="2:6" x14ac:dyDescent="0.2">
      <c r="B235" s="428"/>
      <c r="C235" s="428"/>
      <c r="D235" s="428"/>
      <c r="E235" s="428"/>
      <c r="F235" s="428"/>
    </row>
    <row r="236" spans="2:6" x14ac:dyDescent="0.2">
      <c r="B236" s="428"/>
      <c r="C236" s="428"/>
      <c r="D236" s="428"/>
      <c r="E236" s="428"/>
      <c r="F236" s="428"/>
    </row>
    <row r="237" spans="2:6" x14ac:dyDescent="0.2">
      <c r="B237" s="428"/>
      <c r="C237" s="428"/>
      <c r="D237" s="428"/>
      <c r="E237" s="428"/>
      <c r="F237" s="428"/>
    </row>
    <row r="238" spans="2:6" x14ac:dyDescent="0.2">
      <c r="B238" s="428"/>
      <c r="C238" s="428"/>
      <c r="D238" s="428"/>
      <c r="E238" s="428"/>
      <c r="F238" s="428"/>
    </row>
    <row r="239" spans="2:6" x14ac:dyDescent="0.2">
      <c r="B239" s="428"/>
      <c r="C239" s="428"/>
      <c r="D239" s="428"/>
      <c r="E239" s="428"/>
      <c r="F239" s="428"/>
    </row>
    <row r="240" spans="2:6" x14ac:dyDescent="0.2">
      <c r="B240" s="428"/>
      <c r="C240" s="428"/>
      <c r="D240" s="428"/>
      <c r="E240" s="428"/>
      <c r="F240" s="428"/>
    </row>
    <row r="241" spans="2:6" x14ac:dyDescent="0.2">
      <c r="B241" s="428"/>
      <c r="C241" s="428"/>
      <c r="D241" s="428"/>
      <c r="E241" s="428"/>
      <c r="F241" s="428"/>
    </row>
    <row r="242" spans="2:6" x14ac:dyDescent="0.2">
      <c r="B242" s="428"/>
      <c r="C242" s="428"/>
      <c r="D242" s="428"/>
      <c r="E242" s="428"/>
      <c r="F242" s="428"/>
    </row>
    <row r="243" spans="2:6" x14ac:dyDescent="0.2">
      <c r="B243" s="428"/>
      <c r="C243" s="428"/>
      <c r="D243" s="428"/>
      <c r="E243" s="428"/>
      <c r="F243" s="428"/>
    </row>
    <row r="244" spans="2:6" x14ac:dyDescent="0.2">
      <c r="B244" s="428"/>
      <c r="C244" s="428"/>
      <c r="D244" s="428"/>
      <c r="E244" s="428"/>
      <c r="F244" s="428"/>
    </row>
    <row r="245" spans="2:6" x14ac:dyDescent="0.2">
      <c r="B245" s="428"/>
      <c r="C245" s="428"/>
      <c r="D245" s="428"/>
      <c r="E245" s="428"/>
      <c r="F245" s="428"/>
    </row>
    <row r="246" spans="2:6" x14ac:dyDescent="0.2">
      <c r="B246" s="428"/>
      <c r="C246" s="428"/>
      <c r="D246" s="428"/>
      <c r="E246" s="428"/>
      <c r="F246" s="428"/>
    </row>
    <row r="247" spans="2:6" x14ac:dyDescent="0.2">
      <c r="B247" s="428"/>
      <c r="C247" s="428"/>
      <c r="D247" s="428"/>
      <c r="E247" s="428"/>
      <c r="F247" s="428"/>
    </row>
    <row r="248" spans="2:6" x14ac:dyDescent="0.2">
      <c r="B248" s="428"/>
      <c r="C248" s="428"/>
      <c r="D248" s="428"/>
      <c r="E248" s="428"/>
      <c r="F248" s="428"/>
    </row>
    <row r="249" spans="2:6" x14ac:dyDescent="0.2">
      <c r="B249" s="428"/>
      <c r="C249" s="428"/>
      <c r="D249" s="428"/>
      <c r="E249" s="428"/>
      <c r="F249" s="428"/>
    </row>
    <row r="250" spans="2:6" x14ac:dyDescent="0.2">
      <c r="B250" s="428"/>
      <c r="C250" s="428"/>
      <c r="D250" s="428"/>
      <c r="E250" s="428"/>
      <c r="F250" s="428"/>
    </row>
    <row r="251" spans="2:6" x14ac:dyDescent="0.2">
      <c r="B251" s="428"/>
      <c r="C251" s="428"/>
      <c r="D251" s="428"/>
      <c r="E251" s="428"/>
      <c r="F251" s="428"/>
    </row>
    <row r="252" spans="2:6" x14ac:dyDescent="0.2">
      <c r="B252" s="428"/>
      <c r="C252" s="428"/>
      <c r="D252" s="428"/>
      <c r="E252" s="428"/>
      <c r="F252" s="428"/>
    </row>
    <row r="253" spans="2:6" x14ac:dyDescent="0.2">
      <c r="B253" s="428"/>
      <c r="C253" s="428"/>
      <c r="D253" s="428"/>
      <c r="E253" s="428"/>
      <c r="F253" s="428"/>
    </row>
    <row r="254" spans="2:6" x14ac:dyDescent="0.2">
      <c r="B254" s="428"/>
      <c r="C254" s="428"/>
      <c r="D254" s="428"/>
      <c r="E254" s="428"/>
      <c r="F254" s="428"/>
    </row>
    <row r="255" spans="2:6" x14ac:dyDescent="0.2">
      <c r="B255" s="428"/>
      <c r="C255" s="428"/>
      <c r="D255" s="428"/>
      <c r="E255" s="428"/>
      <c r="F255" s="428"/>
    </row>
    <row r="256" spans="2:6" x14ac:dyDescent="0.2">
      <c r="B256" s="428"/>
      <c r="C256" s="428"/>
      <c r="D256" s="428"/>
      <c r="E256" s="428"/>
      <c r="F256" s="428"/>
    </row>
    <row r="257" spans="2:6" x14ac:dyDescent="0.2">
      <c r="B257" s="428"/>
      <c r="C257" s="428"/>
      <c r="D257" s="428"/>
      <c r="E257" s="428"/>
      <c r="F257" s="428"/>
    </row>
    <row r="258" spans="2:6" x14ac:dyDescent="0.2">
      <c r="B258" s="428"/>
      <c r="C258" s="428"/>
      <c r="D258" s="428"/>
      <c r="E258" s="428"/>
      <c r="F258" s="428"/>
    </row>
    <row r="259" spans="2:6" x14ac:dyDescent="0.2">
      <c r="B259" s="428"/>
      <c r="C259" s="428"/>
      <c r="D259" s="428"/>
      <c r="E259" s="428"/>
      <c r="F259" s="428"/>
    </row>
    <row r="260" spans="2:6" x14ac:dyDescent="0.2">
      <c r="B260" s="428"/>
      <c r="C260" s="428"/>
      <c r="D260" s="428"/>
      <c r="E260" s="428"/>
      <c r="F260" s="428"/>
    </row>
    <row r="261" spans="2:6" x14ac:dyDescent="0.2">
      <c r="B261" s="428"/>
      <c r="C261" s="428"/>
      <c r="D261" s="428"/>
      <c r="E261" s="428"/>
      <c r="F261" s="428"/>
    </row>
    <row r="262" spans="2:6" x14ac:dyDescent="0.2">
      <c r="B262" s="428"/>
      <c r="C262" s="428"/>
      <c r="D262" s="428"/>
      <c r="E262" s="428"/>
      <c r="F262" s="428"/>
    </row>
    <row r="263" spans="2:6" x14ac:dyDescent="0.2">
      <c r="B263" s="428"/>
      <c r="C263" s="428"/>
      <c r="D263" s="428"/>
      <c r="E263" s="428"/>
      <c r="F263" s="428"/>
    </row>
    <row r="264" spans="2:6" x14ac:dyDescent="0.2">
      <c r="B264" s="428"/>
      <c r="C264" s="428"/>
      <c r="D264" s="428"/>
      <c r="E264" s="428"/>
      <c r="F264" s="428"/>
    </row>
    <row r="265" spans="2:6" x14ac:dyDescent="0.2">
      <c r="B265" s="428"/>
      <c r="C265" s="428"/>
      <c r="D265" s="428"/>
      <c r="E265" s="428"/>
      <c r="F265" s="428"/>
    </row>
    <row r="266" spans="2:6" x14ac:dyDescent="0.2">
      <c r="B266" s="428"/>
      <c r="C266" s="428"/>
      <c r="D266" s="428"/>
      <c r="E266" s="428"/>
      <c r="F266" s="428"/>
    </row>
    <row r="267" spans="2:6" x14ac:dyDescent="0.2">
      <c r="B267" s="428"/>
      <c r="C267" s="428"/>
      <c r="D267" s="428"/>
      <c r="E267" s="428"/>
      <c r="F267" s="428"/>
    </row>
    <row r="268" spans="2:6" x14ac:dyDescent="0.2">
      <c r="B268" s="428"/>
      <c r="C268" s="428"/>
      <c r="D268" s="428"/>
      <c r="E268" s="428"/>
      <c r="F268" s="428"/>
    </row>
    <row r="269" spans="2:6" x14ac:dyDescent="0.2">
      <c r="B269" s="428"/>
      <c r="C269" s="428"/>
      <c r="D269" s="428"/>
      <c r="E269" s="428"/>
      <c r="F269" s="428"/>
    </row>
    <row r="270" spans="2:6" x14ac:dyDescent="0.2">
      <c r="B270" s="428"/>
      <c r="C270" s="428"/>
      <c r="D270" s="428"/>
      <c r="E270" s="428"/>
      <c r="F270" s="428"/>
    </row>
    <row r="271" spans="2:6" x14ac:dyDescent="0.2">
      <c r="B271" s="428"/>
      <c r="C271" s="428"/>
      <c r="D271" s="428"/>
      <c r="E271" s="428"/>
      <c r="F271" s="428"/>
    </row>
    <row r="272" spans="2:6" x14ac:dyDescent="0.2">
      <c r="B272" s="428"/>
      <c r="C272" s="428"/>
      <c r="D272" s="428"/>
      <c r="E272" s="428"/>
      <c r="F272" s="428"/>
    </row>
    <row r="273" spans="2:6" x14ac:dyDescent="0.2">
      <c r="B273" s="428"/>
      <c r="C273" s="428"/>
      <c r="D273" s="428"/>
      <c r="E273" s="428"/>
      <c r="F273" s="428"/>
    </row>
    <row r="274" spans="2:6" x14ac:dyDescent="0.2">
      <c r="B274" s="428"/>
      <c r="C274" s="428"/>
      <c r="D274" s="428"/>
      <c r="E274" s="428"/>
      <c r="F274" s="428"/>
    </row>
    <row r="275" spans="2:6" x14ac:dyDescent="0.2">
      <c r="B275" s="428"/>
      <c r="C275" s="428"/>
      <c r="D275" s="428"/>
      <c r="E275" s="428"/>
      <c r="F275" s="428"/>
    </row>
    <row r="276" spans="2:6" x14ac:dyDescent="0.2">
      <c r="B276" s="428"/>
      <c r="C276" s="428"/>
      <c r="D276" s="428"/>
      <c r="E276" s="428"/>
      <c r="F276" s="428"/>
    </row>
    <row r="277" spans="2:6" x14ac:dyDescent="0.2">
      <c r="B277" s="428"/>
      <c r="C277" s="428"/>
      <c r="D277" s="428"/>
      <c r="E277" s="428"/>
      <c r="F277" s="428"/>
    </row>
    <row r="278" spans="2:6" x14ac:dyDescent="0.2">
      <c r="B278" s="428"/>
      <c r="C278" s="428"/>
      <c r="D278" s="428"/>
      <c r="E278" s="428"/>
      <c r="F278" s="428"/>
    </row>
    <row r="279" spans="2:6" x14ac:dyDescent="0.2">
      <c r="B279" s="428"/>
      <c r="C279" s="428"/>
      <c r="D279" s="428"/>
      <c r="E279" s="428"/>
      <c r="F279" s="428"/>
    </row>
    <row r="280" spans="2:6" x14ac:dyDescent="0.2">
      <c r="B280" s="428"/>
      <c r="C280" s="428"/>
      <c r="D280" s="428"/>
      <c r="E280" s="428"/>
      <c r="F280" s="428"/>
    </row>
    <row r="281" spans="2:6" x14ac:dyDescent="0.2">
      <c r="B281" s="428"/>
      <c r="C281" s="428"/>
      <c r="D281" s="428"/>
      <c r="E281" s="428"/>
      <c r="F281" s="428"/>
    </row>
    <row r="282" spans="2:6" x14ac:dyDescent="0.2">
      <c r="B282" s="428"/>
      <c r="C282" s="428"/>
      <c r="D282" s="428"/>
      <c r="E282" s="428"/>
      <c r="F282" s="428"/>
    </row>
    <row r="283" spans="2:6" x14ac:dyDescent="0.2">
      <c r="B283" s="428"/>
      <c r="C283" s="428"/>
      <c r="D283" s="428"/>
      <c r="E283" s="428"/>
      <c r="F283" s="428"/>
    </row>
    <row r="284" spans="2:6" x14ac:dyDescent="0.2">
      <c r="B284" s="428"/>
      <c r="C284" s="428"/>
      <c r="D284" s="428"/>
      <c r="E284" s="428"/>
      <c r="F284" s="428"/>
    </row>
    <row r="285" spans="2:6" x14ac:dyDescent="0.2">
      <c r="B285" s="428"/>
      <c r="C285" s="428"/>
      <c r="D285" s="428"/>
      <c r="E285" s="428"/>
      <c r="F285" s="428"/>
    </row>
    <row r="286" spans="2:6" x14ac:dyDescent="0.2">
      <c r="B286" s="428"/>
      <c r="C286" s="428"/>
      <c r="D286" s="428"/>
      <c r="E286" s="428"/>
      <c r="F286" s="428"/>
    </row>
    <row r="287" spans="2:6" x14ac:dyDescent="0.2">
      <c r="B287" s="428"/>
      <c r="C287" s="428"/>
      <c r="D287" s="428"/>
      <c r="E287" s="428"/>
      <c r="F287" s="428"/>
    </row>
    <row r="288" spans="2:6" x14ac:dyDescent="0.2">
      <c r="B288" s="428"/>
      <c r="C288" s="428"/>
      <c r="D288" s="428"/>
      <c r="E288" s="428"/>
      <c r="F288" s="428"/>
    </row>
    <row r="289" spans="2:6" x14ac:dyDescent="0.2">
      <c r="B289" s="428"/>
      <c r="C289" s="428"/>
      <c r="D289" s="428"/>
      <c r="E289" s="428"/>
      <c r="F289" s="428"/>
    </row>
    <row r="290" spans="2:6" x14ac:dyDescent="0.2">
      <c r="B290" s="428"/>
      <c r="C290" s="428"/>
      <c r="D290" s="428"/>
      <c r="E290" s="428"/>
      <c r="F290" s="428"/>
    </row>
    <row r="291" spans="2:6" x14ac:dyDescent="0.2">
      <c r="B291" s="428"/>
      <c r="C291" s="428"/>
      <c r="D291" s="428"/>
      <c r="E291" s="428"/>
      <c r="F291" s="428"/>
    </row>
    <row r="292" spans="2:6" x14ac:dyDescent="0.2">
      <c r="B292" s="428"/>
      <c r="C292" s="428"/>
      <c r="D292" s="428"/>
      <c r="E292" s="428"/>
      <c r="F292" s="428"/>
    </row>
    <row r="293" spans="2:6" x14ac:dyDescent="0.2">
      <c r="B293" s="428"/>
      <c r="C293" s="428"/>
      <c r="D293" s="428"/>
      <c r="E293" s="428"/>
      <c r="F293" s="428"/>
    </row>
    <row r="294" spans="2:6" x14ac:dyDescent="0.2">
      <c r="B294" s="428"/>
      <c r="C294" s="428"/>
      <c r="D294" s="428"/>
      <c r="E294" s="428"/>
      <c r="F294" s="428"/>
    </row>
    <row r="295" spans="2:6" x14ac:dyDescent="0.2">
      <c r="B295" s="428"/>
      <c r="C295" s="428"/>
      <c r="D295" s="428"/>
      <c r="E295" s="428"/>
      <c r="F295" s="428"/>
    </row>
    <row r="296" spans="2:6" x14ac:dyDescent="0.2">
      <c r="B296" s="428"/>
      <c r="C296" s="428"/>
      <c r="D296" s="428"/>
      <c r="E296" s="428"/>
      <c r="F296" s="428"/>
    </row>
    <row r="297" spans="2:6" x14ac:dyDescent="0.2">
      <c r="B297" s="428"/>
      <c r="C297" s="428"/>
      <c r="D297" s="428"/>
      <c r="E297" s="428"/>
      <c r="F297" s="428"/>
    </row>
    <row r="298" spans="2:6" x14ac:dyDescent="0.2">
      <c r="B298" s="428"/>
      <c r="C298" s="428"/>
      <c r="D298" s="428"/>
      <c r="E298" s="428"/>
      <c r="F298" s="428"/>
    </row>
    <row r="299" spans="2:6" x14ac:dyDescent="0.2">
      <c r="B299" s="428"/>
      <c r="C299" s="428"/>
      <c r="D299" s="428"/>
      <c r="E299" s="428"/>
      <c r="F299" s="428"/>
    </row>
    <row r="300" spans="2:6" x14ac:dyDescent="0.2">
      <c r="B300" s="428"/>
      <c r="C300" s="428"/>
      <c r="D300" s="428"/>
      <c r="E300" s="428"/>
      <c r="F300" s="428"/>
    </row>
    <row r="301" spans="2:6" x14ac:dyDescent="0.2">
      <c r="B301" s="428"/>
      <c r="C301" s="428"/>
      <c r="D301" s="428"/>
      <c r="E301" s="428"/>
      <c r="F301" s="428"/>
    </row>
    <row r="302" spans="2:6" x14ac:dyDescent="0.2">
      <c r="B302" s="428"/>
      <c r="C302" s="428"/>
      <c r="D302" s="428"/>
      <c r="E302" s="428"/>
      <c r="F302" s="428"/>
    </row>
    <row r="303" spans="2:6" x14ac:dyDescent="0.2">
      <c r="B303" s="428"/>
      <c r="C303" s="428"/>
      <c r="D303" s="428"/>
      <c r="E303" s="428"/>
      <c r="F303" s="428"/>
    </row>
    <row r="304" spans="2:6" x14ac:dyDescent="0.2">
      <c r="B304" s="428"/>
      <c r="C304" s="428"/>
      <c r="D304" s="428"/>
      <c r="E304" s="428"/>
      <c r="F304" s="428"/>
    </row>
    <row r="305" spans="2:6" x14ac:dyDescent="0.2">
      <c r="B305" s="428"/>
      <c r="C305" s="428"/>
      <c r="D305" s="428"/>
      <c r="E305" s="428"/>
      <c r="F305" s="428"/>
    </row>
    <row r="306" spans="2:6" x14ac:dyDescent="0.2">
      <c r="B306" s="428"/>
      <c r="C306" s="428"/>
      <c r="D306" s="428"/>
      <c r="E306" s="428"/>
      <c r="F306" s="428"/>
    </row>
    <row r="307" spans="2:6" x14ac:dyDescent="0.2">
      <c r="B307" s="428"/>
      <c r="C307" s="428"/>
      <c r="D307" s="428"/>
      <c r="E307" s="428"/>
      <c r="F307" s="428"/>
    </row>
    <row r="308" spans="2:6" x14ac:dyDescent="0.2">
      <c r="B308" s="428"/>
      <c r="C308" s="428"/>
      <c r="D308" s="428"/>
      <c r="E308" s="428"/>
      <c r="F308" s="428"/>
    </row>
    <row r="309" spans="2:6" x14ac:dyDescent="0.2">
      <c r="B309" s="428"/>
      <c r="C309" s="428"/>
      <c r="D309" s="428"/>
      <c r="E309" s="428"/>
      <c r="F309" s="428"/>
    </row>
    <row r="310" spans="2:6" x14ac:dyDescent="0.2">
      <c r="B310" s="428"/>
      <c r="C310" s="428"/>
      <c r="D310" s="428"/>
      <c r="E310" s="428"/>
      <c r="F310" s="428"/>
    </row>
    <row r="311" spans="2:6" x14ac:dyDescent="0.2">
      <c r="B311" s="428"/>
      <c r="C311" s="428"/>
      <c r="D311" s="428"/>
      <c r="E311" s="428"/>
      <c r="F311" s="428"/>
    </row>
    <row r="312" spans="2:6" x14ac:dyDescent="0.2">
      <c r="B312" s="428"/>
      <c r="C312" s="428"/>
      <c r="D312" s="428"/>
      <c r="E312" s="428"/>
      <c r="F312" s="428"/>
    </row>
    <row r="313" spans="2:6" x14ac:dyDescent="0.2">
      <c r="B313" s="428"/>
      <c r="C313" s="428"/>
      <c r="D313" s="428"/>
      <c r="E313" s="428"/>
      <c r="F313" s="428"/>
    </row>
    <row r="314" spans="2:6" x14ac:dyDescent="0.2">
      <c r="B314" s="428"/>
      <c r="C314" s="428"/>
      <c r="D314" s="428"/>
      <c r="E314" s="428"/>
      <c r="F314" s="428"/>
    </row>
    <row r="315" spans="2:6" x14ac:dyDescent="0.2">
      <c r="B315" s="428"/>
      <c r="C315" s="428"/>
      <c r="D315" s="428"/>
      <c r="E315" s="428"/>
      <c r="F315" s="428"/>
    </row>
    <row r="316" spans="2:6" x14ac:dyDescent="0.2">
      <c r="B316" s="428"/>
      <c r="C316" s="428"/>
      <c r="D316" s="428"/>
      <c r="E316" s="428"/>
      <c r="F316" s="428"/>
    </row>
    <row r="317" spans="2:6" x14ac:dyDescent="0.2">
      <c r="B317" s="428"/>
      <c r="C317" s="428"/>
      <c r="D317" s="428"/>
      <c r="E317" s="428"/>
      <c r="F317" s="428"/>
    </row>
    <row r="318" spans="2:6" x14ac:dyDescent="0.2">
      <c r="B318" s="428"/>
      <c r="C318" s="428"/>
      <c r="D318" s="428"/>
      <c r="E318" s="428"/>
      <c r="F318" s="428"/>
    </row>
    <row r="319" spans="2:6" x14ac:dyDescent="0.2">
      <c r="B319" s="428"/>
      <c r="C319" s="428"/>
      <c r="D319" s="428"/>
      <c r="E319" s="428"/>
      <c r="F319" s="428"/>
    </row>
    <row r="320" spans="2:6" x14ac:dyDescent="0.2">
      <c r="B320" s="428"/>
      <c r="C320" s="428"/>
      <c r="D320" s="428"/>
      <c r="E320" s="428"/>
      <c r="F320" s="428"/>
    </row>
    <row r="321" spans="2:6" x14ac:dyDescent="0.2">
      <c r="B321" s="428"/>
      <c r="C321" s="428"/>
      <c r="D321" s="428"/>
      <c r="E321" s="428"/>
      <c r="F321" s="428"/>
    </row>
    <row r="322" spans="2:6" x14ac:dyDescent="0.2">
      <c r="B322" s="428"/>
      <c r="C322" s="428"/>
      <c r="D322" s="428"/>
      <c r="E322" s="428"/>
      <c r="F322" s="428"/>
    </row>
    <row r="323" spans="2:6" x14ac:dyDescent="0.2">
      <c r="B323" s="428"/>
      <c r="C323" s="428"/>
      <c r="D323" s="428"/>
      <c r="E323" s="428"/>
      <c r="F323" s="428"/>
    </row>
    <row r="324" spans="2:6" x14ac:dyDescent="0.2">
      <c r="B324" s="428"/>
      <c r="C324" s="428"/>
      <c r="D324" s="428"/>
      <c r="E324" s="428"/>
      <c r="F324" s="428"/>
    </row>
    <row r="325" spans="2:6" x14ac:dyDescent="0.2">
      <c r="B325" s="428"/>
      <c r="C325" s="428"/>
      <c r="D325" s="428"/>
      <c r="E325" s="428"/>
      <c r="F325" s="428"/>
    </row>
    <row r="326" spans="2:6" x14ac:dyDescent="0.2">
      <c r="B326" s="428"/>
      <c r="C326" s="428"/>
      <c r="D326" s="428"/>
      <c r="E326" s="428"/>
      <c r="F326" s="428"/>
    </row>
    <row r="327" spans="2:6" x14ac:dyDescent="0.2">
      <c r="B327" s="428"/>
      <c r="C327" s="428"/>
      <c r="D327" s="428"/>
      <c r="E327" s="428"/>
      <c r="F327" s="428"/>
    </row>
    <row r="328" spans="2:6" x14ac:dyDescent="0.2">
      <c r="B328" s="428"/>
      <c r="C328" s="428"/>
      <c r="D328" s="428"/>
      <c r="E328" s="428"/>
      <c r="F328" s="428"/>
    </row>
    <row r="329" spans="2:6" x14ac:dyDescent="0.2">
      <c r="B329" s="428"/>
      <c r="C329" s="428"/>
      <c r="D329" s="428"/>
      <c r="E329" s="428"/>
      <c r="F329" s="428"/>
    </row>
    <row r="330" spans="2:6" x14ac:dyDescent="0.2">
      <c r="B330" s="428"/>
      <c r="C330" s="428"/>
      <c r="D330" s="428"/>
      <c r="E330" s="428"/>
      <c r="F330" s="428"/>
    </row>
    <row r="331" spans="2:6" x14ac:dyDescent="0.2">
      <c r="B331" s="428"/>
      <c r="C331" s="428"/>
      <c r="D331" s="428"/>
      <c r="E331" s="428"/>
      <c r="F331" s="428"/>
    </row>
    <row r="332" spans="2:6" x14ac:dyDescent="0.2">
      <c r="B332" s="428"/>
      <c r="C332" s="428"/>
      <c r="D332" s="428"/>
      <c r="E332" s="428"/>
      <c r="F332" s="428"/>
    </row>
    <row r="333" spans="2:6" x14ac:dyDescent="0.2">
      <c r="B333" s="428"/>
      <c r="C333" s="428"/>
      <c r="D333" s="428"/>
      <c r="E333" s="428"/>
      <c r="F333" s="428"/>
    </row>
    <row r="334" spans="2:6" x14ac:dyDescent="0.2">
      <c r="B334" s="428"/>
      <c r="C334" s="428"/>
      <c r="D334" s="428"/>
      <c r="E334" s="428"/>
      <c r="F334" s="428"/>
    </row>
    <row r="335" spans="2:6" x14ac:dyDescent="0.2">
      <c r="B335" s="428"/>
      <c r="C335" s="428"/>
      <c r="D335" s="428"/>
      <c r="E335" s="428"/>
      <c r="F335" s="428"/>
    </row>
    <row r="336" spans="2:6" x14ac:dyDescent="0.2">
      <c r="B336" s="428"/>
      <c r="C336" s="428"/>
      <c r="D336" s="428"/>
      <c r="E336" s="428"/>
      <c r="F336" s="428"/>
    </row>
    <row r="337" spans="2:6" x14ac:dyDescent="0.2">
      <c r="B337" s="428"/>
      <c r="C337" s="428"/>
      <c r="D337" s="428"/>
      <c r="E337" s="428"/>
      <c r="F337" s="428"/>
    </row>
    <row r="338" spans="2:6" x14ac:dyDescent="0.2">
      <c r="B338" s="428"/>
      <c r="C338" s="428"/>
      <c r="D338" s="428"/>
      <c r="E338" s="428"/>
      <c r="F338" s="428"/>
    </row>
    <row r="339" spans="2:6" x14ac:dyDescent="0.2">
      <c r="B339" s="428"/>
      <c r="C339" s="428"/>
      <c r="D339" s="428"/>
      <c r="E339" s="428"/>
      <c r="F339" s="428"/>
    </row>
    <row r="340" spans="2:6" x14ac:dyDescent="0.2">
      <c r="B340" s="428"/>
      <c r="C340" s="428"/>
      <c r="D340" s="428"/>
      <c r="E340" s="428"/>
      <c r="F340" s="428"/>
    </row>
    <row r="341" spans="2:6" x14ac:dyDescent="0.2">
      <c r="B341" s="428"/>
      <c r="C341" s="428"/>
      <c r="D341" s="428"/>
      <c r="E341" s="428"/>
      <c r="F341" s="428"/>
    </row>
    <row r="342" spans="2:6" x14ac:dyDescent="0.2">
      <c r="B342" s="428"/>
      <c r="C342" s="428"/>
      <c r="D342" s="428"/>
      <c r="E342" s="428"/>
      <c r="F342" s="428"/>
    </row>
    <row r="343" spans="2:6" x14ac:dyDescent="0.2">
      <c r="B343" s="428"/>
      <c r="C343" s="428"/>
      <c r="D343" s="428"/>
      <c r="E343" s="428"/>
      <c r="F343" s="428"/>
    </row>
    <row r="344" spans="2:6" x14ac:dyDescent="0.2">
      <c r="B344" s="428"/>
      <c r="C344" s="428"/>
      <c r="D344" s="428"/>
      <c r="E344" s="428"/>
      <c r="F344" s="428"/>
    </row>
    <row r="345" spans="2:6" x14ac:dyDescent="0.2">
      <c r="B345" s="428"/>
      <c r="C345" s="428"/>
      <c r="D345" s="428"/>
      <c r="E345" s="428"/>
      <c r="F345" s="428"/>
    </row>
    <row r="346" spans="2:6" x14ac:dyDescent="0.2">
      <c r="B346" s="428"/>
      <c r="C346" s="428"/>
      <c r="D346" s="428"/>
      <c r="E346" s="428"/>
      <c r="F346" s="428"/>
    </row>
    <row r="347" spans="2:6" x14ac:dyDescent="0.2">
      <c r="B347" s="428"/>
      <c r="C347" s="428"/>
      <c r="D347" s="428"/>
      <c r="E347" s="428"/>
      <c r="F347" s="428"/>
    </row>
    <row r="348" spans="2:6" x14ac:dyDescent="0.2">
      <c r="B348" s="428"/>
      <c r="C348" s="428"/>
      <c r="D348" s="428"/>
      <c r="E348" s="428"/>
      <c r="F348" s="428"/>
    </row>
    <row r="349" spans="2:6" x14ac:dyDescent="0.2">
      <c r="B349" s="428"/>
      <c r="C349" s="428"/>
      <c r="D349" s="428"/>
      <c r="E349" s="428"/>
      <c r="F349" s="428"/>
    </row>
    <row r="350" spans="2:6" x14ac:dyDescent="0.2">
      <c r="B350" s="428"/>
      <c r="C350" s="428"/>
      <c r="D350" s="428"/>
      <c r="E350" s="428"/>
      <c r="F350" s="428"/>
    </row>
    <row r="351" spans="2:6" x14ac:dyDescent="0.2">
      <c r="B351" s="428"/>
      <c r="C351" s="428"/>
      <c r="D351" s="428"/>
      <c r="E351" s="428"/>
      <c r="F351" s="428"/>
    </row>
    <row r="352" spans="2:6" x14ac:dyDescent="0.2">
      <c r="B352" s="428"/>
      <c r="C352" s="428"/>
      <c r="D352" s="428"/>
      <c r="E352" s="428"/>
      <c r="F352" s="428"/>
    </row>
    <row r="353" spans="2:6" x14ac:dyDescent="0.2">
      <c r="B353" s="428"/>
      <c r="C353" s="428"/>
      <c r="D353" s="428"/>
      <c r="E353" s="428"/>
      <c r="F353" s="428"/>
    </row>
    <row r="354" spans="2:6" x14ac:dyDescent="0.2">
      <c r="B354" s="428"/>
      <c r="C354" s="428"/>
      <c r="D354" s="428"/>
      <c r="E354" s="428"/>
      <c r="F354" s="428"/>
    </row>
    <row r="355" spans="2:6" x14ac:dyDescent="0.2">
      <c r="B355" s="428"/>
      <c r="C355" s="428"/>
      <c r="D355" s="428"/>
      <c r="E355" s="428"/>
      <c r="F355" s="428"/>
    </row>
    <row r="356" spans="2:6" x14ac:dyDescent="0.2">
      <c r="B356" s="428"/>
      <c r="C356" s="428"/>
      <c r="D356" s="428"/>
      <c r="E356" s="428"/>
      <c r="F356" s="428"/>
    </row>
    <row r="357" spans="2:6" x14ac:dyDescent="0.2">
      <c r="B357" s="428"/>
      <c r="C357" s="428"/>
      <c r="D357" s="428"/>
      <c r="E357" s="428"/>
      <c r="F357" s="428"/>
    </row>
    <row r="358" spans="2:6" x14ac:dyDescent="0.2">
      <c r="B358" s="428"/>
      <c r="C358" s="428"/>
      <c r="D358" s="428"/>
      <c r="E358" s="428"/>
      <c r="F358" s="428"/>
    </row>
    <row r="359" spans="2:6" x14ac:dyDescent="0.2">
      <c r="B359" s="428"/>
      <c r="C359" s="428"/>
      <c r="D359" s="428"/>
      <c r="E359" s="428"/>
      <c r="F359" s="428"/>
    </row>
    <row r="360" spans="2:6" x14ac:dyDescent="0.2">
      <c r="B360" s="428"/>
      <c r="C360" s="428"/>
      <c r="D360" s="428"/>
      <c r="E360" s="428"/>
      <c r="F360" s="428"/>
    </row>
    <row r="361" spans="2:6" x14ac:dyDescent="0.2">
      <c r="B361" s="428"/>
      <c r="C361" s="428"/>
      <c r="D361" s="428"/>
      <c r="E361" s="428"/>
      <c r="F361" s="428"/>
    </row>
    <row r="362" spans="2:6" x14ac:dyDescent="0.2">
      <c r="B362" s="428"/>
      <c r="C362" s="428"/>
      <c r="D362" s="428"/>
      <c r="E362" s="428"/>
      <c r="F362" s="428"/>
    </row>
    <row r="363" spans="2:6" x14ac:dyDescent="0.2">
      <c r="B363" s="428"/>
      <c r="C363" s="428"/>
      <c r="D363" s="428"/>
      <c r="E363" s="428"/>
      <c r="F363" s="428"/>
    </row>
    <row r="364" spans="2:6" x14ac:dyDescent="0.2">
      <c r="B364" s="428"/>
      <c r="C364" s="428"/>
      <c r="D364" s="428"/>
      <c r="E364" s="428"/>
      <c r="F364" s="428"/>
    </row>
    <row r="365" spans="2:6" x14ac:dyDescent="0.2">
      <c r="B365" s="428"/>
      <c r="C365" s="428"/>
      <c r="D365" s="428"/>
      <c r="E365" s="428"/>
      <c r="F365" s="428"/>
    </row>
    <row r="366" spans="2:6" x14ac:dyDescent="0.2">
      <c r="B366" s="428"/>
      <c r="C366" s="428"/>
      <c r="D366" s="428"/>
      <c r="E366" s="428"/>
      <c r="F366" s="428"/>
    </row>
    <row r="367" spans="2:6" x14ac:dyDescent="0.2">
      <c r="B367" s="428"/>
      <c r="C367" s="428"/>
      <c r="D367" s="428"/>
      <c r="E367" s="428"/>
      <c r="F367" s="428"/>
    </row>
    <row r="368" spans="2:6" x14ac:dyDescent="0.2">
      <c r="B368" s="428"/>
      <c r="C368" s="428"/>
      <c r="D368" s="428"/>
      <c r="E368" s="428"/>
      <c r="F368" s="428"/>
    </row>
    <row r="369" spans="2:6" x14ac:dyDescent="0.2">
      <c r="B369" s="428"/>
      <c r="C369" s="428"/>
      <c r="D369" s="428"/>
      <c r="E369" s="428"/>
      <c r="F369" s="428"/>
    </row>
    <row r="370" spans="2:6" x14ac:dyDescent="0.2">
      <c r="B370" s="428"/>
      <c r="C370" s="428"/>
      <c r="D370" s="428"/>
      <c r="E370" s="428"/>
      <c r="F370" s="428"/>
    </row>
    <row r="371" spans="2:6" x14ac:dyDescent="0.2">
      <c r="B371" s="428"/>
      <c r="C371" s="428"/>
      <c r="D371" s="428"/>
      <c r="E371" s="428"/>
      <c r="F371" s="428"/>
    </row>
    <row r="372" spans="2:6" x14ac:dyDescent="0.2">
      <c r="B372" s="428"/>
      <c r="C372" s="428"/>
      <c r="D372" s="428"/>
      <c r="E372" s="428"/>
      <c r="F372" s="428"/>
    </row>
    <row r="373" spans="2:6" x14ac:dyDescent="0.2">
      <c r="B373" s="428"/>
      <c r="C373" s="428"/>
      <c r="D373" s="428"/>
      <c r="E373" s="428"/>
      <c r="F373" s="428"/>
    </row>
    <row r="374" spans="2:6" x14ac:dyDescent="0.2">
      <c r="B374" s="428"/>
      <c r="C374" s="428"/>
      <c r="D374" s="428"/>
      <c r="E374" s="428"/>
      <c r="F374" s="428"/>
    </row>
    <row r="375" spans="2:6" x14ac:dyDescent="0.2">
      <c r="B375" s="428"/>
      <c r="C375" s="428"/>
      <c r="D375" s="428"/>
      <c r="E375" s="428"/>
      <c r="F375" s="428"/>
    </row>
    <row r="376" spans="2:6" x14ac:dyDescent="0.2">
      <c r="B376" s="428"/>
      <c r="C376" s="428"/>
      <c r="D376" s="428"/>
      <c r="E376" s="428"/>
      <c r="F376" s="428"/>
    </row>
    <row r="377" spans="2:6" x14ac:dyDescent="0.2">
      <c r="B377" s="428"/>
      <c r="C377" s="428"/>
      <c r="D377" s="428"/>
      <c r="E377" s="428"/>
      <c r="F377" s="428"/>
    </row>
    <row r="378" spans="2:6" x14ac:dyDescent="0.2">
      <c r="B378" s="428"/>
      <c r="C378" s="428"/>
      <c r="D378" s="428"/>
      <c r="E378" s="428"/>
      <c r="F378" s="428"/>
    </row>
    <row r="379" spans="2:6" x14ac:dyDescent="0.2">
      <c r="B379" s="428"/>
      <c r="C379" s="428"/>
      <c r="D379" s="428"/>
      <c r="E379" s="428"/>
      <c r="F379" s="428"/>
    </row>
    <row r="380" spans="2:6" x14ac:dyDescent="0.2">
      <c r="B380" s="428"/>
      <c r="C380" s="428"/>
      <c r="D380" s="428"/>
      <c r="E380" s="428"/>
      <c r="F380" s="428"/>
    </row>
    <row r="381" spans="2:6" x14ac:dyDescent="0.2">
      <c r="B381" s="428"/>
      <c r="C381" s="428"/>
      <c r="D381" s="428"/>
      <c r="E381" s="428"/>
      <c r="F381" s="428"/>
    </row>
    <row r="382" spans="2:6" x14ac:dyDescent="0.2">
      <c r="B382" s="428"/>
      <c r="C382" s="428"/>
      <c r="D382" s="428"/>
      <c r="E382" s="428"/>
      <c r="F382" s="428"/>
    </row>
    <row r="383" spans="2:6" x14ac:dyDescent="0.2">
      <c r="B383" s="428"/>
      <c r="C383" s="428"/>
      <c r="D383" s="428"/>
      <c r="E383" s="428"/>
      <c r="F383" s="428"/>
    </row>
    <row r="384" spans="2:6" x14ac:dyDescent="0.2">
      <c r="B384" s="428"/>
      <c r="C384" s="428"/>
      <c r="D384" s="428"/>
      <c r="E384" s="428"/>
      <c r="F384" s="428"/>
    </row>
    <row r="385" spans="2:6" x14ac:dyDescent="0.2">
      <c r="B385" s="428"/>
      <c r="C385" s="428"/>
      <c r="D385" s="428"/>
      <c r="E385" s="428"/>
      <c r="F385" s="428"/>
    </row>
    <row r="386" spans="2:6" x14ac:dyDescent="0.2">
      <c r="B386" s="428"/>
      <c r="C386" s="428"/>
      <c r="D386" s="428"/>
      <c r="E386" s="428"/>
      <c r="F386" s="428"/>
    </row>
    <row r="387" spans="2:6" x14ac:dyDescent="0.2">
      <c r="B387" s="428"/>
      <c r="C387" s="428"/>
      <c r="D387" s="428"/>
      <c r="E387" s="428"/>
      <c r="F387" s="428"/>
    </row>
    <row r="388" spans="2:6" x14ac:dyDescent="0.2">
      <c r="B388" s="428"/>
      <c r="C388" s="428"/>
      <c r="D388" s="428"/>
      <c r="E388" s="428"/>
      <c r="F388" s="428"/>
    </row>
    <row r="389" spans="2:6" x14ac:dyDescent="0.2">
      <c r="B389" s="428"/>
      <c r="C389" s="428"/>
      <c r="D389" s="428"/>
      <c r="E389" s="428"/>
      <c r="F389" s="428"/>
    </row>
    <row r="390" spans="2:6" x14ac:dyDescent="0.2">
      <c r="B390" s="428"/>
      <c r="C390" s="428"/>
      <c r="D390" s="428"/>
      <c r="E390" s="428"/>
      <c r="F390" s="428"/>
    </row>
    <row r="391" spans="2:6" x14ac:dyDescent="0.2">
      <c r="B391" s="428"/>
      <c r="C391" s="428"/>
      <c r="D391" s="428"/>
      <c r="E391" s="428"/>
      <c r="F391" s="428"/>
    </row>
    <row r="392" spans="2:6" x14ac:dyDescent="0.2">
      <c r="B392" s="428"/>
      <c r="C392" s="428"/>
      <c r="D392" s="428"/>
      <c r="E392" s="428"/>
      <c r="F392" s="428"/>
    </row>
    <row r="393" spans="2:6" x14ac:dyDescent="0.2">
      <c r="B393" s="428"/>
      <c r="C393" s="428"/>
      <c r="D393" s="428"/>
      <c r="E393" s="428"/>
      <c r="F393" s="428"/>
    </row>
    <row r="394" spans="2:6" x14ac:dyDescent="0.2">
      <c r="B394" s="428"/>
      <c r="C394" s="428"/>
      <c r="D394" s="428"/>
      <c r="E394" s="428"/>
      <c r="F394" s="428"/>
    </row>
    <row r="395" spans="2:6" x14ac:dyDescent="0.2">
      <c r="B395" s="428"/>
      <c r="C395" s="428"/>
      <c r="D395" s="428"/>
      <c r="E395" s="428"/>
      <c r="F395" s="428"/>
    </row>
    <row r="396" spans="2:6" x14ac:dyDescent="0.2">
      <c r="B396" s="428"/>
      <c r="C396" s="428"/>
      <c r="D396" s="428"/>
      <c r="E396" s="428"/>
      <c r="F396" s="428"/>
    </row>
    <row r="397" spans="2:6" x14ac:dyDescent="0.2">
      <c r="B397" s="428"/>
      <c r="C397" s="428"/>
      <c r="D397" s="428"/>
      <c r="E397" s="428"/>
      <c r="F397" s="428"/>
    </row>
    <row r="398" spans="2:6" x14ac:dyDescent="0.2">
      <c r="B398" s="428"/>
      <c r="C398" s="428"/>
      <c r="D398" s="428"/>
      <c r="E398" s="428"/>
      <c r="F398" s="428"/>
    </row>
    <row r="399" spans="2:6" x14ac:dyDescent="0.2">
      <c r="B399" s="428"/>
      <c r="C399" s="428"/>
      <c r="D399" s="428"/>
      <c r="E399" s="428"/>
      <c r="F399" s="428"/>
    </row>
    <row r="400" spans="2:6" x14ac:dyDescent="0.2">
      <c r="B400" s="428"/>
      <c r="C400" s="428"/>
      <c r="D400" s="428"/>
      <c r="E400" s="428"/>
      <c r="F400" s="428"/>
    </row>
    <row r="401" spans="2:6" x14ac:dyDescent="0.2">
      <c r="B401" s="428"/>
      <c r="C401" s="428"/>
      <c r="D401" s="428"/>
      <c r="E401" s="428"/>
      <c r="F401" s="428"/>
    </row>
    <row r="402" spans="2:6" x14ac:dyDescent="0.2">
      <c r="B402" s="428"/>
      <c r="C402" s="428"/>
      <c r="D402" s="428"/>
      <c r="E402" s="428"/>
      <c r="F402" s="428"/>
    </row>
    <row r="403" spans="2:6" x14ac:dyDescent="0.2">
      <c r="B403" s="428"/>
      <c r="C403" s="428"/>
      <c r="D403" s="428"/>
      <c r="E403" s="428"/>
      <c r="F403" s="428"/>
    </row>
    <row r="404" spans="2:6" x14ac:dyDescent="0.2">
      <c r="B404" s="428"/>
      <c r="C404" s="428"/>
      <c r="D404" s="428"/>
      <c r="E404" s="428"/>
      <c r="F404" s="428"/>
    </row>
    <row r="405" spans="2:6" x14ac:dyDescent="0.2">
      <c r="B405" s="428"/>
      <c r="C405" s="428"/>
      <c r="D405" s="428"/>
      <c r="E405" s="428"/>
      <c r="F405" s="428"/>
    </row>
    <row r="406" spans="2:6" x14ac:dyDescent="0.2">
      <c r="B406" s="428"/>
      <c r="C406" s="428"/>
      <c r="D406" s="428"/>
      <c r="E406" s="428"/>
      <c r="F406" s="428"/>
    </row>
    <row r="407" spans="2:6" x14ac:dyDescent="0.2">
      <c r="B407" s="428"/>
      <c r="C407" s="428"/>
      <c r="D407" s="428"/>
      <c r="E407" s="428"/>
      <c r="F407" s="428"/>
    </row>
    <row r="408" spans="2:6" x14ac:dyDescent="0.2">
      <c r="B408" s="428"/>
      <c r="C408" s="428"/>
      <c r="D408" s="428"/>
      <c r="E408" s="428"/>
      <c r="F408" s="428"/>
    </row>
    <row r="409" spans="2:6" x14ac:dyDescent="0.2">
      <c r="B409" s="428"/>
      <c r="C409" s="428"/>
      <c r="D409" s="428"/>
      <c r="E409" s="428"/>
      <c r="F409" s="428"/>
    </row>
    <row r="410" spans="2:6" x14ac:dyDescent="0.2">
      <c r="B410" s="428"/>
      <c r="C410" s="428"/>
      <c r="D410" s="428"/>
      <c r="E410" s="428"/>
      <c r="F410" s="428"/>
    </row>
    <row r="411" spans="2:6" x14ac:dyDescent="0.2">
      <c r="B411" s="428"/>
      <c r="C411" s="428"/>
      <c r="D411" s="428"/>
      <c r="E411" s="428"/>
      <c r="F411" s="428"/>
    </row>
    <row r="412" spans="2:6" x14ac:dyDescent="0.2">
      <c r="B412" s="428"/>
      <c r="C412" s="428"/>
      <c r="D412" s="428"/>
      <c r="E412" s="428"/>
      <c r="F412" s="428"/>
    </row>
    <row r="413" spans="2:6" x14ac:dyDescent="0.2">
      <c r="B413" s="428"/>
      <c r="C413" s="428"/>
      <c r="D413" s="428"/>
      <c r="E413" s="428"/>
      <c r="F413" s="428"/>
    </row>
    <row r="414" spans="2:6" x14ac:dyDescent="0.2">
      <c r="B414" s="428"/>
      <c r="C414" s="428"/>
      <c r="D414" s="428"/>
      <c r="E414" s="428"/>
      <c r="F414" s="428"/>
    </row>
    <row r="415" spans="2:6" x14ac:dyDescent="0.2">
      <c r="B415" s="428"/>
      <c r="C415" s="428"/>
      <c r="D415" s="428"/>
      <c r="E415" s="428"/>
      <c r="F415" s="428"/>
    </row>
    <row r="416" spans="2:6" x14ac:dyDescent="0.2">
      <c r="B416" s="428"/>
      <c r="C416" s="428"/>
      <c r="D416" s="428"/>
      <c r="E416" s="428"/>
      <c r="F416" s="428"/>
    </row>
    <row r="417" spans="2:6" x14ac:dyDescent="0.2">
      <c r="B417" s="428"/>
      <c r="C417" s="428"/>
      <c r="D417" s="428"/>
      <c r="E417" s="428"/>
      <c r="F417" s="428"/>
    </row>
    <row r="418" spans="2:6" x14ac:dyDescent="0.2">
      <c r="B418" s="428"/>
      <c r="C418" s="428"/>
      <c r="D418" s="428"/>
      <c r="E418" s="428"/>
      <c r="F418" s="428"/>
    </row>
    <row r="419" spans="2:6" x14ac:dyDescent="0.2">
      <c r="B419" s="428"/>
      <c r="C419" s="428"/>
      <c r="D419" s="428"/>
      <c r="E419" s="428"/>
      <c r="F419" s="428"/>
    </row>
    <row r="420" spans="2:6" x14ac:dyDescent="0.2">
      <c r="B420" s="428"/>
      <c r="C420" s="428"/>
      <c r="D420" s="428"/>
      <c r="E420" s="428"/>
      <c r="F420" s="428"/>
    </row>
    <row r="421" spans="2:6" x14ac:dyDescent="0.2">
      <c r="B421" s="428"/>
      <c r="C421" s="428"/>
      <c r="D421" s="428"/>
      <c r="E421" s="428"/>
      <c r="F421" s="428"/>
    </row>
    <row r="422" spans="2:6" x14ac:dyDescent="0.2">
      <c r="B422" s="428"/>
      <c r="C422" s="428"/>
      <c r="D422" s="428"/>
      <c r="E422" s="428"/>
      <c r="F422" s="428"/>
    </row>
    <row r="423" spans="2:6" x14ac:dyDescent="0.2">
      <c r="B423" s="428"/>
      <c r="C423" s="428"/>
      <c r="D423" s="428"/>
      <c r="E423" s="428"/>
      <c r="F423" s="428"/>
    </row>
    <row r="424" spans="2:6" x14ac:dyDescent="0.2">
      <c r="B424" s="428"/>
      <c r="C424" s="428"/>
      <c r="D424" s="428"/>
      <c r="E424" s="428"/>
      <c r="F424" s="428"/>
    </row>
    <row r="425" spans="2:6" x14ac:dyDescent="0.2">
      <c r="B425" s="428"/>
      <c r="C425" s="428"/>
      <c r="D425" s="428"/>
      <c r="E425" s="428"/>
      <c r="F425" s="428"/>
    </row>
    <row r="426" spans="2:6" x14ac:dyDescent="0.2">
      <c r="B426" s="428"/>
      <c r="C426" s="428"/>
      <c r="D426" s="428"/>
      <c r="E426" s="428"/>
      <c r="F426" s="428"/>
    </row>
    <row r="427" spans="2:6" x14ac:dyDescent="0.2">
      <c r="B427" s="428"/>
      <c r="C427" s="428"/>
      <c r="D427" s="428"/>
      <c r="E427" s="428"/>
      <c r="F427" s="428"/>
    </row>
    <row r="428" spans="2:6" x14ac:dyDescent="0.2">
      <c r="B428" s="428"/>
      <c r="C428" s="428"/>
      <c r="D428" s="428"/>
      <c r="E428" s="428"/>
      <c r="F428" s="428"/>
    </row>
    <row r="429" spans="2:6" x14ac:dyDescent="0.2">
      <c r="B429" s="428"/>
      <c r="C429" s="428"/>
      <c r="D429" s="428"/>
      <c r="E429" s="428"/>
      <c r="F429" s="428"/>
    </row>
    <row r="430" spans="2:6" x14ac:dyDescent="0.2">
      <c r="B430" s="428"/>
      <c r="C430" s="428"/>
      <c r="D430" s="428"/>
      <c r="E430" s="428"/>
      <c r="F430" s="428"/>
    </row>
    <row r="431" spans="2:6" x14ac:dyDescent="0.2">
      <c r="B431" s="428"/>
      <c r="C431" s="428"/>
      <c r="D431" s="428"/>
      <c r="E431" s="428"/>
      <c r="F431" s="428"/>
    </row>
    <row r="432" spans="2:6" x14ac:dyDescent="0.2">
      <c r="B432" s="428"/>
      <c r="C432" s="428"/>
      <c r="D432" s="428"/>
      <c r="E432" s="428"/>
      <c r="F432" s="428"/>
    </row>
    <row r="433" spans="2:6" x14ac:dyDescent="0.2">
      <c r="B433" s="428"/>
      <c r="C433" s="428"/>
      <c r="D433" s="428"/>
      <c r="E433" s="428"/>
      <c r="F433" s="428"/>
    </row>
    <row r="434" spans="2:6" x14ac:dyDescent="0.2">
      <c r="B434" s="428"/>
      <c r="C434" s="428"/>
      <c r="D434" s="428"/>
      <c r="E434" s="428"/>
      <c r="F434" s="428"/>
    </row>
    <row r="435" spans="2:6" x14ac:dyDescent="0.2">
      <c r="B435" s="428"/>
      <c r="C435" s="428"/>
      <c r="D435" s="428"/>
      <c r="E435" s="428"/>
      <c r="F435" s="428"/>
    </row>
    <row r="436" spans="2:6" x14ac:dyDescent="0.2">
      <c r="B436" s="428"/>
      <c r="C436" s="428"/>
      <c r="D436" s="428"/>
      <c r="E436" s="428"/>
      <c r="F436" s="428"/>
    </row>
    <row r="437" spans="2:6" x14ac:dyDescent="0.2">
      <c r="B437" s="428"/>
      <c r="C437" s="428"/>
      <c r="D437" s="428"/>
      <c r="E437" s="428"/>
      <c r="F437" s="428"/>
    </row>
    <row r="438" spans="2:6" x14ac:dyDescent="0.2">
      <c r="B438" s="428"/>
      <c r="C438" s="428"/>
      <c r="D438" s="428"/>
      <c r="E438" s="428"/>
      <c r="F438" s="428"/>
    </row>
    <row r="439" spans="2:6" x14ac:dyDescent="0.2">
      <c r="B439" s="428"/>
      <c r="C439" s="428"/>
      <c r="D439" s="428"/>
      <c r="E439" s="428"/>
      <c r="F439" s="428"/>
    </row>
    <row r="440" spans="2:6" x14ac:dyDescent="0.2">
      <c r="B440" s="428"/>
      <c r="C440" s="428"/>
      <c r="D440" s="428"/>
      <c r="E440" s="428"/>
      <c r="F440" s="428"/>
    </row>
    <row r="441" spans="2:6" x14ac:dyDescent="0.2">
      <c r="B441" s="428"/>
      <c r="C441" s="428"/>
      <c r="D441" s="428"/>
      <c r="E441" s="428"/>
      <c r="F441" s="428"/>
    </row>
    <row r="442" spans="2:6" x14ac:dyDescent="0.2">
      <c r="B442" s="428"/>
      <c r="C442" s="428"/>
      <c r="D442" s="428"/>
      <c r="E442" s="428"/>
      <c r="F442" s="428"/>
    </row>
    <row r="443" spans="2:6" x14ac:dyDescent="0.2">
      <c r="B443" s="428"/>
      <c r="C443" s="428"/>
      <c r="D443" s="428"/>
      <c r="E443" s="428"/>
      <c r="F443" s="428"/>
    </row>
    <row r="444" spans="2:6" x14ac:dyDescent="0.2">
      <c r="B444" s="428"/>
      <c r="C444" s="428"/>
      <c r="D444" s="428"/>
      <c r="E444" s="428"/>
      <c r="F444" s="428"/>
    </row>
    <row r="445" spans="2:6" x14ac:dyDescent="0.2">
      <c r="B445" s="428"/>
      <c r="C445" s="428"/>
      <c r="D445" s="428"/>
      <c r="E445" s="428"/>
      <c r="F445" s="428"/>
    </row>
    <row r="446" spans="2:6" x14ac:dyDescent="0.2">
      <c r="B446" s="428"/>
      <c r="C446" s="428"/>
      <c r="D446" s="428"/>
      <c r="E446" s="428"/>
      <c r="F446" s="428"/>
    </row>
    <row r="447" spans="2:6" x14ac:dyDescent="0.2">
      <c r="B447" s="428"/>
      <c r="C447" s="428"/>
      <c r="D447" s="428"/>
      <c r="E447" s="428"/>
      <c r="F447" s="428"/>
    </row>
    <row r="448" spans="2:6" x14ac:dyDescent="0.2">
      <c r="B448" s="428"/>
      <c r="C448" s="428"/>
      <c r="D448" s="428"/>
      <c r="E448" s="428"/>
      <c r="F448" s="428"/>
    </row>
    <row r="449" spans="2:6" x14ac:dyDescent="0.2">
      <c r="B449" s="428"/>
      <c r="C449" s="428"/>
      <c r="D449" s="428"/>
      <c r="E449" s="428"/>
      <c r="F449" s="428"/>
    </row>
    <row r="450" spans="2:6" x14ac:dyDescent="0.2">
      <c r="B450" s="428"/>
      <c r="C450" s="428"/>
      <c r="D450" s="428"/>
      <c r="E450" s="428"/>
      <c r="F450" s="428"/>
    </row>
    <row r="451" spans="2:6" x14ac:dyDescent="0.2">
      <c r="B451" s="428"/>
      <c r="C451" s="428"/>
      <c r="D451" s="428"/>
      <c r="E451" s="428"/>
      <c r="F451" s="428"/>
    </row>
    <row r="452" spans="2:6" x14ac:dyDescent="0.2">
      <c r="B452" s="428"/>
      <c r="C452" s="428"/>
      <c r="D452" s="428"/>
      <c r="E452" s="428"/>
      <c r="F452" s="428"/>
    </row>
    <row r="453" spans="2:6" x14ac:dyDescent="0.2">
      <c r="B453" s="428"/>
      <c r="C453" s="428"/>
      <c r="D453" s="428"/>
      <c r="E453" s="428"/>
      <c r="F453" s="428"/>
    </row>
    <row r="454" spans="2:6" x14ac:dyDescent="0.2">
      <c r="B454" s="428"/>
      <c r="C454" s="428"/>
      <c r="D454" s="428"/>
      <c r="E454" s="428"/>
      <c r="F454" s="428"/>
    </row>
    <row r="455" spans="2:6" x14ac:dyDescent="0.2">
      <c r="B455" s="428"/>
      <c r="C455" s="428"/>
      <c r="D455" s="428"/>
      <c r="E455" s="428"/>
      <c r="F455" s="428"/>
    </row>
    <row r="456" spans="2:6" x14ac:dyDescent="0.2">
      <c r="B456" s="428"/>
      <c r="C456" s="428"/>
      <c r="D456" s="428"/>
      <c r="E456" s="428"/>
      <c r="F456" s="428"/>
    </row>
    <row r="457" spans="2:6" x14ac:dyDescent="0.2">
      <c r="B457" s="428"/>
      <c r="C457" s="428"/>
      <c r="D457" s="428"/>
      <c r="E457" s="428"/>
      <c r="F457" s="428"/>
    </row>
    <row r="458" spans="2:6" x14ac:dyDescent="0.2">
      <c r="B458" s="428"/>
      <c r="C458" s="428"/>
      <c r="D458" s="428"/>
      <c r="E458" s="428"/>
      <c r="F458" s="428"/>
    </row>
    <row r="459" spans="2:6" x14ac:dyDescent="0.2">
      <c r="B459" s="428"/>
      <c r="C459" s="428"/>
      <c r="D459" s="428"/>
      <c r="E459" s="428"/>
      <c r="F459" s="428"/>
    </row>
    <row r="460" spans="2:6" x14ac:dyDescent="0.2">
      <c r="B460" s="428"/>
      <c r="C460" s="428"/>
      <c r="D460" s="428"/>
      <c r="E460" s="428"/>
      <c r="F460" s="428"/>
    </row>
    <row r="461" spans="2:6" x14ac:dyDescent="0.2">
      <c r="B461" s="428"/>
      <c r="C461" s="428"/>
      <c r="D461" s="428"/>
      <c r="E461" s="428"/>
      <c r="F461" s="428"/>
    </row>
    <row r="462" spans="2:6" x14ac:dyDescent="0.2">
      <c r="B462" s="428"/>
      <c r="C462" s="428"/>
      <c r="D462" s="428"/>
      <c r="E462" s="428"/>
      <c r="F462" s="428"/>
    </row>
    <row r="463" spans="2:6" x14ac:dyDescent="0.2">
      <c r="B463" s="428"/>
      <c r="C463" s="428"/>
      <c r="D463" s="428"/>
      <c r="E463" s="428"/>
      <c r="F463" s="428"/>
    </row>
    <row r="464" spans="2:6" x14ac:dyDescent="0.2">
      <c r="B464" s="428"/>
      <c r="C464" s="428"/>
      <c r="D464" s="428"/>
      <c r="E464" s="428"/>
      <c r="F464" s="428"/>
    </row>
    <row r="465" spans="2:6" x14ac:dyDescent="0.2">
      <c r="B465" s="428"/>
      <c r="C465" s="428"/>
      <c r="D465" s="428"/>
      <c r="E465" s="428"/>
      <c r="F465" s="428"/>
    </row>
    <row r="466" spans="2:6" x14ac:dyDescent="0.2">
      <c r="B466" s="428"/>
      <c r="C466" s="428"/>
      <c r="D466" s="428"/>
      <c r="E466" s="428"/>
      <c r="F466" s="428"/>
    </row>
    <row r="467" spans="2:6" x14ac:dyDescent="0.2">
      <c r="B467" s="428"/>
      <c r="C467" s="428"/>
      <c r="D467" s="428"/>
      <c r="E467" s="428"/>
      <c r="F467" s="428"/>
    </row>
    <row r="468" spans="2:6" x14ac:dyDescent="0.2">
      <c r="B468" s="428"/>
      <c r="C468" s="428"/>
      <c r="D468" s="428"/>
      <c r="E468" s="428"/>
      <c r="F468" s="428"/>
    </row>
    <row r="469" spans="2:6" x14ac:dyDescent="0.2">
      <c r="B469" s="428"/>
      <c r="C469" s="428"/>
      <c r="D469" s="428"/>
      <c r="E469" s="428"/>
      <c r="F469" s="428"/>
    </row>
    <row r="470" spans="2:6" x14ac:dyDescent="0.2">
      <c r="B470" s="428"/>
      <c r="C470" s="428"/>
      <c r="D470" s="428"/>
      <c r="E470" s="428"/>
      <c r="F470" s="428"/>
    </row>
    <row r="471" spans="2:6" x14ac:dyDescent="0.2">
      <c r="B471" s="428"/>
      <c r="C471" s="428"/>
      <c r="D471" s="428"/>
      <c r="E471" s="428"/>
      <c r="F471" s="428"/>
    </row>
    <row r="472" spans="2:6" x14ac:dyDescent="0.2">
      <c r="B472" s="428"/>
      <c r="C472" s="428"/>
      <c r="D472" s="428"/>
      <c r="E472" s="428"/>
      <c r="F472" s="428"/>
    </row>
    <row r="473" spans="2:6" x14ac:dyDescent="0.2">
      <c r="B473" s="428"/>
      <c r="C473" s="428"/>
      <c r="D473" s="428"/>
      <c r="E473" s="428"/>
      <c r="F473" s="428"/>
    </row>
    <row r="474" spans="2:6" x14ac:dyDescent="0.2">
      <c r="B474" s="428"/>
      <c r="C474" s="428"/>
      <c r="D474" s="428"/>
      <c r="E474" s="428"/>
      <c r="F474" s="428"/>
    </row>
    <row r="475" spans="2:6" x14ac:dyDescent="0.2">
      <c r="B475" s="428"/>
      <c r="C475" s="428"/>
      <c r="D475" s="428"/>
      <c r="E475" s="428"/>
      <c r="F475" s="428"/>
    </row>
    <row r="476" spans="2:6" x14ac:dyDescent="0.2">
      <c r="B476" s="428"/>
      <c r="C476" s="428"/>
      <c r="D476" s="428"/>
      <c r="E476" s="428"/>
      <c r="F476" s="428"/>
    </row>
    <row r="477" spans="2:6" x14ac:dyDescent="0.2">
      <c r="B477" s="428"/>
      <c r="C477" s="428"/>
      <c r="D477" s="428"/>
      <c r="E477" s="428"/>
      <c r="F477" s="428"/>
    </row>
    <row r="478" spans="2:6" x14ac:dyDescent="0.2">
      <c r="B478" s="428"/>
      <c r="C478" s="428"/>
      <c r="D478" s="428"/>
      <c r="E478" s="428"/>
      <c r="F478" s="428"/>
    </row>
    <row r="479" spans="2:6" x14ac:dyDescent="0.2">
      <c r="B479" s="428"/>
      <c r="C479" s="428"/>
      <c r="D479" s="428"/>
      <c r="E479" s="428"/>
      <c r="F479" s="428"/>
    </row>
    <row r="480" spans="2:6" x14ac:dyDescent="0.2">
      <c r="B480" s="428"/>
      <c r="C480" s="428"/>
      <c r="D480" s="428"/>
      <c r="E480" s="428"/>
      <c r="F480" s="428"/>
    </row>
    <row r="481" spans="2:6" x14ac:dyDescent="0.2">
      <c r="B481" s="428"/>
      <c r="C481" s="428"/>
      <c r="D481" s="428"/>
      <c r="E481" s="428"/>
      <c r="F481" s="428"/>
    </row>
    <row r="482" spans="2:6" x14ac:dyDescent="0.2">
      <c r="B482" s="428"/>
      <c r="C482" s="428"/>
      <c r="D482" s="428"/>
      <c r="E482" s="428"/>
      <c r="F482" s="428"/>
    </row>
    <row r="483" spans="2:6" x14ac:dyDescent="0.2">
      <c r="B483" s="428"/>
      <c r="C483" s="428"/>
      <c r="D483" s="428"/>
      <c r="E483" s="428"/>
      <c r="F483" s="428"/>
    </row>
    <row r="484" spans="2:6" x14ac:dyDescent="0.2">
      <c r="B484" s="428"/>
      <c r="C484" s="428"/>
      <c r="D484" s="428"/>
      <c r="E484" s="428"/>
      <c r="F484" s="428"/>
    </row>
    <row r="485" spans="2:6" x14ac:dyDescent="0.2">
      <c r="B485" s="428"/>
      <c r="C485" s="428"/>
      <c r="D485" s="428"/>
      <c r="E485" s="428"/>
      <c r="F485" s="428"/>
    </row>
    <row r="486" spans="2:6" x14ac:dyDescent="0.2">
      <c r="B486" s="428"/>
      <c r="C486" s="428"/>
      <c r="D486" s="428"/>
      <c r="E486" s="428"/>
      <c r="F486" s="428"/>
    </row>
    <row r="487" spans="2:6" x14ac:dyDescent="0.2">
      <c r="B487" s="428"/>
      <c r="C487" s="428"/>
      <c r="D487" s="428"/>
      <c r="E487" s="428"/>
      <c r="F487" s="428"/>
    </row>
    <row r="488" spans="2:6" x14ac:dyDescent="0.2">
      <c r="B488" s="428"/>
      <c r="C488" s="428"/>
      <c r="D488" s="428"/>
      <c r="E488" s="428"/>
      <c r="F488" s="428"/>
    </row>
    <row r="489" spans="2:6" x14ac:dyDescent="0.2">
      <c r="B489" s="428"/>
      <c r="C489" s="428"/>
      <c r="D489" s="428"/>
      <c r="E489" s="428"/>
      <c r="F489" s="428"/>
    </row>
    <row r="490" spans="2:6" x14ac:dyDescent="0.2">
      <c r="B490" s="428"/>
      <c r="C490" s="428"/>
      <c r="D490" s="428"/>
      <c r="E490" s="428"/>
      <c r="F490" s="428"/>
    </row>
    <row r="491" spans="2:6" x14ac:dyDescent="0.2">
      <c r="B491" s="428"/>
      <c r="C491" s="428"/>
      <c r="D491" s="428"/>
      <c r="E491" s="428"/>
      <c r="F491" s="428"/>
    </row>
    <row r="492" spans="2:6" x14ac:dyDescent="0.2">
      <c r="B492" s="428"/>
      <c r="C492" s="428"/>
      <c r="D492" s="428"/>
      <c r="E492" s="428"/>
      <c r="F492" s="428"/>
    </row>
    <row r="493" spans="2:6" x14ac:dyDescent="0.2">
      <c r="B493" s="428"/>
      <c r="C493" s="428"/>
      <c r="D493" s="428"/>
      <c r="E493" s="428"/>
      <c r="F493" s="428"/>
    </row>
    <row r="494" spans="2:6" x14ac:dyDescent="0.2">
      <c r="B494" s="428"/>
      <c r="C494" s="428"/>
      <c r="D494" s="428"/>
      <c r="E494" s="428"/>
      <c r="F494" s="428"/>
    </row>
    <row r="495" spans="2:6" x14ac:dyDescent="0.2">
      <c r="B495" s="428"/>
      <c r="C495" s="428"/>
      <c r="D495" s="428"/>
      <c r="E495" s="428"/>
      <c r="F495" s="428"/>
    </row>
    <row r="496" spans="2:6" x14ac:dyDescent="0.2">
      <c r="B496" s="428"/>
      <c r="C496" s="428"/>
      <c r="D496" s="428"/>
      <c r="E496" s="428"/>
      <c r="F496" s="428"/>
    </row>
    <row r="497" spans="2:6" x14ac:dyDescent="0.2">
      <c r="B497" s="428"/>
      <c r="C497" s="428"/>
      <c r="D497" s="428"/>
      <c r="E497" s="428"/>
      <c r="F497" s="428"/>
    </row>
    <row r="498" spans="2:6" x14ac:dyDescent="0.2">
      <c r="B498" s="428"/>
      <c r="C498" s="428"/>
      <c r="D498" s="428"/>
      <c r="E498" s="428"/>
      <c r="F498" s="428"/>
    </row>
    <row r="499" spans="2:6" x14ac:dyDescent="0.2">
      <c r="B499" s="428"/>
      <c r="C499" s="428"/>
      <c r="D499" s="428"/>
      <c r="E499" s="428"/>
      <c r="F499" s="428"/>
    </row>
    <row r="500" spans="2:6" x14ac:dyDescent="0.2">
      <c r="B500" s="428"/>
      <c r="C500" s="428"/>
      <c r="D500" s="428"/>
      <c r="E500" s="428"/>
      <c r="F500" s="428"/>
    </row>
    <row r="501" spans="2:6" x14ac:dyDescent="0.2">
      <c r="B501" s="428"/>
      <c r="C501" s="428"/>
      <c r="D501" s="428"/>
      <c r="E501" s="428"/>
      <c r="F501" s="428"/>
    </row>
    <row r="502" spans="2:6" x14ac:dyDescent="0.2">
      <c r="B502" s="428"/>
      <c r="C502" s="428"/>
      <c r="D502" s="428"/>
      <c r="E502" s="428"/>
      <c r="F502" s="428"/>
    </row>
    <row r="503" spans="2:6" x14ac:dyDescent="0.2">
      <c r="B503" s="428"/>
      <c r="C503" s="428"/>
      <c r="D503" s="428"/>
      <c r="E503" s="428"/>
      <c r="F503" s="428"/>
    </row>
    <row r="504" spans="2:6" x14ac:dyDescent="0.2">
      <c r="B504" s="428"/>
      <c r="C504" s="428"/>
      <c r="D504" s="428"/>
      <c r="E504" s="428"/>
      <c r="F504" s="428"/>
    </row>
    <row r="505" spans="2:6" x14ac:dyDescent="0.2">
      <c r="B505" s="428"/>
      <c r="C505" s="428"/>
      <c r="D505" s="428"/>
      <c r="E505" s="428"/>
      <c r="F505" s="428"/>
    </row>
    <row r="506" spans="2:6" x14ac:dyDescent="0.2">
      <c r="B506" s="428"/>
      <c r="C506" s="428"/>
      <c r="D506" s="428"/>
      <c r="E506" s="428"/>
      <c r="F506" s="428"/>
    </row>
    <row r="507" spans="2:6" x14ac:dyDescent="0.2">
      <c r="B507" s="428"/>
      <c r="C507" s="428"/>
      <c r="D507" s="428"/>
      <c r="E507" s="428"/>
      <c r="F507" s="428"/>
    </row>
    <row r="508" spans="2:6" x14ac:dyDescent="0.2">
      <c r="B508" s="428"/>
      <c r="C508" s="428"/>
      <c r="D508" s="428"/>
      <c r="E508" s="428"/>
      <c r="F508" s="428"/>
    </row>
    <row r="509" spans="2:6" x14ac:dyDescent="0.2">
      <c r="B509" s="428"/>
      <c r="C509" s="428"/>
      <c r="D509" s="428"/>
      <c r="E509" s="428"/>
      <c r="F509" s="428"/>
    </row>
    <row r="510" spans="2:6" x14ac:dyDescent="0.2">
      <c r="B510" s="428"/>
      <c r="C510" s="428"/>
      <c r="D510" s="428"/>
      <c r="E510" s="428"/>
      <c r="F510" s="428"/>
    </row>
    <row r="511" spans="2:6" x14ac:dyDescent="0.2">
      <c r="B511" s="428"/>
      <c r="C511" s="428"/>
      <c r="D511" s="428"/>
      <c r="E511" s="428"/>
      <c r="F511" s="428"/>
    </row>
    <row r="512" spans="2:6" x14ac:dyDescent="0.2">
      <c r="B512" s="428"/>
      <c r="C512" s="428"/>
      <c r="D512" s="428"/>
      <c r="E512" s="428"/>
      <c r="F512" s="428"/>
    </row>
    <row r="513" spans="2:6" x14ac:dyDescent="0.2">
      <c r="B513" s="428"/>
      <c r="C513" s="428"/>
      <c r="D513" s="428"/>
      <c r="E513" s="428"/>
      <c r="F513" s="428"/>
    </row>
    <row r="514" spans="2:6" x14ac:dyDescent="0.2">
      <c r="B514" s="428"/>
      <c r="C514" s="428"/>
      <c r="D514" s="428"/>
      <c r="E514" s="428"/>
      <c r="F514" s="428"/>
    </row>
    <row r="515" spans="2:6" x14ac:dyDescent="0.2">
      <c r="B515" s="428"/>
      <c r="C515" s="428"/>
      <c r="D515" s="428"/>
      <c r="E515" s="428"/>
      <c r="F515" s="428"/>
    </row>
    <row r="516" spans="2:6" x14ac:dyDescent="0.2">
      <c r="B516" s="428"/>
      <c r="C516" s="428"/>
      <c r="D516" s="428"/>
      <c r="E516" s="428"/>
      <c r="F516" s="428"/>
    </row>
    <row r="517" spans="2:6" x14ac:dyDescent="0.2">
      <c r="B517" s="428"/>
      <c r="C517" s="428"/>
      <c r="D517" s="428"/>
      <c r="E517" s="428"/>
      <c r="F517" s="428"/>
    </row>
    <row r="518" spans="2:6" x14ac:dyDescent="0.2">
      <c r="B518" s="428"/>
      <c r="C518" s="428"/>
      <c r="D518" s="428"/>
      <c r="E518" s="428"/>
      <c r="F518" s="428"/>
    </row>
    <row r="519" spans="2:6" x14ac:dyDescent="0.2">
      <c r="B519" s="428"/>
      <c r="C519" s="428"/>
      <c r="D519" s="428"/>
      <c r="E519" s="428"/>
      <c r="F519" s="428"/>
    </row>
    <row r="520" spans="2:6" x14ac:dyDescent="0.2">
      <c r="B520" s="428"/>
      <c r="C520" s="428"/>
      <c r="D520" s="428"/>
      <c r="E520" s="428"/>
      <c r="F520" s="428"/>
    </row>
    <row r="521" spans="2:6" x14ac:dyDescent="0.2">
      <c r="B521" s="428"/>
      <c r="C521" s="428"/>
      <c r="D521" s="428"/>
      <c r="E521" s="428"/>
      <c r="F521" s="428"/>
    </row>
    <row r="522" spans="2:6" x14ac:dyDescent="0.2">
      <c r="B522" s="428"/>
      <c r="C522" s="428"/>
      <c r="D522" s="428"/>
      <c r="E522" s="428"/>
      <c r="F522" s="428"/>
    </row>
    <row r="523" spans="2:6" x14ac:dyDescent="0.2">
      <c r="B523" s="428"/>
      <c r="C523" s="428"/>
      <c r="D523" s="428"/>
      <c r="E523" s="428"/>
      <c r="F523" s="428"/>
    </row>
    <row r="524" spans="2:6" x14ac:dyDescent="0.2">
      <c r="B524" s="428"/>
      <c r="C524" s="428"/>
      <c r="D524" s="428"/>
      <c r="E524" s="428"/>
      <c r="F524" s="428"/>
    </row>
    <row r="525" spans="2:6" x14ac:dyDescent="0.2">
      <c r="B525" s="428"/>
      <c r="C525" s="428"/>
      <c r="D525" s="428"/>
      <c r="E525" s="428"/>
      <c r="F525" s="428"/>
    </row>
    <row r="526" spans="2:6" x14ac:dyDescent="0.2">
      <c r="B526" s="428"/>
      <c r="C526" s="428"/>
      <c r="D526" s="428"/>
      <c r="E526" s="428"/>
      <c r="F526" s="428"/>
    </row>
    <row r="527" spans="2:6" x14ac:dyDescent="0.2">
      <c r="B527" s="428"/>
      <c r="C527" s="428"/>
      <c r="D527" s="428"/>
      <c r="E527" s="428"/>
      <c r="F527" s="428"/>
    </row>
    <row r="528" spans="2:6" x14ac:dyDescent="0.2">
      <c r="B528" s="428"/>
      <c r="C528" s="428"/>
      <c r="D528" s="428"/>
      <c r="E528" s="428"/>
      <c r="F528" s="428"/>
    </row>
    <row r="529" spans="2:6" x14ac:dyDescent="0.2">
      <c r="B529" s="428"/>
      <c r="C529" s="428"/>
      <c r="D529" s="428"/>
      <c r="E529" s="428"/>
      <c r="F529" s="428"/>
    </row>
    <row r="530" spans="2:6" x14ac:dyDescent="0.2">
      <c r="B530" s="428"/>
      <c r="C530" s="428"/>
      <c r="D530" s="428"/>
      <c r="E530" s="428"/>
      <c r="F530" s="428"/>
    </row>
    <row r="531" spans="2:6" x14ac:dyDescent="0.2">
      <c r="B531" s="428"/>
      <c r="C531" s="428"/>
      <c r="D531" s="428"/>
      <c r="E531" s="428"/>
      <c r="F531" s="428"/>
    </row>
    <row r="532" spans="2:6" x14ac:dyDescent="0.2">
      <c r="B532" s="428"/>
      <c r="C532" s="428"/>
      <c r="D532" s="428"/>
      <c r="E532" s="428"/>
      <c r="F532" s="428"/>
    </row>
    <row r="533" spans="2:6" x14ac:dyDescent="0.2">
      <c r="B533" s="428"/>
      <c r="C533" s="428"/>
      <c r="D533" s="428"/>
      <c r="E533" s="428"/>
      <c r="F533" s="428"/>
    </row>
    <row r="534" spans="2:6" x14ac:dyDescent="0.2">
      <c r="B534" s="428"/>
      <c r="C534" s="428"/>
      <c r="D534" s="428"/>
      <c r="E534" s="428"/>
      <c r="F534" s="428"/>
    </row>
    <row r="535" spans="2:6" x14ac:dyDescent="0.2">
      <c r="B535" s="428"/>
      <c r="C535" s="428"/>
      <c r="D535" s="428"/>
      <c r="E535" s="428"/>
      <c r="F535" s="428"/>
    </row>
    <row r="536" spans="2:6" x14ac:dyDescent="0.2">
      <c r="B536" s="428"/>
      <c r="C536" s="428"/>
      <c r="D536" s="428"/>
      <c r="E536" s="428"/>
      <c r="F536" s="428"/>
    </row>
    <row r="537" spans="2:6" x14ac:dyDescent="0.2">
      <c r="B537" s="428"/>
      <c r="C537" s="428"/>
      <c r="D537" s="428"/>
      <c r="E537" s="428"/>
      <c r="F537" s="428"/>
    </row>
    <row r="538" spans="2:6" x14ac:dyDescent="0.2">
      <c r="B538" s="428"/>
      <c r="C538" s="428"/>
      <c r="D538" s="428"/>
      <c r="E538" s="428"/>
      <c r="F538" s="428"/>
    </row>
    <row r="539" spans="2:6" x14ac:dyDescent="0.2">
      <c r="B539" s="428"/>
      <c r="C539" s="428"/>
      <c r="D539" s="428"/>
      <c r="E539" s="428"/>
      <c r="F539" s="428"/>
    </row>
    <row r="540" spans="2:6" x14ac:dyDescent="0.2">
      <c r="B540" s="428"/>
      <c r="C540" s="428"/>
      <c r="D540" s="428"/>
      <c r="E540" s="428"/>
      <c r="F540" s="428"/>
    </row>
    <row r="541" spans="2:6" x14ac:dyDescent="0.2">
      <c r="B541" s="428"/>
      <c r="C541" s="428"/>
      <c r="D541" s="428"/>
      <c r="E541" s="428"/>
      <c r="F541" s="428"/>
    </row>
    <row r="542" spans="2:6" x14ac:dyDescent="0.2">
      <c r="B542" s="428"/>
      <c r="C542" s="428"/>
      <c r="D542" s="428"/>
      <c r="E542" s="428"/>
      <c r="F542" s="428"/>
    </row>
    <row r="543" spans="2:6" x14ac:dyDescent="0.2">
      <c r="B543" s="428"/>
      <c r="C543" s="428"/>
      <c r="D543" s="428"/>
      <c r="E543" s="428"/>
      <c r="F543" s="428"/>
    </row>
    <row r="544" spans="2:6" x14ac:dyDescent="0.2">
      <c r="B544" s="428"/>
      <c r="C544" s="428"/>
      <c r="D544" s="428"/>
      <c r="E544" s="428"/>
      <c r="F544" s="428"/>
    </row>
    <row r="545" spans="2:6" x14ac:dyDescent="0.2">
      <c r="B545" s="428"/>
      <c r="C545" s="428"/>
      <c r="D545" s="428"/>
      <c r="E545" s="428"/>
      <c r="F545" s="428"/>
    </row>
    <row r="546" spans="2:6" x14ac:dyDescent="0.2">
      <c r="B546" s="428"/>
      <c r="C546" s="428"/>
      <c r="D546" s="428"/>
      <c r="E546" s="428"/>
      <c r="F546" s="428"/>
    </row>
    <row r="547" spans="2:6" x14ac:dyDescent="0.2">
      <c r="B547" s="428"/>
      <c r="C547" s="428"/>
      <c r="D547" s="428"/>
      <c r="E547" s="428"/>
      <c r="F547" s="428"/>
    </row>
    <row r="548" spans="2:6" x14ac:dyDescent="0.2">
      <c r="B548" s="428"/>
      <c r="C548" s="428"/>
      <c r="D548" s="428"/>
      <c r="E548" s="428"/>
      <c r="F548" s="428"/>
    </row>
    <row r="549" spans="2:6" x14ac:dyDescent="0.2">
      <c r="B549" s="428"/>
      <c r="C549" s="428"/>
      <c r="D549" s="428"/>
      <c r="E549" s="428"/>
      <c r="F549" s="428"/>
    </row>
    <row r="550" spans="2:6" x14ac:dyDescent="0.2">
      <c r="B550" s="428"/>
      <c r="C550" s="428"/>
      <c r="D550" s="428"/>
      <c r="E550" s="428"/>
      <c r="F550" s="428"/>
    </row>
    <row r="551" spans="2:6" x14ac:dyDescent="0.2">
      <c r="B551" s="428"/>
      <c r="C551" s="428"/>
      <c r="D551" s="428"/>
      <c r="E551" s="428"/>
      <c r="F551" s="428"/>
    </row>
    <row r="552" spans="2:6" x14ac:dyDescent="0.2">
      <c r="B552" s="428"/>
      <c r="C552" s="428"/>
      <c r="D552" s="428"/>
      <c r="E552" s="428"/>
      <c r="F552" s="428"/>
    </row>
    <row r="553" spans="2:6" x14ac:dyDescent="0.2">
      <c r="B553" s="428"/>
      <c r="C553" s="428"/>
      <c r="D553" s="428"/>
      <c r="E553" s="428"/>
      <c r="F553" s="428"/>
    </row>
    <row r="554" spans="2:6" x14ac:dyDescent="0.2">
      <c r="B554" s="428"/>
      <c r="C554" s="428"/>
      <c r="D554" s="428"/>
      <c r="E554" s="428"/>
      <c r="F554" s="428"/>
    </row>
    <row r="555" spans="2:6" x14ac:dyDescent="0.2">
      <c r="B555" s="428"/>
      <c r="C555" s="428"/>
      <c r="D555" s="428"/>
      <c r="E555" s="428"/>
      <c r="F555" s="428"/>
    </row>
    <row r="556" spans="2:6" x14ac:dyDescent="0.2">
      <c r="B556" s="428"/>
      <c r="C556" s="428"/>
      <c r="D556" s="428"/>
      <c r="E556" s="428"/>
      <c r="F556" s="428"/>
    </row>
    <row r="557" spans="2:6" x14ac:dyDescent="0.2">
      <c r="B557" s="428"/>
      <c r="C557" s="428"/>
      <c r="D557" s="428"/>
      <c r="E557" s="428"/>
      <c r="F557" s="428"/>
    </row>
    <row r="558" spans="2:6" x14ac:dyDescent="0.2">
      <c r="B558" s="428"/>
      <c r="C558" s="428"/>
      <c r="D558" s="428"/>
      <c r="E558" s="428"/>
      <c r="F558" s="428"/>
    </row>
    <row r="559" spans="2:6" x14ac:dyDescent="0.2">
      <c r="B559" s="428"/>
      <c r="C559" s="428"/>
      <c r="D559" s="428"/>
      <c r="E559" s="428"/>
      <c r="F559" s="428"/>
    </row>
    <row r="560" spans="2:6" x14ac:dyDescent="0.2">
      <c r="B560" s="428"/>
      <c r="C560" s="428"/>
      <c r="D560" s="428"/>
      <c r="E560" s="428"/>
      <c r="F560" s="428"/>
    </row>
    <row r="561" spans="2:6" x14ac:dyDescent="0.2">
      <c r="B561" s="428"/>
      <c r="C561" s="428"/>
      <c r="D561" s="428"/>
      <c r="E561" s="428"/>
      <c r="F561" s="428"/>
    </row>
    <row r="562" spans="2:6" x14ac:dyDescent="0.2">
      <c r="B562" s="428"/>
      <c r="C562" s="428"/>
      <c r="D562" s="428"/>
      <c r="E562" s="428"/>
      <c r="F562" s="428"/>
    </row>
    <row r="563" spans="2:6" x14ac:dyDescent="0.2">
      <c r="B563" s="428"/>
      <c r="C563" s="428"/>
      <c r="D563" s="428"/>
      <c r="E563" s="428"/>
      <c r="F563" s="428"/>
    </row>
    <row r="564" spans="2:6" x14ac:dyDescent="0.2">
      <c r="B564" s="428"/>
      <c r="C564" s="428"/>
      <c r="D564" s="428"/>
      <c r="E564" s="428"/>
      <c r="F564" s="428"/>
    </row>
    <row r="565" spans="2:6" x14ac:dyDescent="0.2">
      <c r="B565" s="428"/>
      <c r="C565" s="428"/>
      <c r="D565" s="428"/>
      <c r="E565" s="428"/>
      <c r="F565" s="428"/>
    </row>
    <row r="566" spans="2:6" x14ac:dyDescent="0.2">
      <c r="B566" s="428"/>
      <c r="C566" s="428"/>
      <c r="D566" s="428"/>
      <c r="E566" s="428"/>
      <c r="F566" s="428"/>
    </row>
    <row r="567" spans="2:6" x14ac:dyDescent="0.2">
      <c r="B567" s="428"/>
      <c r="C567" s="428"/>
      <c r="D567" s="428"/>
      <c r="E567" s="428"/>
      <c r="F567" s="428"/>
    </row>
    <row r="568" spans="2:6" x14ac:dyDescent="0.2">
      <c r="B568" s="428"/>
      <c r="C568" s="428"/>
      <c r="D568" s="428"/>
      <c r="E568" s="428"/>
      <c r="F568" s="428"/>
    </row>
    <row r="569" spans="2:6" x14ac:dyDescent="0.2">
      <c r="B569" s="428"/>
      <c r="C569" s="428"/>
      <c r="D569" s="428"/>
      <c r="E569" s="428"/>
      <c r="F569" s="428"/>
    </row>
    <row r="570" spans="2:6" x14ac:dyDescent="0.2">
      <c r="B570" s="428"/>
      <c r="C570" s="428"/>
      <c r="D570" s="428"/>
      <c r="E570" s="428"/>
      <c r="F570" s="428"/>
    </row>
    <row r="571" spans="2:6" x14ac:dyDescent="0.2">
      <c r="B571" s="428"/>
      <c r="C571" s="428"/>
      <c r="D571" s="428"/>
      <c r="E571" s="428"/>
      <c r="F571" s="428"/>
    </row>
    <row r="572" spans="2:6" x14ac:dyDescent="0.2">
      <c r="B572" s="428"/>
      <c r="C572" s="428"/>
      <c r="D572" s="428"/>
      <c r="E572" s="428"/>
      <c r="F572" s="428"/>
    </row>
    <row r="573" spans="2:6" x14ac:dyDescent="0.2">
      <c r="B573" s="428"/>
      <c r="C573" s="428"/>
      <c r="D573" s="428"/>
      <c r="E573" s="428"/>
      <c r="F573" s="428"/>
    </row>
    <row r="574" spans="2:6" x14ac:dyDescent="0.2">
      <c r="B574" s="428"/>
      <c r="C574" s="428"/>
      <c r="D574" s="428"/>
      <c r="E574" s="428"/>
      <c r="F574" s="428"/>
    </row>
    <row r="575" spans="2:6" x14ac:dyDescent="0.2">
      <c r="B575" s="428"/>
      <c r="C575" s="428"/>
      <c r="D575" s="428"/>
      <c r="E575" s="428"/>
      <c r="F575" s="428"/>
    </row>
    <row r="576" spans="2:6" x14ac:dyDescent="0.2">
      <c r="B576" s="428"/>
      <c r="C576" s="428"/>
      <c r="D576" s="428"/>
      <c r="E576" s="428"/>
      <c r="F576" s="428"/>
    </row>
    <row r="577" spans="2:6" x14ac:dyDescent="0.2">
      <c r="B577" s="428"/>
      <c r="C577" s="428"/>
      <c r="D577" s="428"/>
      <c r="E577" s="428"/>
      <c r="F577" s="428"/>
    </row>
    <row r="578" spans="2:6" x14ac:dyDescent="0.2">
      <c r="B578" s="428"/>
      <c r="C578" s="428"/>
      <c r="D578" s="428"/>
      <c r="E578" s="428"/>
      <c r="F578" s="428"/>
    </row>
    <row r="579" spans="2:6" x14ac:dyDescent="0.2">
      <c r="B579" s="428"/>
      <c r="C579" s="428"/>
      <c r="D579" s="428"/>
      <c r="E579" s="428"/>
      <c r="F579" s="428"/>
    </row>
    <row r="580" spans="2:6" x14ac:dyDescent="0.2">
      <c r="B580" s="428"/>
      <c r="C580" s="428"/>
      <c r="D580" s="428"/>
      <c r="E580" s="428"/>
      <c r="F580" s="428"/>
    </row>
    <row r="581" spans="2:6" x14ac:dyDescent="0.2">
      <c r="B581" s="428"/>
      <c r="C581" s="428"/>
      <c r="D581" s="428"/>
      <c r="E581" s="428"/>
      <c r="F581" s="428"/>
    </row>
    <row r="582" spans="2:6" x14ac:dyDescent="0.2">
      <c r="B582" s="428"/>
      <c r="C582" s="428"/>
      <c r="D582" s="428"/>
      <c r="E582" s="428"/>
      <c r="F582" s="428"/>
    </row>
    <row r="583" spans="2:6" x14ac:dyDescent="0.2">
      <c r="B583" s="428"/>
      <c r="C583" s="428"/>
      <c r="D583" s="428"/>
      <c r="E583" s="428"/>
      <c r="F583" s="428"/>
    </row>
    <row r="584" spans="2:6" x14ac:dyDescent="0.2">
      <c r="B584" s="428"/>
      <c r="C584" s="428"/>
      <c r="D584" s="428"/>
      <c r="E584" s="428"/>
      <c r="F584" s="428"/>
    </row>
    <row r="585" spans="2:6" x14ac:dyDescent="0.2">
      <c r="B585" s="428"/>
      <c r="C585" s="428"/>
      <c r="D585" s="428"/>
      <c r="E585" s="428"/>
      <c r="F585" s="428"/>
    </row>
    <row r="586" spans="2:6" x14ac:dyDescent="0.2">
      <c r="B586" s="428"/>
      <c r="C586" s="428"/>
      <c r="D586" s="428"/>
      <c r="E586" s="428"/>
      <c r="F586" s="428"/>
    </row>
    <row r="587" spans="2:6" x14ac:dyDescent="0.2">
      <c r="B587" s="428"/>
      <c r="C587" s="428"/>
      <c r="D587" s="428"/>
      <c r="E587" s="428"/>
      <c r="F587" s="428"/>
    </row>
    <row r="588" spans="2:6" x14ac:dyDescent="0.2">
      <c r="B588" s="428"/>
      <c r="C588" s="428"/>
      <c r="D588" s="428"/>
      <c r="E588" s="428"/>
      <c r="F588" s="428"/>
    </row>
    <row r="589" spans="2:6" x14ac:dyDescent="0.2">
      <c r="B589" s="428"/>
      <c r="C589" s="428"/>
      <c r="D589" s="428"/>
      <c r="E589" s="428"/>
      <c r="F589" s="428"/>
    </row>
    <row r="590" spans="2:6" x14ac:dyDescent="0.2">
      <c r="B590" s="428"/>
      <c r="C590" s="428"/>
      <c r="D590" s="428"/>
      <c r="E590" s="428"/>
      <c r="F590" s="428"/>
    </row>
    <row r="591" spans="2:6" x14ac:dyDescent="0.2">
      <c r="B591" s="428"/>
      <c r="C591" s="428"/>
      <c r="D591" s="428"/>
      <c r="E591" s="428"/>
      <c r="F591" s="428"/>
    </row>
    <row r="592" spans="2:6" x14ac:dyDescent="0.2">
      <c r="B592" s="428"/>
      <c r="C592" s="428"/>
      <c r="D592" s="428"/>
      <c r="E592" s="428"/>
      <c r="F592" s="428"/>
    </row>
    <row r="593" spans="2:6" x14ac:dyDescent="0.2">
      <c r="B593" s="428"/>
      <c r="C593" s="428"/>
      <c r="D593" s="428"/>
      <c r="E593" s="428"/>
      <c r="F593" s="428"/>
    </row>
    <row r="594" spans="2:6" x14ac:dyDescent="0.2">
      <c r="B594" s="428"/>
      <c r="C594" s="428"/>
      <c r="D594" s="428"/>
      <c r="E594" s="428"/>
      <c r="F594" s="428"/>
    </row>
    <row r="595" spans="2:6" x14ac:dyDescent="0.2">
      <c r="B595" s="428"/>
      <c r="C595" s="428"/>
      <c r="D595" s="428"/>
      <c r="E595" s="428"/>
      <c r="F595" s="428"/>
    </row>
    <row r="596" spans="2:6" x14ac:dyDescent="0.2">
      <c r="B596" s="428"/>
      <c r="C596" s="428"/>
      <c r="D596" s="428"/>
      <c r="E596" s="428"/>
      <c r="F596" s="428"/>
    </row>
    <row r="597" spans="2:6" x14ac:dyDescent="0.2">
      <c r="B597" s="428"/>
      <c r="C597" s="428"/>
      <c r="D597" s="428"/>
      <c r="E597" s="428"/>
      <c r="F597" s="428"/>
    </row>
  </sheetData>
  <printOptions horizontalCentered="1"/>
  <pageMargins left="0" right="0" top="0.78740157480314965" bottom="0" header="0" footer="0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G28" workbookViewId="0">
      <selection activeCell="A30" sqref="A30"/>
    </sheetView>
  </sheetViews>
  <sheetFormatPr defaultRowHeight="15" x14ac:dyDescent="0.25"/>
  <cols>
    <col min="1" max="16384" width="9.140625" style="82"/>
  </cols>
  <sheetData/>
  <pageMargins left="0.70866141732283472" right="0.70866141732283472" top="0.74803149606299213" bottom="0.24" header="0.31496062992125984" footer="0.31496062992125984"/>
  <pageSetup paperSize="9" scale="63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3"/>
  <sheetViews>
    <sheetView zoomScale="75" workbookViewId="0">
      <selection activeCell="A30" sqref="A30"/>
    </sheetView>
  </sheetViews>
  <sheetFormatPr defaultRowHeight="12.75" x14ac:dyDescent="0.2"/>
  <cols>
    <col min="1" max="1" width="15.85546875" style="295" customWidth="1"/>
    <col min="2" max="3" width="10.5703125" style="295" customWidth="1"/>
    <col min="4" max="4" width="9.85546875" style="295" customWidth="1"/>
    <col min="5" max="5" width="9.28515625" style="295" customWidth="1"/>
    <col min="6" max="6" width="73.7109375" style="295" customWidth="1"/>
    <col min="7" max="7" width="22.7109375" style="295" customWidth="1"/>
    <col min="8" max="9" width="22" style="295" customWidth="1"/>
    <col min="10" max="10" width="22.7109375" style="295" customWidth="1"/>
    <col min="11" max="11" width="14" style="295" customWidth="1"/>
    <col min="12" max="12" width="13.85546875" style="295" customWidth="1"/>
    <col min="13" max="256" width="9.140625" style="295"/>
    <col min="257" max="257" width="15.85546875" style="295" customWidth="1"/>
    <col min="258" max="259" width="10.5703125" style="295" customWidth="1"/>
    <col min="260" max="260" width="9.85546875" style="295" customWidth="1"/>
    <col min="261" max="261" width="9.28515625" style="295" customWidth="1"/>
    <col min="262" max="262" width="73.7109375" style="295" customWidth="1"/>
    <col min="263" max="263" width="22.7109375" style="295" customWidth="1"/>
    <col min="264" max="265" width="22" style="295" customWidth="1"/>
    <col min="266" max="266" width="22.7109375" style="295" customWidth="1"/>
    <col min="267" max="267" width="14" style="295" customWidth="1"/>
    <col min="268" max="268" width="13.85546875" style="295" customWidth="1"/>
    <col min="269" max="512" width="9.140625" style="295"/>
    <col min="513" max="513" width="15.85546875" style="295" customWidth="1"/>
    <col min="514" max="515" width="10.5703125" style="295" customWidth="1"/>
    <col min="516" max="516" width="9.85546875" style="295" customWidth="1"/>
    <col min="517" max="517" width="9.28515625" style="295" customWidth="1"/>
    <col min="518" max="518" width="73.7109375" style="295" customWidth="1"/>
    <col min="519" max="519" width="22.7109375" style="295" customWidth="1"/>
    <col min="520" max="521" width="22" style="295" customWidth="1"/>
    <col min="522" max="522" width="22.7109375" style="295" customWidth="1"/>
    <col min="523" max="523" width="14" style="295" customWidth="1"/>
    <col min="524" max="524" width="13.85546875" style="295" customWidth="1"/>
    <col min="525" max="768" width="9.140625" style="295"/>
    <col min="769" max="769" width="15.85546875" style="295" customWidth="1"/>
    <col min="770" max="771" width="10.5703125" style="295" customWidth="1"/>
    <col min="772" max="772" width="9.85546875" style="295" customWidth="1"/>
    <col min="773" max="773" width="9.28515625" style="295" customWidth="1"/>
    <col min="774" max="774" width="73.7109375" style="295" customWidth="1"/>
    <col min="775" max="775" width="22.7109375" style="295" customWidth="1"/>
    <col min="776" max="777" width="22" style="295" customWidth="1"/>
    <col min="778" max="778" width="22.7109375" style="295" customWidth="1"/>
    <col min="779" max="779" width="14" style="295" customWidth="1"/>
    <col min="780" max="780" width="13.85546875" style="295" customWidth="1"/>
    <col min="781" max="1024" width="9.140625" style="295"/>
    <col min="1025" max="1025" width="15.85546875" style="295" customWidth="1"/>
    <col min="1026" max="1027" width="10.5703125" style="295" customWidth="1"/>
    <col min="1028" max="1028" width="9.85546875" style="295" customWidth="1"/>
    <col min="1029" max="1029" width="9.28515625" style="295" customWidth="1"/>
    <col min="1030" max="1030" width="73.7109375" style="295" customWidth="1"/>
    <col min="1031" max="1031" width="22.7109375" style="295" customWidth="1"/>
    <col min="1032" max="1033" width="22" style="295" customWidth="1"/>
    <col min="1034" max="1034" width="22.7109375" style="295" customWidth="1"/>
    <col min="1035" max="1035" width="14" style="295" customWidth="1"/>
    <col min="1036" max="1036" width="13.85546875" style="295" customWidth="1"/>
    <col min="1037" max="1280" width="9.140625" style="295"/>
    <col min="1281" max="1281" width="15.85546875" style="295" customWidth="1"/>
    <col min="1282" max="1283" width="10.5703125" style="295" customWidth="1"/>
    <col min="1284" max="1284" width="9.85546875" style="295" customWidth="1"/>
    <col min="1285" max="1285" width="9.28515625" style="295" customWidth="1"/>
    <col min="1286" max="1286" width="73.7109375" style="295" customWidth="1"/>
    <col min="1287" max="1287" width="22.7109375" style="295" customWidth="1"/>
    <col min="1288" max="1289" width="22" style="295" customWidth="1"/>
    <col min="1290" max="1290" width="22.7109375" style="295" customWidth="1"/>
    <col min="1291" max="1291" width="14" style="295" customWidth="1"/>
    <col min="1292" max="1292" width="13.85546875" style="295" customWidth="1"/>
    <col min="1293" max="1536" width="9.140625" style="295"/>
    <col min="1537" max="1537" width="15.85546875" style="295" customWidth="1"/>
    <col min="1538" max="1539" width="10.5703125" style="295" customWidth="1"/>
    <col min="1540" max="1540" width="9.85546875" style="295" customWidth="1"/>
    <col min="1541" max="1541" width="9.28515625" style="295" customWidth="1"/>
    <col min="1542" max="1542" width="73.7109375" style="295" customWidth="1"/>
    <col min="1543" max="1543" width="22.7109375" style="295" customWidth="1"/>
    <col min="1544" max="1545" width="22" style="295" customWidth="1"/>
    <col min="1546" max="1546" width="22.7109375" style="295" customWidth="1"/>
    <col min="1547" max="1547" width="14" style="295" customWidth="1"/>
    <col min="1548" max="1548" width="13.85546875" style="295" customWidth="1"/>
    <col min="1549" max="1792" width="9.140625" style="295"/>
    <col min="1793" max="1793" width="15.85546875" style="295" customWidth="1"/>
    <col min="1794" max="1795" width="10.5703125" style="295" customWidth="1"/>
    <col min="1796" max="1796" width="9.85546875" style="295" customWidth="1"/>
    <col min="1797" max="1797" width="9.28515625" style="295" customWidth="1"/>
    <col min="1798" max="1798" width="73.7109375" style="295" customWidth="1"/>
    <col min="1799" max="1799" width="22.7109375" style="295" customWidth="1"/>
    <col min="1800" max="1801" width="22" style="295" customWidth="1"/>
    <col min="1802" max="1802" width="22.7109375" style="295" customWidth="1"/>
    <col min="1803" max="1803" width="14" style="295" customWidth="1"/>
    <col min="1804" max="1804" width="13.85546875" style="295" customWidth="1"/>
    <col min="1805" max="2048" width="9.140625" style="295"/>
    <col min="2049" max="2049" width="15.85546875" style="295" customWidth="1"/>
    <col min="2050" max="2051" width="10.5703125" style="295" customWidth="1"/>
    <col min="2052" max="2052" width="9.85546875" style="295" customWidth="1"/>
    <col min="2053" max="2053" width="9.28515625" style="295" customWidth="1"/>
    <col min="2054" max="2054" width="73.7109375" style="295" customWidth="1"/>
    <col min="2055" max="2055" width="22.7109375" style="295" customWidth="1"/>
    <col min="2056" max="2057" width="22" style="295" customWidth="1"/>
    <col min="2058" max="2058" width="22.7109375" style="295" customWidth="1"/>
    <col min="2059" max="2059" width="14" style="295" customWidth="1"/>
    <col min="2060" max="2060" width="13.85546875" style="295" customWidth="1"/>
    <col min="2061" max="2304" width="9.140625" style="295"/>
    <col min="2305" max="2305" width="15.85546875" style="295" customWidth="1"/>
    <col min="2306" max="2307" width="10.5703125" style="295" customWidth="1"/>
    <col min="2308" max="2308" width="9.85546875" style="295" customWidth="1"/>
    <col min="2309" max="2309" width="9.28515625" style="295" customWidth="1"/>
    <col min="2310" max="2310" width="73.7109375" style="295" customWidth="1"/>
    <col min="2311" max="2311" width="22.7109375" style="295" customWidth="1"/>
    <col min="2312" max="2313" width="22" style="295" customWidth="1"/>
    <col min="2314" max="2314" width="22.7109375" style="295" customWidth="1"/>
    <col min="2315" max="2315" width="14" style="295" customWidth="1"/>
    <col min="2316" max="2316" width="13.85546875" style="295" customWidth="1"/>
    <col min="2317" max="2560" width="9.140625" style="295"/>
    <col min="2561" max="2561" width="15.85546875" style="295" customWidth="1"/>
    <col min="2562" max="2563" width="10.5703125" style="295" customWidth="1"/>
    <col min="2564" max="2564" width="9.85546875" style="295" customWidth="1"/>
    <col min="2565" max="2565" width="9.28515625" style="295" customWidth="1"/>
    <col min="2566" max="2566" width="73.7109375" style="295" customWidth="1"/>
    <col min="2567" max="2567" width="22.7109375" style="295" customWidth="1"/>
    <col min="2568" max="2569" width="22" style="295" customWidth="1"/>
    <col min="2570" max="2570" width="22.7109375" style="295" customWidth="1"/>
    <col min="2571" max="2571" width="14" style="295" customWidth="1"/>
    <col min="2572" max="2572" width="13.85546875" style="295" customWidth="1"/>
    <col min="2573" max="2816" width="9.140625" style="295"/>
    <col min="2817" max="2817" width="15.85546875" style="295" customWidth="1"/>
    <col min="2818" max="2819" width="10.5703125" style="295" customWidth="1"/>
    <col min="2820" max="2820" width="9.85546875" style="295" customWidth="1"/>
    <col min="2821" max="2821" width="9.28515625" style="295" customWidth="1"/>
    <col min="2822" max="2822" width="73.7109375" style="295" customWidth="1"/>
    <col min="2823" max="2823" width="22.7109375" style="295" customWidth="1"/>
    <col min="2824" max="2825" width="22" style="295" customWidth="1"/>
    <col min="2826" max="2826" width="22.7109375" style="295" customWidth="1"/>
    <col min="2827" max="2827" width="14" style="295" customWidth="1"/>
    <col min="2828" max="2828" width="13.85546875" style="295" customWidth="1"/>
    <col min="2829" max="3072" width="9.140625" style="295"/>
    <col min="3073" max="3073" width="15.85546875" style="295" customWidth="1"/>
    <col min="3074" max="3075" width="10.5703125" style="295" customWidth="1"/>
    <col min="3076" max="3076" width="9.85546875" style="295" customWidth="1"/>
    <col min="3077" max="3077" width="9.28515625" style="295" customWidth="1"/>
    <col min="3078" max="3078" width="73.7109375" style="295" customWidth="1"/>
    <col min="3079" max="3079" width="22.7109375" style="295" customWidth="1"/>
    <col min="3080" max="3081" width="22" style="295" customWidth="1"/>
    <col min="3082" max="3082" width="22.7109375" style="295" customWidth="1"/>
    <col min="3083" max="3083" width="14" style="295" customWidth="1"/>
    <col min="3084" max="3084" width="13.85546875" style="295" customWidth="1"/>
    <col min="3085" max="3328" width="9.140625" style="295"/>
    <col min="3329" max="3329" width="15.85546875" style="295" customWidth="1"/>
    <col min="3330" max="3331" width="10.5703125" style="295" customWidth="1"/>
    <col min="3332" max="3332" width="9.85546875" style="295" customWidth="1"/>
    <col min="3333" max="3333" width="9.28515625" style="295" customWidth="1"/>
    <col min="3334" max="3334" width="73.7109375" style="295" customWidth="1"/>
    <col min="3335" max="3335" width="22.7109375" style="295" customWidth="1"/>
    <col min="3336" max="3337" width="22" style="295" customWidth="1"/>
    <col min="3338" max="3338" width="22.7109375" style="295" customWidth="1"/>
    <col min="3339" max="3339" width="14" style="295" customWidth="1"/>
    <col min="3340" max="3340" width="13.85546875" style="295" customWidth="1"/>
    <col min="3341" max="3584" width="9.140625" style="295"/>
    <col min="3585" max="3585" width="15.85546875" style="295" customWidth="1"/>
    <col min="3586" max="3587" width="10.5703125" style="295" customWidth="1"/>
    <col min="3588" max="3588" width="9.85546875" style="295" customWidth="1"/>
    <col min="3589" max="3589" width="9.28515625" style="295" customWidth="1"/>
    <col min="3590" max="3590" width="73.7109375" style="295" customWidth="1"/>
    <col min="3591" max="3591" width="22.7109375" style="295" customWidth="1"/>
    <col min="3592" max="3593" width="22" style="295" customWidth="1"/>
    <col min="3594" max="3594" width="22.7109375" style="295" customWidth="1"/>
    <col min="3595" max="3595" width="14" style="295" customWidth="1"/>
    <col min="3596" max="3596" width="13.85546875" style="295" customWidth="1"/>
    <col min="3597" max="3840" width="9.140625" style="295"/>
    <col min="3841" max="3841" width="15.85546875" style="295" customWidth="1"/>
    <col min="3842" max="3843" width="10.5703125" style="295" customWidth="1"/>
    <col min="3844" max="3844" width="9.85546875" style="295" customWidth="1"/>
    <col min="3845" max="3845" width="9.28515625" style="295" customWidth="1"/>
    <col min="3846" max="3846" width="73.7109375" style="295" customWidth="1"/>
    <col min="3847" max="3847" width="22.7109375" style="295" customWidth="1"/>
    <col min="3848" max="3849" width="22" style="295" customWidth="1"/>
    <col min="3850" max="3850" width="22.7109375" style="295" customWidth="1"/>
    <col min="3851" max="3851" width="14" style="295" customWidth="1"/>
    <col min="3852" max="3852" width="13.85546875" style="295" customWidth="1"/>
    <col min="3853" max="4096" width="9.140625" style="295"/>
    <col min="4097" max="4097" width="15.85546875" style="295" customWidth="1"/>
    <col min="4098" max="4099" width="10.5703125" style="295" customWidth="1"/>
    <col min="4100" max="4100" width="9.85546875" style="295" customWidth="1"/>
    <col min="4101" max="4101" width="9.28515625" style="295" customWidth="1"/>
    <col min="4102" max="4102" width="73.7109375" style="295" customWidth="1"/>
    <col min="4103" max="4103" width="22.7109375" style="295" customWidth="1"/>
    <col min="4104" max="4105" width="22" style="295" customWidth="1"/>
    <col min="4106" max="4106" width="22.7109375" style="295" customWidth="1"/>
    <col min="4107" max="4107" width="14" style="295" customWidth="1"/>
    <col min="4108" max="4108" width="13.85546875" style="295" customWidth="1"/>
    <col min="4109" max="4352" width="9.140625" style="295"/>
    <col min="4353" max="4353" width="15.85546875" style="295" customWidth="1"/>
    <col min="4354" max="4355" width="10.5703125" style="295" customWidth="1"/>
    <col min="4356" max="4356" width="9.85546875" style="295" customWidth="1"/>
    <col min="4357" max="4357" width="9.28515625" style="295" customWidth="1"/>
    <col min="4358" max="4358" width="73.7109375" style="295" customWidth="1"/>
    <col min="4359" max="4359" width="22.7109375" style="295" customWidth="1"/>
    <col min="4360" max="4361" width="22" style="295" customWidth="1"/>
    <col min="4362" max="4362" width="22.7109375" style="295" customWidth="1"/>
    <col min="4363" max="4363" width="14" style="295" customWidth="1"/>
    <col min="4364" max="4364" width="13.85546875" style="295" customWidth="1"/>
    <col min="4365" max="4608" width="9.140625" style="295"/>
    <col min="4609" max="4609" width="15.85546875" style="295" customWidth="1"/>
    <col min="4610" max="4611" width="10.5703125" style="295" customWidth="1"/>
    <col min="4612" max="4612" width="9.85546875" style="295" customWidth="1"/>
    <col min="4613" max="4613" width="9.28515625" style="295" customWidth="1"/>
    <col min="4614" max="4614" width="73.7109375" style="295" customWidth="1"/>
    <col min="4615" max="4615" width="22.7109375" style="295" customWidth="1"/>
    <col min="4616" max="4617" width="22" style="295" customWidth="1"/>
    <col min="4618" max="4618" width="22.7109375" style="295" customWidth="1"/>
    <col min="4619" max="4619" width="14" style="295" customWidth="1"/>
    <col min="4620" max="4620" width="13.85546875" style="295" customWidth="1"/>
    <col min="4621" max="4864" width="9.140625" style="295"/>
    <col min="4865" max="4865" width="15.85546875" style="295" customWidth="1"/>
    <col min="4866" max="4867" width="10.5703125" style="295" customWidth="1"/>
    <col min="4868" max="4868" width="9.85546875" style="295" customWidth="1"/>
    <col min="4869" max="4869" width="9.28515625" style="295" customWidth="1"/>
    <col min="4870" max="4870" width="73.7109375" style="295" customWidth="1"/>
    <col min="4871" max="4871" width="22.7109375" style="295" customWidth="1"/>
    <col min="4872" max="4873" width="22" style="295" customWidth="1"/>
    <col min="4874" max="4874" width="22.7109375" style="295" customWidth="1"/>
    <col min="4875" max="4875" width="14" style="295" customWidth="1"/>
    <col min="4876" max="4876" width="13.85546875" style="295" customWidth="1"/>
    <col min="4877" max="5120" width="9.140625" style="295"/>
    <col min="5121" max="5121" width="15.85546875" style="295" customWidth="1"/>
    <col min="5122" max="5123" width="10.5703125" style="295" customWidth="1"/>
    <col min="5124" max="5124" width="9.85546875" style="295" customWidth="1"/>
    <col min="5125" max="5125" width="9.28515625" style="295" customWidth="1"/>
    <col min="5126" max="5126" width="73.7109375" style="295" customWidth="1"/>
    <col min="5127" max="5127" width="22.7109375" style="295" customWidth="1"/>
    <col min="5128" max="5129" width="22" style="295" customWidth="1"/>
    <col min="5130" max="5130" width="22.7109375" style="295" customWidth="1"/>
    <col min="5131" max="5131" width="14" style="295" customWidth="1"/>
    <col min="5132" max="5132" width="13.85546875" style="295" customWidth="1"/>
    <col min="5133" max="5376" width="9.140625" style="295"/>
    <col min="5377" max="5377" width="15.85546875" style="295" customWidth="1"/>
    <col min="5378" max="5379" width="10.5703125" style="295" customWidth="1"/>
    <col min="5380" max="5380" width="9.85546875" style="295" customWidth="1"/>
    <col min="5381" max="5381" width="9.28515625" style="295" customWidth="1"/>
    <col min="5382" max="5382" width="73.7109375" style="295" customWidth="1"/>
    <col min="5383" max="5383" width="22.7109375" style="295" customWidth="1"/>
    <col min="5384" max="5385" width="22" style="295" customWidth="1"/>
    <col min="5386" max="5386" width="22.7109375" style="295" customWidth="1"/>
    <col min="5387" max="5387" width="14" style="295" customWidth="1"/>
    <col min="5388" max="5388" width="13.85546875" style="295" customWidth="1"/>
    <col min="5389" max="5632" width="9.140625" style="295"/>
    <col min="5633" max="5633" width="15.85546875" style="295" customWidth="1"/>
    <col min="5634" max="5635" width="10.5703125" style="295" customWidth="1"/>
    <col min="5636" max="5636" width="9.85546875" style="295" customWidth="1"/>
    <col min="5637" max="5637" width="9.28515625" style="295" customWidth="1"/>
    <col min="5638" max="5638" width="73.7109375" style="295" customWidth="1"/>
    <col min="5639" max="5639" width="22.7109375" style="295" customWidth="1"/>
    <col min="5640" max="5641" width="22" style="295" customWidth="1"/>
    <col min="5642" max="5642" width="22.7109375" style="295" customWidth="1"/>
    <col min="5643" max="5643" width="14" style="295" customWidth="1"/>
    <col min="5644" max="5644" width="13.85546875" style="295" customWidth="1"/>
    <col min="5645" max="5888" width="9.140625" style="295"/>
    <col min="5889" max="5889" width="15.85546875" style="295" customWidth="1"/>
    <col min="5890" max="5891" width="10.5703125" style="295" customWidth="1"/>
    <col min="5892" max="5892" width="9.85546875" style="295" customWidth="1"/>
    <col min="5893" max="5893" width="9.28515625" style="295" customWidth="1"/>
    <col min="5894" max="5894" width="73.7109375" style="295" customWidth="1"/>
    <col min="5895" max="5895" width="22.7109375" style="295" customWidth="1"/>
    <col min="5896" max="5897" width="22" style="295" customWidth="1"/>
    <col min="5898" max="5898" width="22.7109375" style="295" customWidth="1"/>
    <col min="5899" max="5899" width="14" style="295" customWidth="1"/>
    <col min="5900" max="5900" width="13.85546875" style="295" customWidth="1"/>
    <col min="5901" max="6144" width="9.140625" style="295"/>
    <col min="6145" max="6145" width="15.85546875" style="295" customWidth="1"/>
    <col min="6146" max="6147" width="10.5703125" style="295" customWidth="1"/>
    <col min="6148" max="6148" width="9.85546875" style="295" customWidth="1"/>
    <col min="6149" max="6149" width="9.28515625" style="295" customWidth="1"/>
    <col min="6150" max="6150" width="73.7109375" style="295" customWidth="1"/>
    <col min="6151" max="6151" width="22.7109375" style="295" customWidth="1"/>
    <col min="6152" max="6153" width="22" style="295" customWidth="1"/>
    <col min="6154" max="6154" width="22.7109375" style="295" customWidth="1"/>
    <col min="6155" max="6155" width="14" style="295" customWidth="1"/>
    <col min="6156" max="6156" width="13.85546875" style="295" customWidth="1"/>
    <col min="6157" max="6400" width="9.140625" style="295"/>
    <col min="6401" max="6401" width="15.85546875" style="295" customWidth="1"/>
    <col min="6402" max="6403" width="10.5703125" style="295" customWidth="1"/>
    <col min="6404" max="6404" width="9.85546875" style="295" customWidth="1"/>
    <col min="6405" max="6405" width="9.28515625" style="295" customWidth="1"/>
    <col min="6406" max="6406" width="73.7109375" style="295" customWidth="1"/>
    <col min="6407" max="6407" width="22.7109375" style="295" customWidth="1"/>
    <col min="6408" max="6409" width="22" style="295" customWidth="1"/>
    <col min="6410" max="6410" width="22.7109375" style="295" customWidth="1"/>
    <col min="6411" max="6411" width="14" style="295" customWidth="1"/>
    <col min="6412" max="6412" width="13.85546875" style="295" customWidth="1"/>
    <col min="6413" max="6656" width="9.140625" style="295"/>
    <col min="6657" max="6657" width="15.85546875" style="295" customWidth="1"/>
    <col min="6658" max="6659" width="10.5703125" style="295" customWidth="1"/>
    <col min="6660" max="6660" width="9.85546875" style="295" customWidth="1"/>
    <col min="6661" max="6661" width="9.28515625" style="295" customWidth="1"/>
    <col min="6662" max="6662" width="73.7109375" style="295" customWidth="1"/>
    <col min="6663" max="6663" width="22.7109375" style="295" customWidth="1"/>
    <col min="6664" max="6665" width="22" style="295" customWidth="1"/>
    <col min="6666" max="6666" width="22.7109375" style="295" customWidth="1"/>
    <col min="6667" max="6667" width="14" style="295" customWidth="1"/>
    <col min="6668" max="6668" width="13.85546875" style="295" customWidth="1"/>
    <col min="6669" max="6912" width="9.140625" style="295"/>
    <col min="6913" max="6913" width="15.85546875" style="295" customWidth="1"/>
    <col min="6914" max="6915" width="10.5703125" style="295" customWidth="1"/>
    <col min="6916" max="6916" width="9.85546875" style="295" customWidth="1"/>
    <col min="6917" max="6917" width="9.28515625" style="295" customWidth="1"/>
    <col min="6918" max="6918" width="73.7109375" style="295" customWidth="1"/>
    <col min="6919" max="6919" width="22.7109375" style="295" customWidth="1"/>
    <col min="6920" max="6921" width="22" style="295" customWidth="1"/>
    <col min="6922" max="6922" width="22.7109375" style="295" customWidth="1"/>
    <col min="6923" max="6923" width="14" style="295" customWidth="1"/>
    <col min="6924" max="6924" width="13.85546875" style="295" customWidth="1"/>
    <col min="6925" max="7168" width="9.140625" style="295"/>
    <col min="7169" max="7169" width="15.85546875" style="295" customWidth="1"/>
    <col min="7170" max="7171" width="10.5703125" style="295" customWidth="1"/>
    <col min="7172" max="7172" width="9.85546875" style="295" customWidth="1"/>
    <col min="7173" max="7173" width="9.28515625" style="295" customWidth="1"/>
    <col min="7174" max="7174" width="73.7109375" style="295" customWidth="1"/>
    <col min="7175" max="7175" width="22.7109375" style="295" customWidth="1"/>
    <col min="7176" max="7177" width="22" style="295" customWidth="1"/>
    <col min="7178" max="7178" width="22.7109375" style="295" customWidth="1"/>
    <col min="7179" max="7179" width="14" style="295" customWidth="1"/>
    <col min="7180" max="7180" width="13.85546875" style="295" customWidth="1"/>
    <col min="7181" max="7424" width="9.140625" style="295"/>
    <col min="7425" max="7425" width="15.85546875" style="295" customWidth="1"/>
    <col min="7426" max="7427" width="10.5703125" style="295" customWidth="1"/>
    <col min="7428" max="7428" width="9.85546875" style="295" customWidth="1"/>
    <col min="7429" max="7429" width="9.28515625" style="295" customWidth="1"/>
    <col min="7430" max="7430" width="73.7109375" style="295" customWidth="1"/>
    <col min="7431" max="7431" width="22.7109375" style="295" customWidth="1"/>
    <col min="7432" max="7433" width="22" style="295" customWidth="1"/>
    <col min="7434" max="7434" width="22.7109375" style="295" customWidth="1"/>
    <col min="7435" max="7435" width="14" style="295" customWidth="1"/>
    <col min="7436" max="7436" width="13.85546875" style="295" customWidth="1"/>
    <col min="7437" max="7680" width="9.140625" style="295"/>
    <col min="7681" max="7681" width="15.85546875" style="295" customWidth="1"/>
    <col min="7682" max="7683" width="10.5703125" style="295" customWidth="1"/>
    <col min="7684" max="7684" width="9.85546875" style="295" customWidth="1"/>
    <col min="7685" max="7685" width="9.28515625" style="295" customWidth="1"/>
    <col min="7686" max="7686" width="73.7109375" style="295" customWidth="1"/>
    <col min="7687" max="7687" width="22.7109375" style="295" customWidth="1"/>
    <col min="7688" max="7689" width="22" style="295" customWidth="1"/>
    <col min="7690" max="7690" width="22.7109375" style="295" customWidth="1"/>
    <col min="7691" max="7691" width="14" style="295" customWidth="1"/>
    <col min="7692" max="7692" width="13.85546875" style="295" customWidth="1"/>
    <col min="7693" max="7936" width="9.140625" style="295"/>
    <col min="7937" max="7937" width="15.85546875" style="295" customWidth="1"/>
    <col min="7938" max="7939" width="10.5703125" style="295" customWidth="1"/>
    <col min="7940" max="7940" width="9.85546875" style="295" customWidth="1"/>
    <col min="7941" max="7941" width="9.28515625" style="295" customWidth="1"/>
    <col min="7942" max="7942" width="73.7109375" style="295" customWidth="1"/>
    <col min="7943" max="7943" width="22.7109375" style="295" customWidth="1"/>
    <col min="7944" max="7945" width="22" style="295" customWidth="1"/>
    <col min="7946" max="7946" width="22.7109375" style="295" customWidth="1"/>
    <col min="7947" max="7947" width="14" style="295" customWidth="1"/>
    <col min="7948" max="7948" width="13.85546875" style="295" customWidth="1"/>
    <col min="7949" max="8192" width="9.140625" style="295"/>
    <col min="8193" max="8193" width="15.85546875" style="295" customWidth="1"/>
    <col min="8194" max="8195" width="10.5703125" style="295" customWidth="1"/>
    <col min="8196" max="8196" width="9.85546875" style="295" customWidth="1"/>
    <col min="8197" max="8197" width="9.28515625" style="295" customWidth="1"/>
    <col min="8198" max="8198" width="73.7109375" style="295" customWidth="1"/>
    <col min="8199" max="8199" width="22.7109375" style="295" customWidth="1"/>
    <col min="8200" max="8201" width="22" style="295" customWidth="1"/>
    <col min="8202" max="8202" width="22.7109375" style="295" customWidth="1"/>
    <col min="8203" max="8203" width="14" style="295" customWidth="1"/>
    <col min="8204" max="8204" width="13.85546875" style="295" customWidth="1"/>
    <col min="8205" max="8448" width="9.140625" style="295"/>
    <col min="8449" max="8449" width="15.85546875" style="295" customWidth="1"/>
    <col min="8450" max="8451" width="10.5703125" style="295" customWidth="1"/>
    <col min="8452" max="8452" width="9.85546875" style="295" customWidth="1"/>
    <col min="8453" max="8453" width="9.28515625" style="295" customWidth="1"/>
    <col min="8454" max="8454" width="73.7109375" style="295" customWidth="1"/>
    <col min="8455" max="8455" width="22.7109375" style="295" customWidth="1"/>
    <col min="8456" max="8457" width="22" style="295" customWidth="1"/>
    <col min="8458" max="8458" width="22.7109375" style="295" customWidth="1"/>
    <col min="8459" max="8459" width="14" style="295" customWidth="1"/>
    <col min="8460" max="8460" width="13.85546875" style="295" customWidth="1"/>
    <col min="8461" max="8704" width="9.140625" style="295"/>
    <col min="8705" max="8705" width="15.85546875" style="295" customWidth="1"/>
    <col min="8706" max="8707" width="10.5703125" style="295" customWidth="1"/>
    <col min="8708" max="8708" width="9.85546875" style="295" customWidth="1"/>
    <col min="8709" max="8709" width="9.28515625" style="295" customWidth="1"/>
    <col min="8710" max="8710" width="73.7109375" style="295" customWidth="1"/>
    <col min="8711" max="8711" width="22.7109375" style="295" customWidth="1"/>
    <col min="8712" max="8713" width="22" style="295" customWidth="1"/>
    <col min="8714" max="8714" width="22.7109375" style="295" customWidth="1"/>
    <col min="8715" max="8715" width="14" style="295" customWidth="1"/>
    <col min="8716" max="8716" width="13.85546875" style="295" customWidth="1"/>
    <col min="8717" max="8960" width="9.140625" style="295"/>
    <col min="8961" max="8961" width="15.85546875" style="295" customWidth="1"/>
    <col min="8962" max="8963" width="10.5703125" style="295" customWidth="1"/>
    <col min="8964" max="8964" width="9.85546875" style="295" customWidth="1"/>
    <col min="8965" max="8965" width="9.28515625" style="295" customWidth="1"/>
    <col min="8966" max="8966" width="73.7109375" style="295" customWidth="1"/>
    <col min="8967" max="8967" width="22.7109375" style="295" customWidth="1"/>
    <col min="8968" max="8969" width="22" style="295" customWidth="1"/>
    <col min="8970" max="8970" width="22.7109375" style="295" customWidth="1"/>
    <col min="8971" max="8971" width="14" style="295" customWidth="1"/>
    <col min="8972" max="8972" width="13.85546875" style="295" customWidth="1"/>
    <col min="8973" max="9216" width="9.140625" style="295"/>
    <col min="9217" max="9217" width="15.85546875" style="295" customWidth="1"/>
    <col min="9218" max="9219" width="10.5703125" style="295" customWidth="1"/>
    <col min="9220" max="9220" width="9.85546875" style="295" customWidth="1"/>
    <col min="9221" max="9221" width="9.28515625" style="295" customWidth="1"/>
    <col min="9222" max="9222" width="73.7109375" style="295" customWidth="1"/>
    <col min="9223" max="9223" width="22.7109375" style="295" customWidth="1"/>
    <col min="9224" max="9225" width="22" style="295" customWidth="1"/>
    <col min="9226" max="9226" width="22.7109375" style="295" customWidth="1"/>
    <col min="9227" max="9227" width="14" style="295" customWidth="1"/>
    <col min="9228" max="9228" width="13.85546875" style="295" customWidth="1"/>
    <col min="9229" max="9472" width="9.140625" style="295"/>
    <col min="9473" max="9473" width="15.85546875" style="295" customWidth="1"/>
    <col min="9474" max="9475" width="10.5703125" style="295" customWidth="1"/>
    <col min="9476" max="9476" width="9.85546875" style="295" customWidth="1"/>
    <col min="9477" max="9477" width="9.28515625" style="295" customWidth="1"/>
    <col min="9478" max="9478" width="73.7109375" style="295" customWidth="1"/>
    <col min="9479" max="9479" width="22.7109375" style="295" customWidth="1"/>
    <col min="9480" max="9481" width="22" style="295" customWidth="1"/>
    <col min="9482" max="9482" width="22.7109375" style="295" customWidth="1"/>
    <col min="9483" max="9483" width="14" style="295" customWidth="1"/>
    <col min="9484" max="9484" width="13.85546875" style="295" customWidth="1"/>
    <col min="9485" max="9728" width="9.140625" style="295"/>
    <col min="9729" max="9729" width="15.85546875" style="295" customWidth="1"/>
    <col min="9730" max="9731" width="10.5703125" style="295" customWidth="1"/>
    <col min="9732" max="9732" width="9.85546875" style="295" customWidth="1"/>
    <col min="9733" max="9733" width="9.28515625" style="295" customWidth="1"/>
    <col min="9734" max="9734" width="73.7109375" style="295" customWidth="1"/>
    <col min="9735" max="9735" width="22.7109375" style="295" customWidth="1"/>
    <col min="9736" max="9737" width="22" style="295" customWidth="1"/>
    <col min="9738" max="9738" width="22.7109375" style="295" customWidth="1"/>
    <col min="9739" max="9739" width="14" style="295" customWidth="1"/>
    <col min="9740" max="9740" width="13.85546875" style="295" customWidth="1"/>
    <col min="9741" max="9984" width="9.140625" style="295"/>
    <col min="9985" max="9985" width="15.85546875" style="295" customWidth="1"/>
    <col min="9986" max="9987" width="10.5703125" style="295" customWidth="1"/>
    <col min="9988" max="9988" width="9.85546875" style="295" customWidth="1"/>
    <col min="9989" max="9989" width="9.28515625" style="295" customWidth="1"/>
    <col min="9990" max="9990" width="73.7109375" style="295" customWidth="1"/>
    <col min="9991" max="9991" width="22.7109375" style="295" customWidth="1"/>
    <col min="9992" max="9993" width="22" style="295" customWidth="1"/>
    <col min="9994" max="9994" width="22.7109375" style="295" customWidth="1"/>
    <col min="9995" max="9995" width="14" style="295" customWidth="1"/>
    <col min="9996" max="9996" width="13.85546875" style="295" customWidth="1"/>
    <col min="9997" max="10240" width="9.140625" style="295"/>
    <col min="10241" max="10241" width="15.85546875" style="295" customWidth="1"/>
    <col min="10242" max="10243" width="10.5703125" style="295" customWidth="1"/>
    <col min="10244" max="10244" width="9.85546875" style="295" customWidth="1"/>
    <col min="10245" max="10245" width="9.28515625" style="295" customWidth="1"/>
    <col min="10246" max="10246" width="73.7109375" style="295" customWidth="1"/>
    <col min="10247" max="10247" width="22.7109375" style="295" customWidth="1"/>
    <col min="10248" max="10249" width="22" style="295" customWidth="1"/>
    <col min="10250" max="10250" width="22.7109375" style="295" customWidth="1"/>
    <col min="10251" max="10251" width="14" style="295" customWidth="1"/>
    <col min="10252" max="10252" width="13.85546875" style="295" customWidth="1"/>
    <col min="10253" max="10496" width="9.140625" style="295"/>
    <col min="10497" max="10497" width="15.85546875" style="295" customWidth="1"/>
    <col min="10498" max="10499" width="10.5703125" style="295" customWidth="1"/>
    <col min="10500" max="10500" width="9.85546875" style="295" customWidth="1"/>
    <col min="10501" max="10501" width="9.28515625" style="295" customWidth="1"/>
    <col min="10502" max="10502" width="73.7109375" style="295" customWidth="1"/>
    <col min="10503" max="10503" width="22.7109375" style="295" customWidth="1"/>
    <col min="10504" max="10505" width="22" style="295" customWidth="1"/>
    <col min="10506" max="10506" width="22.7109375" style="295" customWidth="1"/>
    <col min="10507" max="10507" width="14" style="295" customWidth="1"/>
    <col min="10508" max="10508" width="13.85546875" style="295" customWidth="1"/>
    <col min="10509" max="10752" width="9.140625" style="295"/>
    <col min="10753" max="10753" width="15.85546875" style="295" customWidth="1"/>
    <col min="10754" max="10755" width="10.5703125" style="295" customWidth="1"/>
    <col min="10756" max="10756" width="9.85546875" style="295" customWidth="1"/>
    <col min="10757" max="10757" width="9.28515625" style="295" customWidth="1"/>
    <col min="10758" max="10758" width="73.7109375" style="295" customWidth="1"/>
    <col min="10759" max="10759" width="22.7109375" style="295" customWidth="1"/>
    <col min="10760" max="10761" width="22" style="295" customWidth="1"/>
    <col min="10762" max="10762" width="22.7109375" style="295" customWidth="1"/>
    <col min="10763" max="10763" width="14" style="295" customWidth="1"/>
    <col min="10764" max="10764" width="13.85546875" style="295" customWidth="1"/>
    <col min="10765" max="11008" width="9.140625" style="295"/>
    <col min="11009" max="11009" width="15.85546875" style="295" customWidth="1"/>
    <col min="11010" max="11011" width="10.5703125" style="295" customWidth="1"/>
    <col min="11012" max="11012" width="9.85546875" style="295" customWidth="1"/>
    <col min="11013" max="11013" width="9.28515625" style="295" customWidth="1"/>
    <col min="11014" max="11014" width="73.7109375" style="295" customWidth="1"/>
    <col min="11015" max="11015" width="22.7109375" style="295" customWidth="1"/>
    <col min="11016" max="11017" width="22" style="295" customWidth="1"/>
    <col min="11018" max="11018" width="22.7109375" style="295" customWidth="1"/>
    <col min="11019" max="11019" width="14" style="295" customWidth="1"/>
    <col min="11020" max="11020" width="13.85546875" style="295" customWidth="1"/>
    <col min="11021" max="11264" width="9.140625" style="295"/>
    <col min="11265" max="11265" width="15.85546875" style="295" customWidth="1"/>
    <col min="11266" max="11267" width="10.5703125" style="295" customWidth="1"/>
    <col min="11268" max="11268" width="9.85546875" style="295" customWidth="1"/>
    <col min="11269" max="11269" width="9.28515625" style="295" customWidth="1"/>
    <col min="11270" max="11270" width="73.7109375" style="295" customWidth="1"/>
    <col min="11271" max="11271" width="22.7109375" style="295" customWidth="1"/>
    <col min="11272" max="11273" width="22" style="295" customWidth="1"/>
    <col min="11274" max="11274" width="22.7109375" style="295" customWidth="1"/>
    <col min="11275" max="11275" width="14" style="295" customWidth="1"/>
    <col min="11276" max="11276" width="13.85546875" style="295" customWidth="1"/>
    <col min="11277" max="11520" width="9.140625" style="295"/>
    <col min="11521" max="11521" width="15.85546875" style="295" customWidth="1"/>
    <col min="11522" max="11523" width="10.5703125" style="295" customWidth="1"/>
    <col min="11524" max="11524" width="9.85546875" style="295" customWidth="1"/>
    <col min="11525" max="11525" width="9.28515625" style="295" customWidth="1"/>
    <col min="11526" max="11526" width="73.7109375" style="295" customWidth="1"/>
    <col min="11527" max="11527" width="22.7109375" style="295" customWidth="1"/>
    <col min="11528" max="11529" width="22" style="295" customWidth="1"/>
    <col min="11530" max="11530" width="22.7109375" style="295" customWidth="1"/>
    <col min="11531" max="11531" width="14" style="295" customWidth="1"/>
    <col min="11532" max="11532" width="13.85546875" style="295" customWidth="1"/>
    <col min="11533" max="11776" width="9.140625" style="295"/>
    <col min="11777" max="11777" width="15.85546875" style="295" customWidth="1"/>
    <col min="11778" max="11779" width="10.5703125" style="295" customWidth="1"/>
    <col min="11780" max="11780" width="9.85546875" style="295" customWidth="1"/>
    <col min="11781" max="11781" width="9.28515625" style="295" customWidth="1"/>
    <col min="11782" max="11782" width="73.7109375" style="295" customWidth="1"/>
    <col min="11783" max="11783" width="22.7109375" style="295" customWidth="1"/>
    <col min="11784" max="11785" width="22" style="295" customWidth="1"/>
    <col min="11786" max="11786" width="22.7109375" style="295" customWidth="1"/>
    <col min="11787" max="11787" width="14" style="295" customWidth="1"/>
    <col min="11788" max="11788" width="13.85546875" style="295" customWidth="1"/>
    <col min="11789" max="12032" width="9.140625" style="295"/>
    <col min="12033" max="12033" width="15.85546875" style="295" customWidth="1"/>
    <col min="12034" max="12035" width="10.5703125" style="295" customWidth="1"/>
    <col min="12036" max="12036" width="9.85546875" style="295" customWidth="1"/>
    <col min="12037" max="12037" width="9.28515625" style="295" customWidth="1"/>
    <col min="12038" max="12038" width="73.7109375" style="295" customWidth="1"/>
    <col min="12039" max="12039" width="22.7109375" style="295" customWidth="1"/>
    <col min="12040" max="12041" width="22" style="295" customWidth="1"/>
    <col min="12042" max="12042" width="22.7109375" style="295" customWidth="1"/>
    <col min="12043" max="12043" width="14" style="295" customWidth="1"/>
    <col min="12044" max="12044" width="13.85546875" style="295" customWidth="1"/>
    <col min="12045" max="12288" width="9.140625" style="295"/>
    <col min="12289" max="12289" width="15.85546875" style="295" customWidth="1"/>
    <col min="12290" max="12291" width="10.5703125" style="295" customWidth="1"/>
    <col min="12292" max="12292" width="9.85546875" style="295" customWidth="1"/>
    <col min="12293" max="12293" width="9.28515625" style="295" customWidth="1"/>
    <col min="12294" max="12294" width="73.7109375" style="295" customWidth="1"/>
    <col min="12295" max="12295" width="22.7109375" style="295" customWidth="1"/>
    <col min="12296" max="12297" width="22" style="295" customWidth="1"/>
    <col min="12298" max="12298" width="22.7109375" style="295" customWidth="1"/>
    <col min="12299" max="12299" width="14" style="295" customWidth="1"/>
    <col min="12300" max="12300" width="13.85546875" style="295" customWidth="1"/>
    <col min="12301" max="12544" width="9.140625" style="295"/>
    <col min="12545" max="12545" width="15.85546875" style="295" customWidth="1"/>
    <col min="12546" max="12547" width="10.5703125" style="295" customWidth="1"/>
    <col min="12548" max="12548" width="9.85546875" style="295" customWidth="1"/>
    <col min="12549" max="12549" width="9.28515625" style="295" customWidth="1"/>
    <col min="12550" max="12550" width="73.7109375" style="295" customWidth="1"/>
    <col min="12551" max="12551" width="22.7109375" style="295" customWidth="1"/>
    <col min="12552" max="12553" width="22" style="295" customWidth="1"/>
    <col min="12554" max="12554" width="22.7109375" style="295" customWidth="1"/>
    <col min="12555" max="12555" width="14" style="295" customWidth="1"/>
    <col min="12556" max="12556" width="13.85546875" style="295" customWidth="1"/>
    <col min="12557" max="12800" width="9.140625" style="295"/>
    <col min="12801" max="12801" width="15.85546875" style="295" customWidth="1"/>
    <col min="12802" max="12803" width="10.5703125" style="295" customWidth="1"/>
    <col min="12804" max="12804" width="9.85546875" style="295" customWidth="1"/>
    <col min="12805" max="12805" width="9.28515625" style="295" customWidth="1"/>
    <col min="12806" max="12806" width="73.7109375" style="295" customWidth="1"/>
    <col min="12807" max="12807" width="22.7109375" style="295" customWidth="1"/>
    <col min="12808" max="12809" width="22" style="295" customWidth="1"/>
    <col min="12810" max="12810" width="22.7109375" style="295" customWidth="1"/>
    <col min="12811" max="12811" width="14" style="295" customWidth="1"/>
    <col min="12812" max="12812" width="13.85546875" style="295" customWidth="1"/>
    <col min="12813" max="13056" width="9.140625" style="295"/>
    <col min="13057" max="13057" width="15.85546875" style="295" customWidth="1"/>
    <col min="13058" max="13059" width="10.5703125" style="295" customWidth="1"/>
    <col min="13060" max="13060" width="9.85546875" style="295" customWidth="1"/>
    <col min="13061" max="13061" width="9.28515625" style="295" customWidth="1"/>
    <col min="13062" max="13062" width="73.7109375" style="295" customWidth="1"/>
    <col min="13063" max="13063" width="22.7109375" style="295" customWidth="1"/>
    <col min="13064" max="13065" width="22" style="295" customWidth="1"/>
    <col min="13066" max="13066" width="22.7109375" style="295" customWidth="1"/>
    <col min="13067" max="13067" width="14" style="295" customWidth="1"/>
    <col min="13068" max="13068" width="13.85546875" style="295" customWidth="1"/>
    <col min="13069" max="13312" width="9.140625" style="295"/>
    <col min="13313" max="13313" width="15.85546875" style="295" customWidth="1"/>
    <col min="13314" max="13315" width="10.5703125" style="295" customWidth="1"/>
    <col min="13316" max="13316" width="9.85546875" style="295" customWidth="1"/>
    <col min="13317" max="13317" width="9.28515625" style="295" customWidth="1"/>
    <col min="13318" max="13318" width="73.7109375" style="295" customWidth="1"/>
    <col min="13319" max="13319" width="22.7109375" style="295" customWidth="1"/>
    <col min="13320" max="13321" width="22" style="295" customWidth="1"/>
    <col min="13322" max="13322" width="22.7109375" style="295" customWidth="1"/>
    <col min="13323" max="13323" width="14" style="295" customWidth="1"/>
    <col min="13324" max="13324" width="13.85546875" style="295" customWidth="1"/>
    <col min="13325" max="13568" width="9.140625" style="295"/>
    <col min="13569" max="13569" width="15.85546875" style="295" customWidth="1"/>
    <col min="13570" max="13571" width="10.5703125" style="295" customWidth="1"/>
    <col min="13572" max="13572" width="9.85546875" style="295" customWidth="1"/>
    <col min="13573" max="13573" width="9.28515625" style="295" customWidth="1"/>
    <col min="13574" max="13574" width="73.7109375" style="295" customWidth="1"/>
    <col min="13575" max="13575" width="22.7109375" style="295" customWidth="1"/>
    <col min="13576" max="13577" width="22" style="295" customWidth="1"/>
    <col min="13578" max="13578" width="22.7109375" style="295" customWidth="1"/>
    <col min="13579" max="13579" width="14" style="295" customWidth="1"/>
    <col min="13580" max="13580" width="13.85546875" style="295" customWidth="1"/>
    <col min="13581" max="13824" width="9.140625" style="295"/>
    <col min="13825" max="13825" width="15.85546875" style="295" customWidth="1"/>
    <col min="13826" max="13827" width="10.5703125" style="295" customWidth="1"/>
    <col min="13828" max="13828" width="9.85546875" style="295" customWidth="1"/>
    <col min="13829" max="13829" width="9.28515625" style="295" customWidth="1"/>
    <col min="13830" max="13830" width="73.7109375" style="295" customWidth="1"/>
    <col min="13831" max="13831" width="22.7109375" style="295" customWidth="1"/>
    <col min="13832" max="13833" width="22" style="295" customWidth="1"/>
    <col min="13834" max="13834" width="22.7109375" style="295" customWidth="1"/>
    <col min="13835" max="13835" width="14" style="295" customWidth="1"/>
    <col min="13836" max="13836" width="13.85546875" style="295" customWidth="1"/>
    <col min="13837" max="14080" width="9.140625" style="295"/>
    <col min="14081" max="14081" width="15.85546875" style="295" customWidth="1"/>
    <col min="14082" max="14083" width="10.5703125" style="295" customWidth="1"/>
    <col min="14084" max="14084" width="9.85546875" style="295" customWidth="1"/>
    <col min="14085" max="14085" width="9.28515625" style="295" customWidth="1"/>
    <col min="14086" max="14086" width="73.7109375" style="295" customWidth="1"/>
    <col min="14087" max="14087" width="22.7109375" style="295" customWidth="1"/>
    <col min="14088" max="14089" width="22" style="295" customWidth="1"/>
    <col min="14090" max="14090" width="22.7109375" style="295" customWidth="1"/>
    <col min="14091" max="14091" width="14" style="295" customWidth="1"/>
    <col min="14092" max="14092" width="13.85546875" style="295" customWidth="1"/>
    <col min="14093" max="14336" width="9.140625" style="295"/>
    <col min="14337" max="14337" width="15.85546875" style="295" customWidth="1"/>
    <col min="14338" max="14339" width="10.5703125" style="295" customWidth="1"/>
    <col min="14340" max="14340" width="9.85546875" style="295" customWidth="1"/>
    <col min="14341" max="14341" width="9.28515625" style="295" customWidth="1"/>
    <col min="14342" max="14342" width="73.7109375" style="295" customWidth="1"/>
    <col min="14343" max="14343" width="22.7109375" style="295" customWidth="1"/>
    <col min="14344" max="14345" width="22" style="295" customWidth="1"/>
    <col min="14346" max="14346" width="22.7109375" style="295" customWidth="1"/>
    <col min="14347" max="14347" width="14" style="295" customWidth="1"/>
    <col min="14348" max="14348" width="13.85546875" style="295" customWidth="1"/>
    <col min="14349" max="14592" width="9.140625" style="295"/>
    <col min="14593" max="14593" width="15.85546875" style="295" customWidth="1"/>
    <col min="14594" max="14595" width="10.5703125" style="295" customWidth="1"/>
    <col min="14596" max="14596" width="9.85546875" style="295" customWidth="1"/>
    <col min="14597" max="14597" width="9.28515625" style="295" customWidth="1"/>
    <col min="14598" max="14598" width="73.7109375" style="295" customWidth="1"/>
    <col min="14599" max="14599" width="22.7109375" style="295" customWidth="1"/>
    <col min="14600" max="14601" width="22" style="295" customWidth="1"/>
    <col min="14602" max="14602" width="22.7109375" style="295" customWidth="1"/>
    <col min="14603" max="14603" width="14" style="295" customWidth="1"/>
    <col min="14604" max="14604" width="13.85546875" style="295" customWidth="1"/>
    <col min="14605" max="14848" width="9.140625" style="295"/>
    <col min="14849" max="14849" width="15.85546875" style="295" customWidth="1"/>
    <col min="14850" max="14851" width="10.5703125" style="295" customWidth="1"/>
    <col min="14852" max="14852" width="9.85546875" style="295" customWidth="1"/>
    <col min="14853" max="14853" width="9.28515625" style="295" customWidth="1"/>
    <col min="14854" max="14854" width="73.7109375" style="295" customWidth="1"/>
    <col min="14855" max="14855" width="22.7109375" style="295" customWidth="1"/>
    <col min="14856" max="14857" width="22" style="295" customWidth="1"/>
    <col min="14858" max="14858" width="22.7109375" style="295" customWidth="1"/>
    <col min="14859" max="14859" width="14" style="295" customWidth="1"/>
    <col min="14860" max="14860" width="13.85546875" style="295" customWidth="1"/>
    <col min="14861" max="15104" width="9.140625" style="295"/>
    <col min="15105" max="15105" width="15.85546875" style="295" customWidth="1"/>
    <col min="15106" max="15107" width="10.5703125" style="295" customWidth="1"/>
    <col min="15108" max="15108" width="9.85546875" style="295" customWidth="1"/>
    <col min="15109" max="15109" width="9.28515625" style="295" customWidth="1"/>
    <col min="15110" max="15110" width="73.7109375" style="295" customWidth="1"/>
    <col min="15111" max="15111" width="22.7109375" style="295" customWidth="1"/>
    <col min="15112" max="15113" width="22" style="295" customWidth="1"/>
    <col min="15114" max="15114" width="22.7109375" style="295" customWidth="1"/>
    <col min="15115" max="15115" width="14" style="295" customWidth="1"/>
    <col min="15116" max="15116" width="13.85546875" style="295" customWidth="1"/>
    <col min="15117" max="15360" width="9.140625" style="295"/>
    <col min="15361" max="15361" width="15.85546875" style="295" customWidth="1"/>
    <col min="15362" max="15363" width="10.5703125" style="295" customWidth="1"/>
    <col min="15364" max="15364" width="9.85546875" style="295" customWidth="1"/>
    <col min="15365" max="15365" width="9.28515625" style="295" customWidth="1"/>
    <col min="15366" max="15366" width="73.7109375" style="295" customWidth="1"/>
    <col min="15367" max="15367" width="22.7109375" style="295" customWidth="1"/>
    <col min="15368" max="15369" width="22" style="295" customWidth="1"/>
    <col min="15370" max="15370" width="22.7109375" style="295" customWidth="1"/>
    <col min="15371" max="15371" width="14" style="295" customWidth="1"/>
    <col min="15372" max="15372" width="13.85546875" style="295" customWidth="1"/>
    <col min="15373" max="15616" width="9.140625" style="295"/>
    <col min="15617" max="15617" width="15.85546875" style="295" customWidth="1"/>
    <col min="15618" max="15619" width="10.5703125" style="295" customWidth="1"/>
    <col min="15620" max="15620" width="9.85546875" style="295" customWidth="1"/>
    <col min="15621" max="15621" width="9.28515625" style="295" customWidth="1"/>
    <col min="15622" max="15622" width="73.7109375" style="295" customWidth="1"/>
    <col min="15623" max="15623" width="22.7109375" style="295" customWidth="1"/>
    <col min="15624" max="15625" width="22" style="295" customWidth="1"/>
    <col min="15626" max="15626" width="22.7109375" style="295" customWidth="1"/>
    <col min="15627" max="15627" width="14" style="295" customWidth="1"/>
    <col min="15628" max="15628" width="13.85546875" style="295" customWidth="1"/>
    <col min="15629" max="15872" width="9.140625" style="295"/>
    <col min="15873" max="15873" width="15.85546875" style="295" customWidth="1"/>
    <col min="15874" max="15875" width="10.5703125" style="295" customWidth="1"/>
    <col min="15876" max="15876" width="9.85546875" style="295" customWidth="1"/>
    <col min="15877" max="15877" width="9.28515625" style="295" customWidth="1"/>
    <col min="15878" max="15878" width="73.7109375" style="295" customWidth="1"/>
    <col min="15879" max="15879" width="22.7109375" style="295" customWidth="1"/>
    <col min="15880" max="15881" width="22" style="295" customWidth="1"/>
    <col min="15882" max="15882" width="22.7109375" style="295" customWidth="1"/>
    <col min="15883" max="15883" width="14" style="295" customWidth="1"/>
    <col min="15884" max="15884" width="13.85546875" style="295" customWidth="1"/>
    <col min="15885" max="16128" width="9.140625" style="295"/>
    <col min="16129" max="16129" width="15.85546875" style="295" customWidth="1"/>
    <col min="16130" max="16131" width="10.5703125" style="295" customWidth="1"/>
    <col min="16132" max="16132" width="9.85546875" style="295" customWidth="1"/>
    <col min="16133" max="16133" width="9.28515625" style="295" customWidth="1"/>
    <col min="16134" max="16134" width="73.7109375" style="295" customWidth="1"/>
    <col min="16135" max="16135" width="22.7109375" style="295" customWidth="1"/>
    <col min="16136" max="16137" width="22" style="295" customWidth="1"/>
    <col min="16138" max="16138" width="22.7109375" style="295" customWidth="1"/>
    <col min="16139" max="16139" width="14" style="295" customWidth="1"/>
    <col min="16140" max="16140" width="13.85546875" style="295" customWidth="1"/>
    <col min="16141" max="16384" width="9.140625" style="295"/>
  </cols>
  <sheetData>
    <row r="1" spans="1:12" ht="15" x14ac:dyDescent="0.2">
      <c r="G1" s="296"/>
      <c r="H1" s="296"/>
      <c r="I1" s="296"/>
      <c r="K1" s="296"/>
    </row>
    <row r="3" spans="1:12" ht="23.25" x14ac:dyDescent="0.35">
      <c r="A3" s="297" t="s">
        <v>439</v>
      </c>
      <c r="B3" s="298"/>
      <c r="C3" s="298"/>
      <c r="D3" s="298"/>
      <c r="E3" s="298"/>
      <c r="F3" s="298"/>
      <c r="G3" s="298"/>
      <c r="H3" s="298"/>
      <c r="I3" s="298"/>
      <c r="J3" s="299"/>
      <c r="K3" s="299"/>
    </row>
    <row r="4" spans="1:12" ht="24.75" customHeight="1" x14ac:dyDescent="0.25">
      <c r="A4" s="297" t="s">
        <v>259</v>
      </c>
      <c r="B4" s="297"/>
      <c r="C4" s="297"/>
      <c r="D4" s="297"/>
      <c r="E4" s="300"/>
      <c r="F4" s="300"/>
      <c r="G4" s="299"/>
      <c r="H4" s="299"/>
      <c r="I4" s="299"/>
      <c r="J4" s="299"/>
    </row>
    <row r="5" spans="1:12" ht="15.75" thickBot="1" x14ac:dyDescent="0.25">
      <c r="B5" s="301"/>
      <c r="C5" s="301"/>
      <c r="G5" s="302"/>
      <c r="H5" s="302"/>
      <c r="I5" s="302"/>
      <c r="J5" s="296"/>
      <c r="K5" s="303"/>
      <c r="L5" s="303" t="s">
        <v>203</v>
      </c>
    </row>
    <row r="6" spans="1:12" ht="24" customHeight="1" x14ac:dyDescent="0.25">
      <c r="A6" s="304" t="s">
        <v>260</v>
      </c>
      <c r="B6" s="305" t="s">
        <v>261</v>
      </c>
      <c r="C6" s="306"/>
      <c r="D6" s="306"/>
      <c r="E6" s="307"/>
      <c r="F6" s="308" t="s">
        <v>262</v>
      </c>
      <c r="G6" s="308" t="s">
        <v>220</v>
      </c>
      <c r="H6" s="308" t="s">
        <v>263</v>
      </c>
      <c r="I6" s="308" t="s">
        <v>223</v>
      </c>
      <c r="J6" s="308" t="s">
        <v>223</v>
      </c>
      <c r="K6" s="308" t="s">
        <v>264</v>
      </c>
      <c r="L6" s="308" t="s">
        <v>264</v>
      </c>
    </row>
    <row r="7" spans="1:12" ht="17.25" customHeight="1" x14ac:dyDescent="0.25">
      <c r="A7" s="309" t="s">
        <v>265</v>
      </c>
      <c r="B7" s="310" t="s">
        <v>266</v>
      </c>
      <c r="C7" s="311" t="s">
        <v>267</v>
      </c>
      <c r="D7" s="312" t="s">
        <v>268</v>
      </c>
      <c r="E7" s="313" t="s">
        <v>269</v>
      </c>
      <c r="F7" s="314"/>
      <c r="G7" s="315" t="s">
        <v>225</v>
      </c>
      <c r="H7" s="315" t="s">
        <v>270</v>
      </c>
      <c r="I7" s="315" t="s">
        <v>271</v>
      </c>
      <c r="J7" s="315" t="s">
        <v>272</v>
      </c>
      <c r="K7" s="315" t="s">
        <v>273</v>
      </c>
      <c r="L7" s="315" t="s">
        <v>273</v>
      </c>
    </row>
    <row r="8" spans="1:12" ht="15" x14ac:dyDescent="0.25">
      <c r="A8" s="316" t="s">
        <v>274</v>
      </c>
      <c r="B8" s="317" t="s">
        <v>275</v>
      </c>
      <c r="C8" s="311"/>
      <c r="D8" s="311"/>
      <c r="E8" s="318" t="s">
        <v>276</v>
      </c>
      <c r="F8" s="319"/>
      <c r="G8" s="315" t="s">
        <v>232</v>
      </c>
      <c r="H8" s="315" t="s">
        <v>277</v>
      </c>
      <c r="I8" s="320" t="s">
        <v>278</v>
      </c>
      <c r="J8" s="320" t="s">
        <v>279</v>
      </c>
      <c r="K8" s="321" t="s">
        <v>280</v>
      </c>
      <c r="L8" s="321" t="s">
        <v>281</v>
      </c>
    </row>
    <row r="9" spans="1:12" ht="15.75" thickBot="1" x14ac:dyDescent="0.3">
      <c r="A9" s="316" t="s">
        <v>282</v>
      </c>
      <c r="B9" s="322"/>
      <c r="C9" s="323"/>
      <c r="D9" s="323"/>
      <c r="E9" s="324"/>
      <c r="F9" s="325"/>
      <c r="G9" s="320"/>
      <c r="H9" s="326"/>
      <c r="I9" s="327"/>
      <c r="J9" s="328" t="s">
        <v>278</v>
      </c>
      <c r="K9" s="329"/>
      <c r="L9" s="329"/>
    </row>
    <row r="10" spans="1:12" ht="15" thickBot="1" x14ac:dyDescent="0.25">
      <c r="A10" s="330" t="s">
        <v>0</v>
      </c>
      <c r="B10" s="331" t="s">
        <v>283</v>
      </c>
      <c r="C10" s="332" t="s">
        <v>284</v>
      </c>
      <c r="D10" s="332" t="s">
        <v>285</v>
      </c>
      <c r="E10" s="333" t="s">
        <v>286</v>
      </c>
      <c r="F10" s="333" t="s">
        <v>287</v>
      </c>
      <c r="G10" s="333">
        <v>1</v>
      </c>
      <c r="H10" s="333">
        <v>2</v>
      </c>
      <c r="I10" s="333">
        <v>3</v>
      </c>
      <c r="J10" s="333">
        <v>4</v>
      </c>
      <c r="K10" s="333">
        <v>5</v>
      </c>
      <c r="L10" s="333">
        <v>6</v>
      </c>
    </row>
    <row r="11" spans="1:12" ht="30.75" customHeight="1" x14ac:dyDescent="0.25">
      <c r="A11" s="334" t="s">
        <v>288</v>
      </c>
      <c r="B11" s="335" t="s">
        <v>440</v>
      </c>
      <c r="C11" s="336"/>
      <c r="D11" s="337"/>
      <c r="E11" s="338"/>
      <c r="F11" s="339" t="s">
        <v>441</v>
      </c>
      <c r="G11" s="429">
        <f>SUM(G12)</f>
        <v>3404000</v>
      </c>
      <c r="H11" s="429">
        <f>SUM(H12)</f>
        <v>2139230</v>
      </c>
      <c r="I11" s="430">
        <f>SUM(I12)</f>
        <v>55557</v>
      </c>
      <c r="J11" s="429">
        <f>SUM(J12)</f>
        <v>735748</v>
      </c>
      <c r="K11" s="431">
        <f t="shared" ref="K11:L13" si="0">SUM($J11/G11)*100</f>
        <v>21.614218566392481</v>
      </c>
      <c r="L11" s="431">
        <f t="shared" si="0"/>
        <v>34.393122759123614</v>
      </c>
    </row>
    <row r="12" spans="1:12" ht="18.75" customHeight="1" x14ac:dyDescent="0.25">
      <c r="A12" s="342" t="s">
        <v>288</v>
      </c>
      <c r="B12" s="432"/>
      <c r="C12" s="364" t="s">
        <v>442</v>
      </c>
      <c r="D12" s="433"/>
      <c r="E12" s="434"/>
      <c r="F12" s="435" t="s">
        <v>443</v>
      </c>
      <c r="G12" s="420">
        <f>SUM(G13+G17+G19+G25+G27+G28)</f>
        <v>3404000</v>
      </c>
      <c r="H12" s="420">
        <f>SUM(H13+H17+H19+H25+H27+H28)</f>
        <v>2139230</v>
      </c>
      <c r="I12" s="420">
        <f>SUM(I13+I17+I19+I25+I27+I28)</f>
        <v>55557</v>
      </c>
      <c r="J12" s="420">
        <f>SUM(J13+J17+J19+J25+J27+J28)</f>
        <v>735748</v>
      </c>
      <c r="K12" s="348">
        <f t="shared" si="0"/>
        <v>21.614218566392481</v>
      </c>
      <c r="L12" s="348">
        <f t="shared" si="0"/>
        <v>34.393122759123614</v>
      </c>
    </row>
    <row r="13" spans="1:12" ht="18.75" customHeight="1" x14ac:dyDescent="0.2">
      <c r="A13" s="349" t="s">
        <v>288</v>
      </c>
      <c r="B13" s="436"/>
      <c r="C13" s="437"/>
      <c r="D13" s="369" t="s">
        <v>444</v>
      </c>
      <c r="E13" s="370"/>
      <c r="F13" s="438" t="s">
        <v>445</v>
      </c>
      <c r="G13" s="382">
        <f>SUM(G14:G16)</f>
        <v>915000</v>
      </c>
      <c r="H13" s="382">
        <f>SUM(H14:H16)</f>
        <v>457500</v>
      </c>
      <c r="I13" s="382">
        <f>SUM(I14:I16)</f>
        <v>0</v>
      </c>
      <c r="J13" s="382">
        <f>SUM(J14:J16)</f>
        <v>8065</v>
      </c>
      <c r="K13" s="354">
        <f t="shared" si="0"/>
        <v>0.88142076502732236</v>
      </c>
      <c r="L13" s="354">
        <f t="shared" si="0"/>
        <v>1.7628415300546447</v>
      </c>
    </row>
    <row r="14" spans="1:12" ht="18.75" customHeight="1" x14ac:dyDescent="0.2">
      <c r="A14" s="349"/>
      <c r="B14" s="436"/>
      <c r="C14" s="437"/>
      <c r="D14" s="369"/>
      <c r="E14" s="439" t="s">
        <v>446</v>
      </c>
      <c r="F14" s="440" t="s">
        <v>447</v>
      </c>
      <c r="G14" s="387">
        <v>0</v>
      </c>
      <c r="H14" s="387">
        <v>0</v>
      </c>
      <c r="I14" s="387">
        <v>0</v>
      </c>
      <c r="J14" s="387">
        <v>0</v>
      </c>
      <c r="K14" s="362">
        <v>0</v>
      </c>
      <c r="L14" s="362">
        <v>0</v>
      </c>
    </row>
    <row r="15" spans="1:12" ht="18.75" customHeight="1" x14ac:dyDescent="0.2">
      <c r="A15" s="355" t="s">
        <v>288</v>
      </c>
      <c r="B15" s="441"/>
      <c r="C15" s="442"/>
      <c r="D15" s="358"/>
      <c r="E15" s="443" t="s">
        <v>448</v>
      </c>
      <c r="F15" s="372" t="s">
        <v>449</v>
      </c>
      <c r="G15" s="387">
        <v>915000</v>
      </c>
      <c r="H15" s="387">
        <v>457500</v>
      </c>
      <c r="I15" s="387">
        <v>0</v>
      </c>
      <c r="J15" s="387">
        <v>8065</v>
      </c>
      <c r="K15" s="362">
        <f>SUM($J15/G15)*100</f>
        <v>0.88142076502732236</v>
      </c>
      <c r="L15" s="362">
        <f>SUM($J15/H15)*100</f>
        <v>1.7628415300546447</v>
      </c>
    </row>
    <row r="16" spans="1:12" ht="18.75" customHeight="1" x14ac:dyDescent="0.2">
      <c r="A16" s="355" t="s">
        <v>288</v>
      </c>
      <c r="B16" s="441"/>
      <c r="C16" s="442"/>
      <c r="D16" s="358"/>
      <c r="E16" s="443" t="s">
        <v>450</v>
      </c>
      <c r="F16" s="372" t="s">
        <v>451</v>
      </c>
      <c r="G16" s="387">
        <v>0</v>
      </c>
      <c r="H16" s="387">
        <v>0</v>
      </c>
      <c r="I16" s="387">
        <v>0</v>
      </c>
      <c r="J16" s="387">
        <v>0</v>
      </c>
      <c r="K16" s="362">
        <v>0</v>
      </c>
      <c r="L16" s="362">
        <v>0</v>
      </c>
    </row>
    <row r="17" spans="1:12" ht="18.75" customHeight="1" x14ac:dyDescent="0.2">
      <c r="A17" s="349" t="s">
        <v>288</v>
      </c>
      <c r="B17" s="436"/>
      <c r="C17" s="437"/>
      <c r="D17" s="369" t="s">
        <v>452</v>
      </c>
      <c r="E17" s="370"/>
      <c r="F17" s="375" t="s">
        <v>453</v>
      </c>
      <c r="G17" s="382">
        <f>SUM(G18)</f>
        <v>0</v>
      </c>
      <c r="H17" s="382">
        <f>SUM(H18)</f>
        <v>0</v>
      </c>
      <c r="I17" s="382">
        <f>SUM(I18)</f>
        <v>0</v>
      </c>
      <c r="J17" s="382">
        <f>SUM(J18)</f>
        <v>0</v>
      </c>
      <c r="K17" s="354">
        <v>0</v>
      </c>
      <c r="L17" s="354">
        <v>0</v>
      </c>
    </row>
    <row r="18" spans="1:12" ht="18.75" customHeight="1" x14ac:dyDescent="0.2">
      <c r="A18" s="355" t="s">
        <v>288</v>
      </c>
      <c r="B18" s="441"/>
      <c r="C18" s="442"/>
      <c r="D18" s="358"/>
      <c r="E18" s="443" t="s">
        <v>454</v>
      </c>
      <c r="F18" s="372" t="s">
        <v>377</v>
      </c>
      <c r="G18" s="387">
        <v>0</v>
      </c>
      <c r="H18" s="387">
        <v>0</v>
      </c>
      <c r="I18" s="387">
        <v>0</v>
      </c>
      <c r="J18" s="387">
        <v>0</v>
      </c>
      <c r="K18" s="362">
        <v>0</v>
      </c>
      <c r="L18" s="362">
        <v>0</v>
      </c>
    </row>
    <row r="19" spans="1:12" ht="18.75" customHeight="1" x14ac:dyDescent="0.2">
      <c r="A19" s="349" t="s">
        <v>288</v>
      </c>
      <c r="B19" s="436"/>
      <c r="C19" s="437"/>
      <c r="D19" s="369" t="s">
        <v>455</v>
      </c>
      <c r="E19" s="370"/>
      <c r="F19" s="371" t="s">
        <v>456</v>
      </c>
      <c r="G19" s="382">
        <f>SUM(G20:G24)</f>
        <v>1507100</v>
      </c>
      <c r="H19" s="382">
        <f>SUM(H20:H24)</f>
        <v>871100</v>
      </c>
      <c r="I19" s="382">
        <f>SUM(I20:I24)</f>
        <v>5944</v>
      </c>
      <c r="J19" s="382">
        <f>SUM(J20:J24)</f>
        <v>331549</v>
      </c>
      <c r="K19" s="354">
        <f>SUM($J19/G19)*100</f>
        <v>21.999137416229843</v>
      </c>
      <c r="L19" s="354">
        <f>SUM($J19/H19)*100</f>
        <v>38.060957410171049</v>
      </c>
    </row>
    <row r="20" spans="1:12" ht="18.75" customHeight="1" x14ac:dyDescent="0.2">
      <c r="A20" s="355" t="s">
        <v>288</v>
      </c>
      <c r="B20" s="363"/>
      <c r="C20" s="444"/>
      <c r="D20" s="358"/>
      <c r="E20" s="443" t="s">
        <v>457</v>
      </c>
      <c r="F20" s="445" t="s">
        <v>458</v>
      </c>
      <c r="G20" s="387">
        <v>106000</v>
      </c>
      <c r="H20" s="387">
        <v>0</v>
      </c>
      <c r="I20" s="387">
        <v>5944</v>
      </c>
      <c r="J20" s="387">
        <v>5944</v>
      </c>
      <c r="K20" s="362">
        <f>SUM($J20/G20)*100</f>
        <v>5.6075471698113208</v>
      </c>
      <c r="L20" s="362">
        <v>0</v>
      </c>
    </row>
    <row r="21" spans="1:12" ht="18.75" customHeight="1" x14ac:dyDescent="0.2">
      <c r="A21" s="355" t="s">
        <v>288</v>
      </c>
      <c r="B21" s="363"/>
      <c r="C21" s="444"/>
      <c r="D21" s="358"/>
      <c r="E21" s="443" t="s">
        <v>459</v>
      </c>
      <c r="F21" s="445" t="s">
        <v>374</v>
      </c>
      <c r="G21" s="387">
        <v>900000</v>
      </c>
      <c r="H21" s="387">
        <v>450000</v>
      </c>
      <c r="I21" s="387">
        <v>0</v>
      </c>
      <c r="J21" s="387">
        <v>135813</v>
      </c>
      <c r="K21" s="362">
        <f>SUM($J21/G21)*100</f>
        <v>15.090333333333334</v>
      </c>
      <c r="L21" s="362">
        <f>SUM($J21/H21)*100</f>
        <v>30.180666666666667</v>
      </c>
    </row>
    <row r="22" spans="1:12" ht="18.75" customHeight="1" x14ac:dyDescent="0.2">
      <c r="A22" s="355" t="s">
        <v>288</v>
      </c>
      <c r="B22" s="363"/>
      <c r="C22" s="444"/>
      <c r="D22" s="358"/>
      <c r="E22" s="443" t="s">
        <v>460</v>
      </c>
      <c r="F22" s="445" t="s">
        <v>375</v>
      </c>
      <c r="G22" s="387">
        <v>160000</v>
      </c>
      <c r="H22" s="387">
        <v>80000</v>
      </c>
      <c r="I22" s="387">
        <v>0</v>
      </c>
      <c r="J22" s="387">
        <v>6034</v>
      </c>
      <c r="K22" s="362">
        <f>SUM($J22/G22)*100</f>
        <v>3.7712500000000002</v>
      </c>
      <c r="L22" s="362">
        <f>SUM($J22/H22)*100</f>
        <v>7.5425000000000004</v>
      </c>
    </row>
    <row r="23" spans="1:12" ht="18.75" customHeight="1" x14ac:dyDescent="0.2">
      <c r="A23" s="355" t="s">
        <v>288</v>
      </c>
      <c r="B23" s="363"/>
      <c r="C23" s="444"/>
      <c r="D23" s="358"/>
      <c r="E23" s="443" t="s">
        <v>461</v>
      </c>
      <c r="F23" s="446" t="s">
        <v>376</v>
      </c>
      <c r="G23" s="387">
        <v>221100</v>
      </c>
      <c r="H23" s="387">
        <v>221100</v>
      </c>
      <c r="I23" s="387">
        <v>0</v>
      </c>
      <c r="J23" s="387">
        <v>160505</v>
      </c>
      <c r="K23" s="362">
        <f>SUM($J23/G23)*100</f>
        <v>72.59384893713252</v>
      </c>
      <c r="L23" s="362">
        <f>SUM($J23/H23)*100</f>
        <v>72.59384893713252</v>
      </c>
    </row>
    <row r="24" spans="1:12" ht="18.75" customHeight="1" x14ac:dyDescent="0.2">
      <c r="A24" s="355" t="s">
        <v>288</v>
      </c>
      <c r="B24" s="363"/>
      <c r="C24" s="444"/>
      <c r="D24" s="358"/>
      <c r="E24" s="443" t="s">
        <v>462</v>
      </c>
      <c r="F24" s="446" t="s">
        <v>463</v>
      </c>
      <c r="G24" s="387">
        <v>120000</v>
      </c>
      <c r="H24" s="387">
        <v>120000</v>
      </c>
      <c r="I24" s="387">
        <v>0</v>
      </c>
      <c r="J24" s="387">
        <v>23253</v>
      </c>
      <c r="K24" s="362">
        <f>SUM($J24/G24)*100</f>
        <v>19.377500000000001</v>
      </c>
      <c r="L24" s="362">
        <f>SUM($J24/H24)*100</f>
        <v>19.377500000000001</v>
      </c>
    </row>
    <row r="25" spans="1:12" ht="18.75" customHeight="1" x14ac:dyDescent="0.2">
      <c r="A25" s="349" t="s">
        <v>288</v>
      </c>
      <c r="B25" s="436"/>
      <c r="C25" s="437"/>
      <c r="D25" s="369" t="s">
        <v>464</v>
      </c>
      <c r="E25" s="370"/>
      <c r="F25" s="375" t="s">
        <v>465</v>
      </c>
      <c r="G25" s="382">
        <f>SUM(G26)</f>
        <v>0</v>
      </c>
      <c r="H25" s="382">
        <f>SUM(H26)</f>
        <v>0</v>
      </c>
      <c r="I25" s="382">
        <f>SUM(I26)</f>
        <v>0</v>
      </c>
      <c r="J25" s="382">
        <f>SUM(J26)</f>
        <v>0</v>
      </c>
      <c r="K25" s="354">
        <v>0</v>
      </c>
      <c r="L25" s="354">
        <v>0</v>
      </c>
    </row>
    <row r="26" spans="1:12" ht="18.75" customHeight="1" x14ac:dyDescent="0.2">
      <c r="A26" s="355" t="s">
        <v>288</v>
      </c>
      <c r="B26" s="379"/>
      <c r="C26" s="447"/>
      <c r="D26" s="448"/>
      <c r="E26" s="449" t="s">
        <v>466</v>
      </c>
      <c r="F26" s="450" t="s">
        <v>467</v>
      </c>
      <c r="G26" s="387">
        <v>0</v>
      </c>
      <c r="H26" s="387">
        <v>0</v>
      </c>
      <c r="I26" s="387">
        <v>0</v>
      </c>
      <c r="J26" s="387">
        <v>0</v>
      </c>
      <c r="K26" s="362">
        <v>0</v>
      </c>
      <c r="L26" s="362">
        <v>0</v>
      </c>
    </row>
    <row r="27" spans="1:12" ht="18.75" customHeight="1" x14ac:dyDescent="0.2">
      <c r="A27" s="349" t="s">
        <v>288</v>
      </c>
      <c r="B27" s="436"/>
      <c r="C27" s="437"/>
      <c r="D27" s="369" t="s">
        <v>468</v>
      </c>
      <c r="E27" s="374"/>
      <c r="F27" s="451" t="s">
        <v>469</v>
      </c>
      <c r="G27" s="382">
        <v>21350</v>
      </c>
      <c r="H27" s="382">
        <v>20080</v>
      </c>
      <c r="I27" s="382">
        <v>180</v>
      </c>
      <c r="J27" s="382">
        <v>14245</v>
      </c>
      <c r="K27" s="354">
        <f>SUM(J27/G27)*100</f>
        <v>66.721311475409834</v>
      </c>
      <c r="L27" s="354">
        <f>SUM($J27/H27)*100</f>
        <v>70.941235059760956</v>
      </c>
    </row>
    <row r="28" spans="1:12" ht="18.75" customHeight="1" x14ac:dyDescent="0.2">
      <c r="A28" s="349" t="s">
        <v>288</v>
      </c>
      <c r="B28" s="436"/>
      <c r="C28" s="437"/>
      <c r="D28" s="369" t="s">
        <v>470</v>
      </c>
      <c r="E28" s="374"/>
      <c r="F28" s="452" t="s">
        <v>471</v>
      </c>
      <c r="G28" s="382">
        <f>SUM(G29:G31)</f>
        <v>960550</v>
      </c>
      <c r="H28" s="382">
        <f>SUM(H29:H31)</f>
        <v>790550</v>
      </c>
      <c r="I28" s="382">
        <f>SUM(I29:I31)</f>
        <v>49433</v>
      </c>
      <c r="J28" s="382">
        <f>SUM(J29:J31)</f>
        <v>381889</v>
      </c>
      <c r="K28" s="354">
        <f>SUM($J28/G28)*100</f>
        <v>39.757326531674565</v>
      </c>
      <c r="L28" s="354">
        <f>SUM($J28/H28)*100</f>
        <v>48.306748466257673</v>
      </c>
    </row>
    <row r="29" spans="1:12" ht="18.75" customHeight="1" x14ac:dyDescent="0.2">
      <c r="A29" s="355" t="s">
        <v>288</v>
      </c>
      <c r="B29" s="379"/>
      <c r="C29" s="447"/>
      <c r="D29" s="448"/>
      <c r="E29" s="449" t="s">
        <v>472</v>
      </c>
      <c r="F29" s="450" t="s">
        <v>473</v>
      </c>
      <c r="G29" s="387">
        <v>0</v>
      </c>
      <c r="H29" s="387">
        <v>0</v>
      </c>
      <c r="I29" s="387">
        <v>0</v>
      </c>
      <c r="J29" s="387">
        <v>0</v>
      </c>
      <c r="K29" s="362">
        <v>0</v>
      </c>
      <c r="L29" s="362">
        <v>0</v>
      </c>
    </row>
    <row r="30" spans="1:12" ht="18.75" customHeight="1" x14ac:dyDescent="0.2">
      <c r="A30" s="355" t="s">
        <v>288</v>
      </c>
      <c r="B30" s="379"/>
      <c r="C30" s="447"/>
      <c r="D30" s="448"/>
      <c r="E30" s="449" t="s">
        <v>474</v>
      </c>
      <c r="F30" s="450" t="s">
        <v>475</v>
      </c>
      <c r="G30" s="387">
        <v>668550</v>
      </c>
      <c r="H30" s="387">
        <v>498550</v>
      </c>
      <c r="I30" s="387">
        <v>47033</v>
      </c>
      <c r="J30" s="387">
        <v>214105</v>
      </c>
      <c r="K30" s="362">
        <f>SUM($J30/G30)*100</f>
        <v>32.025278587988929</v>
      </c>
      <c r="L30" s="362">
        <f>SUM($J30/H30)*100</f>
        <v>42.945542072008827</v>
      </c>
    </row>
    <row r="31" spans="1:12" ht="18.75" customHeight="1" x14ac:dyDescent="0.2">
      <c r="A31" s="355" t="s">
        <v>288</v>
      </c>
      <c r="B31" s="379"/>
      <c r="C31" s="447"/>
      <c r="D31" s="448"/>
      <c r="E31" s="449" t="s">
        <v>476</v>
      </c>
      <c r="F31" s="450" t="s">
        <v>477</v>
      </c>
      <c r="G31" s="387">
        <v>292000</v>
      </c>
      <c r="H31" s="387">
        <v>292000</v>
      </c>
      <c r="I31" s="387">
        <v>2400</v>
      </c>
      <c r="J31" s="387">
        <v>167784</v>
      </c>
      <c r="K31" s="362">
        <f>SUM($J31/G31)*100</f>
        <v>57.460273972602735</v>
      </c>
      <c r="L31" s="362">
        <f>SUM($J31/H31)*100</f>
        <v>57.460273972602735</v>
      </c>
    </row>
    <row r="32" spans="1:12" ht="15" thickBot="1" x14ac:dyDescent="0.25">
      <c r="A32" s="421"/>
      <c r="B32" s="422"/>
      <c r="C32" s="423"/>
      <c r="D32" s="423"/>
      <c r="E32" s="424"/>
      <c r="F32" s="425"/>
      <c r="G32" s="426"/>
      <c r="H32" s="426"/>
      <c r="I32" s="426"/>
      <c r="J32" s="426"/>
      <c r="K32" s="427"/>
      <c r="L32" s="427"/>
    </row>
    <row r="33" spans="2:7" x14ac:dyDescent="0.2">
      <c r="B33" s="428"/>
      <c r="C33" s="428"/>
      <c r="D33" s="428"/>
      <c r="E33" s="428"/>
      <c r="F33" s="428"/>
    </row>
    <row r="34" spans="2:7" x14ac:dyDescent="0.2">
      <c r="B34" s="428"/>
      <c r="C34" s="428"/>
      <c r="D34" s="428"/>
      <c r="E34" s="428"/>
      <c r="F34" s="428"/>
    </row>
    <row r="35" spans="2:7" x14ac:dyDescent="0.2">
      <c r="B35" s="428"/>
      <c r="C35" s="428"/>
      <c r="D35" s="428"/>
      <c r="E35" s="428"/>
      <c r="F35" s="428"/>
      <c r="G35" s="453"/>
    </row>
    <row r="36" spans="2:7" x14ac:dyDescent="0.2">
      <c r="B36" s="428"/>
      <c r="C36" s="428"/>
      <c r="D36" s="428"/>
      <c r="E36" s="428"/>
      <c r="F36" s="428"/>
      <c r="G36" s="453"/>
    </row>
    <row r="37" spans="2:7" x14ac:dyDescent="0.2">
      <c r="B37" s="428"/>
      <c r="C37" s="428"/>
      <c r="D37" s="428"/>
      <c r="E37" s="428"/>
      <c r="F37" s="428"/>
    </row>
    <row r="38" spans="2:7" x14ac:dyDescent="0.2">
      <c r="B38" s="428"/>
      <c r="C38" s="428"/>
      <c r="D38" s="428"/>
      <c r="E38" s="428"/>
      <c r="F38" s="428"/>
    </row>
    <row r="39" spans="2:7" x14ac:dyDescent="0.2">
      <c r="B39" s="428"/>
      <c r="C39" s="428"/>
      <c r="D39" s="428"/>
      <c r="E39" s="428"/>
      <c r="F39" s="428"/>
    </row>
    <row r="40" spans="2:7" x14ac:dyDescent="0.2">
      <c r="B40" s="428"/>
      <c r="C40" s="428"/>
      <c r="D40" s="428"/>
      <c r="E40" s="428"/>
      <c r="F40" s="428"/>
    </row>
    <row r="41" spans="2:7" x14ac:dyDescent="0.2">
      <c r="B41" s="428"/>
      <c r="C41" s="428"/>
      <c r="D41" s="428"/>
      <c r="E41" s="428"/>
      <c r="F41" s="428"/>
    </row>
    <row r="42" spans="2:7" x14ac:dyDescent="0.2">
      <c r="B42" s="428"/>
      <c r="C42" s="428"/>
      <c r="D42" s="428"/>
      <c r="E42" s="428"/>
      <c r="F42" s="428"/>
    </row>
    <row r="43" spans="2:7" x14ac:dyDescent="0.2">
      <c r="B43" s="428"/>
      <c r="C43" s="428"/>
      <c r="D43" s="428"/>
      <c r="E43" s="428"/>
      <c r="F43" s="428"/>
    </row>
    <row r="44" spans="2:7" x14ac:dyDescent="0.2">
      <c r="B44" s="428"/>
      <c r="C44" s="428"/>
      <c r="D44" s="428"/>
      <c r="E44" s="428"/>
      <c r="F44" s="428"/>
    </row>
    <row r="45" spans="2:7" x14ac:dyDescent="0.2">
      <c r="B45" s="428"/>
      <c r="C45" s="428"/>
      <c r="D45" s="428"/>
      <c r="E45" s="428"/>
      <c r="F45" s="428"/>
    </row>
    <row r="46" spans="2:7" x14ac:dyDescent="0.2">
      <c r="B46" s="428"/>
      <c r="C46" s="428"/>
      <c r="D46" s="428"/>
      <c r="E46" s="428"/>
      <c r="F46" s="428"/>
    </row>
    <row r="47" spans="2:7" x14ac:dyDescent="0.2">
      <c r="B47" s="428"/>
      <c r="C47" s="428"/>
      <c r="D47" s="428"/>
      <c r="E47" s="428"/>
      <c r="F47" s="428"/>
    </row>
    <row r="48" spans="2:7" x14ac:dyDescent="0.2">
      <c r="B48" s="428"/>
      <c r="C48" s="428"/>
      <c r="D48" s="428"/>
      <c r="E48" s="428"/>
      <c r="F48" s="428"/>
    </row>
    <row r="49" spans="2:6" x14ac:dyDescent="0.2">
      <c r="B49" s="428"/>
      <c r="C49" s="428"/>
      <c r="D49" s="428"/>
      <c r="E49" s="428"/>
      <c r="F49" s="428"/>
    </row>
    <row r="50" spans="2:6" x14ac:dyDescent="0.2">
      <c r="B50" s="428"/>
      <c r="C50" s="428"/>
      <c r="D50" s="428"/>
      <c r="E50" s="428"/>
      <c r="F50" s="428"/>
    </row>
    <row r="51" spans="2:6" x14ac:dyDescent="0.2">
      <c r="B51" s="428"/>
      <c r="C51" s="428"/>
      <c r="D51" s="428"/>
      <c r="E51" s="428"/>
      <c r="F51" s="428"/>
    </row>
    <row r="52" spans="2:6" x14ac:dyDescent="0.2">
      <c r="B52" s="428"/>
      <c r="C52" s="428"/>
      <c r="D52" s="428"/>
      <c r="E52" s="428"/>
      <c r="F52" s="428"/>
    </row>
    <row r="53" spans="2:6" x14ac:dyDescent="0.2">
      <c r="B53" s="428"/>
      <c r="C53" s="428"/>
      <c r="D53" s="428"/>
      <c r="E53" s="428"/>
      <c r="F53" s="428"/>
    </row>
    <row r="54" spans="2:6" x14ac:dyDescent="0.2">
      <c r="B54" s="428"/>
      <c r="C54" s="428"/>
      <c r="D54" s="428"/>
      <c r="E54" s="428"/>
      <c r="F54" s="428"/>
    </row>
    <row r="55" spans="2:6" x14ac:dyDescent="0.2">
      <c r="B55" s="428"/>
      <c r="C55" s="428"/>
      <c r="D55" s="428"/>
      <c r="E55" s="428"/>
      <c r="F55" s="428"/>
    </row>
    <row r="56" spans="2:6" x14ac:dyDescent="0.2">
      <c r="B56" s="428"/>
      <c r="C56" s="428"/>
      <c r="D56" s="428"/>
      <c r="E56" s="428"/>
      <c r="F56" s="428"/>
    </row>
    <row r="57" spans="2:6" x14ac:dyDescent="0.2">
      <c r="B57" s="428"/>
      <c r="C57" s="428"/>
      <c r="D57" s="428"/>
      <c r="E57" s="428"/>
      <c r="F57" s="428"/>
    </row>
    <row r="58" spans="2:6" x14ac:dyDescent="0.2">
      <c r="B58" s="428"/>
      <c r="C58" s="428"/>
      <c r="D58" s="428"/>
      <c r="E58" s="428"/>
      <c r="F58" s="428"/>
    </row>
    <row r="59" spans="2:6" x14ac:dyDescent="0.2">
      <c r="B59" s="428"/>
      <c r="C59" s="428"/>
      <c r="D59" s="428"/>
      <c r="E59" s="428"/>
      <c r="F59" s="428"/>
    </row>
    <row r="60" spans="2:6" x14ac:dyDescent="0.2">
      <c r="B60" s="428"/>
      <c r="C60" s="428"/>
      <c r="D60" s="428"/>
      <c r="E60" s="428"/>
      <c r="F60" s="428"/>
    </row>
    <row r="61" spans="2:6" x14ac:dyDescent="0.2">
      <c r="B61" s="428"/>
      <c r="C61" s="428"/>
      <c r="D61" s="428"/>
      <c r="E61" s="428"/>
      <c r="F61" s="428"/>
    </row>
    <row r="62" spans="2:6" x14ac:dyDescent="0.2">
      <c r="B62" s="428"/>
      <c r="C62" s="428"/>
      <c r="D62" s="428"/>
      <c r="E62" s="428"/>
      <c r="F62" s="428"/>
    </row>
    <row r="63" spans="2:6" x14ac:dyDescent="0.2">
      <c r="B63" s="428"/>
      <c r="C63" s="428"/>
      <c r="D63" s="428"/>
      <c r="E63" s="428"/>
      <c r="F63" s="428"/>
    </row>
    <row r="64" spans="2:6" x14ac:dyDescent="0.2">
      <c r="B64" s="428"/>
      <c r="C64" s="428"/>
      <c r="D64" s="428"/>
      <c r="E64" s="428"/>
      <c r="F64" s="428"/>
    </row>
    <row r="65" spans="2:6" x14ac:dyDescent="0.2">
      <c r="B65" s="428"/>
      <c r="C65" s="428"/>
      <c r="D65" s="428"/>
      <c r="E65" s="428"/>
      <c r="F65" s="428"/>
    </row>
    <row r="66" spans="2:6" x14ac:dyDescent="0.2">
      <c r="B66" s="428"/>
      <c r="C66" s="428"/>
      <c r="D66" s="428"/>
      <c r="E66" s="428"/>
      <c r="F66" s="428"/>
    </row>
    <row r="67" spans="2:6" x14ac:dyDescent="0.2">
      <c r="B67" s="428"/>
      <c r="C67" s="428"/>
      <c r="D67" s="428"/>
      <c r="E67" s="428"/>
      <c r="F67" s="428"/>
    </row>
    <row r="68" spans="2:6" x14ac:dyDescent="0.2">
      <c r="B68" s="428"/>
      <c r="C68" s="428"/>
      <c r="D68" s="428"/>
      <c r="E68" s="428"/>
      <c r="F68" s="428"/>
    </row>
    <row r="69" spans="2:6" x14ac:dyDescent="0.2">
      <c r="B69" s="428"/>
      <c r="C69" s="428"/>
      <c r="D69" s="428"/>
      <c r="E69" s="428"/>
      <c r="F69" s="428"/>
    </row>
    <row r="70" spans="2:6" x14ac:dyDescent="0.2">
      <c r="B70" s="428"/>
      <c r="C70" s="428"/>
      <c r="D70" s="428"/>
      <c r="E70" s="428"/>
      <c r="F70" s="428"/>
    </row>
    <row r="71" spans="2:6" x14ac:dyDescent="0.2">
      <c r="B71" s="428"/>
      <c r="C71" s="428"/>
      <c r="D71" s="428"/>
      <c r="E71" s="428"/>
      <c r="F71" s="428"/>
    </row>
    <row r="72" spans="2:6" x14ac:dyDescent="0.2">
      <c r="B72" s="428"/>
      <c r="C72" s="428"/>
      <c r="D72" s="428"/>
      <c r="E72" s="428"/>
      <c r="F72" s="428"/>
    </row>
    <row r="73" spans="2:6" x14ac:dyDescent="0.2">
      <c r="B73" s="428"/>
      <c r="C73" s="428"/>
      <c r="D73" s="428"/>
      <c r="E73" s="428"/>
      <c r="F73" s="428"/>
    </row>
    <row r="74" spans="2:6" x14ac:dyDescent="0.2">
      <c r="B74" s="428"/>
      <c r="C74" s="428"/>
      <c r="D74" s="428"/>
      <c r="E74" s="428"/>
      <c r="F74" s="428"/>
    </row>
    <row r="75" spans="2:6" x14ac:dyDescent="0.2">
      <c r="B75" s="428"/>
      <c r="C75" s="428"/>
      <c r="D75" s="428"/>
      <c r="E75" s="428"/>
      <c r="F75" s="428"/>
    </row>
    <row r="76" spans="2:6" x14ac:dyDescent="0.2">
      <c r="B76" s="428"/>
      <c r="C76" s="428"/>
      <c r="D76" s="428"/>
      <c r="E76" s="428"/>
      <c r="F76" s="428"/>
    </row>
    <row r="77" spans="2:6" x14ac:dyDescent="0.2">
      <c r="B77" s="428"/>
      <c r="C77" s="428"/>
      <c r="D77" s="428"/>
      <c r="E77" s="428"/>
      <c r="F77" s="428"/>
    </row>
    <row r="78" spans="2:6" x14ac:dyDescent="0.2">
      <c r="B78" s="428"/>
      <c r="C78" s="428"/>
      <c r="D78" s="428"/>
      <c r="E78" s="428"/>
      <c r="F78" s="428"/>
    </row>
    <row r="79" spans="2:6" x14ac:dyDescent="0.2">
      <c r="B79" s="428"/>
      <c r="C79" s="428"/>
      <c r="D79" s="428"/>
      <c r="E79" s="428"/>
      <c r="F79" s="428"/>
    </row>
    <row r="80" spans="2:6" x14ac:dyDescent="0.2">
      <c r="B80" s="428"/>
      <c r="C80" s="428"/>
      <c r="D80" s="428"/>
      <c r="E80" s="428"/>
      <c r="F80" s="428"/>
    </row>
    <row r="81" spans="2:6" x14ac:dyDescent="0.2">
      <c r="B81" s="428"/>
      <c r="C81" s="428"/>
      <c r="D81" s="428"/>
      <c r="E81" s="428"/>
      <c r="F81" s="428"/>
    </row>
    <row r="82" spans="2:6" x14ac:dyDescent="0.2">
      <c r="B82" s="428"/>
      <c r="C82" s="428"/>
      <c r="D82" s="428"/>
      <c r="E82" s="428"/>
      <c r="F82" s="428"/>
    </row>
    <row r="83" spans="2:6" x14ac:dyDescent="0.2">
      <c r="B83" s="428"/>
      <c r="C83" s="428"/>
      <c r="D83" s="428"/>
      <c r="E83" s="428"/>
      <c r="F83" s="428"/>
    </row>
    <row r="84" spans="2:6" x14ac:dyDescent="0.2">
      <c r="B84" s="428"/>
      <c r="C84" s="428"/>
      <c r="D84" s="428"/>
      <c r="E84" s="428"/>
      <c r="F84" s="428"/>
    </row>
    <row r="85" spans="2:6" x14ac:dyDescent="0.2">
      <c r="B85" s="428"/>
      <c r="C85" s="428"/>
      <c r="D85" s="428"/>
      <c r="E85" s="428"/>
      <c r="F85" s="428"/>
    </row>
    <row r="86" spans="2:6" x14ac:dyDescent="0.2">
      <c r="B86" s="428"/>
      <c r="C86" s="428"/>
      <c r="D86" s="428"/>
      <c r="E86" s="428"/>
      <c r="F86" s="428"/>
    </row>
    <row r="87" spans="2:6" x14ac:dyDescent="0.2">
      <c r="B87" s="428"/>
      <c r="C87" s="428"/>
      <c r="D87" s="428"/>
      <c r="E87" s="428"/>
      <c r="F87" s="428"/>
    </row>
    <row r="88" spans="2:6" x14ac:dyDescent="0.2">
      <c r="B88" s="428"/>
      <c r="C88" s="428"/>
      <c r="D88" s="428"/>
      <c r="E88" s="428"/>
      <c r="F88" s="428"/>
    </row>
    <row r="89" spans="2:6" x14ac:dyDescent="0.2">
      <c r="B89" s="428"/>
      <c r="C89" s="428"/>
      <c r="D89" s="428"/>
      <c r="E89" s="428"/>
      <c r="F89" s="428"/>
    </row>
    <row r="90" spans="2:6" x14ac:dyDescent="0.2">
      <c r="B90" s="428"/>
      <c r="C90" s="428"/>
      <c r="D90" s="428"/>
      <c r="E90" s="428"/>
      <c r="F90" s="428"/>
    </row>
    <row r="91" spans="2:6" x14ac:dyDescent="0.2">
      <c r="B91" s="428"/>
      <c r="C91" s="428"/>
      <c r="D91" s="428"/>
      <c r="E91" s="428"/>
      <c r="F91" s="428"/>
    </row>
    <row r="92" spans="2:6" x14ac:dyDescent="0.2">
      <c r="B92" s="428"/>
      <c r="C92" s="428"/>
      <c r="D92" s="428"/>
      <c r="E92" s="428"/>
      <c r="F92" s="428"/>
    </row>
    <row r="93" spans="2:6" x14ac:dyDescent="0.2">
      <c r="B93" s="428"/>
      <c r="C93" s="428"/>
      <c r="D93" s="428"/>
      <c r="E93" s="428"/>
      <c r="F93" s="428"/>
    </row>
    <row r="94" spans="2:6" x14ac:dyDescent="0.2">
      <c r="B94" s="428"/>
      <c r="C94" s="428"/>
      <c r="D94" s="428"/>
      <c r="E94" s="428"/>
      <c r="F94" s="428"/>
    </row>
    <row r="95" spans="2:6" x14ac:dyDescent="0.2">
      <c r="B95" s="428"/>
      <c r="C95" s="428"/>
      <c r="D95" s="428"/>
      <c r="E95" s="428"/>
      <c r="F95" s="428"/>
    </row>
    <row r="96" spans="2:6" x14ac:dyDescent="0.2">
      <c r="B96" s="428"/>
      <c r="C96" s="428"/>
      <c r="D96" s="428"/>
      <c r="E96" s="428"/>
      <c r="F96" s="428"/>
    </row>
    <row r="97" spans="2:6" x14ac:dyDescent="0.2">
      <c r="B97" s="428"/>
      <c r="C97" s="428"/>
      <c r="D97" s="428"/>
      <c r="E97" s="428"/>
      <c r="F97" s="428"/>
    </row>
    <row r="98" spans="2:6" x14ac:dyDescent="0.2">
      <c r="B98" s="428"/>
      <c r="C98" s="428"/>
      <c r="D98" s="428"/>
      <c r="E98" s="428"/>
      <c r="F98" s="428"/>
    </row>
    <row r="99" spans="2:6" x14ac:dyDescent="0.2">
      <c r="B99" s="428"/>
      <c r="C99" s="428"/>
      <c r="D99" s="428"/>
      <c r="E99" s="428"/>
      <c r="F99" s="428"/>
    </row>
    <row r="100" spans="2:6" x14ac:dyDescent="0.2">
      <c r="B100" s="428"/>
      <c r="C100" s="428"/>
      <c r="D100" s="428"/>
      <c r="E100" s="428"/>
      <c r="F100" s="428"/>
    </row>
    <row r="101" spans="2:6" x14ac:dyDescent="0.2">
      <c r="B101" s="428"/>
      <c r="C101" s="428"/>
      <c r="D101" s="428"/>
      <c r="E101" s="428"/>
      <c r="F101" s="428"/>
    </row>
    <row r="102" spans="2:6" x14ac:dyDescent="0.2">
      <c r="B102" s="428"/>
      <c r="C102" s="428"/>
      <c r="D102" s="428"/>
      <c r="E102" s="428"/>
      <c r="F102" s="428"/>
    </row>
    <row r="103" spans="2:6" x14ac:dyDescent="0.2">
      <c r="B103" s="428"/>
      <c r="C103" s="428"/>
      <c r="D103" s="428"/>
      <c r="E103" s="428"/>
      <c r="F103" s="428"/>
    </row>
    <row r="104" spans="2:6" x14ac:dyDescent="0.2">
      <c r="B104" s="428"/>
      <c r="C104" s="428"/>
      <c r="D104" s="428"/>
      <c r="E104" s="428"/>
      <c r="F104" s="428"/>
    </row>
    <row r="105" spans="2:6" x14ac:dyDescent="0.2">
      <c r="B105" s="428"/>
      <c r="C105" s="428"/>
      <c r="D105" s="428"/>
      <c r="E105" s="428"/>
      <c r="F105" s="428"/>
    </row>
    <row r="106" spans="2:6" x14ac:dyDescent="0.2">
      <c r="B106" s="428"/>
      <c r="C106" s="428"/>
      <c r="D106" s="428"/>
      <c r="E106" s="428"/>
      <c r="F106" s="428"/>
    </row>
    <row r="107" spans="2:6" x14ac:dyDescent="0.2">
      <c r="B107" s="428"/>
      <c r="C107" s="428"/>
      <c r="D107" s="428"/>
      <c r="E107" s="428"/>
      <c r="F107" s="428"/>
    </row>
    <row r="108" spans="2:6" x14ac:dyDescent="0.2">
      <c r="B108" s="428"/>
      <c r="C108" s="428"/>
      <c r="D108" s="428"/>
      <c r="E108" s="428"/>
      <c r="F108" s="428"/>
    </row>
    <row r="109" spans="2:6" x14ac:dyDescent="0.2">
      <c r="B109" s="428"/>
      <c r="C109" s="428"/>
      <c r="D109" s="428"/>
      <c r="E109" s="428"/>
      <c r="F109" s="428"/>
    </row>
    <row r="110" spans="2:6" x14ac:dyDescent="0.2">
      <c r="B110" s="428"/>
      <c r="C110" s="428"/>
      <c r="D110" s="428"/>
      <c r="E110" s="428"/>
      <c r="F110" s="428"/>
    </row>
    <row r="111" spans="2:6" x14ac:dyDescent="0.2">
      <c r="B111" s="428"/>
      <c r="C111" s="428"/>
      <c r="D111" s="428"/>
      <c r="E111" s="428"/>
      <c r="F111" s="428"/>
    </row>
    <row r="112" spans="2:6" x14ac:dyDescent="0.2">
      <c r="B112" s="428"/>
      <c r="C112" s="428"/>
      <c r="D112" s="428"/>
      <c r="E112" s="428"/>
      <c r="F112" s="428"/>
    </row>
    <row r="113" spans="2:6" x14ac:dyDescent="0.2">
      <c r="B113" s="428"/>
      <c r="C113" s="428"/>
      <c r="D113" s="428"/>
      <c r="E113" s="428"/>
      <c r="F113" s="428"/>
    </row>
    <row r="114" spans="2:6" x14ac:dyDescent="0.2">
      <c r="B114" s="428"/>
      <c r="C114" s="428"/>
      <c r="D114" s="428"/>
      <c r="E114" s="428"/>
      <c r="F114" s="428"/>
    </row>
    <row r="115" spans="2:6" x14ac:dyDescent="0.2">
      <c r="B115" s="428"/>
      <c r="C115" s="428"/>
      <c r="D115" s="428"/>
      <c r="E115" s="428"/>
      <c r="F115" s="428"/>
    </row>
    <row r="116" spans="2:6" x14ac:dyDescent="0.2">
      <c r="B116" s="428"/>
      <c r="C116" s="428"/>
      <c r="D116" s="428"/>
      <c r="E116" s="428"/>
      <c r="F116" s="428"/>
    </row>
    <row r="117" spans="2:6" x14ac:dyDescent="0.2">
      <c r="B117" s="428"/>
      <c r="C117" s="428"/>
      <c r="D117" s="428"/>
      <c r="E117" s="428"/>
      <c r="F117" s="428"/>
    </row>
    <row r="118" spans="2:6" x14ac:dyDescent="0.2">
      <c r="B118" s="428"/>
      <c r="C118" s="428"/>
      <c r="D118" s="428"/>
      <c r="E118" s="428"/>
      <c r="F118" s="428"/>
    </row>
    <row r="119" spans="2:6" x14ac:dyDescent="0.2">
      <c r="B119" s="428"/>
      <c r="C119" s="428"/>
      <c r="D119" s="428"/>
      <c r="E119" s="428"/>
      <c r="F119" s="428"/>
    </row>
    <row r="120" spans="2:6" x14ac:dyDescent="0.2">
      <c r="B120" s="428"/>
      <c r="C120" s="428"/>
      <c r="D120" s="428"/>
      <c r="E120" s="428"/>
      <c r="F120" s="428"/>
    </row>
    <row r="121" spans="2:6" x14ac:dyDescent="0.2">
      <c r="B121" s="428"/>
      <c r="C121" s="428"/>
      <c r="D121" s="428"/>
      <c r="E121" s="428"/>
      <c r="F121" s="428"/>
    </row>
    <row r="122" spans="2:6" x14ac:dyDescent="0.2">
      <c r="B122" s="428"/>
      <c r="C122" s="428"/>
      <c r="D122" s="428"/>
      <c r="E122" s="428"/>
      <c r="F122" s="428"/>
    </row>
    <row r="123" spans="2:6" x14ac:dyDescent="0.2">
      <c r="B123" s="428"/>
      <c r="C123" s="428"/>
      <c r="D123" s="428"/>
      <c r="E123" s="428"/>
      <c r="F123" s="428"/>
    </row>
    <row r="124" spans="2:6" x14ac:dyDescent="0.2">
      <c r="B124" s="428"/>
      <c r="C124" s="428"/>
      <c r="D124" s="428"/>
      <c r="E124" s="428"/>
      <c r="F124" s="428"/>
    </row>
    <row r="125" spans="2:6" x14ac:dyDescent="0.2">
      <c r="B125" s="428"/>
      <c r="C125" s="428"/>
      <c r="D125" s="428"/>
      <c r="E125" s="428"/>
      <c r="F125" s="428"/>
    </row>
    <row r="126" spans="2:6" x14ac:dyDescent="0.2">
      <c r="B126" s="428"/>
      <c r="C126" s="428"/>
      <c r="D126" s="428"/>
      <c r="E126" s="428"/>
      <c r="F126" s="428"/>
    </row>
    <row r="127" spans="2:6" x14ac:dyDescent="0.2">
      <c r="B127" s="428"/>
      <c r="C127" s="428"/>
      <c r="D127" s="428"/>
      <c r="E127" s="428"/>
      <c r="F127" s="428"/>
    </row>
    <row r="128" spans="2:6" x14ac:dyDescent="0.2">
      <c r="B128" s="428"/>
      <c r="C128" s="428"/>
      <c r="D128" s="428"/>
      <c r="E128" s="428"/>
      <c r="F128" s="428"/>
    </row>
    <row r="129" spans="2:6" x14ac:dyDescent="0.2">
      <c r="B129" s="428"/>
      <c r="C129" s="428"/>
      <c r="D129" s="428"/>
      <c r="E129" s="428"/>
      <c r="F129" s="428"/>
    </row>
    <row r="130" spans="2:6" x14ac:dyDescent="0.2">
      <c r="B130" s="428"/>
      <c r="C130" s="428"/>
      <c r="D130" s="428"/>
      <c r="E130" s="428"/>
      <c r="F130" s="428"/>
    </row>
    <row r="131" spans="2:6" x14ac:dyDescent="0.2">
      <c r="B131" s="428"/>
      <c r="C131" s="428"/>
      <c r="D131" s="428"/>
      <c r="E131" s="428"/>
      <c r="F131" s="428"/>
    </row>
    <row r="132" spans="2:6" x14ac:dyDescent="0.2">
      <c r="B132" s="428"/>
      <c r="C132" s="428"/>
      <c r="D132" s="428"/>
      <c r="E132" s="428"/>
      <c r="F132" s="428"/>
    </row>
    <row r="133" spans="2:6" x14ac:dyDescent="0.2">
      <c r="B133" s="428"/>
      <c r="C133" s="428"/>
      <c r="D133" s="428"/>
      <c r="E133" s="428"/>
      <c r="F133" s="428"/>
    </row>
    <row r="134" spans="2:6" x14ac:dyDescent="0.2">
      <c r="B134" s="428"/>
      <c r="C134" s="428"/>
      <c r="D134" s="428"/>
      <c r="E134" s="428"/>
      <c r="F134" s="428"/>
    </row>
    <row r="135" spans="2:6" x14ac:dyDescent="0.2">
      <c r="B135" s="428"/>
      <c r="C135" s="428"/>
      <c r="D135" s="428"/>
      <c r="E135" s="428"/>
      <c r="F135" s="428"/>
    </row>
    <row r="136" spans="2:6" x14ac:dyDescent="0.2">
      <c r="B136" s="428"/>
      <c r="C136" s="428"/>
      <c r="D136" s="428"/>
      <c r="E136" s="428"/>
      <c r="F136" s="428"/>
    </row>
    <row r="137" spans="2:6" x14ac:dyDescent="0.2">
      <c r="B137" s="428"/>
      <c r="C137" s="428"/>
      <c r="D137" s="428"/>
      <c r="E137" s="428"/>
      <c r="F137" s="428"/>
    </row>
    <row r="138" spans="2:6" x14ac:dyDescent="0.2">
      <c r="B138" s="428"/>
      <c r="C138" s="428"/>
      <c r="D138" s="428"/>
      <c r="E138" s="428"/>
      <c r="F138" s="428"/>
    </row>
    <row r="139" spans="2:6" x14ac:dyDescent="0.2">
      <c r="B139" s="428"/>
      <c r="C139" s="428"/>
      <c r="D139" s="428"/>
      <c r="E139" s="428"/>
      <c r="F139" s="428"/>
    </row>
    <row r="140" spans="2:6" x14ac:dyDescent="0.2">
      <c r="B140" s="428"/>
      <c r="C140" s="428"/>
      <c r="D140" s="428"/>
      <c r="E140" s="428"/>
      <c r="F140" s="428"/>
    </row>
    <row r="141" spans="2:6" x14ac:dyDescent="0.2">
      <c r="B141" s="428"/>
      <c r="C141" s="428"/>
      <c r="D141" s="428"/>
      <c r="E141" s="428"/>
      <c r="F141" s="428"/>
    </row>
    <row r="142" spans="2:6" x14ac:dyDescent="0.2">
      <c r="B142" s="428"/>
      <c r="C142" s="428"/>
      <c r="D142" s="428"/>
      <c r="E142" s="428"/>
      <c r="F142" s="428"/>
    </row>
    <row r="143" spans="2:6" x14ac:dyDescent="0.2">
      <c r="B143" s="428"/>
      <c r="C143" s="428"/>
      <c r="D143" s="428"/>
      <c r="E143" s="428"/>
      <c r="F143" s="428"/>
    </row>
    <row r="144" spans="2:6" x14ac:dyDescent="0.2">
      <c r="B144" s="428"/>
      <c r="C144" s="428"/>
      <c r="D144" s="428"/>
      <c r="E144" s="428"/>
      <c r="F144" s="428"/>
    </row>
    <row r="145" spans="2:6" x14ac:dyDescent="0.2">
      <c r="B145" s="428"/>
      <c r="C145" s="428"/>
      <c r="D145" s="428"/>
      <c r="E145" s="428"/>
      <c r="F145" s="428"/>
    </row>
    <row r="146" spans="2:6" x14ac:dyDescent="0.2">
      <c r="B146" s="428"/>
      <c r="C146" s="428"/>
      <c r="D146" s="428"/>
      <c r="E146" s="428"/>
      <c r="F146" s="428"/>
    </row>
    <row r="147" spans="2:6" x14ac:dyDescent="0.2">
      <c r="B147" s="428"/>
      <c r="C147" s="428"/>
      <c r="D147" s="428"/>
      <c r="E147" s="428"/>
      <c r="F147" s="428"/>
    </row>
    <row r="148" spans="2:6" x14ac:dyDescent="0.2">
      <c r="B148" s="428"/>
      <c r="C148" s="428"/>
      <c r="D148" s="428"/>
      <c r="E148" s="428"/>
      <c r="F148" s="428"/>
    </row>
    <row r="149" spans="2:6" x14ac:dyDescent="0.2">
      <c r="B149" s="428"/>
      <c r="C149" s="428"/>
      <c r="D149" s="428"/>
      <c r="E149" s="428"/>
      <c r="F149" s="428"/>
    </row>
    <row r="150" spans="2:6" x14ac:dyDescent="0.2">
      <c r="B150" s="428"/>
      <c r="C150" s="428"/>
      <c r="D150" s="428"/>
      <c r="E150" s="428"/>
      <c r="F150" s="428"/>
    </row>
    <row r="151" spans="2:6" x14ac:dyDescent="0.2">
      <c r="B151" s="428"/>
      <c r="C151" s="428"/>
      <c r="D151" s="428"/>
      <c r="E151" s="428"/>
      <c r="F151" s="428"/>
    </row>
    <row r="152" spans="2:6" x14ac:dyDescent="0.2">
      <c r="B152" s="428"/>
      <c r="C152" s="428"/>
      <c r="D152" s="428"/>
      <c r="E152" s="428"/>
      <c r="F152" s="428"/>
    </row>
    <row r="153" spans="2:6" x14ac:dyDescent="0.2">
      <c r="B153" s="428"/>
      <c r="C153" s="428"/>
      <c r="D153" s="428"/>
      <c r="E153" s="428"/>
      <c r="F153" s="428"/>
    </row>
    <row r="154" spans="2:6" x14ac:dyDescent="0.2">
      <c r="B154" s="428"/>
      <c r="C154" s="428"/>
      <c r="D154" s="428"/>
      <c r="E154" s="428"/>
      <c r="F154" s="428"/>
    </row>
    <row r="155" spans="2:6" x14ac:dyDescent="0.2">
      <c r="B155" s="428"/>
      <c r="C155" s="428"/>
      <c r="D155" s="428"/>
      <c r="E155" s="428"/>
      <c r="F155" s="428"/>
    </row>
    <row r="156" spans="2:6" x14ac:dyDescent="0.2">
      <c r="B156" s="428"/>
      <c r="C156" s="428"/>
      <c r="D156" s="428"/>
      <c r="E156" s="428"/>
      <c r="F156" s="428"/>
    </row>
    <row r="157" spans="2:6" x14ac:dyDescent="0.2">
      <c r="B157" s="428"/>
      <c r="C157" s="428"/>
      <c r="D157" s="428"/>
      <c r="E157" s="428"/>
      <c r="F157" s="428"/>
    </row>
    <row r="158" spans="2:6" x14ac:dyDescent="0.2">
      <c r="B158" s="428"/>
      <c r="C158" s="428"/>
      <c r="D158" s="428"/>
      <c r="E158" s="428"/>
      <c r="F158" s="428"/>
    </row>
    <row r="159" spans="2:6" x14ac:dyDescent="0.2">
      <c r="B159" s="428"/>
      <c r="C159" s="428"/>
      <c r="D159" s="428"/>
      <c r="E159" s="428"/>
      <c r="F159" s="428"/>
    </row>
    <row r="160" spans="2:6" x14ac:dyDescent="0.2">
      <c r="B160" s="428"/>
      <c r="C160" s="428"/>
      <c r="D160" s="428"/>
      <c r="E160" s="428"/>
      <c r="F160" s="428"/>
    </row>
    <row r="161" spans="2:6" x14ac:dyDescent="0.2">
      <c r="B161" s="428"/>
      <c r="C161" s="428"/>
      <c r="D161" s="428"/>
      <c r="E161" s="428"/>
      <c r="F161" s="428"/>
    </row>
    <row r="162" spans="2:6" x14ac:dyDescent="0.2">
      <c r="B162" s="428"/>
      <c r="C162" s="428"/>
      <c r="D162" s="428"/>
      <c r="E162" s="428"/>
      <c r="F162" s="428"/>
    </row>
    <row r="163" spans="2:6" x14ac:dyDescent="0.2">
      <c r="B163" s="428"/>
      <c r="C163" s="428"/>
      <c r="D163" s="428"/>
      <c r="E163" s="428"/>
      <c r="F163" s="428"/>
    </row>
    <row r="164" spans="2:6" x14ac:dyDescent="0.2">
      <c r="B164" s="428"/>
      <c r="C164" s="428"/>
      <c r="D164" s="428"/>
      <c r="E164" s="428"/>
      <c r="F164" s="428"/>
    </row>
    <row r="165" spans="2:6" x14ac:dyDescent="0.2">
      <c r="B165" s="428"/>
      <c r="C165" s="428"/>
      <c r="D165" s="428"/>
      <c r="E165" s="428"/>
      <c r="F165" s="428"/>
    </row>
    <row r="166" spans="2:6" x14ac:dyDescent="0.2">
      <c r="B166" s="428"/>
      <c r="C166" s="428"/>
      <c r="D166" s="428"/>
      <c r="E166" s="428"/>
      <c r="F166" s="428"/>
    </row>
    <row r="167" spans="2:6" x14ac:dyDescent="0.2">
      <c r="B167" s="428"/>
      <c r="C167" s="428"/>
      <c r="D167" s="428"/>
      <c r="E167" s="428"/>
      <c r="F167" s="428"/>
    </row>
    <row r="168" spans="2:6" x14ac:dyDescent="0.2">
      <c r="B168" s="428"/>
      <c r="C168" s="428"/>
      <c r="D168" s="428"/>
      <c r="E168" s="428"/>
      <c r="F168" s="428"/>
    </row>
    <row r="169" spans="2:6" x14ac:dyDescent="0.2">
      <c r="B169" s="428"/>
      <c r="C169" s="428"/>
      <c r="D169" s="428"/>
      <c r="E169" s="428"/>
      <c r="F169" s="428"/>
    </row>
    <row r="170" spans="2:6" x14ac:dyDescent="0.2">
      <c r="B170" s="428"/>
      <c r="C170" s="428"/>
      <c r="D170" s="428"/>
      <c r="E170" s="428"/>
      <c r="F170" s="428"/>
    </row>
    <row r="171" spans="2:6" x14ac:dyDescent="0.2">
      <c r="B171" s="428"/>
      <c r="C171" s="428"/>
      <c r="D171" s="428"/>
      <c r="E171" s="428"/>
      <c r="F171" s="428"/>
    </row>
    <row r="172" spans="2:6" x14ac:dyDescent="0.2">
      <c r="B172" s="428"/>
      <c r="C172" s="428"/>
      <c r="D172" s="428"/>
      <c r="E172" s="428"/>
      <c r="F172" s="428"/>
    </row>
    <row r="173" spans="2:6" x14ac:dyDescent="0.2">
      <c r="B173" s="428"/>
      <c r="C173" s="428"/>
      <c r="D173" s="428"/>
      <c r="E173" s="428"/>
      <c r="F173" s="428"/>
    </row>
    <row r="174" spans="2:6" x14ac:dyDescent="0.2">
      <c r="B174" s="428"/>
      <c r="C174" s="428"/>
      <c r="D174" s="428"/>
      <c r="E174" s="428"/>
      <c r="F174" s="428"/>
    </row>
    <row r="175" spans="2:6" x14ac:dyDescent="0.2">
      <c r="B175" s="428"/>
      <c r="C175" s="428"/>
      <c r="D175" s="428"/>
      <c r="E175" s="428"/>
      <c r="F175" s="428"/>
    </row>
    <row r="176" spans="2:6" x14ac:dyDescent="0.2">
      <c r="B176" s="428"/>
      <c r="C176" s="428"/>
      <c r="D176" s="428"/>
      <c r="E176" s="428"/>
      <c r="F176" s="428"/>
    </row>
    <row r="177" spans="2:6" x14ac:dyDescent="0.2">
      <c r="B177" s="428"/>
      <c r="C177" s="428"/>
      <c r="D177" s="428"/>
      <c r="E177" s="428"/>
      <c r="F177" s="428"/>
    </row>
    <row r="178" spans="2:6" x14ac:dyDescent="0.2">
      <c r="B178" s="428"/>
      <c r="C178" s="428"/>
      <c r="D178" s="428"/>
      <c r="E178" s="428"/>
      <c r="F178" s="428"/>
    </row>
    <row r="179" spans="2:6" x14ac:dyDescent="0.2">
      <c r="B179" s="428"/>
      <c r="C179" s="428"/>
      <c r="D179" s="428"/>
      <c r="E179" s="428"/>
      <c r="F179" s="428"/>
    </row>
    <row r="180" spans="2:6" x14ac:dyDescent="0.2">
      <c r="B180" s="428"/>
      <c r="C180" s="428"/>
      <c r="D180" s="428"/>
      <c r="E180" s="428"/>
      <c r="F180" s="428"/>
    </row>
    <row r="181" spans="2:6" x14ac:dyDescent="0.2">
      <c r="B181" s="428"/>
      <c r="C181" s="428"/>
      <c r="D181" s="428"/>
      <c r="E181" s="428"/>
      <c r="F181" s="428"/>
    </row>
    <row r="182" spans="2:6" x14ac:dyDescent="0.2">
      <c r="B182" s="428"/>
      <c r="C182" s="428"/>
      <c r="D182" s="428"/>
      <c r="E182" s="428"/>
      <c r="F182" s="428"/>
    </row>
    <row r="183" spans="2:6" x14ac:dyDescent="0.2">
      <c r="B183" s="428"/>
      <c r="C183" s="428"/>
      <c r="D183" s="428"/>
      <c r="E183" s="428"/>
      <c r="F183" s="428"/>
    </row>
    <row r="184" spans="2:6" x14ac:dyDescent="0.2">
      <c r="B184" s="428"/>
      <c r="C184" s="428"/>
      <c r="D184" s="428"/>
      <c r="E184" s="428"/>
      <c r="F184" s="428"/>
    </row>
    <row r="185" spans="2:6" x14ac:dyDescent="0.2">
      <c r="B185" s="428"/>
      <c r="C185" s="428"/>
      <c r="D185" s="428"/>
      <c r="E185" s="428"/>
      <c r="F185" s="428"/>
    </row>
    <row r="186" spans="2:6" x14ac:dyDescent="0.2">
      <c r="B186" s="428"/>
      <c r="C186" s="428"/>
      <c r="D186" s="428"/>
      <c r="E186" s="428"/>
      <c r="F186" s="428"/>
    </row>
    <row r="187" spans="2:6" x14ac:dyDescent="0.2">
      <c r="B187" s="428"/>
      <c r="C187" s="428"/>
      <c r="D187" s="428"/>
      <c r="E187" s="428"/>
      <c r="F187" s="428"/>
    </row>
    <row r="188" spans="2:6" x14ac:dyDescent="0.2">
      <c r="B188" s="428"/>
      <c r="C188" s="428"/>
      <c r="D188" s="428"/>
      <c r="E188" s="428"/>
      <c r="F188" s="428"/>
    </row>
    <row r="189" spans="2:6" x14ac:dyDescent="0.2">
      <c r="B189" s="428"/>
      <c r="C189" s="428"/>
      <c r="D189" s="428"/>
      <c r="E189" s="428"/>
      <c r="F189" s="428"/>
    </row>
    <row r="190" spans="2:6" x14ac:dyDescent="0.2">
      <c r="B190" s="428"/>
      <c r="C190" s="428"/>
      <c r="D190" s="428"/>
      <c r="E190" s="428"/>
      <c r="F190" s="428"/>
    </row>
    <row r="191" spans="2:6" x14ac:dyDescent="0.2">
      <c r="B191" s="428"/>
      <c r="C191" s="428"/>
      <c r="D191" s="428"/>
      <c r="E191" s="428"/>
      <c r="F191" s="428"/>
    </row>
    <row r="192" spans="2:6" x14ac:dyDescent="0.2">
      <c r="B192" s="428"/>
      <c r="C192" s="428"/>
      <c r="D192" s="428"/>
      <c r="E192" s="428"/>
      <c r="F192" s="428"/>
    </row>
    <row r="193" spans="2:6" x14ac:dyDescent="0.2">
      <c r="B193" s="428"/>
      <c r="C193" s="428"/>
      <c r="D193" s="428"/>
      <c r="E193" s="428"/>
      <c r="F193" s="428"/>
    </row>
    <row r="194" spans="2:6" x14ac:dyDescent="0.2">
      <c r="B194" s="428"/>
      <c r="C194" s="428"/>
      <c r="D194" s="428"/>
      <c r="E194" s="428"/>
      <c r="F194" s="428"/>
    </row>
    <row r="195" spans="2:6" x14ac:dyDescent="0.2">
      <c r="B195" s="428"/>
      <c r="C195" s="428"/>
      <c r="D195" s="428"/>
      <c r="E195" s="428"/>
      <c r="F195" s="428"/>
    </row>
    <row r="196" spans="2:6" x14ac:dyDescent="0.2">
      <c r="B196" s="428"/>
      <c r="C196" s="428"/>
      <c r="D196" s="428"/>
      <c r="E196" s="428"/>
      <c r="F196" s="428"/>
    </row>
    <row r="197" spans="2:6" x14ac:dyDescent="0.2">
      <c r="B197" s="428"/>
      <c r="C197" s="428"/>
      <c r="D197" s="428"/>
      <c r="E197" s="428"/>
      <c r="F197" s="428"/>
    </row>
    <row r="198" spans="2:6" x14ac:dyDescent="0.2">
      <c r="B198" s="428"/>
      <c r="C198" s="428"/>
      <c r="D198" s="428"/>
      <c r="E198" s="428"/>
      <c r="F198" s="428"/>
    </row>
    <row r="199" spans="2:6" x14ac:dyDescent="0.2">
      <c r="B199" s="428"/>
      <c r="C199" s="428"/>
      <c r="D199" s="428"/>
      <c r="E199" s="428"/>
      <c r="F199" s="428"/>
    </row>
    <row r="200" spans="2:6" x14ac:dyDescent="0.2">
      <c r="B200" s="428"/>
      <c r="C200" s="428"/>
      <c r="D200" s="428"/>
      <c r="E200" s="428"/>
      <c r="F200" s="428"/>
    </row>
    <row r="201" spans="2:6" x14ac:dyDescent="0.2">
      <c r="B201" s="428"/>
      <c r="C201" s="428"/>
      <c r="D201" s="428"/>
      <c r="E201" s="428"/>
      <c r="F201" s="428"/>
    </row>
    <row r="202" spans="2:6" x14ac:dyDescent="0.2">
      <c r="B202" s="428"/>
      <c r="C202" s="428"/>
      <c r="D202" s="428"/>
      <c r="E202" s="428"/>
      <c r="F202" s="428"/>
    </row>
    <row r="203" spans="2:6" x14ac:dyDescent="0.2">
      <c r="B203" s="428"/>
      <c r="C203" s="428"/>
      <c r="D203" s="428"/>
      <c r="E203" s="428"/>
      <c r="F203" s="428"/>
    </row>
    <row r="204" spans="2:6" x14ac:dyDescent="0.2">
      <c r="B204" s="428"/>
      <c r="C204" s="428"/>
      <c r="D204" s="428"/>
      <c r="E204" s="428"/>
      <c r="F204" s="428"/>
    </row>
    <row r="205" spans="2:6" x14ac:dyDescent="0.2">
      <c r="B205" s="428"/>
      <c r="C205" s="428"/>
      <c r="D205" s="428"/>
      <c r="E205" s="428"/>
      <c r="F205" s="428"/>
    </row>
    <row r="206" spans="2:6" x14ac:dyDescent="0.2">
      <c r="B206" s="428"/>
      <c r="C206" s="428"/>
      <c r="D206" s="428"/>
      <c r="E206" s="428"/>
      <c r="F206" s="428"/>
    </row>
    <row r="207" spans="2:6" x14ac:dyDescent="0.2">
      <c r="B207" s="428"/>
      <c r="C207" s="428"/>
      <c r="D207" s="428"/>
      <c r="E207" s="428"/>
      <c r="F207" s="428"/>
    </row>
    <row r="208" spans="2:6" x14ac:dyDescent="0.2">
      <c r="B208" s="428"/>
      <c r="C208" s="428"/>
      <c r="D208" s="428"/>
      <c r="E208" s="428"/>
      <c r="F208" s="428"/>
    </row>
    <row r="209" spans="2:6" x14ac:dyDescent="0.2">
      <c r="B209" s="428"/>
      <c r="C209" s="428"/>
      <c r="D209" s="428"/>
      <c r="E209" s="428"/>
      <c r="F209" s="428"/>
    </row>
    <row r="210" spans="2:6" x14ac:dyDescent="0.2">
      <c r="B210" s="428"/>
      <c r="C210" s="428"/>
      <c r="D210" s="428"/>
      <c r="E210" s="428"/>
      <c r="F210" s="428"/>
    </row>
    <row r="211" spans="2:6" x14ac:dyDescent="0.2">
      <c r="B211" s="428"/>
      <c r="C211" s="428"/>
      <c r="D211" s="428"/>
      <c r="E211" s="428"/>
      <c r="F211" s="428"/>
    </row>
    <row r="212" spans="2:6" x14ac:dyDescent="0.2">
      <c r="B212" s="428"/>
      <c r="C212" s="428"/>
      <c r="D212" s="428"/>
      <c r="E212" s="428"/>
      <c r="F212" s="428"/>
    </row>
    <row r="213" spans="2:6" x14ac:dyDescent="0.2">
      <c r="B213" s="428"/>
      <c r="C213" s="428"/>
      <c r="D213" s="428"/>
      <c r="E213" s="428"/>
      <c r="F213" s="428"/>
    </row>
    <row r="214" spans="2:6" x14ac:dyDescent="0.2">
      <c r="B214" s="428"/>
      <c r="C214" s="428"/>
      <c r="D214" s="428"/>
      <c r="E214" s="428"/>
      <c r="F214" s="428"/>
    </row>
    <row r="215" spans="2:6" x14ac:dyDescent="0.2">
      <c r="B215" s="428"/>
      <c r="C215" s="428"/>
      <c r="D215" s="428"/>
      <c r="E215" s="428"/>
      <c r="F215" s="428"/>
    </row>
    <row r="216" spans="2:6" x14ac:dyDescent="0.2">
      <c r="B216" s="428"/>
      <c r="C216" s="428"/>
      <c r="D216" s="428"/>
      <c r="E216" s="428"/>
      <c r="F216" s="428"/>
    </row>
    <row r="217" spans="2:6" x14ac:dyDescent="0.2">
      <c r="B217" s="428"/>
      <c r="C217" s="428"/>
      <c r="D217" s="428"/>
      <c r="E217" s="428"/>
      <c r="F217" s="428"/>
    </row>
    <row r="218" spans="2:6" x14ac:dyDescent="0.2">
      <c r="B218" s="428"/>
      <c r="C218" s="428"/>
      <c r="D218" s="428"/>
      <c r="E218" s="428"/>
      <c r="F218" s="428"/>
    </row>
    <row r="219" spans="2:6" x14ac:dyDescent="0.2">
      <c r="B219" s="428"/>
      <c r="C219" s="428"/>
      <c r="D219" s="428"/>
      <c r="E219" s="428"/>
      <c r="F219" s="428"/>
    </row>
    <row r="220" spans="2:6" x14ac:dyDescent="0.2">
      <c r="B220" s="428"/>
      <c r="C220" s="428"/>
      <c r="D220" s="428"/>
      <c r="E220" s="428"/>
      <c r="F220" s="428"/>
    </row>
    <row r="221" spans="2:6" x14ac:dyDescent="0.2">
      <c r="B221" s="428"/>
      <c r="C221" s="428"/>
      <c r="D221" s="428"/>
      <c r="E221" s="428"/>
      <c r="F221" s="428"/>
    </row>
    <row r="222" spans="2:6" x14ac:dyDescent="0.2">
      <c r="B222" s="428"/>
      <c r="C222" s="428"/>
      <c r="D222" s="428"/>
      <c r="E222" s="428"/>
      <c r="F222" s="428"/>
    </row>
    <row r="223" spans="2:6" x14ac:dyDescent="0.2">
      <c r="B223" s="428"/>
      <c r="C223" s="428"/>
      <c r="D223" s="428"/>
      <c r="E223" s="428"/>
      <c r="F223" s="428"/>
    </row>
    <row r="224" spans="2:6" x14ac:dyDescent="0.2">
      <c r="B224" s="428"/>
      <c r="C224" s="428"/>
      <c r="D224" s="428"/>
      <c r="E224" s="428"/>
      <c r="F224" s="428"/>
    </row>
    <row r="225" spans="2:6" x14ac:dyDescent="0.2">
      <c r="B225" s="428"/>
      <c r="C225" s="428"/>
      <c r="D225" s="428"/>
      <c r="E225" s="428"/>
      <c r="F225" s="428"/>
    </row>
    <row r="226" spans="2:6" x14ac:dyDescent="0.2">
      <c r="B226" s="428"/>
      <c r="C226" s="428"/>
      <c r="D226" s="428"/>
      <c r="E226" s="428"/>
      <c r="F226" s="428"/>
    </row>
    <row r="227" spans="2:6" x14ac:dyDescent="0.2">
      <c r="B227" s="428"/>
      <c r="C227" s="428"/>
      <c r="D227" s="428"/>
      <c r="E227" s="428"/>
      <c r="F227" s="428"/>
    </row>
    <row r="228" spans="2:6" x14ac:dyDescent="0.2">
      <c r="B228" s="428"/>
      <c r="C228" s="428"/>
      <c r="D228" s="428"/>
      <c r="E228" s="428"/>
      <c r="F228" s="428"/>
    </row>
    <row r="229" spans="2:6" x14ac:dyDescent="0.2">
      <c r="B229" s="428"/>
      <c r="C229" s="428"/>
      <c r="D229" s="428"/>
      <c r="E229" s="428"/>
      <c r="F229" s="428"/>
    </row>
    <row r="230" spans="2:6" x14ac:dyDescent="0.2">
      <c r="B230" s="428"/>
      <c r="C230" s="428"/>
      <c r="D230" s="428"/>
      <c r="E230" s="428"/>
      <c r="F230" s="428"/>
    </row>
    <row r="231" spans="2:6" x14ac:dyDescent="0.2">
      <c r="B231" s="428"/>
      <c r="C231" s="428"/>
      <c r="D231" s="428"/>
      <c r="E231" s="428"/>
      <c r="F231" s="428"/>
    </row>
    <row r="232" spans="2:6" x14ac:dyDescent="0.2">
      <c r="B232" s="428"/>
      <c r="C232" s="428"/>
      <c r="D232" s="428"/>
      <c r="E232" s="428"/>
      <c r="F232" s="428"/>
    </row>
    <row r="233" spans="2:6" x14ac:dyDescent="0.2">
      <c r="B233" s="428"/>
      <c r="C233" s="428"/>
      <c r="D233" s="428"/>
      <c r="E233" s="428"/>
      <c r="F233" s="428"/>
    </row>
    <row r="234" spans="2:6" x14ac:dyDescent="0.2">
      <c r="B234" s="428"/>
      <c r="C234" s="428"/>
      <c r="D234" s="428"/>
      <c r="E234" s="428"/>
      <c r="F234" s="428"/>
    </row>
    <row r="235" spans="2:6" x14ac:dyDescent="0.2">
      <c r="B235" s="428"/>
      <c r="C235" s="428"/>
      <c r="D235" s="428"/>
      <c r="E235" s="428"/>
      <c r="F235" s="428"/>
    </row>
    <row r="236" spans="2:6" x14ac:dyDescent="0.2">
      <c r="B236" s="428"/>
      <c r="C236" s="428"/>
      <c r="D236" s="428"/>
      <c r="E236" s="428"/>
      <c r="F236" s="428"/>
    </row>
    <row r="237" spans="2:6" x14ac:dyDescent="0.2">
      <c r="B237" s="428"/>
      <c r="C237" s="428"/>
      <c r="D237" s="428"/>
      <c r="E237" s="428"/>
      <c r="F237" s="428"/>
    </row>
    <row r="238" spans="2:6" x14ac:dyDescent="0.2">
      <c r="B238" s="428"/>
      <c r="C238" s="428"/>
      <c r="D238" s="428"/>
      <c r="E238" s="428"/>
      <c r="F238" s="428"/>
    </row>
    <row r="239" spans="2:6" x14ac:dyDescent="0.2">
      <c r="B239" s="428"/>
      <c r="C239" s="428"/>
      <c r="D239" s="428"/>
      <c r="E239" s="428"/>
      <c r="F239" s="428"/>
    </row>
    <row r="240" spans="2:6" x14ac:dyDescent="0.2">
      <c r="B240" s="428"/>
      <c r="C240" s="428"/>
      <c r="D240" s="428"/>
      <c r="E240" s="428"/>
      <c r="F240" s="428"/>
    </row>
    <row r="241" spans="2:6" x14ac:dyDescent="0.2">
      <c r="B241" s="428"/>
      <c r="C241" s="428"/>
      <c r="D241" s="428"/>
      <c r="E241" s="428"/>
      <c r="F241" s="428"/>
    </row>
    <row r="242" spans="2:6" x14ac:dyDescent="0.2">
      <c r="B242" s="428"/>
      <c r="C242" s="428"/>
      <c r="D242" s="428"/>
      <c r="E242" s="428"/>
      <c r="F242" s="428"/>
    </row>
    <row r="243" spans="2:6" x14ac:dyDescent="0.2">
      <c r="B243" s="428"/>
      <c r="C243" s="428"/>
      <c r="D243" s="428"/>
      <c r="E243" s="428"/>
      <c r="F243" s="428"/>
    </row>
    <row r="244" spans="2:6" x14ac:dyDescent="0.2">
      <c r="B244" s="428"/>
      <c r="C244" s="428"/>
      <c r="D244" s="428"/>
      <c r="E244" s="428"/>
      <c r="F244" s="428"/>
    </row>
    <row r="245" spans="2:6" x14ac:dyDescent="0.2">
      <c r="B245" s="428"/>
      <c r="C245" s="428"/>
      <c r="D245" s="428"/>
      <c r="E245" s="428"/>
      <c r="F245" s="428"/>
    </row>
    <row r="246" spans="2:6" x14ac:dyDescent="0.2">
      <c r="B246" s="428"/>
      <c r="C246" s="428"/>
      <c r="D246" s="428"/>
      <c r="E246" s="428"/>
      <c r="F246" s="428"/>
    </row>
    <row r="247" spans="2:6" x14ac:dyDescent="0.2">
      <c r="B247" s="428"/>
      <c r="C247" s="428"/>
      <c r="D247" s="428"/>
      <c r="E247" s="428"/>
      <c r="F247" s="428"/>
    </row>
    <row r="248" spans="2:6" x14ac:dyDescent="0.2">
      <c r="B248" s="428"/>
      <c r="C248" s="428"/>
      <c r="D248" s="428"/>
      <c r="E248" s="428"/>
      <c r="F248" s="428"/>
    </row>
    <row r="249" spans="2:6" x14ac:dyDescent="0.2">
      <c r="B249" s="428"/>
      <c r="C249" s="428"/>
      <c r="D249" s="428"/>
      <c r="E249" s="428"/>
      <c r="F249" s="428"/>
    </row>
    <row r="250" spans="2:6" x14ac:dyDescent="0.2">
      <c r="B250" s="428"/>
      <c r="C250" s="428"/>
      <c r="D250" s="428"/>
      <c r="E250" s="428"/>
      <c r="F250" s="428"/>
    </row>
    <row r="251" spans="2:6" x14ac:dyDescent="0.2">
      <c r="B251" s="428"/>
      <c r="C251" s="428"/>
      <c r="D251" s="428"/>
      <c r="E251" s="428"/>
      <c r="F251" s="428"/>
    </row>
    <row r="252" spans="2:6" x14ac:dyDescent="0.2">
      <c r="B252" s="428"/>
      <c r="C252" s="428"/>
      <c r="D252" s="428"/>
      <c r="E252" s="428"/>
      <c r="F252" s="428"/>
    </row>
    <row r="253" spans="2:6" x14ac:dyDescent="0.2">
      <c r="B253" s="428"/>
      <c r="C253" s="428"/>
      <c r="D253" s="428"/>
      <c r="E253" s="428"/>
      <c r="F253" s="428"/>
    </row>
    <row r="254" spans="2:6" x14ac:dyDescent="0.2">
      <c r="B254" s="428"/>
      <c r="C254" s="428"/>
      <c r="D254" s="428"/>
      <c r="E254" s="428"/>
      <c r="F254" s="428"/>
    </row>
    <row r="255" spans="2:6" x14ac:dyDescent="0.2">
      <c r="B255" s="428"/>
      <c r="C255" s="428"/>
      <c r="D255" s="428"/>
      <c r="E255" s="428"/>
      <c r="F255" s="428"/>
    </row>
    <row r="256" spans="2:6" x14ac:dyDescent="0.2">
      <c r="B256" s="428"/>
      <c r="C256" s="428"/>
      <c r="D256" s="428"/>
      <c r="E256" s="428"/>
      <c r="F256" s="428"/>
    </row>
    <row r="257" spans="2:6" x14ac:dyDescent="0.2">
      <c r="B257" s="428"/>
      <c r="C257" s="428"/>
      <c r="D257" s="428"/>
      <c r="E257" s="428"/>
      <c r="F257" s="428"/>
    </row>
    <row r="258" spans="2:6" x14ac:dyDescent="0.2">
      <c r="B258" s="428"/>
      <c r="C258" s="428"/>
      <c r="D258" s="428"/>
      <c r="E258" s="428"/>
      <c r="F258" s="428"/>
    </row>
    <row r="259" spans="2:6" x14ac:dyDescent="0.2">
      <c r="B259" s="428"/>
      <c r="C259" s="428"/>
      <c r="D259" s="428"/>
      <c r="E259" s="428"/>
      <c r="F259" s="428"/>
    </row>
    <row r="260" spans="2:6" x14ac:dyDescent="0.2">
      <c r="B260" s="428"/>
      <c r="C260" s="428"/>
      <c r="D260" s="428"/>
      <c r="E260" s="428"/>
      <c r="F260" s="428"/>
    </row>
    <row r="261" spans="2:6" x14ac:dyDescent="0.2">
      <c r="B261" s="428"/>
      <c r="C261" s="428"/>
      <c r="D261" s="428"/>
      <c r="E261" s="428"/>
      <c r="F261" s="428"/>
    </row>
    <row r="262" spans="2:6" x14ac:dyDescent="0.2">
      <c r="B262" s="428"/>
      <c r="C262" s="428"/>
      <c r="D262" s="428"/>
      <c r="E262" s="428"/>
      <c r="F262" s="428"/>
    </row>
    <row r="263" spans="2:6" x14ac:dyDescent="0.2">
      <c r="B263" s="428"/>
      <c r="C263" s="428"/>
      <c r="D263" s="428"/>
      <c r="E263" s="428"/>
      <c r="F263" s="428"/>
    </row>
    <row r="264" spans="2:6" x14ac:dyDescent="0.2">
      <c r="B264" s="428"/>
      <c r="C264" s="428"/>
      <c r="D264" s="428"/>
      <c r="E264" s="428"/>
      <c r="F264" s="428"/>
    </row>
    <row r="265" spans="2:6" x14ac:dyDescent="0.2">
      <c r="B265" s="428"/>
      <c r="C265" s="428"/>
      <c r="D265" s="428"/>
      <c r="E265" s="428"/>
      <c r="F265" s="428"/>
    </row>
    <row r="266" spans="2:6" x14ac:dyDescent="0.2">
      <c r="B266" s="428"/>
      <c r="C266" s="428"/>
      <c r="D266" s="428"/>
      <c r="E266" s="428"/>
      <c r="F266" s="428"/>
    </row>
    <row r="267" spans="2:6" x14ac:dyDescent="0.2">
      <c r="B267" s="428"/>
      <c r="C267" s="428"/>
      <c r="D267" s="428"/>
      <c r="E267" s="428"/>
      <c r="F267" s="428"/>
    </row>
    <row r="268" spans="2:6" x14ac:dyDescent="0.2">
      <c r="B268" s="428"/>
      <c r="C268" s="428"/>
      <c r="D268" s="428"/>
      <c r="E268" s="428"/>
      <c r="F268" s="428"/>
    </row>
    <row r="269" spans="2:6" x14ac:dyDescent="0.2">
      <c r="B269" s="428"/>
      <c r="C269" s="428"/>
      <c r="D269" s="428"/>
      <c r="E269" s="428"/>
      <c r="F269" s="428"/>
    </row>
    <row r="270" spans="2:6" x14ac:dyDescent="0.2">
      <c r="B270" s="428"/>
      <c r="C270" s="428"/>
      <c r="D270" s="428"/>
      <c r="E270" s="428"/>
      <c r="F270" s="428"/>
    </row>
    <row r="271" spans="2:6" x14ac:dyDescent="0.2">
      <c r="B271" s="428"/>
      <c r="C271" s="428"/>
      <c r="D271" s="428"/>
      <c r="E271" s="428"/>
      <c r="F271" s="428"/>
    </row>
    <row r="272" spans="2:6" x14ac:dyDescent="0.2">
      <c r="B272" s="428"/>
      <c r="C272" s="428"/>
      <c r="D272" s="428"/>
      <c r="E272" s="428"/>
      <c r="F272" s="428"/>
    </row>
    <row r="273" spans="2:6" x14ac:dyDescent="0.2">
      <c r="B273" s="428"/>
      <c r="C273" s="428"/>
      <c r="D273" s="428"/>
      <c r="E273" s="428"/>
      <c r="F273" s="428"/>
    </row>
    <row r="274" spans="2:6" x14ac:dyDescent="0.2">
      <c r="B274" s="428"/>
      <c r="C274" s="428"/>
      <c r="D274" s="428"/>
      <c r="E274" s="428"/>
      <c r="F274" s="428"/>
    </row>
    <row r="275" spans="2:6" x14ac:dyDescent="0.2">
      <c r="B275" s="428"/>
      <c r="C275" s="428"/>
      <c r="D275" s="428"/>
      <c r="E275" s="428"/>
      <c r="F275" s="428"/>
    </row>
    <row r="276" spans="2:6" x14ac:dyDescent="0.2">
      <c r="B276" s="428"/>
      <c r="C276" s="428"/>
      <c r="D276" s="428"/>
      <c r="E276" s="428"/>
      <c r="F276" s="428"/>
    </row>
    <row r="277" spans="2:6" x14ac:dyDescent="0.2">
      <c r="B277" s="428"/>
      <c r="C277" s="428"/>
      <c r="D277" s="428"/>
      <c r="E277" s="428"/>
      <c r="F277" s="428"/>
    </row>
    <row r="278" spans="2:6" x14ac:dyDescent="0.2">
      <c r="B278" s="428"/>
      <c r="C278" s="428"/>
      <c r="D278" s="428"/>
      <c r="E278" s="428"/>
      <c r="F278" s="428"/>
    </row>
    <row r="279" spans="2:6" x14ac:dyDescent="0.2">
      <c r="B279" s="428"/>
      <c r="C279" s="428"/>
      <c r="D279" s="428"/>
      <c r="E279" s="428"/>
      <c r="F279" s="428"/>
    </row>
    <row r="280" spans="2:6" x14ac:dyDescent="0.2">
      <c r="B280" s="428"/>
      <c r="C280" s="428"/>
      <c r="D280" s="428"/>
      <c r="E280" s="428"/>
      <c r="F280" s="428"/>
    </row>
    <row r="281" spans="2:6" x14ac:dyDescent="0.2">
      <c r="B281" s="428"/>
      <c r="C281" s="428"/>
      <c r="D281" s="428"/>
      <c r="E281" s="428"/>
      <c r="F281" s="428"/>
    </row>
    <row r="282" spans="2:6" x14ac:dyDescent="0.2">
      <c r="B282" s="428"/>
      <c r="C282" s="428"/>
      <c r="D282" s="428"/>
      <c r="E282" s="428"/>
      <c r="F282" s="428"/>
    </row>
    <row r="283" spans="2:6" x14ac:dyDescent="0.2">
      <c r="B283" s="428"/>
      <c r="C283" s="428"/>
      <c r="D283" s="428"/>
      <c r="E283" s="428"/>
      <c r="F283" s="428"/>
    </row>
    <row r="284" spans="2:6" x14ac:dyDescent="0.2">
      <c r="B284" s="428"/>
      <c r="C284" s="428"/>
      <c r="D284" s="428"/>
      <c r="E284" s="428"/>
      <c r="F284" s="428"/>
    </row>
    <row r="285" spans="2:6" x14ac:dyDescent="0.2">
      <c r="B285" s="428"/>
      <c r="C285" s="428"/>
      <c r="D285" s="428"/>
      <c r="E285" s="428"/>
      <c r="F285" s="428"/>
    </row>
    <row r="286" spans="2:6" x14ac:dyDescent="0.2">
      <c r="B286" s="428"/>
      <c r="C286" s="428"/>
      <c r="D286" s="428"/>
      <c r="E286" s="428"/>
      <c r="F286" s="428"/>
    </row>
    <row r="287" spans="2:6" x14ac:dyDescent="0.2">
      <c r="B287" s="428"/>
      <c r="C287" s="428"/>
      <c r="D287" s="428"/>
      <c r="E287" s="428"/>
      <c r="F287" s="428"/>
    </row>
    <row r="288" spans="2:6" x14ac:dyDescent="0.2">
      <c r="B288" s="428"/>
      <c r="C288" s="428"/>
      <c r="D288" s="428"/>
      <c r="E288" s="428"/>
      <c r="F288" s="428"/>
    </row>
    <row r="289" spans="2:6" x14ac:dyDescent="0.2">
      <c r="B289" s="428"/>
      <c r="C289" s="428"/>
      <c r="D289" s="428"/>
      <c r="E289" s="428"/>
      <c r="F289" s="428"/>
    </row>
    <row r="290" spans="2:6" x14ac:dyDescent="0.2">
      <c r="B290" s="428"/>
      <c r="C290" s="428"/>
      <c r="D290" s="428"/>
      <c r="E290" s="428"/>
      <c r="F290" s="428"/>
    </row>
    <row r="291" spans="2:6" x14ac:dyDescent="0.2">
      <c r="B291" s="428"/>
      <c r="C291" s="428"/>
      <c r="D291" s="428"/>
      <c r="E291" s="428"/>
      <c r="F291" s="428"/>
    </row>
    <row r="292" spans="2:6" x14ac:dyDescent="0.2">
      <c r="B292" s="428"/>
      <c r="C292" s="428"/>
      <c r="D292" s="428"/>
      <c r="E292" s="428"/>
      <c r="F292" s="428"/>
    </row>
    <row r="293" spans="2:6" x14ac:dyDescent="0.2">
      <c r="B293" s="428"/>
      <c r="C293" s="428"/>
      <c r="D293" s="428"/>
      <c r="E293" s="428"/>
      <c r="F293" s="428"/>
    </row>
    <row r="294" spans="2:6" x14ac:dyDescent="0.2">
      <c r="B294" s="428"/>
      <c r="C294" s="428"/>
      <c r="D294" s="428"/>
      <c r="E294" s="428"/>
      <c r="F294" s="428"/>
    </row>
    <row r="295" spans="2:6" x14ac:dyDescent="0.2">
      <c r="B295" s="428"/>
      <c r="C295" s="428"/>
      <c r="D295" s="428"/>
      <c r="E295" s="428"/>
      <c r="F295" s="428"/>
    </row>
    <row r="296" spans="2:6" x14ac:dyDescent="0.2">
      <c r="B296" s="428"/>
      <c r="C296" s="428"/>
      <c r="D296" s="428"/>
      <c r="E296" s="428"/>
      <c r="F296" s="428"/>
    </row>
    <row r="297" spans="2:6" x14ac:dyDescent="0.2">
      <c r="B297" s="428"/>
      <c r="C297" s="428"/>
      <c r="D297" s="428"/>
      <c r="E297" s="428"/>
      <c r="F297" s="428"/>
    </row>
    <row r="298" spans="2:6" x14ac:dyDescent="0.2">
      <c r="B298" s="428"/>
      <c r="C298" s="428"/>
      <c r="D298" s="428"/>
      <c r="E298" s="428"/>
      <c r="F298" s="428"/>
    </row>
    <row r="299" spans="2:6" x14ac:dyDescent="0.2">
      <c r="B299" s="428"/>
      <c r="C299" s="428"/>
      <c r="D299" s="428"/>
      <c r="E299" s="428"/>
      <c r="F299" s="428"/>
    </row>
    <row r="300" spans="2:6" x14ac:dyDescent="0.2">
      <c r="B300" s="428"/>
      <c r="C300" s="428"/>
      <c r="D300" s="428"/>
      <c r="E300" s="428"/>
      <c r="F300" s="428"/>
    </row>
    <row r="301" spans="2:6" x14ac:dyDescent="0.2">
      <c r="B301" s="428"/>
      <c r="C301" s="428"/>
      <c r="D301" s="428"/>
      <c r="E301" s="428"/>
      <c r="F301" s="428"/>
    </row>
    <row r="302" spans="2:6" x14ac:dyDescent="0.2">
      <c r="B302" s="428"/>
      <c r="C302" s="428"/>
      <c r="D302" s="428"/>
      <c r="E302" s="428"/>
      <c r="F302" s="428"/>
    </row>
    <row r="303" spans="2:6" x14ac:dyDescent="0.2">
      <c r="B303" s="428"/>
      <c r="C303" s="428"/>
      <c r="D303" s="428"/>
      <c r="E303" s="428"/>
      <c r="F303" s="428"/>
    </row>
    <row r="304" spans="2:6" x14ac:dyDescent="0.2">
      <c r="B304" s="428"/>
      <c r="C304" s="428"/>
      <c r="D304" s="428"/>
      <c r="E304" s="428"/>
      <c r="F304" s="428"/>
    </row>
    <row r="305" spans="2:6" x14ac:dyDescent="0.2">
      <c r="B305" s="428"/>
      <c r="C305" s="428"/>
      <c r="D305" s="428"/>
      <c r="E305" s="428"/>
      <c r="F305" s="428"/>
    </row>
    <row r="306" spans="2:6" x14ac:dyDescent="0.2">
      <c r="B306" s="428"/>
      <c r="C306" s="428"/>
      <c r="D306" s="428"/>
      <c r="E306" s="428"/>
      <c r="F306" s="428"/>
    </row>
    <row r="307" spans="2:6" x14ac:dyDescent="0.2">
      <c r="B307" s="428"/>
      <c r="C307" s="428"/>
      <c r="D307" s="428"/>
      <c r="E307" s="428"/>
      <c r="F307" s="428"/>
    </row>
    <row r="308" spans="2:6" x14ac:dyDescent="0.2">
      <c r="B308" s="428"/>
      <c r="C308" s="428"/>
      <c r="D308" s="428"/>
      <c r="E308" s="428"/>
      <c r="F308" s="428"/>
    </row>
    <row r="309" spans="2:6" x14ac:dyDescent="0.2">
      <c r="B309" s="428"/>
      <c r="C309" s="428"/>
      <c r="D309" s="428"/>
      <c r="E309" s="428"/>
      <c r="F309" s="428"/>
    </row>
    <row r="310" spans="2:6" x14ac:dyDescent="0.2">
      <c r="B310" s="428"/>
      <c r="C310" s="428"/>
      <c r="D310" s="428"/>
      <c r="E310" s="428"/>
      <c r="F310" s="428"/>
    </row>
    <row r="311" spans="2:6" x14ac:dyDescent="0.2">
      <c r="B311" s="428"/>
      <c r="C311" s="428"/>
      <c r="D311" s="428"/>
      <c r="E311" s="428"/>
      <c r="F311" s="428"/>
    </row>
    <row r="312" spans="2:6" x14ac:dyDescent="0.2">
      <c r="B312" s="428"/>
      <c r="C312" s="428"/>
      <c r="D312" s="428"/>
      <c r="E312" s="428"/>
      <c r="F312" s="428"/>
    </row>
    <row r="313" spans="2:6" x14ac:dyDescent="0.2">
      <c r="B313" s="428"/>
      <c r="C313" s="428"/>
      <c r="D313" s="428"/>
      <c r="E313" s="428"/>
      <c r="F313" s="428"/>
    </row>
    <row r="314" spans="2:6" x14ac:dyDescent="0.2">
      <c r="B314" s="428"/>
      <c r="C314" s="428"/>
      <c r="D314" s="428"/>
      <c r="E314" s="428"/>
      <c r="F314" s="428"/>
    </row>
    <row r="315" spans="2:6" x14ac:dyDescent="0.2">
      <c r="B315" s="428"/>
      <c r="C315" s="428"/>
      <c r="D315" s="428"/>
      <c r="E315" s="428"/>
      <c r="F315" s="428"/>
    </row>
    <row r="316" spans="2:6" x14ac:dyDescent="0.2">
      <c r="B316" s="428"/>
      <c r="C316" s="428"/>
      <c r="D316" s="428"/>
      <c r="E316" s="428"/>
      <c r="F316" s="428"/>
    </row>
    <row r="317" spans="2:6" x14ac:dyDescent="0.2">
      <c r="B317" s="428"/>
      <c r="C317" s="428"/>
      <c r="D317" s="428"/>
      <c r="E317" s="428"/>
      <c r="F317" s="428"/>
    </row>
    <row r="318" spans="2:6" x14ac:dyDescent="0.2">
      <c r="B318" s="428"/>
      <c r="C318" s="428"/>
      <c r="D318" s="428"/>
      <c r="E318" s="428"/>
      <c r="F318" s="428"/>
    </row>
    <row r="319" spans="2:6" x14ac:dyDescent="0.2">
      <c r="B319" s="428"/>
      <c r="C319" s="428"/>
      <c r="D319" s="428"/>
      <c r="E319" s="428"/>
      <c r="F319" s="428"/>
    </row>
    <row r="320" spans="2:6" x14ac:dyDescent="0.2">
      <c r="B320" s="428"/>
      <c r="C320" s="428"/>
      <c r="D320" s="428"/>
      <c r="E320" s="428"/>
      <c r="F320" s="428"/>
    </row>
    <row r="321" spans="2:6" x14ac:dyDescent="0.2">
      <c r="B321" s="428"/>
      <c r="C321" s="428"/>
      <c r="D321" s="428"/>
      <c r="E321" s="428"/>
      <c r="F321" s="428"/>
    </row>
    <row r="322" spans="2:6" x14ac:dyDescent="0.2">
      <c r="B322" s="428"/>
      <c r="C322" s="428"/>
      <c r="D322" s="428"/>
      <c r="E322" s="428"/>
      <c r="F322" s="428"/>
    </row>
    <row r="323" spans="2:6" x14ac:dyDescent="0.2">
      <c r="B323" s="428"/>
      <c r="C323" s="428"/>
      <c r="D323" s="428"/>
      <c r="E323" s="428"/>
      <c r="F323" s="428"/>
    </row>
    <row r="324" spans="2:6" x14ac:dyDescent="0.2">
      <c r="B324" s="428"/>
      <c r="C324" s="428"/>
      <c r="D324" s="428"/>
      <c r="E324" s="428"/>
      <c r="F324" s="428"/>
    </row>
    <row r="325" spans="2:6" x14ac:dyDescent="0.2">
      <c r="B325" s="428"/>
      <c r="C325" s="428"/>
      <c r="D325" s="428"/>
      <c r="E325" s="428"/>
      <c r="F325" s="428"/>
    </row>
    <row r="326" spans="2:6" x14ac:dyDescent="0.2">
      <c r="B326" s="428"/>
      <c r="C326" s="428"/>
      <c r="D326" s="428"/>
      <c r="E326" s="428"/>
      <c r="F326" s="428"/>
    </row>
    <row r="327" spans="2:6" x14ac:dyDescent="0.2">
      <c r="B327" s="428"/>
      <c r="C327" s="428"/>
      <c r="D327" s="428"/>
      <c r="E327" s="428"/>
      <c r="F327" s="428"/>
    </row>
    <row r="328" spans="2:6" x14ac:dyDescent="0.2">
      <c r="B328" s="428"/>
      <c r="C328" s="428"/>
      <c r="D328" s="428"/>
      <c r="E328" s="428"/>
      <c r="F328" s="428"/>
    </row>
    <row r="329" spans="2:6" x14ac:dyDescent="0.2">
      <c r="B329" s="428"/>
      <c r="C329" s="428"/>
      <c r="D329" s="428"/>
      <c r="E329" s="428"/>
      <c r="F329" s="428"/>
    </row>
    <row r="330" spans="2:6" x14ac:dyDescent="0.2">
      <c r="B330" s="428"/>
      <c r="C330" s="428"/>
      <c r="D330" s="428"/>
      <c r="E330" s="428"/>
      <c r="F330" s="428"/>
    </row>
    <row r="331" spans="2:6" x14ac:dyDescent="0.2">
      <c r="B331" s="428"/>
      <c r="C331" s="428"/>
      <c r="D331" s="428"/>
      <c r="E331" s="428"/>
      <c r="F331" s="428"/>
    </row>
    <row r="332" spans="2:6" x14ac:dyDescent="0.2">
      <c r="B332" s="428"/>
      <c r="C332" s="428"/>
      <c r="D332" s="428"/>
      <c r="E332" s="428"/>
      <c r="F332" s="428"/>
    </row>
    <row r="333" spans="2:6" x14ac:dyDescent="0.2">
      <c r="B333" s="428"/>
      <c r="C333" s="428"/>
      <c r="D333" s="428"/>
      <c r="E333" s="428"/>
      <c r="F333" s="428"/>
    </row>
    <row r="334" spans="2:6" x14ac:dyDescent="0.2">
      <c r="B334" s="428"/>
      <c r="C334" s="428"/>
      <c r="D334" s="428"/>
      <c r="E334" s="428"/>
      <c r="F334" s="428"/>
    </row>
    <row r="335" spans="2:6" x14ac:dyDescent="0.2">
      <c r="B335" s="428"/>
      <c r="C335" s="428"/>
      <c r="D335" s="428"/>
      <c r="E335" s="428"/>
      <c r="F335" s="428"/>
    </row>
    <row r="336" spans="2:6" x14ac:dyDescent="0.2">
      <c r="B336" s="428"/>
      <c r="C336" s="428"/>
      <c r="D336" s="428"/>
      <c r="E336" s="428"/>
      <c r="F336" s="428"/>
    </row>
    <row r="337" spans="2:6" x14ac:dyDescent="0.2">
      <c r="B337" s="428"/>
      <c r="C337" s="428"/>
      <c r="D337" s="428"/>
      <c r="E337" s="428"/>
      <c r="F337" s="428"/>
    </row>
    <row r="338" spans="2:6" x14ac:dyDescent="0.2">
      <c r="B338" s="428"/>
      <c r="C338" s="428"/>
      <c r="D338" s="428"/>
      <c r="E338" s="428"/>
      <c r="F338" s="428"/>
    </row>
    <row r="339" spans="2:6" x14ac:dyDescent="0.2">
      <c r="B339" s="428"/>
      <c r="C339" s="428"/>
      <c r="D339" s="428"/>
      <c r="E339" s="428"/>
      <c r="F339" s="428"/>
    </row>
    <row r="340" spans="2:6" x14ac:dyDescent="0.2">
      <c r="B340" s="428"/>
      <c r="C340" s="428"/>
      <c r="D340" s="428"/>
      <c r="E340" s="428"/>
      <c r="F340" s="428"/>
    </row>
    <row r="341" spans="2:6" x14ac:dyDescent="0.2">
      <c r="B341" s="428"/>
      <c r="C341" s="428"/>
      <c r="D341" s="428"/>
      <c r="E341" s="428"/>
      <c r="F341" s="428"/>
    </row>
    <row r="342" spans="2:6" x14ac:dyDescent="0.2">
      <c r="B342" s="428"/>
      <c r="C342" s="428"/>
      <c r="D342" s="428"/>
      <c r="E342" s="428"/>
      <c r="F342" s="428"/>
    </row>
    <row r="343" spans="2:6" x14ac:dyDescent="0.2">
      <c r="B343" s="428"/>
      <c r="C343" s="428"/>
      <c r="D343" s="428"/>
      <c r="E343" s="428"/>
      <c r="F343" s="428"/>
    </row>
    <row r="344" spans="2:6" x14ac:dyDescent="0.2">
      <c r="B344" s="428"/>
      <c r="C344" s="428"/>
      <c r="D344" s="428"/>
      <c r="E344" s="428"/>
      <c r="F344" s="428"/>
    </row>
    <row r="345" spans="2:6" x14ac:dyDescent="0.2">
      <c r="B345" s="428"/>
      <c r="C345" s="428"/>
      <c r="D345" s="428"/>
      <c r="E345" s="428"/>
      <c r="F345" s="428"/>
    </row>
    <row r="346" spans="2:6" x14ac:dyDescent="0.2">
      <c r="B346" s="428"/>
      <c r="C346" s="428"/>
      <c r="D346" s="428"/>
      <c r="E346" s="428"/>
      <c r="F346" s="428"/>
    </row>
    <row r="347" spans="2:6" x14ac:dyDescent="0.2">
      <c r="B347" s="428"/>
      <c r="C347" s="428"/>
      <c r="D347" s="428"/>
      <c r="E347" s="428"/>
      <c r="F347" s="428"/>
    </row>
    <row r="348" spans="2:6" x14ac:dyDescent="0.2">
      <c r="B348" s="428"/>
      <c r="C348" s="428"/>
      <c r="D348" s="428"/>
      <c r="E348" s="428"/>
      <c r="F348" s="428"/>
    </row>
    <row r="349" spans="2:6" x14ac:dyDescent="0.2">
      <c r="B349" s="428"/>
      <c r="C349" s="428"/>
      <c r="D349" s="428"/>
      <c r="E349" s="428"/>
      <c r="F349" s="428"/>
    </row>
    <row r="350" spans="2:6" x14ac:dyDescent="0.2">
      <c r="B350" s="428"/>
      <c r="C350" s="428"/>
      <c r="D350" s="428"/>
      <c r="E350" s="428"/>
      <c r="F350" s="428"/>
    </row>
    <row r="351" spans="2:6" x14ac:dyDescent="0.2">
      <c r="B351" s="428"/>
      <c r="C351" s="428"/>
      <c r="D351" s="428"/>
      <c r="E351" s="428"/>
      <c r="F351" s="428"/>
    </row>
    <row r="352" spans="2:6" x14ac:dyDescent="0.2">
      <c r="B352" s="428"/>
      <c r="C352" s="428"/>
      <c r="D352" s="428"/>
      <c r="E352" s="428"/>
      <c r="F352" s="428"/>
    </row>
    <row r="353" spans="2:6" x14ac:dyDescent="0.2">
      <c r="B353" s="428"/>
      <c r="C353" s="428"/>
      <c r="D353" s="428"/>
      <c r="E353" s="428"/>
      <c r="F353" s="428"/>
    </row>
    <row r="354" spans="2:6" x14ac:dyDescent="0.2">
      <c r="B354" s="428"/>
      <c r="C354" s="428"/>
      <c r="D354" s="428"/>
      <c r="E354" s="428"/>
      <c r="F354" s="428"/>
    </row>
    <row r="355" spans="2:6" x14ac:dyDescent="0.2">
      <c r="B355" s="428"/>
      <c r="C355" s="428"/>
      <c r="D355" s="428"/>
      <c r="E355" s="428"/>
      <c r="F355" s="428"/>
    </row>
    <row r="356" spans="2:6" x14ac:dyDescent="0.2">
      <c r="B356" s="428"/>
      <c r="C356" s="428"/>
      <c r="D356" s="428"/>
      <c r="E356" s="428"/>
      <c r="F356" s="428"/>
    </row>
    <row r="357" spans="2:6" x14ac:dyDescent="0.2">
      <c r="B357" s="428"/>
      <c r="C357" s="428"/>
      <c r="D357" s="428"/>
      <c r="E357" s="428"/>
      <c r="F357" s="428"/>
    </row>
    <row r="358" spans="2:6" x14ac:dyDescent="0.2">
      <c r="B358" s="428"/>
      <c r="C358" s="428"/>
      <c r="D358" s="428"/>
      <c r="E358" s="428"/>
      <c r="F358" s="428"/>
    </row>
    <row r="359" spans="2:6" x14ac:dyDescent="0.2">
      <c r="B359" s="428"/>
      <c r="C359" s="428"/>
      <c r="D359" s="428"/>
      <c r="E359" s="428"/>
      <c r="F359" s="428"/>
    </row>
    <row r="360" spans="2:6" x14ac:dyDescent="0.2">
      <c r="B360" s="428"/>
      <c r="C360" s="428"/>
      <c r="D360" s="428"/>
      <c r="E360" s="428"/>
      <c r="F360" s="428"/>
    </row>
    <row r="361" spans="2:6" x14ac:dyDescent="0.2">
      <c r="B361" s="428"/>
      <c r="C361" s="428"/>
      <c r="D361" s="428"/>
      <c r="E361" s="428"/>
      <c r="F361" s="428"/>
    </row>
    <row r="362" spans="2:6" x14ac:dyDescent="0.2">
      <c r="B362" s="428"/>
      <c r="C362" s="428"/>
      <c r="D362" s="428"/>
      <c r="E362" s="428"/>
      <c r="F362" s="428"/>
    </row>
    <row r="363" spans="2:6" x14ac:dyDescent="0.2">
      <c r="B363" s="428"/>
      <c r="C363" s="428"/>
      <c r="D363" s="428"/>
      <c r="E363" s="428"/>
      <c r="F363" s="428"/>
    </row>
    <row r="364" spans="2:6" x14ac:dyDescent="0.2">
      <c r="B364" s="428"/>
      <c r="C364" s="428"/>
      <c r="D364" s="428"/>
      <c r="E364" s="428"/>
      <c r="F364" s="428"/>
    </row>
    <row r="365" spans="2:6" x14ac:dyDescent="0.2">
      <c r="B365" s="428"/>
      <c r="C365" s="428"/>
      <c r="D365" s="428"/>
      <c r="E365" s="428"/>
      <c r="F365" s="428"/>
    </row>
    <row r="366" spans="2:6" x14ac:dyDescent="0.2">
      <c r="B366" s="428"/>
      <c r="C366" s="428"/>
      <c r="D366" s="428"/>
      <c r="E366" s="428"/>
      <c r="F366" s="428"/>
    </row>
    <row r="367" spans="2:6" x14ac:dyDescent="0.2">
      <c r="B367" s="428"/>
      <c r="C367" s="428"/>
      <c r="D367" s="428"/>
      <c r="E367" s="428"/>
      <c r="F367" s="428"/>
    </row>
    <row r="368" spans="2:6" x14ac:dyDescent="0.2">
      <c r="B368" s="428"/>
      <c r="C368" s="428"/>
      <c r="D368" s="428"/>
      <c r="E368" s="428"/>
      <c r="F368" s="428"/>
    </row>
    <row r="369" spans="2:6" x14ac:dyDescent="0.2">
      <c r="B369" s="428"/>
      <c r="C369" s="428"/>
      <c r="D369" s="428"/>
      <c r="E369" s="428"/>
      <c r="F369" s="428"/>
    </row>
    <row r="370" spans="2:6" x14ac:dyDescent="0.2">
      <c r="B370" s="428"/>
      <c r="C370" s="428"/>
      <c r="D370" s="428"/>
      <c r="E370" s="428"/>
      <c r="F370" s="428"/>
    </row>
    <row r="371" spans="2:6" x14ac:dyDescent="0.2">
      <c r="B371" s="428"/>
      <c r="C371" s="428"/>
      <c r="D371" s="428"/>
      <c r="E371" s="428"/>
      <c r="F371" s="428"/>
    </row>
    <row r="372" spans="2:6" x14ac:dyDescent="0.2">
      <c r="B372" s="428"/>
      <c r="C372" s="428"/>
      <c r="D372" s="428"/>
      <c r="E372" s="428"/>
      <c r="F372" s="428"/>
    </row>
    <row r="373" spans="2:6" x14ac:dyDescent="0.2">
      <c r="B373" s="428"/>
      <c r="C373" s="428"/>
      <c r="D373" s="428"/>
      <c r="E373" s="428"/>
      <c r="F373" s="428"/>
    </row>
    <row r="374" spans="2:6" x14ac:dyDescent="0.2">
      <c r="B374" s="428"/>
      <c r="C374" s="428"/>
      <c r="D374" s="428"/>
      <c r="E374" s="428"/>
      <c r="F374" s="428"/>
    </row>
    <row r="375" spans="2:6" x14ac:dyDescent="0.2">
      <c r="B375" s="428"/>
      <c r="C375" s="428"/>
      <c r="D375" s="428"/>
      <c r="E375" s="428"/>
      <c r="F375" s="428"/>
    </row>
    <row r="376" spans="2:6" x14ac:dyDescent="0.2">
      <c r="B376" s="428"/>
      <c r="C376" s="428"/>
      <c r="D376" s="428"/>
      <c r="E376" s="428"/>
      <c r="F376" s="428"/>
    </row>
    <row r="377" spans="2:6" x14ac:dyDescent="0.2">
      <c r="B377" s="428"/>
      <c r="C377" s="428"/>
      <c r="D377" s="428"/>
      <c r="E377" s="428"/>
      <c r="F377" s="428"/>
    </row>
    <row r="378" spans="2:6" x14ac:dyDescent="0.2">
      <c r="B378" s="428"/>
      <c r="C378" s="428"/>
      <c r="D378" s="428"/>
      <c r="E378" s="428"/>
      <c r="F378" s="428"/>
    </row>
    <row r="379" spans="2:6" x14ac:dyDescent="0.2">
      <c r="B379" s="428"/>
      <c r="C379" s="428"/>
      <c r="D379" s="428"/>
      <c r="E379" s="428"/>
      <c r="F379" s="428"/>
    </row>
    <row r="380" spans="2:6" x14ac:dyDescent="0.2">
      <c r="B380" s="428"/>
      <c r="C380" s="428"/>
      <c r="D380" s="428"/>
      <c r="E380" s="428"/>
      <c r="F380" s="428"/>
    </row>
    <row r="381" spans="2:6" x14ac:dyDescent="0.2">
      <c r="B381" s="428"/>
      <c r="C381" s="428"/>
      <c r="D381" s="428"/>
      <c r="E381" s="428"/>
      <c r="F381" s="428"/>
    </row>
    <row r="382" spans="2:6" x14ac:dyDescent="0.2">
      <c r="B382" s="428"/>
      <c r="C382" s="428"/>
      <c r="D382" s="428"/>
      <c r="E382" s="428"/>
      <c r="F382" s="428"/>
    </row>
    <row r="383" spans="2:6" x14ac:dyDescent="0.2">
      <c r="B383" s="428"/>
      <c r="C383" s="428"/>
      <c r="D383" s="428"/>
      <c r="E383" s="428"/>
      <c r="F383" s="428"/>
    </row>
    <row r="384" spans="2:6" x14ac:dyDescent="0.2">
      <c r="B384" s="428"/>
      <c r="C384" s="428"/>
      <c r="D384" s="428"/>
      <c r="E384" s="428"/>
      <c r="F384" s="428"/>
    </row>
    <row r="385" spans="2:6" x14ac:dyDescent="0.2">
      <c r="B385" s="428"/>
      <c r="C385" s="428"/>
      <c r="D385" s="428"/>
      <c r="E385" s="428"/>
      <c r="F385" s="428"/>
    </row>
    <row r="386" spans="2:6" x14ac:dyDescent="0.2">
      <c r="B386" s="428"/>
      <c r="C386" s="428"/>
      <c r="D386" s="428"/>
      <c r="E386" s="428"/>
      <c r="F386" s="428"/>
    </row>
    <row r="387" spans="2:6" x14ac:dyDescent="0.2">
      <c r="B387" s="428"/>
      <c r="C387" s="428"/>
      <c r="D387" s="428"/>
      <c r="E387" s="428"/>
      <c r="F387" s="428"/>
    </row>
    <row r="388" spans="2:6" x14ac:dyDescent="0.2">
      <c r="B388" s="428"/>
      <c r="C388" s="428"/>
      <c r="D388" s="428"/>
      <c r="E388" s="428"/>
      <c r="F388" s="428"/>
    </row>
    <row r="389" spans="2:6" x14ac:dyDescent="0.2">
      <c r="B389" s="428"/>
      <c r="C389" s="428"/>
      <c r="D389" s="428"/>
      <c r="E389" s="428"/>
      <c r="F389" s="428"/>
    </row>
    <row r="390" spans="2:6" x14ac:dyDescent="0.2">
      <c r="B390" s="428"/>
      <c r="C390" s="428"/>
      <c r="D390" s="428"/>
      <c r="E390" s="428"/>
      <c r="F390" s="428"/>
    </row>
    <row r="391" spans="2:6" x14ac:dyDescent="0.2">
      <c r="B391" s="428"/>
      <c r="C391" s="428"/>
      <c r="D391" s="428"/>
      <c r="E391" s="428"/>
      <c r="F391" s="428"/>
    </row>
    <row r="392" spans="2:6" x14ac:dyDescent="0.2">
      <c r="B392" s="428"/>
      <c r="C392" s="428"/>
      <c r="D392" s="428"/>
      <c r="E392" s="428"/>
      <c r="F392" s="428"/>
    </row>
    <row r="393" spans="2:6" x14ac:dyDescent="0.2">
      <c r="B393" s="428"/>
      <c r="C393" s="428"/>
      <c r="D393" s="428"/>
      <c r="E393" s="428"/>
      <c r="F393" s="428"/>
    </row>
    <row r="394" spans="2:6" x14ac:dyDescent="0.2">
      <c r="B394" s="428"/>
      <c r="C394" s="428"/>
      <c r="D394" s="428"/>
      <c r="E394" s="428"/>
      <c r="F394" s="428"/>
    </row>
    <row r="395" spans="2:6" x14ac:dyDescent="0.2">
      <c r="B395" s="428"/>
      <c r="C395" s="428"/>
      <c r="D395" s="428"/>
      <c r="E395" s="428"/>
      <c r="F395" s="428"/>
    </row>
    <row r="396" spans="2:6" x14ac:dyDescent="0.2">
      <c r="B396" s="428"/>
      <c r="C396" s="428"/>
      <c r="D396" s="428"/>
      <c r="E396" s="428"/>
      <c r="F396" s="428"/>
    </row>
    <row r="397" spans="2:6" x14ac:dyDescent="0.2">
      <c r="B397" s="428"/>
      <c r="C397" s="428"/>
      <c r="D397" s="428"/>
      <c r="E397" s="428"/>
      <c r="F397" s="428"/>
    </row>
    <row r="398" spans="2:6" x14ac:dyDescent="0.2">
      <c r="B398" s="428"/>
      <c r="C398" s="428"/>
      <c r="D398" s="428"/>
      <c r="E398" s="428"/>
      <c r="F398" s="428"/>
    </row>
    <row r="399" spans="2:6" x14ac:dyDescent="0.2">
      <c r="B399" s="428"/>
      <c r="C399" s="428"/>
      <c r="D399" s="428"/>
      <c r="E399" s="428"/>
      <c r="F399" s="428"/>
    </row>
    <row r="400" spans="2:6" x14ac:dyDescent="0.2">
      <c r="B400" s="428"/>
      <c r="C400" s="428"/>
      <c r="D400" s="428"/>
      <c r="E400" s="428"/>
      <c r="F400" s="428"/>
    </row>
    <row r="401" spans="2:6" x14ac:dyDescent="0.2">
      <c r="B401" s="428"/>
      <c r="C401" s="428"/>
      <c r="D401" s="428"/>
      <c r="E401" s="428"/>
      <c r="F401" s="428"/>
    </row>
    <row r="402" spans="2:6" x14ac:dyDescent="0.2">
      <c r="B402" s="428"/>
      <c r="C402" s="428"/>
      <c r="D402" s="428"/>
      <c r="E402" s="428"/>
      <c r="F402" s="428"/>
    </row>
    <row r="403" spans="2:6" x14ac:dyDescent="0.2">
      <c r="B403" s="428"/>
      <c r="C403" s="428"/>
      <c r="D403" s="428"/>
      <c r="E403" s="428"/>
      <c r="F403" s="428"/>
    </row>
    <row r="404" spans="2:6" x14ac:dyDescent="0.2">
      <c r="B404" s="428"/>
      <c r="C404" s="428"/>
      <c r="D404" s="428"/>
      <c r="E404" s="428"/>
      <c r="F404" s="428"/>
    </row>
    <row r="405" spans="2:6" x14ac:dyDescent="0.2">
      <c r="B405" s="428"/>
      <c r="C405" s="428"/>
      <c r="D405" s="428"/>
      <c r="E405" s="428"/>
      <c r="F405" s="428"/>
    </row>
    <row r="406" spans="2:6" x14ac:dyDescent="0.2">
      <c r="B406" s="428"/>
      <c r="C406" s="428"/>
      <c r="D406" s="428"/>
      <c r="E406" s="428"/>
      <c r="F406" s="428"/>
    </row>
    <row r="407" spans="2:6" x14ac:dyDescent="0.2">
      <c r="B407" s="428"/>
      <c r="C407" s="428"/>
      <c r="D407" s="428"/>
      <c r="E407" s="428"/>
      <c r="F407" s="428"/>
    </row>
    <row r="408" spans="2:6" x14ac:dyDescent="0.2">
      <c r="B408" s="428"/>
      <c r="C408" s="428"/>
      <c r="D408" s="428"/>
      <c r="E408" s="428"/>
      <c r="F408" s="428"/>
    </row>
    <row r="409" spans="2:6" x14ac:dyDescent="0.2">
      <c r="B409" s="428"/>
      <c r="C409" s="428"/>
      <c r="D409" s="428"/>
      <c r="E409" s="428"/>
      <c r="F409" s="428"/>
    </row>
    <row r="410" spans="2:6" x14ac:dyDescent="0.2">
      <c r="B410" s="428"/>
      <c r="C410" s="428"/>
      <c r="D410" s="428"/>
      <c r="E410" s="428"/>
      <c r="F410" s="428"/>
    </row>
    <row r="411" spans="2:6" x14ac:dyDescent="0.2">
      <c r="B411" s="428"/>
      <c r="C411" s="428"/>
      <c r="D411" s="428"/>
      <c r="E411" s="428"/>
      <c r="F411" s="428"/>
    </row>
    <row r="412" spans="2:6" x14ac:dyDescent="0.2">
      <c r="B412" s="428"/>
      <c r="C412" s="428"/>
      <c r="D412" s="428"/>
      <c r="E412" s="428"/>
      <c r="F412" s="428"/>
    </row>
    <row r="413" spans="2:6" x14ac:dyDescent="0.2">
      <c r="B413" s="428"/>
      <c r="C413" s="428"/>
      <c r="D413" s="428"/>
      <c r="E413" s="428"/>
      <c r="F413" s="428"/>
    </row>
    <row r="414" spans="2:6" x14ac:dyDescent="0.2">
      <c r="B414" s="428"/>
      <c r="C414" s="428"/>
      <c r="D414" s="428"/>
      <c r="E414" s="428"/>
      <c r="F414" s="428"/>
    </row>
    <row r="415" spans="2:6" x14ac:dyDescent="0.2">
      <c r="B415" s="428"/>
      <c r="C415" s="428"/>
      <c r="D415" s="428"/>
      <c r="E415" s="428"/>
      <c r="F415" s="428"/>
    </row>
    <row r="416" spans="2:6" x14ac:dyDescent="0.2">
      <c r="B416" s="428"/>
      <c r="C416" s="428"/>
      <c r="D416" s="428"/>
      <c r="E416" s="428"/>
      <c r="F416" s="428"/>
    </row>
    <row r="417" spans="2:6" x14ac:dyDescent="0.2">
      <c r="B417" s="428"/>
      <c r="C417" s="428"/>
      <c r="D417" s="428"/>
      <c r="E417" s="428"/>
      <c r="F417" s="428"/>
    </row>
    <row r="418" spans="2:6" x14ac:dyDescent="0.2">
      <c r="B418" s="428"/>
      <c r="C418" s="428"/>
      <c r="D418" s="428"/>
      <c r="E418" s="428"/>
      <c r="F418" s="428"/>
    </row>
    <row r="419" spans="2:6" x14ac:dyDescent="0.2">
      <c r="B419" s="428"/>
      <c r="C419" s="428"/>
      <c r="D419" s="428"/>
      <c r="E419" s="428"/>
      <c r="F419" s="428"/>
    </row>
    <row r="420" spans="2:6" x14ac:dyDescent="0.2">
      <c r="B420" s="428"/>
      <c r="C420" s="428"/>
      <c r="D420" s="428"/>
      <c r="E420" s="428"/>
      <c r="F420" s="428"/>
    </row>
    <row r="421" spans="2:6" x14ac:dyDescent="0.2">
      <c r="B421" s="428"/>
      <c r="C421" s="428"/>
      <c r="D421" s="428"/>
      <c r="E421" s="428"/>
      <c r="F421" s="428"/>
    </row>
    <row r="422" spans="2:6" x14ac:dyDescent="0.2">
      <c r="B422" s="428"/>
      <c r="C422" s="428"/>
      <c r="D422" s="428"/>
      <c r="E422" s="428"/>
      <c r="F422" s="428"/>
    </row>
    <row r="423" spans="2:6" x14ac:dyDescent="0.2">
      <c r="B423" s="428"/>
      <c r="C423" s="428"/>
      <c r="D423" s="428"/>
      <c r="E423" s="428"/>
      <c r="F423" s="428"/>
    </row>
    <row r="424" spans="2:6" x14ac:dyDescent="0.2">
      <c r="B424" s="428"/>
      <c r="C424" s="428"/>
      <c r="D424" s="428"/>
      <c r="E424" s="428"/>
      <c r="F424" s="428"/>
    </row>
    <row r="425" spans="2:6" x14ac:dyDescent="0.2">
      <c r="B425" s="428"/>
      <c r="C425" s="428"/>
      <c r="D425" s="428"/>
      <c r="E425" s="428"/>
      <c r="F425" s="428"/>
    </row>
    <row r="426" spans="2:6" x14ac:dyDescent="0.2">
      <c r="B426" s="428"/>
      <c r="C426" s="428"/>
      <c r="D426" s="428"/>
      <c r="E426" s="428"/>
      <c r="F426" s="428"/>
    </row>
    <row r="427" spans="2:6" x14ac:dyDescent="0.2">
      <c r="B427" s="428"/>
      <c r="C427" s="428"/>
      <c r="D427" s="428"/>
      <c r="E427" s="428"/>
      <c r="F427" s="428"/>
    </row>
    <row r="428" spans="2:6" x14ac:dyDescent="0.2">
      <c r="B428" s="428"/>
      <c r="C428" s="428"/>
      <c r="D428" s="428"/>
      <c r="E428" s="428"/>
      <c r="F428" s="428"/>
    </row>
    <row r="429" spans="2:6" x14ac:dyDescent="0.2">
      <c r="B429" s="428"/>
      <c r="C429" s="428"/>
      <c r="D429" s="428"/>
      <c r="E429" s="428"/>
      <c r="F429" s="428"/>
    </row>
    <row r="430" spans="2:6" x14ac:dyDescent="0.2">
      <c r="B430" s="428"/>
      <c r="C430" s="428"/>
      <c r="D430" s="428"/>
      <c r="E430" s="428"/>
      <c r="F430" s="428"/>
    </row>
    <row r="431" spans="2:6" x14ac:dyDescent="0.2">
      <c r="B431" s="428"/>
      <c r="C431" s="428"/>
      <c r="D431" s="428"/>
      <c r="E431" s="428"/>
      <c r="F431" s="428"/>
    </row>
    <row r="432" spans="2:6" x14ac:dyDescent="0.2">
      <c r="B432" s="428"/>
      <c r="C432" s="428"/>
      <c r="D432" s="428"/>
      <c r="E432" s="428"/>
      <c r="F432" s="428"/>
    </row>
    <row r="433" spans="2:6" x14ac:dyDescent="0.2">
      <c r="B433" s="428"/>
      <c r="C433" s="428"/>
      <c r="D433" s="428"/>
      <c r="E433" s="428"/>
      <c r="F433" s="428"/>
    </row>
    <row r="434" spans="2:6" x14ac:dyDescent="0.2">
      <c r="B434" s="428"/>
      <c r="C434" s="428"/>
      <c r="D434" s="428"/>
      <c r="E434" s="428"/>
      <c r="F434" s="428"/>
    </row>
    <row r="435" spans="2:6" x14ac:dyDescent="0.2">
      <c r="B435" s="428"/>
      <c r="C435" s="428"/>
      <c r="D435" s="428"/>
      <c r="E435" s="428"/>
      <c r="F435" s="428"/>
    </row>
    <row r="436" spans="2:6" x14ac:dyDescent="0.2">
      <c r="B436" s="428"/>
      <c r="C436" s="428"/>
      <c r="D436" s="428"/>
      <c r="E436" s="428"/>
      <c r="F436" s="428"/>
    </row>
    <row r="437" spans="2:6" x14ac:dyDescent="0.2">
      <c r="B437" s="428"/>
      <c r="C437" s="428"/>
      <c r="D437" s="428"/>
      <c r="E437" s="428"/>
      <c r="F437" s="428"/>
    </row>
    <row r="438" spans="2:6" x14ac:dyDescent="0.2">
      <c r="B438" s="428"/>
      <c r="C438" s="428"/>
      <c r="D438" s="428"/>
      <c r="E438" s="428"/>
      <c r="F438" s="428"/>
    </row>
    <row r="439" spans="2:6" x14ac:dyDescent="0.2">
      <c r="B439" s="428"/>
      <c r="C439" s="428"/>
      <c r="D439" s="428"/>
      <c r="E439" s="428"/>
      <c r="F439" s="428"/>
    </row>
    <row r="440" spans="2:6" x14ac:dyDescent="0.2">
      <c r="B440" s="428"/>
      <c r="C440" s="428"/>
      <c r="D440" s="428"/>
      <c r="E440" s="428"/>
      <c r="F440" s="428"/>
    </row>
    <row r="441" spans="2:6" x14ac:dyDescent="0.2">
      <c r="B441" s="428"/>
      <c r="C441" s="428"/>
      <c r="D441" s="428"/>
      <c r="E441" s="428"/>
      <c r="F441" s="428"/>
    </row>
    <row r="442" spans="2:6" x14ac:dyDescent="0.2">
      <c r="B442" s="428"/>
      <c r="C442" s="428"/>
      <c r="D442" s="428"/>
      <c r="E442" s="428"/>
      <c r="F442" s="428"/>
    </row>
    <row r="443" spans="2:6" x14ac:dyDescent="0.2">
      <c r="B443" s="428"/>
      <c r="C443" s="428"/>
      <c r="D443" s="428"/>
      <c r="E443" s="428"/>
      <c r="F443" s="428"/>
    </row>
    <row r="444" spans="2:6" x14ac:dyDescent="0.2">
      <c r="B444" s="428"/>
      <c r="C444" s="428"/>
      <c r="D444" s="428"/>
      <c r="E444" s="428"/>
      <c r="F444" s="428"/>
    </row>
    <row r="445" spans="2:6" x14ac:dyDescent="0.2">
      <c r="B445" s="428"/>
      <c r="C445" s="428"/>
      <c r="D445" s="428"/>
      <c r="E445" s="428"/>
      <c r="F445" s="428"/>
    </row>
    <row r="446" spans="2:6" x14ac:dyDescent="0.2">
      <c r="B446" s="428"/>
      <c r="C446" s="428"/>
      <c r="D446" s="428"/>
      <c r="E446" s="428"/>
      <c r="F446" s="428"/>
    </row>
    <row r="447" spans="2:6" x14ac:dyDescent="0.2">
      <c r="B447" s="428"/>
      <c r="C447" s="428"/>
      <c r="D447" s="428"/>
      <c r="E447" s="428"/>
      <c r="F447" s="428"/>
    </row>
    <row r="448" spans="2:6" x14ac:dyDescent="0.2">
      <c r="B448" s="428"/>
      <c r="C448" s="428"/>
      <c r="D448" s="428"/>
      <c r="E448" s="428"/>
      <c r="F448" s="428"/>
    </row>
    <row r="449" spans="2:6" x14ac:dyDescent="0.2">
      <c r="B449" s="428"/>
      <c r="C449" s="428"/>
      <c r="D449" s="428"/>
      <c r="E449" s="428"/>
      <c r="F449" s="428"/>
    </row>
    <row r="450" spans="2:6" x14ac:dyDescent="0.2">
      <c r="B450" s="428"/>
      <c r="C450" s="428"/>
      <c r="D450" s="428"/>
      <c r="E450" s="428"/>
      <c r="F450" s="428"/>
    </row>
    <row r="451" spans="2:6" x14ac:dyDescent="0.2">
      <c r="B451" s="428"/>
      <c r="C451" s="428"/>
      <c r="D451" s="428"/>
      <c r="E451" s="428"/>
      <c r="F451" s="428"/>
    </row>
    <row r="452" spans="2:6" x14ac:dyDescent="0.2">
      <c r="B452" s="428"/>
      <c r="C452" s="428"/>
      <c r="D452" s="428"/>
      <c r="E452" s="428"/>
      <c r="F452" s="428"/>
    </row>
    <row r="453" spans="2:6" x14ac:dyDescent="0.2">
      <c r="B453" s="428"/>
      <c r="C453" s="428"/>
      <c r="D453" s="428"/>
      <c r="E453" s="428"/>
      <c r="F453" s="428"/>
    </row>
    <row r="454" spans="2:6" x14ac:dyDescent="0.2">
      <c r="B454" s="428"/>
      <c r="C454" s="428"/>
      <c r="D454" s="428"/>
      <c r="E454" s="428"/>
      <c r="F454" s="428"/>
    </row>
    <row r="455" spans="2:6" x14ac:dyDescent="0.2">
      <c r="B455" s="428"/>
      <c r="C455" s="428"/>
      <c r="D455" s="428"/>
      <c r="E455" s="428"/>
      <c r="F455" s="428"/>
    </row>
    <row r="456" spans="2:6" x14ac:dyDescent="0.2">
      <c r="B456" s="428"/>
      <c r="C456" s="428"/>
      <c r="D456" s="428"/>
      <c r="E456" s="428"/>
      <c r="F456" s="428"/>
    </row>
    <row r="457" spans="2:6" x14ac:dyDescent="0.2">
      <c r="B457" s="428"/>
      <c r="C457" s="428"/>
      <c r="D457" s="428"/>
      <c r="E457" s="428"/>
      <c r="F457" s="428"/>
    </row>
    <row r="458" spans="2:6" x14ac:dyDescent="0.2">
      <c r="B458" s="428"/>
      <c r="C458" s="428"/>
      <c r="D458" s="428"/>
      <c r="E458" s="428"/>
      <c r="F458" s="428"/>
    </row>
    <row r="459" spans="2:6" x14ac:dyDescent="0.2">
      <c r="B459" s="428"/>
      <c r="C459" s="428"/>
      <c r="D459" s="428"/>
      <c r="E459" s="428"/>
      <c r="F459" s="428"/>
    </row>
    <row r="460" spans="2:6" x14ac:dyDescent="0.2">
      <c r="B460" s="428"/>
      <c r="C460" s="428"/>
      <c r="D460" s="428"/>
      <c r="E460" s="428"/>
      <c r="F460" s="428"/>
    </row>
    <row r="461" spans="2:6" x14ac:dyDescent="0.2">
      <c r="B461" s="428"/>
      <c r="C461" s="428"/>
      <c r="D461" s="428"/>
      <c r="E461" s="428"/>
      <c r="F461" s="428"/>
    </row>
    <row r="462" spans="2:6" x14ac:dyDescent="0.2">
      <c r="B462" s="428"/>
      <c r="C462" s="428"/>
      <c r="D462" s="428"/>
      <c r="E462" s="428"/>
      <c r="F462" s="428"/>
    </row>
    <row r="463" spans="2:6" x14ac:dyDescent="0.2">
      <c r="B463" s="428"/>
      <c r="C463" s="428"/>
      <c r="D463" s="428"/>
      <c r="E463" s="428"/>
      <c r="F463" s="428"/>
    </row>
    <row r="464" spans="2:6" x14ac:dyDescent="0.2">
      <c r="B464" s="428"/>
      <c r="C464" s="428"/>
      <c r="D464" s="428"/>
      <c r="E464" s="428"/>
      <c r="F464" s="428"/>
    </row>
    <row r="465" spans="2:6" x14ac:dyDescent="0.2">
      <c r="B465" s="428"/>
      <c r="C465" s="428"/>
      <c r="D465" s="428"/>
      <c r="E465" s="428"/>
      <c r="F465" s="428"/>
    </row>
    <row r="466" spans="2:6" x14ac:dyDescent="0.2">
      <c r="B466" s="428"/>
      <c r="C466" s="428"/>
      <c r="D466" s="428"/>
      <c r="E466" s="428"/>
      <c r="F466" s="428"/>
    </row>
    <row r="467" spans="2:6" x14ac:dyDescent="0.2">
      <c r="B467" s="428"/>
      <c r="C467" s="428"/>
      <c r="D467" s="428"/>
      <c r="E467" s="428"/>
      <c r="F467" s="428"/>
    </row>
    <row r="468" spans="2:6" x14ac:dyDescent="0.2">
      <c r="B468" s="428"/>
      <c r="C468" s="428"/>
      <c r="D468" s="428"/>
      <c r="E468" s="428"/>
      <c r="F468" s="428"/>
    </row>
    <row r="469" spans="2:6" x14ac:dyDescent="0.2">
      <c r="B469" s="428"/>
      <c r="C469" s="428"/>
      <c r="D469" s="428"/>
      <c r="E469" s="428"/>
      <c r="F469" s="428"/>
    </row>
    <row r="470" spans="2:6" x14ac:dyDescent="0.2">
      <c r="B470" s="428"/>
      <c r="C470" s="428"/>
      <c r="D470" s="428"/>
      <c r="E470" s="428"/>
      <c r="F470" s="428"/>
    </row>
    <row r="471" spans="2:6" x14ac:dyDescent="0.2">
      <c r="B471" s="428"/>
      <c r="C471" s="428"/>
      <c r="D471" s="428"/>
      <c r="E471" s="428"/>
      <c r="F471" s="428"/>
    </row>
    <row r="472" spans="2:6" x14ac:dyDescent="0.2">
      <c r="B472" s="428"/>
      <c r="C472" s="428"/>
      <c r="D472" s="428"/>
      <c r="E472" s="428"/>
      <c r="F472" s="428"/>
    </row>
    <row r="473" spans="2:6" x14ac:dyDescent="0.2">
      <c r="B473" s="428"/>
      <c r="C473" s="428"/>
      <c r="D473" s="428"/>
      <c r="E473" s="428"/>
      <c r="F473" s="428"/>
    </row>
    <row r="474" spans="2:6" x14ac:dyDescent="0.2">
      <c r="B474" s="428"/>
      <c r="C474" s="428"/>
      <c r="D474" s="428"/>
      <c r="E474" s="428"/>
      <c r="F474" s="428"/>
    </row>
    <row r="475" spans="2:6" x14ac:dyDescent="0.2">
      <c r="B475" s="428"/>
      <c r="C475" s="428"/>
      <c r="D475" s="428"/>
      <c r="E475" s="428"/>
      <c r="F475" s="428"/>
    </row>
    <row r="476" spans="2:6" x14ac:dyDescent="0.2">
      <c r="B476" s="428"/>
      <c r="C476" s="428"/>
      <c r="D476" s="428"/>
      <c r="E476" s="428"/>
      <c r="F476" s="428"/>
    </row>
    <row r="477" spans="2:6" x14ac:dyDescent="0.2">
      <c r="B477" s="428"/>
      <c r="C477" s="428"/>
      <c r="D477" s="428"/>
      <c r="E477" s="428"/>
      <c r="F477" s="428"/>
    </row>
    <row r="478" spans="2:6" x14ac:dyDescent="0.2">
      <c r="B478" s="428"/>
      <c r="C478" s="428"/>
      <c r="D478" s="428"/>
      <c r="E478" s="428"/>
      <c r="F478" s="428"/>
    </row>
    <row r="479" spans="2:6" x14ac:dyDescent="0.2">
      <c r="B479" s="428"/>
      <c r="C479" s="428"/>
      <c r="D479" s="428"/>
      <c r="E479" s="428"/>
      <c r="F479" s="428"/>
    </row>
    <row r="480" spans="2:6" x14ac:dyDescent="0.2">
      <c r="B480" s="428"/>
      <c r="C480" s="428"/>
      <c r="D480" s="428"/>
      <c r="E480" s="428"/>
      <c r="F480" s="428"/>
    </row>
    <row r="481" spans="2:6" x14ac:dyDescent="0.2">
      <c r="B481" s="428"/>
      <c r="C481" s="428"/>
      <c r="D481" s="428"/>
      <c r="E481" s="428"/>
      <c r="F481" s="428"/>
    </row>
    <row r="482" spans="2:6" x14ac:dyDescent="0.2">
      <c r="B482" s="428"/>
      <c r="C482" s="428"/>
      <c r="D482" s="428"/>
      <c r="E482" s="428"/>
      <c r="F482" s="428"/>
    </row>
    <row r="483" spans="2:6" x14ac:dyDescent="0.2">
      <c r="B483" s="428"/>
      <c r="C483" s="428"/>
      <c r="D483" s="428"/>
      <c r="E483" s="428"/>
      <c r="F483" s="428"/>
    </row>
    <row r="484" spans="2:6" x14ac:dyDescent="0.2">
      <c r="B484" s="428"/>
      <c r="C484" s="428"/>
      <c r="D484" s="428"/>
      <c r="E484" s="428"/>
      <c r="F484" s="428"/>
    </row>
    <row r="485" spans="2:6" x14ac:dyDescent="0.2">
      <c r="B485" s="428"/>
      <c r="C485" s="428"/>
      <c r="D485" s="428"/>
      <c r="E485" s="428"/>
      <c r="F485" s="428"/>
    </row>
    <row r="486" spans="2:6" x14ac:dyDescent="0.2">
      <c r="B486" s="428"/>
      <c r="C486" s="428"/>
      <c r="D486" s="428"/>
      <c r="E486" s="428"/>
      <c r="F486" s="428"/>
    </row>
    <row r="487" spans="2:6" x14ac:dyDescent="0.2">
      <c r="B487" s="428"/>
      <c r="C487" s="428"/>
      <c r="D487" s="428"/>
      <c r="E487" s="428"/>
      <c r="F487" s="428"/>
    </row>
    <row r="488" spans="2:6" x14ac:dyDescent="0.2">
      <c r="B488" s="428"/>
      <c r="C488" s="428"/>
      <c r="D488" s="428"/>
      <c r="E488" s="428"/>
      <c r="F488" s="428"/>
    </row>
    <row r="489" spans="2:6" x14ac:dyDescent="0.2">
      <c r="B489" s="428"/>
      <c r="C489" s="428"/>
      <c r="D489" s="428"/>
      <c r="E489" s="428"/>
      <c r="F489" s="428"/>
    </row>
    <row r="490" spans="2:6" x14ac:dyDescent="0.2">
      <c r="B490" s="428"/>
      <c r="C490" s="428"/>
      <c r="D490" s="428"/>
      <c r="E490" s="428"/>
      <c r="F490" s="428"/>
    </row>
    <row r="491" spans="2:6" x14ac:dyDescent="0.2">
      <c r="B491" s="428"/>
      <c r="C491" s="428"/>
      <c r="D491" s="428"/>
      <c r="E491" s="428"/>
      <c r="F491" s="428"/>
    </row>
    <row r="492" spans="2:6" x14ac:dyDescent="0.2">
      <c r="B492" s="428"/>
      <c r="C492" s="428"/>
      <c r="D492" s="428"/>
      <c r="E492" s="428"/>
      <c r="F492" s="428"/>
    </row>
    <row r="493" spans="2:6" x14ac:dyDescent="0.2">
      <c r="B493" s="428"/>
      <c r="C493" s="428"/>
      <c r="D493" s="428"/>
      <c r="E493" s="428"/>
      <c r="F493" s="428"/>
    </row>
    <row r="494" spans="2:6" x14ac:dyDescent="0.2">
      <c r="B494" s="428"/>
      <c r="C494" s="428"/>
      <c r="D494" s="428"/>
      <c r="E494" s="428"/>
      <c r="F494" s="428"/>
    </row>
    <row r="495" spans="2:6" x14ac:dyDescent="0.2">
      <c r="B495" s="428"/>
      <c r="C495" s="428"/>
      <c r="D495" s="428"/>
      <c r="E495" s="428"/>
      <c r="F495" s="428"/>
    </row>
    <row r="496" spans="2:6" x14ac:dyDescent="0.2">
      <c r="B496" s="428"/>
      <c r="C496" s="428"/>
      <c r="D496" s="428"/>
      <c r="E496" s="428"/>
      <c r="F496" s="428"/>
    </row>
    <row r="497" spans="2:6" x14ac:dyDescent="0.2">
      <c r="B497" s="428"/>
      <c r="C497" s="428"/>
      <c r="D497" s="428"/>
      <c r="E497" s="428"/>
      <c r="F497" s="428"/>
    </row>
    <row r="498" spans="2:6" x14ac:dyDescent="0.2">
      <c r="B498" s="428"/>
      <c r="C498" s="428"/>
      <c r="D498" s="428"/>
      <c r="E498" s="428"/>
      <c r="F498" s="428"/>
    </row>
    <row r="499" spans="2:6" x14ac:dyDescent="0.2">
      <c r="B499" s="428"/>
      <c r="C499" s="428"/>
      <c r="D499" s="428"/>
      <c r="E499" s="428"/>
      <c r="F499" s="428"/>
    </row>
    <row r="500" spans="2:6" x14ac:dyDescent="0.2">
      <c r="B500" s="428"/>
      <c r="C500" s="428"/>
      <c r="D500" s="428"/>
      <c r="E500" s="428"/>
      <c r="F500" s="428"/>
    </row>
    <row r="501" spans="2:6" x14ac:dyDescent="0.2">
      <c r="B501" s="428"/>
      <c r="C501" s="428"/>
      <c r="D501" s="428"/>
      <c r="E501" s="428"/>
      <c r="F501" s="428"/>
    </row>
    <row r="502" spans="2:6" x14ac:dyDescent="0.2">
      <c r="B502" s="428"/>
      <c r="C502" s="428"/>
      <c r="D502" s="428"/>
      <c r="E502" s="428"/>
      <c r="F502" s="428"/>
    </row>
    <row r="503" spans="2:6" x14ac:dyDescent="0.2">
      <c r="B503" s="428"/>
      <c r="C503" s="428"/>
      <c r="D503" s="428"/>
      <c r="E503" s="428"/>
      <c r="F503" s="428"/>
    </row>
    <row r="504" spans="2:6" x14ac:dyDescent="0.2">
      <c r="B504" s="428"/>
      <c r="C504" s="428"/>
      <c r="D504" s="428"/>
      <c r="E504" s="428"/>
      <c r="F504" s="428"/>
    </row>
    <row r="505" spans="2:6" x14ac:dyDescent="0.2">
      <c r="B505" s="428"/>
      <c r="C505" s="428"/>
      <c r="D505" s="428"/>
      <c r="E505" s="428"/>
      <c r="F505" s="428"/>
    </row>
    <row r="506" spans="2:6" x14ac:dyDescent="0.2">
      <c r="B506" s="428"/>
      <c r="C506" s="428"/>
      <c r="D506" s="428"/>
      <c r="E506" s="428"/>
      <c r="F506" s="428"/>
    </row>
    <row r="507" spans="2:6" x14ac:dyDescent="0.2">
      <c r="B507" s="428"/>
      <c r="C507" s="428"/>
      <c r="D507" s="428"/>
      <c r="E507" s="428"/>
      <c r="F507" s="428"/>
    </row>
    <row r="508" spans="2:6" x14ac:dyDescent="0.2">
      <c r="B508" s="428"/>
      <c r="C508" s="428"/>
      <c r="D508" s="428"/>
      <c r="E508" s="428"/>
      <c r="F508" s="428"/>
    </row>
    <row r="509" spans="2:6" x14ac:dyDescent="0.2">
      <c r="B509" s="428"/>
      <c r="C509" s="428"/>
      <c r="D509" s="428"/>
      <c r="E509" s="428"/>
      <c r="F509" s="428"/>
    </row>
    <row r="510" spans="2:6" x14ac:dyDescent="0.2">
      <c r="B510" s="428"/>
      <c r="C510" s="428"/>
      <c r="D510" s="428"/>
      <c r="E510" s="428"/>
      <c r="F510" s="428"/>
    </row>
    <row r="511" spans="2:6" x14ac:dyDescent="0.2">
      <c r="B511" s="428"/>
      <c r="C511" s="428"/>
      <c r="D511" s="428"/>
      <c r="E511" s="428"/>
      <c r="F511" s="428"/>
    </row>
    <row r="512" spans="2:6" x14ac:dyDescent="0.2">
      <c r="B512" s="428"/>
      <c r="C512" s="428"/>
      <c r="D512" s="428"/>
      <c r="E512" s="428"/>
      <c r="F512" s="428"/>
    </row>
    <row r="513" spans="2:6" x14ac:dyDescent="0.2">
      <c r="B513" s="428"/>
      <c r="C513" s="428"/>
      <c r="D513" s="428"/>
      <c r="E513" s="428"/>
      <c r="F513" s="428"/>
    </row>
    <row r="514" spans="2:6" x14ac:dyDescent="0.2">
      <c r="B514" s="428"/>
      <c r="C514" s="428"/>
      <c r="D514" s="428"/>
      <c r="E514" s="428"/>
      <c r="F514" s="428"/>
    </row>
    <row r="515" spans="2:6" x14ac:dyDescent="0.2">
      <c r="B515" s="428"/>
      <c r="C515" s="428"/>
      <c r="D515" s="428"/>
      <c r="E515" s="428"/>
      <c r="F515" s="428"/>
    </row>
    <row r="516" spans="2:6" x14ac:dyDescent="0.2">
      <c r="B516" s="428"/>
      <c r="C516" s="428"/>
      <c r="D516" s="428"/>
      <c r="E516" s="428"/>
      <c r="F516" s="428"/>
    </row>
    <row r="517" spans="2:6" x14ac:dyDescent="0.2">
      <c r="B517" s="428"/>
      <c r="C517" s="428"/>
      <c r="D517" s="428"/>
      <c r="E517" s="428"/>
      <c r="F517" s="428"/>
    </row>
    <row r="518" spans="2:6" x14ac:dyDescent="0.2">
      <c r="B518" s="428"/>
      <c r="C518" s="428"/>
      <c r="D518" s="428"/>
      <c r="E518" s="428"/>
      <c r="F518" s="428"/>
    </row>
    <row r="519" spans="2:6" x14ac:dyDescent="0.2">
      <c r="B519" s="428"/>
      <c r="C519" s="428"/>
      <c r="D519" s="428"/>
      <c r="E519" s="428"/>
      <c r="F519" s="428"/>
    </row>
    <row r="520" spans="2:6" x14ac:dyDescent="0.2">
      <c r="B520" s="428"/>
      <c r="C520" s="428"/>
      <c r="D520" s="428"/>
      <c r="E520" s="428"/>
      <c r="F520" s="428"/>
    </row>
    <row r="521" spans="2:6" x14ac:dyDescent="0.2">
      <c r="B521" s="428"/>
      <c r="C521" s="428"/>
      <c r="D521" s="428"/>
      <c r="E521" s="428"/>
      <c r="F521" s="428"/>
    </row>
    <row r="522" spans="2:6" x14ac:dyDescent="0.2">
      <c r="B522" s="428"/>
      <c r="C522" s="428"/>
      <c r="D522" s="428"/>
      <c r="E522" s="428"/>
      <c r="F522" s="428"/>
    </row>
    <row r="523" spans="2:6" x14ac:dyDescent="0.2">
      <c r="B523" s="428"/>
      <c r="C523" s="428"/>
      <c r="D523" s="428"/>
      <c r="E523" s="428"/>
      <c r="F523" s="428"/>
    </row>
    <row r="524" spans="2:6" x14ac:dyDescent="0.2">
      <c r="B524" s="428"/>
      <c r="C524" s="428"/>
      <c r="D524" s="428"/>
      <c r="E524" s="428"/>
      <c r="F524" s="428"/>
    </row>
    <row r="525" spans="2:6" x14ac:dyDescent="0.2">
      <c r="B525" s="428"/>
      <c r="C525" s="428"/>
      <c r="D525" s="428"/>
      <c r="E525" s="428"/>
      <c r="F525" s="428"/>
    </row>
    <row r="526" spans="2:6" x14ac:dyDescent="0.2">
      <c r="B526" s="428"/>
      <c r="C526" s="428"/>
      <c r="D526" s="428"/>
      <c r="E526" s="428"/>
      <c r="F526" s="428"/>
    </row>
    <row r="527" spans="2:6" x14ac:dyDescent="0.2">
      <c r="B527" s="428"/>
      <c r="C527" s="428"/>
      <c r="D527" s="428"/>
      <c r="E527" s="428"/>
      <c r="F527" s="428"/>
    </row>
    <row r="528" spans="2:6" x14ac:dyDescent="0.2">
      <c r="B528" s="428"/>
      <c r="C528" s="428"/>
      <c r="D528" s="428"/>
      <c r="E528" s="428"/>
      <c r="F528" s="428"/>
    </row>
    <row r="529" spans="2:6" x14ac:dyDescent="0.2">
      <c r="B529" s="428"/>
      <c r="C529" s="428"/>
      <c r="D529" s="428"/>
      <c r="E529" s="428"/>
      <c r="F529" s="428"/>
    </row>
    <row r="530" spans="2:6" x14ac:dyDescent="0.2">
      <c r="B530" s="428"/>
      <c r="C530" s="428"/>
      <c r="D530" s="428"/>
      <c r="E530" s="428"/>
      <c r="F530" s="428"/>
    </row>
    <row r="531" spans="2:6" x14ac:dyDescent="0.2">
      <c r="B531" s="428"/>
      <c r="C531" s="428"/>
      <c r="D531" s="428"/>
      <c r="E531" s="428"/>
      <c r="F531" s="428"/>
    </row>
    <row r="532" spans="2:6" x14ac:dyDescent="0.2">
      <c r="B532" s="428"/>
      <c r="C532" s="428"/>
      <c r="D532" s="428"/>
      <c r="E532" s="428"/>
      <c r="F532" s="428"/>
    </row>
    <row r="533" spans="2:6" x14ac:dyDescent="0.2">
      <c r="B533" s="428"/>
      <c r="C533" s="428"/>
      <c r="D533" s="428"/>
      <c r="E533" s="428"/>
      <c r="F533" s="428"/>
    </row>
  </sheetData>
  <printOptions horizontalCentered="1"/>
  <pageMargins left="0" right="0" top="1.5748031496062993" bottom="0" header="0" footer="0"/>
  <pageSetup paperSize="9" scale="5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8"/>
  <sheetViews>
    <sheetView topLeftCell="B45" zoomScale="75" workbookViewId="0">
      <selection activeCell="A30" sqref="A30"/>
    </sheetView>
  </sheetViews>
  <sheetFormatPr defaultRowHeight="12.75" x14ac:dyDescent="0.2"/>
  <cols>
    <col min="1" max="1" width="15.85546875" style="295" customWidth="1"/>
    <col min="2" max="3" width="10.5703125" style="295" customWidth="1"/>
    <col min="4" max="4" width="9.85546875" style="295" customWidth="1"/>
    <col min="5" max="5" width="9.28515625" style="295" customWidth="1"/>
    <col min="6" max="6" width="69.140625" style="295" customWidth="1"/>
    <col min="7" max="7" width="22.28515625" style="295" customWidth="1"/>
    <col min="8" max="8" width="21" style="295" customWidth="1"/>
    <col min="9" max="9" width="19" style="295" customWidth="1"/>
    <col min="10" max="10" width="21.140625" style="295" customWidth="1"/>
    <col min="11" max="11" width="14" style="295" customWidth="1"/>
    <col min="12" max="12" width="15.140625" style="295" customWidth="1"/>
    <col min="13" max="256" width="9.140625" style="295"/>
    <col min="257" max="257" width="15.85546875" style="295" customWidth="1"/>
    <col min="258" max="259" width="10.5703125" style="295" customWidth="1"/>
    <col min="260" max="260" width="9.85546875" style="295" customWidth="1"/>
    <col min="261" max="261" width="9.28515625" style="295" customWidth="1"/>
    <col min="262" max="262" width="69.140625" style="295" customWidth="1"/>
    <col min="263" max="263" width="22.28515625" style="295" customWidth="1"/>
    <col min="264" max="264" width="21" style="295" customWidth="1"/>
    <col min="265" max="265" width="19" style="295" customWidth="1"/>
    <col min="266" max="266" width="21.140625" style="295" customWidth="1"/>
    <col min="267" max="267" width="14" style="295" customWidth="1"/>
    <col min="268" max="268" width="15.140625" style="295" customWidth="1"/>
    <col min="269" max="512" width="9.140625" style="295"/>
    <col min="513" max="513" width="15.85546875" style="295" customWidth="1"/>
    <col min="514" max="515" width="10.5703125" style="295" customWidth="1"/>
    <col min="516" max="516" width="9.85546875" style="295" customWidth="1"/>
    <col min="517" max="517" width="9.28515625" style="295" customWidth="1"/>
    <col min="518" max="518" width="69.140625" style="295" customWidth="1"/>
    <col min="519" max="519" width="22.28515625" style="295" customWidth="1"/>
    <col min="520" max="520" width="21" style="295" customWidth="1"/>
    <col min="521" max="521" width="19" style="295" customWidth="1"/>
    <col min="522" max="522" width="21.140625" style="295" customWidth="1"/>
    <col min="523" max="523" width="14" style="295" customWidth="1"/>
    <col min="524" max="524" width="15.140625" style="295" customWidth="1"/>
    <col min="525" max="768" width="9.140625" style="295"/>
    <col min="769" max="769" width="15.85546875" style="295" customWidth="1"/>
    <col min="770" max="771" width="10.5703125" style="295" customWidth="1"/>
    <col min="772" max="772" width="9.85546875" style="295" customWidth="1"/>
    <col min="773" max="773" width="9.28515625" style="295" customWidth="1"/>
    <col min="774" max="774" width="69.140625" style="295" customWidth="1"/>
    <col min="775" max="775" width="22.28515625" style="295" customWidth="1"/>
    <col min="776" max="776" width="21" style="295" customWidth="1"/>
    <col min="777" max="777" width="19" style="295" customWidth="1"/>
    <col min="778" max="778" width="21.140625" style="295" customWidth="1"/>
    <col min="779" max="779" width="14" style="295" customWidth="1"/>
    <col min="780" max="780" width="15.140625" style="295" customWidth="1"/>
    <col min="781" max="1024" width="9.140625" style="295"/>
    <col min="1025" max="1025" width="15.85546875" style="295" customWidth="1"/>
    <col min="1026" max="1027" width="10.5703125" style="295" customWidth="1"/>
    <col min="1028" max="1028" width="9.85546875" style="295" customWidth="1"/>
    <col min="1029" max="1029" width="9.28515625" style="295" customWidth="1"/>
    <col min="1030" max="1030" width="69.140625" style="295" customWidth="1"/>
    <col min="1031" max="1031" width="22.28515625" style="295" customWidth="1"/>
    <col min="1032" max="1032" width="21" style="295" customWidth="1"/>
    <col min="1033" max="1033" width="19" style="295" customWidth="1"/>
    <col min="1034" max="1034" width="21.140625" style="295" customWidth="1"/>
    <col min="1035" max="1035" width="14" style="295" customWidth="1"/>
    <col min="1036" max="1036" width="15.140625" style="295" customWidth="1"/>
    <col min="1037" max="1280" width="9.140625" style="295"/>
    <col min="1281" max="1281" width="15.85546875" style="295" customWidth="1"/>
    <col min="1282" max="1283" width="10.5703125" style="295" customWidth="1"/>
    <col min="1284" max="1284" width="9.85546875" style="295" customWidth="1"/>
    <col min="1285" max="1285" width="9.28515625" style="295" customWidth="1"/>
    <col min="1286" max="1286" width="69.140625" style="295" customWidth="1"/>
    <col min="1287" max="1287" width="22.28515625" style="295" customWidth="1"/>
    <col min="1288" max="1288" width="21" style="295" customWidth="1"/>
    <col min="1289" max="1289" width="19" style="295" customWidth="1"/>
    <col min="1290" max="1290" width="21.140625" style="295" customWidth="1"/>
    <col min="1291" max="1291" width="14" style="295" customWidth="1"/>
    <col min="1292" max="1292" width="15.140625" style="295" customWidth="1"/>
    <col min="1293" max="1536" width="9.140625" style="295"/>
    <col min="1537" max="1537" width="15.85546875" style="295" customWidth="1"/>
    <col min="1538" max="1539" width="10.5703125" style="295" customWidth="1"/>
    <col min="1540" max="1540" width="9.85546875" style="295" customWidth="1"/>
    <col min="1541" max="1541" width="9.28515625" style="295" customWidth="1"/>
    <col min="1542" max="1542" width="69.140625" style="295" customWidth="1"/>
    <col min="1543" max="1543" width="22.28515625" style="295" customWidth="1"/>
    <col min="1544" max="1544" width="21" style="295" customWidth="1"/>
    <col min="1545" max="1545" width="19" style="295" customWidth="1"/>
    <col min="1546" max="1546" width="21.140625" style="295" customWidth="1"/>
    <col min="1547" max="1547" width="14" style="295" customWidth="1"/>
    <col min="1548" max="1548" width="15.140625" style="295" customWidth="1"/>
    <col min="1549" max="1792" width="9.140625" style="295"/>
    <col min="1793" max="1793" width="15.85546875" style="295" customWidth="1"/>
    <col min="1794" max="1795" width="10.5703125" style="295" customWidth="1"/>
    <col min="1796" max="1796" width="9.85546875" style="295" customWidth="1"/>
    <col min="1797" max="1797" width="9.28515625" style="295" customWidth="1"/>
    <col min="1798" max="1798" width="69.140625" style="295" customWidth="1"/>
    <col min="1799" max="1799" width="22.28515625" style="295" customWidth="1"/>
    <col min="1800" max="1800" width="21" style="295" customWidth="1"/>
    <col min="1801" max="1801" width="19" style="295" customWidth="1"/>
    <col min="1802" max="1802" width="21.140625" style="295" customWidth="1"/>
    <col min="1803" max="1803" width="14" style="295" customWidth="1"/>
    <col min="1804" max="1804" width="15.140625" style="295" customWidth="1"/>
    <col min="1805" max="2048" width="9.140625" style="295"/>
    <col min="2049" max="2049" width="15.85546875" style="295" customWidth="1"/>
    <col min="2050" max="2051" width="10.5703125" style="295" customWidth="1"/>
    <col min="2052" max="2052" width="9.85546875" style="295" customWidth="1"/>
    <col min="2053" max="2053" width="9.28515625" style="295" customWidth="1"/>
    <col min="2054" max="2054" width="69.140625" style="295" customWidth="1"/>
    <col min="2055" max="2055" width="22.28515625" style="295" customWidth="1"/>
    <col min="2056" max="2056" width="21" style="295" customWidth="1"/>
    <col min="2057" max="2057" width="19" style="295" customWidth="1"/>
    <col min="2058" max="2058" width="21.140625" style="295" customWidth="1"/>
    <col min="2059" max="2059" width="14" style="295" customWidth="1"/>
    <col min="2060" max="2060" width="15.140625" style="295" customWidth="1"/>
    <col min="2061" max="2304" width="9.140625" style="295"/>
    <col min="2305" max="2305" width="15.85546875" style="295" customWidth="1"/>
    <col min="2306" max="2307" width="10.5703125" style="295" customWidth="1"/>
    <col min="2308" max="2308" width="9.85546875" style="295" customWidth="1"/>
    <col min="2309" max="2309" width="9.28515625" style="295" customWidth="1"/>
    <col min="2310" max="2310" width="69.140625" style="295" customWidth="1"/>
    <col min="2311" max="2311" width="22.28515625" style="295" customWidth="1"/>
    <col min="2312" max="2312" width="21" style="295" customWidth="1"/>
    <col min="2313" max="2313" width="19" style="295" customWidth="1"/>
    <col min="2314" max="2314" width="21.140625" style="295" customWidth="1"/>
    <col min="2315" max="2315" width="14" style="295" customWidth="1"/>
    <col min="2316" max="2316" width="15.140625" style="295" customWidth="1"/>
    <col min="2317" max="2560" width="9.140625" style="295"/>
    <col min="2561" max="2561" width="15.85546875" style="295" customWidth="1"/>
    <col min="2562" max="2563" width="10.5703125" style="295" customWidth="1"/>
    <col min="2564" max="2564" width="9.85546875" style="295" customWidth="1"/>
    <col min="2565" max="2565" width="9.28515625" style="295" customWidth="1"/>
    <col min="2566" max="2566" width="69.140625" style="295" customWidth="1"/>
    <col min="2567" max="2567" width="22.28515625" style="295" customWidth="1"/>
    <col min="2568" max="2568" width="21" style="295" customWidth="1"/>
    <col min="2569" max="2569" width="19" style="295" customWidth="1"/>
    <col min="2570" max="2570" width="21.140625" style="295" customWidth="1"/>
    <col min="2571" max="2571" width="14" style="295" customWidth="1"/>
    <col min="2572" max="2572" width="15.140625" style="295" customWidth="1"/>
    <col min="2573" max="2816" width="9.140625" style="295"/>
    <col min="2817" max="2817" width="15.85546875" style="295" customWidth="1"/>
    <col min="2818" max="2819" width="10.5703125" style="295" customWidth="1"/>
    <col min="2820" max="2820" width="9.85546875" style="295" customWidth="1"/>
    <col min="2821" max="2821" width="9.28515625" style="295" customWidth="1"/>
    <col min="2822" max="2822" width="69.140625" style="295" customWidth="1"/>
    <col min="2823" max="2823" width="22.28515625" style="295" customWidth="1"/>
    <col min="2824" max="2824" width="21" style="295" customWidth="1"/>
    <col min="2825" max="2825" width="19" style="295" customWidth="1"/>
    <col min="2826" max="2826" width="21.140625" style="295" customWidth="1"/>
    <col min="2827" max="2827" width="14" style="295" customWidth="1"/>
    <col min="2828" max="2828" width="15.140625" style="295" customWidth="1"/>
    <col min="2829" max="3072" width="9.140625" style="295"/>
    <col min="3073" max="3073" width="15.85546875" style="295" customWidth="1"/>
    <col min="3074" max="3075" width="10.5703125" style="295" customWidth="1"/>
    <col min="3076" max="3076" width="9.85546875" style="295" customWidth="1"/>
    <col min="3077" max="3077" width="9.28515625" style="295" customWidth="1"/>
    <col min="3078" max="3078" width="69.140625" style="295" customWidth="1"/>
    <col min="3079" max="3079" width="22.28515625" style="295" customWidth="1"/>
    <col min="3080" max="3080" width="21" style="295" customWidth="1"/>
    <col min="3081" max="3081" width="19" style="295" customWidth="1"/>
    <col min="3082" max="3082" width="21.140625" style="295" customWidth="1"/>
    <col min="3083" max="3083" width="14" style="295" customWidth="1"/>
    <col min="3084" max="3084" width="15.140625" style="295" customWidth="1"/>
    <col min="3085" max="3328" width="9.140625" style="295"/>
    <col min="3329" max="3329" width="15.85546875" style="295" customWidth="1"/>
    <col min="3330" max="3331" width="10.5703125" style="295" customWidth="1"/>
    <col min="3332" max="3332" width="9.85546875" style="295" customWidth="1"/>
    <col min="3333" max="3333" width="9.28515625" style="295" customWidth="1"/>
    <col min="3334" max="3334" width="69.140625" style="295" customWidth="1"/>
    <col min="3335" max="3335" width="22.28515625" style="295" customWidth="1"/>
    <col min="3336" max="3336" width="21" style="295" customWidth="1"/>
    <col min="3337" max="3337" width="19" style="295" customWidth="1"/>
    <col min="3338" max="3338" width="21.140625" style="295" customWidth="1"/>
    <col min="3339" max="3339" width="14" style="295" customWidth="1"/>
    <col min="3340" max="3340" width="15.140625" style="295" customWidth="1"/>
    <col min="3341" max="3584" width="9.140625" style="295"/>
    <col min="3585" max="3585" width="15.85546875" style="295" customWidth="1"/>
    <col min="3586" max="3587" width="10.5703125" style="295" customWidth="1"/>
    <col min="3588" max="3588" width="9.85546875" style="295" customWidth="1"/>
    <col min="3589" max="3589" width="9.28515625" style="295" customWidth="1"/>
    <col min="3590" max="3590" width="69.140625" style="295" customWidth="1"/>
    <col min="3591" max="3591" width="22.28515625" style="295" customWidth="1"/>
    <col min="3592" max="3592" width="21" style="295" customWidth="1"/>
    <col min="3593" max="3593" width="19" style="295" customWidth="1"/>
    <col min="3594" max="3594" width="21.140625" style="295" customWidth="1"/>
    <col min="3595" max="3595" width="14" style="295" customWidth="1"/>
    <col min="3596" max="3596" width="15.140625" style="295" customWidth="1"/>
    <col min="3597" max="3840" width="9.140625" style="295"/>
    <col min="3841" max="3841" width="15.85546875" style="295" customWidth="1"/>
    <col min="3842" max="3843" width="10.5703125" style="295" customWidth="1"/>
    <col min="3844" max="3844" width="9.85546875" style="295" customWidth="1"/>
    <col min="3845" max="3845" width="9.28515625" style="295" customWidth="1"/>
    <col min="3846" max="3846" width="69.140625" style="295" customWidth="1"/>
    <col min="3847" max="3847" width="22.28515625" style="295" customWidth="1"/>
    <col min="3848" max="3848" width="21" style="295" customWidth="1"/>
    <col min="3849" max="3849" width="19" style="295" customWidth="1"/>
    <col min="3850" max="3850" width="21.140625" style="295" customWidth="1"/>
    <col min="3851" max="3851" width="14" style="295" customWidth="1"/>
    <col min="3852" max="3852" width="15.140625" style="295" customWidth="1"/>
    <col min="3853" max="4096" width="9.140625" style="295"/>
    <col min="4097" max="4097" width="15.85546875" style="295" customWidth="1"/>
    <col min="4098" max="4099" width="10.5703125" style="295" customWidth="1"/>
    <col min="4100" max="4100" width="9.85546875" style="295" customWidth="1"/>
    <col min="4101" max="4101" width="9.28515625" style="295" customWidth="1"/>
    <col min="4102" max="4102" width="69.140625" style="295" customWidth="1"/>
    <col min="4103" max="4103" width="22.28515625" style="295" customWidth="1"/>
    <col min="4104" max="4104" width="21" style="295" customWidth="1"/>
    <col min="4105" max="4105" width="19" style="295" customWidth="1"/>
    <col min="4106" max="4106" width="21.140625" style="295" customWidth="1"/>
    <col min="4107" max="4107" width="14" style="295" customWidth="1"/>
    <col min="4108" max="4108" width="15.140625" style="295" customWidth="1"/>
    <col min="4109" max="4352" width="9.140625" style="295"/>
    <col min="4353" max="4353" width="15.85546875" style="295" customWidth="1"/>
    <col min="4354" max="4355" width="10.5703125" style="295" customWidth="1"/>
    <col min="4356" max="4356" width="9.85546875" style="295" customWidth="1"/>
    <col min="4357" max="4357" width="9.28515625" style="295" customWidth="1"/>
    <col min="4358" max="4358" width="69.140625" style="295" customWidth="1"/>
    <col min="4359" max="4359" width="22.28515625" style="295" customWidth="1"/>
    <col min="4360" max="4360" width="21" style="295" customWidth="1"/>
    <col min="4361" max="4361" width="19" style="295" customWidth="1"/>
    <col min="4362" max="4362" width="21.140625" style="295" customWidth="1"/>
    <col min="4363" max="4363" width="14" style="295" customWidth="1"/>
    <col min="4364" max="4364" width="15.140625" style="295" customWidth="1"/>
    <col min="4365" max="4608" width="9.140625" style="295"/>
    <col min="4609" max="4609" width="15.85546875" style="295" customWidth="1"/>
    <col min="4610" max="4611" width="10.5703125" style="295" customWidth="1"/>
    <col min="4612" max="4612" width="9.85546875" style="295" customWidth="1"/>
    <col min="4613" max="4613" width="9.28515625" style="295" customWidth="1"/>
    <col min="4614" max="4614" width="69.140625" style="295" customWidth="1"/>
    <col min="4615" max="4615" width="22.28515625" style="295" customWidth="1"/>
    <col min="4616" max="4616" width="21" style="295" customWidth="1"/>
    <col min="4617" max="4617" width="19" style="295" customWidth="1"/>
    <col min="4618" max="4618" width="21.140625" style="295" customWidth="1"/>
    <col min="4619" max="4619" width="14" style="295" customWidth="1"/>
    <col min="4620" max="4620" width="15.140625" style="295" customWidth="1"/>
    <col min="4621" max="4864" width="9.140625" style="295"/>
    <col min="4865" max="4865" width="15.85546875" style="295" customWidth="1"/>
    <col min="4866" max="4867" width="10.5703125" style="295" customWidth="1"/>
    <col min="4868" max="4868" width="9.85546875" style="295" customWidth="1"/>
    <col min="4869" max="4869" width="9.28515625" style="295" customWidth="1"/>
    <col min="4870" max="4870" width="69.140625" style="295" customWidth="1"/>
    <col min="4871" max="4871" width="22.28515625" style="295" customWidth="1"/>
    <col min="4872" max="4872" width="21" style="295" customWidth="1"/>
    <col min="4873" max="4873" width="19" style="295" customWidth="1"/>
    <col min="4874" max="4874" width="21.140625" style="295" customWidth="1"/>
    <col min="4875" max="4875" width="14" style="295" customWidth="1"/>
    <col min="4876" max="4876" width="15.140625" style="295" customWidth="1"/>
    <col min="4877" max="5120" width="9.140625" style="295"/>
    <col min="5121" max="5121" width="15.85546875" style="295" customWidth="1"/>
    <col min="5122" max="5123" width="10.5703125" style="295" customWidth="1"/>
    <col min="5124" max="5124" width="9.85546875" style="295" customWidth="1"/>
    <col min="5125" max="5125" width="9.28515625" style="295" customWidth="1"/>
    <col min="5126" max="5126" width="69.140625" style="295" customWidth="1"/>
    <col min="5127" max="5127" width="22.28515625" style="295" customWidth="1"/>
    <col min="5128" max="5128" width="21" style="295" customWidth="1"/>
    <col min="5129" max="5129" width="19" style="295" customWidth="1"/>
    <col min="5130" max="5130" width="21.140625" style="295" customWidth="1"/>
    <col min="5131" max="5131" width="14" style="295" customWidth="1"/>
    <col min="5132" max="5132" width="15.140625" style="295" customWidth="1"/>
    <col min="5133" max="5376" width="9.140625" style="295"/>
    <col min="5377" max="5377" width="15.85546875" style="295" customWidth="1"/>
    <col min="5378" max="5379" width="10.5703125" style="295" customWidth="1"/>
    <col min="5380" max="5380" width="9.85546875" style="295" customWidth="1"/>
    <col min="5381" max="5381" width="9.28515625" style="295" customWidth="1"/>
    <col min="5382" max="5382" width="69.140625" style="295" customWidth="1"/>
    <col min="5383" max="5383" width="22.28515625" style="295" customWidth="1"/>
    <col min="5384" max="5384" width="21" style="295" customWidth="1"/>
    <col min="5385" max="5385" width="19" style="295" customWidth="1"/>
    <col min="5386" max="5386" width="21.140625" style="295" customWidth="1"/>
    <col min="5387" max="5387" width="14" style="295" customWidth="1"/>
    <col min="5388" max="5388" width="15.140625" style="295" customWidth="1"/>
    <col min="5389" max="5632" width="9.140625" style="295"/>
    <col min="5633" max="5633" width="15.85546875" style="295" customWidth="1"/>
    <col min="5634" max="5635" width="10.5703125" style="295" customWidth="1"/>
    <col min="5636" max="5636" width="9.85546875" style="295" customWidth="1"/>
    <col min="5637" max="5637" width="9.28515625" style="295" customWidth="1"/>
    <col min="5638" max="5638" width="69.140625" style="295" customWidth="1"/>
    <col min="5639" max="5639" width="22.28515625" style="295" customWidth="1"/>
    <col min="5640" max="5640" width="21" style="295" customWidth="1"/>
    <col min="5641" max="5641" width="19" style="295" customWidth="1"/>
    <col min="5642" max="5642" width="21.140625" style="295" customWidth="1"/>
    <col min="5643" max="5643" width="14" style="295" customWidth="1"/>
    <col min="5644" max="5644" width="15.140625" style="295" customWidth="1"/>
    <col min="5645" max="5888" width="9.140625" style="295"/>
    <col min="5889" max="5889" width="15.85546875" style="295" customWidth="1"/>
    <col min="5890" max="5891" width="10.5703125" style="295" customWidth="1"/>
    <col min="5892" max="5892" width="9.85546875" style="295" customWidth="1"/>
    <col min="5893" max="5893" width="9.28515625" style="295" customWidth="1"/>
    <col min="5894" max="5894" width="69.140625" style="295" customWidth="1"/>
    <col min="5895" max="5895" width="22.28515625" style="295" customWidth="1"/>
    <col min="5896" max="5896" width="21" style="295" customWidth="1"/>
    <col min="5897" max="5897" width="19" style="295" customWidth="1"/>
    <col min="5898" max="5898" width="21.140625" style="295" customWidth="1"/>
    <col min="5899" max="5899" width="14" style="295" customWidth="1"/>
    <col min="5900" max="5900" width="15.140625" style="295" customWidth="1"/>
    <col min="5901" max="6144" width="9.140625" style="295"/>
    <col min="6145" max="6145" width="15.85546875" style="295" customWidth="1"/>
    <col min="6146" max="6147" width="10.5703125" style="295" customWidth="1"/>
    <col min="6148" max="6148" width="9.85546875" style="295" customWidth="1"/>
    <col min="6149" max="6149" width="9.28515625" style="295" customWidth="1"/>
    <col min="6150" max="6150" width="69.140625" style="295" customWidth="1"/>
    <col min="6151" max="6151" width="22.28515625" style="295" customWidth="1"/>
    <col min="6152" max="6152" width="21" style="295" customWidth="1"/>
    <col min="6153" max="6153" width="19" style="295" customWidth="1"/>
    <col min="6154" max="6154" width="21.140625" style="295" customWidth="1"/>
    <col min="6155" max="6155" width="14" style="295" customWidth="1"/>
    <col min="6156" max="6156" width="15.140625" style="295" customWidth="1"/>
    <col min="6157" max="6400" width="9.140625" style="295"/>
    <col min="6401" max="6401" width="15.85546875" style="295" customWidth="1"/>
    <col min="6402" max="6403" width="10.5703125" style="295" customWidth="1"/>
    <col min="6404" max="6404" width="9.85546875" style="295" customWidth="1"/>
    <col min="6405" max="6405" width="9.28515625" style="295" customWidth="1"/>
    <col min="6406" max="6406" width="69.140625" style="295" customWidth="1"/>
    <col min="6407" max="6407" width="22.28515625" style="295" customWidth="1"/>
    <col min="6408" max="6408" width="21" style="295" customWidth="1"/>
    <col min="6409" max="6409" width="19" style="295" customWidth="1"/>
    <col min="6410" max="6410" width="21.140625" style="295" customWidth="1"/>
    <col min="6411" max="6411" width="14" style="295" customWidth="1"/>
    <col min="6412" max="6412" width="15.140625" style="295" customWidth="1"/>
    <col min="6413" max="6656" width="9.140625" style="295"/>
    <col min="6657" max="6657" width="15.85546875" style="295" customWidth="1"/>
    <col min="6658" max="6659" width="10.5703125" style="295" customWidth="1"/>
    <col min="6660" max="6660" width="9.85546875" style="295" customWidth="1"/>
    <col min="6661" max="6661" width="9.28515625" style="295" customWidth="1"/>
    <col min="6662" max="6662" width="69.140625" style="295" customWidth="1"/>
    <col min="6663" max="6663" width="22.28515625" style="295" customWidth="1"/>
    <col min="6664" max="6664" width="21" style="295" customWidth="1"/>
    <col min="6665" max="6665" width="19" style="295" customWidth="1"/>
    <col min="6666" max="6666" width="21.140625" style="295" customWidth="1"/>
    <col min="6667" max="6667" width="14" style="295" customWidth="1"/>
    <col min="6668" max="6668" width="15.140625" style="295" customWidth="1"/>
    <col min="6669" max="6912" width="9.140625" style="295"/>
    <col min="6913" max="6913" width="15.85546875" style="295" customWidth="1"/>
    <col min="6914" max="6915" width="10.5703125" style="295" customWidth="1"/>
    <col min="6916" max="6916" width="9.85546875" style="295" customWidth="1"/>
    <col min="6917" max="6917" width="9.28515625" style="295" customWidth="1"/>
    <col min="6918" max="6918" width="69.140625" style="295" customWidth="1"/>
    <col min="6919" max="6919" width="22.28515625" style="295" customWidth="1"/>
    <col min="6920" max="6920" width="21" style="295" customWidth="1"/>
    <col min="6921" max="6921" width="19" style="295" customWidth="1"/>
    <col min="6922" max="6922" width="21.140625" style="295" customWidth="1"/>
    <col min="6923" max="6923" width="14" style="295" customWidth="1"/>
    <col min="6924" max="6924" width="15.140625" style="295" customWidth="1"/>
    <col min="6925" max="7168" width="9.140625" style="295"/>
    <col min="7169" max="7169" width="15.85546875" style="295" customWidth="1"/>
    <col min="7170" max="7171" width="10.5703125" style="295" customWidth="1"/>
    <col min="7172" max="7172" width="9.85546875" style="295" customWidth="1"/>
    <col min="7173" max="7173" width="9.28515625" style="295" customWidth="1"/>
    <col min="7174" max="7174" width="69.140625" style="295" customWidth="1"/>
    <col min="7175" max="7175" width="22.28515625" style="295" customWidth="1"/>
    <col min="7176" max="7176" width="21" style="295" customWidth="1"/>
    <col min="7177" max="7177" width="19" style="295" customWidth="1"/>
    <col min="7178" max="7178" width="21.140625" style="295" customWidth="1"/>
    <col min="7179" max="7179" width="14" style="295" customWidth="1"/>
    <col min="7180" max="7180" width="15.140625" style="295" customWidth="1"/>
    <col min="7181" max="7424" width="9.140625" style="295"/>
    <col min="7425" max="7425" width="15.85546875" style="295" customWidth="1"/>
    <col min="7426" max="7427" width="10.5703125" style="295" customWidth="1"/>
    <col min="7428" max="7428" width="9.85546875" style="295" customWidth="1"/>
    <col min="7429" max="7429" width="9.28515625" style="295" customWidth="1"/>
    <col min="7430" max="7430" width="69.140625" style="295" customWidth="1"/>
    <col min="7431" max="7431" width="22.28515625" style="295" customWidth="1"/>
    <col min="7432" max="7432" width="21" style="295" customWidth="1"/>
    <col min="7433" max="7433" width="19" style="295" customWidth="1"/>
    <col min="7434" max="7434" width="21.140625" style="295" customWidth="1"/>
    <col min="7435" max="7435" width="14" style="295" customWidth="1"/>
    <col min="7436" max="7436" width="15.140625" style="295" customWidth="1"/>
    <col min="7437" max="7680" width="9.140625" style="295"/>
    <col min="7681" max="7681" width="15.85546875" style="295" customWidth="1"/>
    <col min="7682" max="7683" width="10.5703125" style="295" customWidth="1"/>
    <col min="7684" max="7684" width="9.85546875" style="295" customWidth="1"/>
    <col min="7685" max="7685" width="9.28515625" style="295" customWidth="1"/>
    <col min="7686" max="7686" width="69.140625" style="295" customWidth="1"/>
    <col min="7687" max="7687" width="22.28515625" style="295" customWidth="1"/>
    <col min="7688" max="7688" width="21" style="295" customWidth="1"/>
    <col min="7689" max="7689" width="19" style="295" customWidth="1"/>
    <col min="7690" max="7690" width="21.140625" style="295" customWidth="1"/>
    <col min="7691" max="7691" width="14" style="295" customWidth="1"/>
    <col min="7692" max="7692" width="15.140625" style="295" customWidth="1"/>
    <col min="7693" max="7936" width="9.140625" style="295"/>
    <col min="7937" max="7937" width="15.85546875" style="295" customWidth="1"/>
    <col min="7938" max="7939" width="10.5703125" style="295" customWidth="1"/>
    <col min="7940" max="7940" width="9.85546875" style="295" customWidth="1"/>
    <col min="7941" max="7941" width="9.28515625" style="295" customWidth="1"/>
    <col min="7942" max="7942" width="69.140625" style="295" customWidth="1"/>
    <col min="7943" max="7943" width="22.28515625" style="295" customWidth="1"/>
    <col min="7944" max="7944" width="21" style="295" customWidth="1"/>
    <col min="7945" max="7945" width="19" style="295" customWidth="1"/>
    <col min="7946" max="7946" width="21.140625" style="295" customWidth="1"/>
    <col min="7947" max="7947" width="14" style="295" customWidth="1"/>
    <col min="7948" max="7948" width="15.140625" style="295" customWidth="1"/>
    <col min="7949" max="8192" width="9.140625" style="295"/>
    <col min="8193" max="8193" width="15.85546875" style="295" customWidth="1"/>
    <col min="8194" max="8195" width="10.5703125" style="295" customWidth="1"/>
    <col min="8196" max="8196" width="9.85546875" style="295" customWidth="1"/>
    <col min="8197" max="8197" width="9.28515625" style="295" customWidth="1"/>
    <col min="8198" max="8198" width="69.140625" style="295" customWidth="1"/>
    <col min="8199" max="8199" width="22.28515625" style="295" customWidth="1"/>
    <col min="8200" max="8200" width="21" style="295" customWidth="1"/>
    <col min="8201" max="8201" width="19" style="295" customWidth="1"/>
    <col min="8202" max="8202" width="21.140625" style="295" customWidth="1"/>
    <col min="8203" max="8203" width="14" style="295" customWidth="1"/>
    <col min="8204" max="8204" width="15.140625" style="295" customWidth="1"/>
    <col min="8205" max="8448" width="9.140625" style="295"/>
    <col min="8449" max="8449" width="15.85546875" style="295" customWidth="1"/>
    <col min="8450" max="8451" width="10.5703125" style="295" customWidth="1"/>
    <col min="8452" max="8452" width="9.85546875" style="295" customWidth="1"/>
    <col min="8453" max="8453" width="9.28515625" style="295" customWidth="1"/>
    <col min="8454" max="8454" width="69.140625" style="295" customWidth="1"/>
    <col min="8455" max="8455" width="22.28515625" style="295" customWidth="1"/>
    <col min="8456" max="8456" width="21" style="295" customWidth="1"/>
    <col min="8457" max="8457" width="19" style="295" customWidth="1"/>
    <col min="8458" max="8458" width="21.140625" style="295" customWidth="1"/>
    <col min="8459" max="8459" width="14" style="295" customWidth="1"/>
    <col min="8460" max="8460" width="15.140625" style="295" customWidth="1"/>
    <col min="8461" max="8704" width="9.140625" style="295"/>
    <col min="8705" max="8705" width="15.85546875" style="295" customWidth="1"/>
    <col min="8706" max="8707" width="10.5703125" style="295" customWidth="1"/>
    <col min="8708" max="8708" width="9.85546875" style="295" customWidth="1"/>
    <col min="8709" max="8709" width="9.28515625" style="295" customWidth="1"/>
    <col min="8710" max="8710" width="69.140625" style="295" customWidth="1"/>
    <col min="8711" max="8711" width="22.28515625" style="295" customWidth="1"/>
    <col min="8712" max="8712" width="21" style="295" customWidth="1"/>
    <col min="8713" max="8713" width="19" style="295" customWidth="1"/>
    <col min="8714" max="8714" width="21.140625" style="295" customWidth="1"/>
    <col min="8715" max="8715" width="14" style="295" customWidth="1"/>
    <col min="8716" max="8716" width="15.140625" style="295" customWidth="1"/>
    <col min="8717" max="8960" width="9.140625" style="295"/>
    <col min="8961" max="8961" width="15.85546875" style="295" customWidth="1"/>
    <col min="8962" max="8963" width="10.5703125" style="295" customWidth="1"/>
    <col min="8964" max="8964" width="9.85546875" style="295" customWidth="1"/>
    <col min="8965" max="8965" width="9.28515625" style="295" customWidth="1"/>
    <col min="8966" max="8966" width="69.140625" style="295" customWidth="1"/>
    <col min="8967" max="8967" width="22.28515625" style="295" customWidth="1"/>
    <col min="8968" max="8968" width="21" style="295" customWidth="1"/>
    <col min="8969" max="8969" width="19" style="295" customWidth="1"/>
    <col min="8970" max="8970" width="21.140625" style="295" customWidth="1"/>
    <col min="8971" max="8971" width="14" style="295" customWidth="1"/>
    <col min="8972" max="8972" width="15.140625" style="295" customWidth="1"/>
    <col min="8973" max="9216" width="9.140625" style="295"/>
    <col min="9217" max="9217" width="15.85546875" style="295" customWidth="1"/>
    <col min="9218" max="9219" width="10.5703125" style="295" customWidth="1"/>
    <col min="9220" max="9220" width="9.85546875" style="295" customWidth="1"/>
    <col min="9221" max="9221" width="9.28515625" style="295" customWidth="1"/>
    <col min="9222" max="9222" width="69.140625" style="295" customWidth="1"/>
    <col min="9223" max="9223" width="22.28515625" style="295" customWidth="1"/>
    <col min="9224" max="9224" width="21" style="295" customWidth="1"/>
    <col min="9225" max="9225" width="19" style="295" customWidth="1"/>
    <col min="9226" max="9226" width="21.140625" style="295" customWidth="1"/>
    <col min="9227" max="9227" width="14" style="295" customWidth="1"/>
    <col min="9228" max="9228" width="15.140625" style="295" customWidth="1"/>
    <col min="9229" max="9472" width="9.140625" style="295"/>
    <col min="9473" max="9473" width="15.85546875" style="295" customWidth="1"/>
    <col min="9474" max="9475" width="10.5703125" style="295" customWidth="1"/>
    <col min="9476" max="9476" width="9.85546875" style="295" customWidth="1"/>
    <col min="9477" max="9477" width="9.28515625" style="295" customWidth="1"/>
    <col min="9478" max="9478" width="69.140625" style="295" customWidth="1"/>
    <col min="9479" max="9479" width="22.28515625" style="295" customWidth="1"/>
    <col min="9480" max="9480" width="21" style="295" customWidth="1"/>
    <col min="9481" max="9481" width="19" style="295" customWidth="1"/>
    <col min="9482" max="9482" width="21.140625" style="295" customWidth="1"/>
    <col min="9483" max="9483" width="14" style="295" customWidth="1"/>
    <col min="9484" max="9484" width="15.140625" style="295" customWidth="1"/>
    <col min="9485" max="9728" width="9.140625" style="295"/>
    <col min="9729" max="9729" width="15.85546875" style="295" customWidth="1"/>
    <col min="9730" max="9731" width="10.5703125" style="295" customWidth="1"/>
    <col min="9732" max="9732" width="9.85546875" style="295" customWidth="1"/>
    <col min="9733" max="9733" width="9.28515625" style="295" customWidth="1"/>
    <col min="9734" max="9734" width="69.140625" style="295" customWidth="1"/>
    <col min="9735" max="9735" width="22.28515625" style="295" customWidth="1"/>
    <col min="9736" max="9736" width="21" style="295" customWidth="1"/>
    <col min="9737" max="9737" width="19" style="295" customWidth="1"/>
    <col min="9738" max="9738" width="21.140625" style="295" customWidth="1"/>
    <col min="9739" max="9739" width="14" style="295" customWidth="1"/>
    <col min="9740" max="9740" width="15.140625" style="295" customWidth="1"/>
    <col min="9741" max="9984" width="9.140625" style="295"/>
    <col min="9985" max="9985" width="15.85546875" style="295" customWidth="1"/>
    <col min="9986" max="9987" width="10.5703125" style="295" customWidth="1"/>
    <col min="9988" max="9988" width="9.85546875" style="295" customWidth="1"/>
    <col min="9989" max="9989" width="9.28515625" style="295" customWidth="1"/>
    <col min="9990" max="9990" width="69.140625" style="295" customWidth="1"/>
    <col min="9991" max="9991" width="22.28515625" style="295" customWidth="1"/>
    <col min="9992" max="9992" width="21" style="295" customWidth="1"/>
    <col min="9993" max="9993" width="19" style="295" customWidth="1"/>
    <col min="9994" max="9994" width="21.140625" style="295" customWidth="1"/>
    <col min="9995" max="9995" width="14" style="295" customWidth="1"/>
    <col min="9996" max="9996" width="15.140625" style="295" customWidth="1"/>
    <col min="9997" max="10240" width="9.140625" style="295"/>
    <col min="10241" max="10241" width="15.85546875" style="295" customWidth="1"/>
    <col min="10242" max="10243" width="10.5703125" style="295" customWidth="1"/>
    <col min="10244" max="10244" width="9.85546875" style="295" customWidth="1"/>
    <col min="10245" max="10245" width="9.28515625" style="295" customWidth="1"/>
    <col min="10246" max="10246" width="69.140625" style="295" customWidth="1"/>
    <col min="10247" max="10247" width="22.28515625" style="295" customWidth="1"/>
    <col min="10248" max="10248" width="21" style="295" customWidth="1"/>
    <col min="10249" max="10249" width="19" style="295" customWidth="1"/>
    <col min="10250" max="10250" width="21.140625" style="295" customWidth="1"/>
    <col min="10251" max="10251" width="14" style="295" customWidth="1"/>
    <col min="10252" max="10252" width="15.140625" style="295" customWidth="1"/>
    <col min="10253" max="10496" width="9.140625" style="295"/>
    <col min="10497" max="10497" width="15.85546875" style="295" customWidth="1"/>
    <col min="10498" max="10499" width="10.5703125" style="295" customWidth="1"/>
    <col min="10500" max="10500" width="9.85546875" style="295" customWidth="1"/>
    <col min="10501" max="10501" width="9.28515625" style="295" customWidth="1"/>
    <col min="10502" max="10502" width="69.140625" style="295" customWidth="1"/>
    <col min="10503" max="10503" width="22.28515625" style="295" customWidth="1"/>
    <col min="10504" max="10504" width="21" style="295" customWidth="1"/>
    <col min="10505" max="10505" width="19" style="295" customWidth="1"/>
    <col min="10506" max="10506" width="21.140625" style="295" customWidth="1"/>
    <col min="10507" max="10507" width="14" style="295" customWidth="1"/>
    <col min="10508" max="10508" width="15.140625" style="295" customWidth="1"/>
    <col min="10509" max="10752" width="9.140625" style="295"/>
    <col min="10753" max="10753" width="15.85546875" style="295" customWidth="1"/>
    <col min="10754" max="10755" width="10.5703125" style="295" customWidth="1"/>
    <col min="10756" max="10756" width="9.85546875" style="295" customWidth="1"/>
    <col min="10757" max="10757" width="9.28515625" style="295" customWidth="1"/>
    <col min="10758" max="10758" width="69.140625" style="295" customWidth="1"/>
    <col min="10759" max="10759" width="22.28515625" style="295" customWidth="1"/>
    <col min="10760" max="10760" width="21" style="295" customWidth="1"/>
    <col min="10761" max="10761" width="19" style="295" customWidth="1"/>
    <col min="10762" max="10762" width="21.140625" style="295" customWidth="1"/>
    <col min="10763" max="10763" width="14" style="295" customWidth="1"/>
    <col min="10764" max="10764" width="15.140625" style="295" customWidth="1"/>
    <col min="10765" max="11008" width="9.140625" style="295"/>
    <col min="11009" max="11009" width="15.85546875" style="295" customWidth="1"/>
    <col min="11010" max="11011" width="10.5703125" style="295" customWidth="1"/>
    <col min="11012" max="11012" width="9.85546875" style="295" customWidth="1"/>
    <col min="11013" max="11013" width="9.28515625" style="295" customWidth="1"/>
    <col min="11014" max="11014" width="69.140625" style="295" customWidth="1"/>
    <col min="11015" max="11015" width="22.28515625" style="295" customWidth="1"/>
    <col min="11016" max="11016" width="21" style="295" customWidth="1"/>
    <col min="11017" max="11017" width="19" style="295" customWidth="1"/>
    <col min="11018" max="11018" width="21.140625" style="295" customWidth="1"/>
    <col min="11019" max="11019" width="14" style="295" customWidth="1"/>
    <col min="11020" max="11020" width="15.140625" style="295" customWidth="1"/>
    <col min="11021" max="11264" width="9.140625" style="295"/>
    <col min="11265" max="11265" width="15.85546875" style="295" customWidth="1"/>
    <col min="11266" max="11267" width="10.5703125" style="295" customWidth="1"/>
    <col min="11268" max="11268" width="9.85546875" style="295" customWidth="1"/>
    <col min="11269" max="11269" width="9.28515625" style="295" customWidth="1"/>
    <col min="11270" max="11270" width="69.140625" style="295" customWidth="1"/>
    <col min="11271" max="11271" width="22.28515625" style="295" customWidth="1"/>
    <col min="11272" max="11272" width="21" style="295" customWidth="1"/>
    <col min="11273" max="11273" width="19" style="295" customWidth="1"/>
    <col min="11274" max="11274" width="21.140625" style="295" customWidth="1"/>
    <col min="11275" max="11275" width="14" style="295" customWidth="1"/>
    <col min="11276" max="11276" width="15.140625" style="295" customWidth="1"/>
    <col min="11277" max="11520" width="9.140625" style="295"/>
    <col min="11521" max="11521" width="15.85546875" style="295" customWidth="1"/>
    <col min="11522" max="11523" width="10.5703125" style="295" customWidth="1"/>
    <col min="11524" max="11524" width="9.85546875" style="295" customWidth="1"/>
    <col min="11525" max="11525" width="9.28515625" style="295" customWidth="1"/>
    <col min="11526" max="11526" width="69.140625" style="295" customWidth="1"/>
    <col min="11527" max="11527" width="22.28515625" style="295" customWidth="1"/>
    <col min="11528" max="11528" width="21" style="295" customWidth="1"/>
    <col min="11529" max="11529" width="19" style="295" customWidth="1"/>
    <col min="11530" max="11530" width="21.140625" style="295" customWidth="1"/>
    <col min="11531" max="11531" width="14" style="295" customWidth="1"/>
    <col min="11532" max="11532" width="15.140625" style="295" customWidth="1"/>
    <col min="11533" max="11776" width="9.140625" style="295"/>
    <col min="11777" max="11777" width="15.85546875" style="295" customWidth="1"/>
    <col min="11778" max="11779" width="10.5703125" style="295" customWidth="1"/>
    <col min="11780" max="11780" width="9.85546875" style="295" customWidth="1"/>
    <col min="11781" max="11781" width="9.28515625" style="295" customWidth="1"/>
    <col min="11782" max="11782" width="69.140625" style="295" customWidth="1"/>
    <col min="11783" max="11783" width="22.28515625" style="295" customWidth="1"/>
    <col min="11784" max="11784" width="21" style="295" customWidth="1"/>
    <col min="11785" max="11785" width="19" style="295" customWidth="1"/>
    <col min="11786" max="11786" width="21.140625" style="295" customWidth="1"/>
    <col min="11787" max="11787" width="14" style="295" customWidth="1"/>
    <col min="11788" max="11788" width="15.140625" style="295" customWidth="1"/>
    <col min="11789" max="12032" width="9.140625" style="295"/>
    <col min="12033" max="12033" width="15.85546875" style="295" customWidth="1"/>
    <col min="12034" max="12035" width="10.5703125" style="295" customWidth="1"/>
    <col min="12036" max="12036" width="9.85546875" style="295" customWidth="1"/>
    <col min="12037" max="12037" width="9.28515625" style="295" customWidth="1"/>
    <col min="12038" max="12038" width="69.140625" style="295" customWidth="1"/>
    <col min="12039" max="12039" width="22.28515625" style="295" customWidth="1"/>
    <col min="12040" max="12040" width="21" style="295" customWidth="1"/>
    <col min="12041" max="12041" width="19" style="295" customWidth="1"/>
    <col min="12042" max="12042" width="21.140625" style="295" customWidth="1"/>
    <col min="12043" max="12043" width="14" style="295" customWidth="1"/>
    <col min="12044" max="12044" width="15.140625" style="295" customWidth="1"/>
    <col min="12045" max="12288" width="9.140625" style="295"/>
    <col min="12289" max="12289" width="15.85546875" style="295" customWidth="1"/>
    <col min="12290" max="12291" width="10.5703125" style="295" customWidth="1"/>
    <col min="12292" max="12292" width="9.85546875" style="295" customWidth="1"/>
    <col min="12293" max="12293" width="9.28515625" style="295" customWidth="1"/>
    <col min="12294" max="12294" width="69.140625" style="295" customWidth="1"/>
    <col min="12295" max="12295" width="22.28515625" style="295" customWidth="1"/>
    <col min="12296" max="12296" width="21" style="295" customWidth="1"/>
    <col min="12297" max="12297" width="19" style="295" customWidth="1"/>
    <col min="12298" max="12298" width="21.140625" style="295" customWidth="1"/>
    <col min="12299" max="12299" width="14" style="295" customWidth="1"/>
    <col min="12300" max="12300" width="15.140625" style="295" customWidth="1"/>
    <col min="12301" max="12544" width="9.140625" style="295"/>
    <col min="12545" max="12545" width="15.85546875" style="295" customWidth="1"/>
    <col min="12546" max="12547" width="10.5703125" style="295" customWidth="1"/>
    <col min="12548" max="12548" width="9.85546875" style="295" customWidth="1"/>
    <col min="12549" max="12549" width="9.28515625" style="295" customWidth="1"/>
    <col min="12550" max="12550" width="69.140625" style="295" customWidth="1"/>
    <col min="12551" max="12551" width="22.28515625" style="295" customWidth="1"/>
    <col min="12552" max="12552" width="21" style="295" customWidth="1"/>
    <col min="12553" max="12553" width="19" style="295" customWidth="1"/>
    <col min="12554" max="12554" width="21.140625" style="295" customWidth="1"/>
    <col min="12555" max="12555" width="14" style="295" customWidth="1"/>
    <col min="12556" max="12556" width="15.140625" style="295" customWidth="1"/>
    <col min="12557" max="12800" width="9.140625" style="295"/>
    <col min="12801" max="12801" width="15.85546875" style="295" customWidth="1"/>
    <col min="12802" max="12803" width="10.5703125" style="295" customWidth="1"/>
    <col min="12804" max="12804" width="9.85546875" style="295" customWidth="1"/>
    <col min="12805" max="12805" width="9.28515625" style="295" customWidth="1"/>
    <col min="12806" max="12806" width="69.140625" style="295" customWidth="1"/>
    <col min="12807" max="12807" width="22.28515625" style="295" customWidth="1"/>
    <col min="12808" max="12808" width="21" style="295" customWidth="1"/>
    <col min="12809" max="12809" width="19" style="295" customWidth="1"/>
    <col min="12810" max="12810" width="21.140625" style="295" customWidth="1"/>
    <col min="12811" max="12811" width="14" style="295" customWidth="1"/>
    <col min="12812" max="12812" width="15.140625" style="295" customWidth="1"/>
    <col min="12813" max="13056" width="9.140625" style="295"/>
    <col min="13057" max="13057" width="15.85546875" style="295" customWidth="1"/>
    <col min="13058" max="13059" width="10.5703125" style="295" customWidth="1"/>
    <col min="13060" max="13060" width="9.85546875" style="295" customWidth="1"/>
    <col min="13061" max="13061" width="9.28515625" style="295" customWidth="1"/>
    <col min="13062" max="13062" width="69.140625" style="295" customWidth="1"/>
    <col min="13063" max="13063" width="22.28515625" style="295" customWidth="1"/>
    <col min="13064" max="13064" width="21" style="295" customWidth="1"/>
    <col min="13065" max="13065" width="19" style="295" customWidth="1"/>
    <col min="13066" max="13066" width="21.140625" style="295" customWidth="1"/>
    <col min="13067" max="13067" width="14" style="295" customWidth="1"/>
    <col min="13068" max="13068" width="15.140625" style="295" customWidth="1"/>
    <col min="13069" max="13312" width="9.140625" style="295"/>
    <col min="13313" max="13313" width="15.85546875" style="295" customWidth="1"/>
    <col min="13314" max="13315" width="10.5703125" style="295" customWidth="1"/>
    <col min="13316" max="13316" width="9.85546875" style="295" customWidth="1"/>
    <col min="13317" max="13317" width="9.28515625" style="295" customWidth="1"/>
    <col min="13318" max="13318" width="69.140625" style="295" customWidth="1"/>
    <col min="13319" max="13319" width="22.28515625" style="295" customWidth="1"/>
    <col min="13320" max="13320" width="21" style="295" customWidth="1"/>
    <col min="13321" max="13321" width="19" style="295" customWidth="1"/>
    <col min="13322" max="13322" width="21.140625" style="295" customWidth="1"/>
    <col min="13323" max="13323" width="14" style="295" customWidth="1"/>
    <col min="13324" max="13324" width="15.140625" style="295" customWidth="1"/>
    <col min="13325" max="13568" width="9.140625" style="295"/>
    <col min="13569" max="13569" width="15.85546875" style="295" customWidth="1"/>
    <col min="13570" max="13571" width="10.5703125" style="295" customWidth="1"/>
    <col min="13572" max="13572" width="9.85546875" style="295" customWidth="1"/>
    <col min="13573" max="13573" width="9.28515625" style="295" customWidth="1"/>
    <col min="13574" max="13574" width="69.140625" style="295" customWidth="1"/>
    <col min="13575" max="13575" width="22.28515625" style="295" customWidth="1"/>
    <col min="13576" max="13576" width="21" style="295" customWidth="1"/>
    <col min="13577" max="13577" width="19" style="295" customWidth="1"/>
    <col min="13578" max="13578" width="21.140625" style="295" customWidth="1"/>
    <col min="13579" max="13579" width="14" style="295" customWidth="1"/>
    <col min="13580" max="13580" width="15.140625" style="295" customWidth="1"/>
    <col min="13581" max="13824" width="9.140625" style="295"/>
    <col min="13825" max="13825" width="15.85546875" style="295" customWidth="1"/>
    <col min="13826" max="13827" width="10.5703125" style="295" customWidth="1"/>
    <col min="13828" max="13828" width="9.85546875" style="295" customWidth="1"/>
    <col min="13829" max="13829" width="9.28515625" style="295" customWidth="1"/>
    <col min="13830" max="13830" width="69.140625" style="295" customWidth="1"/>
    <col min="13831" max="13831" width="22.28515625" style="295" customWidth="1"/>
    <col min="13832" max="13832" width="21" style="295" customWidth="1"/>
    <col min="13833" max="13833" width="19" style="295" customWidth="1"/>
    <col min="13834" max="13834" width="21.140625" style="295" customWidth="1"/>
    <col min="13835" max="13835" width="14" style="295" customWidth="1"/>
    <col min="13836" max="13836" width="15.140625" style="295" customWidth="1"/>
    <col min="13837" max="14080" width="9.140625" style="295"/>
    <col min="14081" max="14081" width="15.85546875" style="295" customWidth="1"/>
    <col min="14082" max="14083" width="10.5703125" style="295" customWidth="1"/>
    <col min="14084" max="14084" width="9.85546875" style="295" customWidth="1"/>
    <col min="14085" max="14085" width="9.28515625" style="295" customWidth="1"/>
    <col min="14086" max="14086" width="69.140625" style="295" customWidth="1"/>
    <col min="14087" max="14087" width="22.28515625" style="295" customWidth="1"/>
    <col min="14088" max="14088" width="21" style="295" customWidth="1"/>
    <col min="14089" max="14089" width="19" style="295" customWidth="1"/>
    <col min="14090" max="14090" width="21.140625" style="295" customWidth="1"/>
    <col min="14091" max="14091" width="14" style="295" customWidth="1"/>
    <col min="14092" max="14092" width="15.140625" style="295" customWidth="1"/>
    <col min="14093" max="14336" width="9.140625" style="295"/>
    <col min="14337" max="14337" width="15.85546875" style="295" customWidth="1"/>
    <col min="14338" max="14339" width="10.5703125" style="295" customWidth="1"/>
    <col min="14340" max="14340" width="9.85546875" style="295" customWidth="1"/>
    <col min="14341" max="14341" width="9.28515625" style="295" customWidth="1"/>
    <col min="14342" max="14342" width="69.140625" style="295" customWidth="1"/>
    <col min="14343" max="14343" width="22.28515625" style="295" customWidth="1"/>
    <col min="14344" max="14344" width="21" style="295" customWidth="1"/>
    <col min="14345" max="14345" width="19" style="295" customWidth="1"/>
    <col min="14346" max="14346" width="21.140625" style="295" customWidth="1"/>
    <col min="14347" max="14347" width="14" style="295" customWidth="1"/>
    <col min="14348" max="14348" width="15.140625" style="295" customWidth="1"/>
    <col min="14349" max="14592" width="9.140625" style="295"/>
    <col min="14593" max="14593" width="15.85546875" style="295" customWidth="1"/>
    <col min="14594" max="14595" width="10.5703125" style="295" customWidth="1"/>
    <col min="14596" max="14596" width="9.85546875" style="295" customWidth="1"/>
    <col min="14597" max="14597" width="9.28515625" style="295" customWidth="1"/>
    <col min="14598" max="14598" width="69.140625" style="295" customWidth="1"/>
    <col min="14599" max="14599" width="22.28515625" style="295" customWidth="1"/>
    <col min="14600" max="14600" width="21" style="295" customWidth="1"/>
    <col min="14601" max="14601" width="19" style="295" customWidth="1"/>
    <col min="14602" max="14602" width="21.140625" style="295" customWidth="1"/>
    <col min="14603" max="14603" width="14" style="295" customWidth="1"/>
    <col min="14604" max="14604" width="15.140625" style="295" customWidth="1"/>
    <col min="14605" max="14848" width="9.140625" style="295"/>
    <col min="14849" max="14849" width="15.85546875" style="295" customWidth="1"/>
    <col min="14850" max="14851" width="10.5703125" style="295" customWidth="1"/>
    <col min="14852" max="14852" width="9.85546875" style="295" customWidth="1"/>
    <col min="14853" max="14853" width="9.28515625" style="295" customWidth="1"/>
    <col min="14854" max="14854" width="69.140625" style="295" customWidth="1"/>
    <col min="14855" max="14855" width="22.28515625" style="295" customWidth="1"/>
    <col min="14856" max="14856" width="21" style="295" customWidth="1"/>
    <col min="14857" max="14857" width="19" style="295" customWidth="1"/>
    <col min="14858" max="14858" width="21.140625" style="295" customWidth="1"/>
    <col min="14859" max="14859" width="14" style="295" customWidth="1"/>
    <col min="14860" max="14860" width="15.140625" style="295" customWidth="1"/>
    <col min="14861" max="15104" width="9.140625" style="295"/>
    <col min="15105" max="15105" width="15.85546875" style="295" customWidth="1"/>
    <col min="15106" max="15107" width="10.5703125" style="295" customWidth="1"/>
    <col min="15108" max="15108" width="9.85546875" style="295" customWidth="1"/>
    <col min="15109" max="15109" width="9.28515625" style="295" customWidth="1"/>
    <col min="15110" max="15110" width="69.140625" style="295" customWidth="1"/>
    <col min="15111" max="15111" width="22.28515625" style="295" customWidth="1"/>
    <col min="15112" max="15112" width="21" style="295" customWidth="1"/>
    <col min="15113" max="15113" width="19" style="295" customWidth="1"/>
    <col min="15114" max="15114" width="21.140625" style="295" customWidth="1"/>
    <col min="15115" max="15115" width="14" style="295" customWidth="1"/>
    <col min="15116" max="15116" width="15.140625" style="295" customWidth="1"/>
    <col min="15117" max="15360" width="9.140625" style="295"/>
    <col min="15361" max="15361" width="15.85546875" style="295" customWidth="1"/>
    <col min="15362" max="15363" width="10.5703125" style="295" customWidth="1"/>
    <col min="15364" max="15364" width="9.85546875" style="295" customWidth="1"/>
    <col min="15365" max="15365" width="9.28515625" style="295" customWidth="1"/>
    <col min="15366" max="15366" width="69.140625" style="295" customWidth="1"/>
    <col min="15367" max="15367" width="22.28515625" style="295" customWidth="1"/>
    <col min="15368" max="15368" width="21" style="295" customWidth="1"/>
    <col min="15369" max="15369" width="19" style="295" customWidth="1"/>
    <col min="15370" max="15370" width="21.140625" style="295" customWidth="1"/>
    <col min="15371" max="15371" width="14" style="295" customWidth="1"/>
    <col min="15372" max="15372" width="15.140625" style="295" customWidth="1"/>
    <col min="15373" max="15616" width="9.140625" style="295"/>
    <col min="15617" max="15617" width="15.85546875" style="295" customWidth="1"/>
    <col min="15618" max="15619" width="10.5703125" style="295" customWidth="1"/>
    <col min="15620" max="15620" width="9.85546875" style="295" customWidth="1"/>
    <col min="15621" max="15621" width="9.28515625" style="295" customWidth="1"/>
    <col min="15622" max="15622" width="69.140625" style="295" customWidth="1"/>
    <col min="15623" max="15623" width="22.28515625" style="295" customWidth="1"/>
    <col min="15624" max="15624" width="21" style="295" customWidth="1"/>
    <col min="15625" max="15625" width="19" style="295" customWidth="1"/>
    <col min="15626" max="15626" width="21.140625" style="295" customWidth="1"/>
    <col min="15627" max="15627" width="14" style="295" customWidth="1"/>
    <col min="15628" max="15628" width="15.140625" style="295" customWidth="1"/>
    <col min="15629" max="15872" width="9.140625" style="295"/>
    <col min="15873" max="15873" width="15.85546875" style="295" customWidth="1"/>
    <col min="15874" max="15875" width="10.5703125" style="295" customWidth="1"/>
    <col min="15876" max="15876" width="9.85546875" style="295" customWidth="1"/>
    <col min="15877" max="15877" width="9.28515625" style="295" customWidth="1"/>
    <col min="15878" max="15878" width="69.140625" style="295" customWidth="1"/>
    <col min="15879" max="15879" width="22.28515625" style="295" customWidth="1"/>
    <col min="15880" max="15880" width="21" style="295" customWidth="1"/>
    <col min="15881" max="15881" width="19" style="295" customWidth="1"/>
    <col min="15882" max="15882" width="21.140625" style="295" customWidth="1"/>
    <col min="15883" max="15883" width="14" style="295" customWidth="1"/>
    <col min="15884" max="15884" width="15.140625" style="295" customWidth="1"/>
    <col min="15885" max="16128" width="9.140625" style="295"/>
    <col min="16129" max="16129" width="15.85546875" style="295" customWidth="1"/>
    <col min="16130" max="16131" width="10.5703125" style="295" customWidth="1"/>
    <col min="16132" max="16132" width="9.85546875" style="295" customWidth="1"/>
    <col min="16133" max="16133" width="9.28515625" style="295" customWidth="1"/>
    <col min="16134" max="16134" width="69.140625" style="295" customWidth="1"/>
    <col min="16135" max="16135" width="22.28515625" style="295" customWidth="1"/>
    <col min="16136" max="16136" width="21" style="295" customWidth="1"/>
    <col min="16137" max="16137" width="19" style="295" customWidth="1"/>
    <col min="16138" max="16138" width="21.140625" style="295" customWidth="1"/>
    <col min="16139" max="16139" width="14" style="295" customWidth="1"/>
    <col min="16140" max="16140" width="15.140625" style="295" customWidth="1"/>
    <col min="16141" max="16384" width="9.140625" style="295"/>
  </cols>
  <sheetData>
    <row r="1" spans="1:12" ht="15" x14ac:dyDescent="0.2">
      <c r="G1" s="296"/>
      <c r="H1" s="296"/>
      <c r="I1" s="296"/>
      <c r="K1" s="296"/>
    </row>
    <row r="3" spans="1:12" ht="23.25" x14ac:dyDescent="0.35">
      <c r="A3" s="297" t="s">
        <v>478</v>
      </c>
      <c r="B3" s="298"/>
      <c r="C3" s="298"/>
      <c r="D3" s="298"/>
      <c r="E3" s="298"/>
      <c r="F3" s="298"/>
      <c r="G3" s="298"/>
      <c r="H3" s="298"/>
      <c r="I3" s="298"/>
      <c r="J3" s="299"/>
      <c r="K3" s="299"/>
    </row>
    <row r="4" spans="1:12" ht="24.75" customHeight="1" x14ac:dyDescent="0.25">
      <c r="A4" s="297" t="s">
        <v>259</v>
      </c>
      <c r="B4" s="297"/>
      <c r="C4" s="297"/>
      <c r="D4" s="297"/>
      <c r="E4" s="300"/>
      <c r="F4" s="300"/>
      <c r="G4" s="299"/>
      <c r="H4" s="299"/>
      <c r="I4" s="299"/>
      <c r="J4" s="299"/>
    </row>
    <row r="5" spans="1:12" ht="15.75" thickBot="1" x14ac:dyDescent="0.25">
      <c r="B5" s="301"/>
      <c r="C5" s="301"/>
      <c r="G5" s="302"/>
      <c r="H5" s="302"/>
      <c r="I5" s="302"/>
      <c r="J5" s="296"/>
      <c r="K5" s="303"/>
      <c r="L5" s="303" t="s">
        <v>203</v>
      </c>
    </row>
    <row r="6" spans="1:12" ht="24" customHeight="1" x14ac:dyDescent="0.25">
      <c r="A6" s="304" t="s">
        <v>260</v>
      </c>
      <c r="B6" s="305" t="s">
        <v>261</v>
      </c>
      <c r="C6" s="306"/>
      <c r="D6" s="306"/>
      <c r="E6" s="307"/>
      <c r="F6" s="308" t="s">
        <v>262</v>
      </c>
      <c r="G6" s="308" t="s">
        <v>220</v>
      </c>
      <c r="H6" s="308" t="s">
        <v>263</v>
      </c>
      <c r="I6" s="308" t="s">
        <v>223</v>
      </c>
      <c r="J6" s="308" t="s">
        <v>223</v>
      </c>
      <c r="K6" s="308" t="s">
        <v>264</v>
      </c>
      <c r="L6" s="308" t="s">
        <v>264</v>
      </c>
    </row>
    <row r="7" spans="1:12" ht="17.25" customHeight="1" x14ac:dyDescent="0.25">
      <c r="A7" s="309" t="s">
        <v>265</v>
      </c>
      <c r="B7" s="310" t="s">
        <v>266</v>
      </c>
      <c r="C7" s="311" t="s">
        <v>267</v>
      </c>
      <c r="D7" s="312" t="s">
        <v>268</v>
      </c>
      <c r="E7" s="313" t="s">
        <v>269</v>
      </c>
      <c r="F7" s="314"/>
      <c r="G7" s="315" t="s">
        <v>225</v>
      </c>
      <c r="H7" s="315" t="s">
        <v>270</v>
      </c>
      <c r="I7" s="315" t="s">
        <v>271</v>
      </c>
      <c r="J7" s="315" t="s">
        <v>272</v>
      </c>
      <c r="K7" s="315" t="s">
        <v>273</v>
      </c>
      <c r="L7" s="315" t="s">
        <v>273</v>
      </c>
    </row>
    <row r="8" spans="1:12" ht="15" x14ac:dyDescent="0.25">
      <c r="A8" s="316" t="s">
        <v>274</v>
      </c>
      <c r="B8" s="317" t="s">
        <v>275</v>
      </c>
      <c r="C8" s="311"/>
      <c r="D8" s="311"/>
      <c r="E8" s="318" t="s">
        <v>276</v>
      </c>
      <c r="F8" s="319"/>
      <c r="G8" s="315" t="s">
        <v>232</v>
      </c>
      <c r="H8" s="315" t="s">
        <v>479</v>
      </c>
      <c r="I8" s="320" t="s">
        <v>278</v>
      </c>
      <c r="J8" s="320" t="s">
        <v>279</v>
      </c>
      <c r="K8" s="321" t="s">
        <v>280</v>
      </c>
      <c r="L8" s="321" t="s">
        <v>281</v>
      </c>
    </row>
    <row r="9" spans="1:12" ht="15.75" thickBot="1" x14ac:dyDescent="0.3">
      <c r="A9" s="316" t="s">
        <v>282</v>
      </c>
      <c r="B9" s="322"/>
      <c r="C9" s="323"/>
      <c r="D9" s="323"/>
      <c r="E9" s="324"/>
      <c r="F9" s="325"/>
      <c r="G9" s="320"/>
      <c r="H9" s="326"/>
      <c r="I9" s="327"/>
      <c r="J9" s="328" t="s">
        <v>278</v>
      </c>
      <c r="K9" s="329"/>
      <c r="L9" s="329"/>
    </row>
    <row r="10" spans="1:12" ht="15" thickBot="1" x14ac:dyDescent="0.25">
      <c r="A10" s="330" t="s">
        <v>0</v>
      </c>
      <c r="B10" s="331" t="s">
        <v>283</v>
      </c>
      <c r="C10" s="332" t="s">
        <v>284</v>
      </c>
      <c r="D10" s="332" t="s">
        <v>285</v>
      </c>
      <c r="E10" s="333" t="s">
        <v>286</v>
      </c>
      <c r="F10" s="333" t="s">
        <v>287</v>
      </c>
      <c r="G10" s="333">
        <v>1</v>
      </c>
      <c r="H10" s="333">
        <v>2</v>
      </c>
      <c r="I10" s="333">
        <v>3</v>
      </c>
      <c r="J10" s="333">
        <v>4</v>
      </c>
      <c r="K10" s="333">
        <v>5</v>
      </c>
      <c r="L10" s="333">
        <v>6</v>
      </c>
    </row>
    <row r="11" spans="1:12" ht="24.75" customHeight="1" x14ac:dyDescent="0.25">
      <c r="A11" s="334" t="s">
        <v>288</v>
      </c>
      <c r="B11" s="335" t="s">
        <v>289</v>
      </c>
      <c r="C11" s="336"/>
      <c r="D11" s="337"/>
      <c r="E11" s="338"/>
      <c r="F11" s="339" t="s">
        <v>242</v>
      </c>
      <c r="G11" s="340">
        <f>SUM(G12+G20+G21+G78)</f>
        <v>49389467</v>
      </c>
      <c r="H11" s="340">
        <f>SUM(H12+H20+H21+H78)</f>
        <v>33390231</v>
      </c>
      <c r="I11" s="454">
        <f>SUM(I12+I20+I21+I78)</f>
        <v>3387735</v>
      </c>
      <c r="J11" s="340">
        <f>SUM(J12+J20+J21+J78)</f>
        <v>29222184</v>
      </c>
      <c r="K11" s="341">
        <f t="shared" ref="K11:L17" si="0">SUM($J11/G11)*100</f>
        <v>59.166834094403164</v>
      </c>
      <c r="L11" s="341">
        <f t="shared" si="0"/>
        <v>87.517166323287782</v>
      </c>
    </row>
    <row r="12" spans="1:12" ht="18.95" customHeight="1" x14ac:dyDescent="0.25">
      <c r="A12" s="342" t="s">
        <v>288</v>
      </c>
      <c r="B12" s="343"/>
      <c r="C12" s="344" t="s">
        <v>290</v>
      </c>
      <c r="D12" s="344"/>
      <c r="E12" s="345"/>
      <c r="F12" s="346" t="s">
        <v>291</v>
      </c>
      <c r="G12" s="347">
        <f>SUM(G13+G14+G16+G17+G18+G19)</f>
        <v>18614905</v>
      </c>
      <c r="H12" s="347">
        <f>SUM(H13+H14+H16+H17+H18+H19)</f>
        <v>12500426</v>
      </c>
      <c r="I12" s="347">
        <f>SUM(I13+I14+I16+I17+I18+I19)</f>
        <v>1357544</v>
      </c>
      <c r="J12" s="347">
        <f>SUM(J13+J14+J16+J17+J18+J19)</f>
        <v>10286952</v>
      </c>
      <c r="K12" s="348">
        <f t="shared" si="0"/>
        <v>55.26190974383163</v>
      </c>
      <c r="L12" s="348">
        <f t="shared" si="0"/>
        <v>82.292811460985405</v>
      </c>
    </row>
    <row r="13" spans="1:12" ht="18.95" customHeight="1" x14ac:dyDescent="0.25">
      <c r="A13" s="349" t="s">
        <v>288</v>
      </c>
      <c r="B13" s="343"/>
      <c r="C13" s="344"/>
      <c r="D13" s="350" t="s">
        <v>292</v>
      </c>
      <c r="E13" s="351"/>
      <c r="F13" s="352" t="s">
        <v>293</v>
      </c>
      <c r="G13" s="353">
        <v>14466583</v>
      </c>
      <c r="H13" s="353">
        <v>9694163</v>
      </c>
      <c r="I13" s="353">
        <v>1218533</v>
      </c>
      <c r="J13" s="353">
        <v>9159197</v>
      </c>
      <c r="K13" s="354">
        <f t="shared" si="0"/>
        <v>63.312787822805149</v>
      </c>
      <c r="L13" s="354">
        <f t="shared" si="0"/>
        <v>94.481565865975227</v>
      </c>
    </row>
    <row r="14" spans="1:12" ht="18.95" customHeight="1" x14ac:dyDescent="0.25">
      <c r="A14" s="349" t="s">
        <v>288</v>
      </c>
      <c r="B14" s="343"/>
      <c r="C14" s="344"/>
      <c r="D14" s="350" t="s">
        <v>294</v>
      </c>
      <c r="E14" s="351"/>
      <c r="F14" s="352" t="s">
        <v>295</v>
      </c>
      <c r="G14" s="353">
        <f>SUM(G15:G15)</f>
        <v>10536</v>
      </c>
      <c r="H14" s="353">
        <f>SUM(H15:H15)</f>
        <v>7024</v>
      </c>
      <c r="I14" s="353">
        <f>SUM(I15:I15)</f>
        <v>4469</v>
      </c>
      <c r="J14" s="353">
        <f>SUM(J15:J15)</f>
        <v>65149</v>
      </c>
      <c r="K14" s="354">
        <f t="shared" si="0"/>
        <v>618.34662110858017</v>
      </c>
      <c r="L14" s="354">
        <f t="shared" si="0"/>
        <v>927.51993166287002</v>
      </c>
    </row>
    <row r="15" spans="1:12" ht="18.95" customHeight="1" x14ac:dyDescent="0.2">
      <c r="A15" s="355" t="s">
        <v>288</v>
      </c>
      <c r="B15" s="356"/>
      <c r="C15" s="357"/>
      <c r="D15" s="358"/>
      <c r="E15" s="359" t="s">
        <v>296</v>
      </c>
      <c r="F15" s="360" t="s">
        <v>297</v>
      </c>
      <c r="G15" s="361">
        <v>10536</v>
      </c>
      <c r="H15" s="361">
        <v>7024</v>
      </c>
      <c r="I15" s="361">
        <v>4469</v>
      </c>
      <c r="J15" s="361">
        <v>65149</v>
      </c>
      <c r="K15" s="362">
        <f t="shared" si="0"/>
        <v>618.34662110858017</v>
      </c>
      <c r="L15" s="362">
        <f t="shared" si="0"/>
        <v>927.51993166287002</v>
      </c>
    </row>
    <row r="16" spans="1:12" ht="18.95" customHeight="1" x14ac:dyDescent="0.25">
      <c r="A16" s="349" t="s">
        <v>288</v>
      </c>
      <c r="B16" s="343"/>
      <c r="C16" s="344"/>
      <c r="D16" s="350" t="s">
        <v>298</v>
      </c>
      <c r="E16" s="351"/>
      <c r="F16" s="352" t="s">
        <v>299</v>
      </c>
      <c r="G16" s="353">
        <v>3360</v>
      </c>
      <c r="H16" s="353">
        <v>2240</v>
      </c>
      <c r="I16" s="353">
        <v>228</v>
      </c>
      <c r="J16" s="353">
        <v>1866</v>
      </c>
      <c r="K16" s="354">
        <f t="shared" si="0"/>
        <v>55.535714285714292</v>
      </c>
      <c r="L16" s="354">
        <f t="shared" si="0"/>
        <v>83.303571428571431</v>
      </c>
    </row>
    <row r="17" spans="1:12" ht="18.95" customHeight="1" x14ac:dyDescent="0.25">
      <c r="A17" s="349" t="s">
        <v>288</v>
      </c>
      <c r="B17" s="343"/>
      <c r="C17" s="344"/>
      <c r="D17" s="350" t="s">
        <v>300</v>
      </c>
      <c r="E17" s="351"/>
      <c r="F17" s="352" t="s">
        <v>301</v>
      </c>
      <c r="G17" s="353">
        <v>4134426</v>
      </c>
      <c r="H17" s="353">
        <v>2796999</v>
      </c>
      <c r="I17" s="353">
        <v>134314</v>
      </c>
      <c r="J17" s="353">
        <v>1060740</v>
      </c>
      <c r="K17" s="354">
        <f t="shared" si="0"/>
        <v>25.656282153798376</v>
      </c>
      <c r="L17" s="354">
        <f t="shared" si="0"/>
        <v>37.924218063717582</v>
      </c>
    </row>
    <row r="18" spans="1:12" ht="18.95" hidden="1" customHeight="1" x14ac:dyDescent="0.25">
      <c r="A18" s="349"/>
      <c r="B18" s="343"/>
      <c r="C18" s="344"/>
      <c r="D18" s="350" t="s">
        <v>302</v>
      </c>
      <c r="E18" s="351"/>
      <c r="F18" s="352" t="s">
        <v>303</v>
      </c>
      <c r="G18" s="353">
        <v>0</v>
      </c>
      <c r="H18" s="353">
        <v>0</v>
      </c>
      <c r="I18" s="353">
        <v>0</v>
      </c>
      <c r="J18" s="353">
        <v>0</v>
      </c>
      <c r="K18" s="354">
        <v>0</v>
      </c>
      <c r="L18" s="354">
        <v>0</v>
      </c>
    </row>
    <row r="19" spans="1:12" ht="18.95" hidden="1" customHeight="1" x14ac:dyDescent="0.25">
      <c r="A19" s="349"/>
      <c r="B19" s="343"/>
      <c r="C19" s="344"/>
      <c r="D19" s="350" t="s">
        <v>304</v>
      </c>
      <c r="E19" s="351"/>
      <c r="F19" s="352" t="s">
        <v>305</v>
      </c>
      <c r="G19" s="353">
        <v>0</v>
      </c>
      <c r="H19" s="353">
        <v>0</v>
      </c>
      <c r="I19" s="353">
        <v>0</v>
      </c>
      <c r="J19" s="353">
        <v>0</v>
      </c>
      <c r="K19" s="354">
        <v>0</v>
      </c>
      <c r="L19" s="354">
        <v>0</v>
      </c>
    </row>
    <row r="20" spans="1:12" ht="18.95" customHeight="1" x14ac:dyDescent="0.25">
      <c r="A20" s="342" t="s">
        <v>288</v>
      </c>
      <c r="B20" s="363"/>
      <c r="C20" s="364" t="s">
        <v>306</v>
      </c>
      <c r="D20" s="364"/>
      <c r="E20" s="365"/>
      <c r="F20" s="366" t="s">
        <v>307</v>
      </c>
      <c r="G20" s="367">
        <v>7127108</v>
      </c>
      <c r="H20" s="368">
        <v>4798549</v>
      </c>
      <c r="I20" s="368">
        <v>504014</v>
      </c>
      <c r="J20" s="368">
        <v>3928494</v>
      </c>
      <c r="K20" s="348">
        <f t="shared" ref="K20:L55" si="1">SUM($J20/G20)*100</f>
        <v>55.120449977746929</v>
      </c>
      <c r="L20" s="348">
        <f t="shared" si="1"/>
        <v>81.868373126959838</v>
      </c>
    </row>
    <row r="21" spans="1:12" ht="18.95" customHeight="1" x14ac:dyDescent="0.25">
      <c r="A21" s="342" t="s">
        <v>288</v>
      </c>
      <c r="B21" s="363"/>
      <c r="C21" s="376" t="s">
        <v>330</v>
      </c>
      <c r="D21" s="364"/>
      <c r="E21" s="377"/>
      <c r="F21" s="366" t="s">
        <v>331</v>
      </c>
      <c r="G21" s="378">
        <f>SUM(G22+G26+G31+G41+G53+G47+G57)</f>
        <v>23115972</v>
      </c>
      <c r="H21" s="378">
        <f>SUM(H22+H26+H31+H41+H53+H47+H57)</f>
        <v>15725689</v>
      </c>
      <c r="I21" s="455">
        <f>SUM(I22+I26+I31+I41+I53+I47+I57)</f>
        <v>1497610</v>
      </c>
      <c r="J21" s="378">
        <f>SUM(J22+J26+J31+J41+J53+J47+J57)</f>
        <v>14759398</v>
      </c>
      <c r="K21" s="348">
        <f t="shared" si="1"/>
        <v>63.849350570246408</v>
      </c>
      <c r="L21" s="348">
        <f t="shared" si="1"/>
        <v>93.855334414918161</v>
      </c>
    </row>
    <row r="22" spans="1:12" ht="18.95" customHeight="1" x14ac:dyDescent="0.2">
      <c r="A22" s="349" t="s">
        <v>288</v>
      </c>
      <c r="B22" s="379"/>
      <c r="C22" s="380"/>
      <c r="D22" s="350" t="s">
        <v>332</v>
      </c>
      <c r="E22" s="381"/>
      <c r="F22" s="352" t="s">
        <v>333</v>
      </c>
      <c r="G22" s="382">
        <f>SUM(G23:G25)</f>
        <v>65700</v>
      </c>
      <c r="H22" s="382">
        <f>SUM(H23:H25)</f>
        <v>40840</v>
      </c>
      <c r="I22" s="382">
        <f>SUM(I23:I25)</f>
        <v>1860</v>
      </c>
      <c r="J22" s="382">
        <f>SUM(J23:J25)</f>
        <v>55522</v>
      </c>
      <c r="K22" s="354">
        <f t="shared" si="1"/>
        <v>84.50837138508372</v>
      </c>
      <c r="L22" s="354">
        <f t="shared" si="1"/>
        <v>135.95004897159649</v>
      </c>
    </row>
    <row r="23" spans="1:12" ht="18.95" customHeight="1" x14ac:dyDescent="0.2">
      <c r="A23" s="355" t="s">
        <v>288</v>
      </c>
      <c r="B23" s="379"/>
      <c r="C23" s="383"/>
      <c r="D23" s="384"/>
      <c r="E23" s="385">
        <v>631001</v>
      </c>
      <c r="F23" s="386" t="s">
        <v>334</v>
      </c>
      <c r="G23" s="387">
        <v>35000</v>
      </c>
      <c r="H23" s="387">
        <v>21380</v>
      </c>
      <c r="I23" s="387">
        <v>2229</v>
      </c>
      <c r="J23" s="387">
        <v>36737</v>
      </c>
      <c r="K23" s="362">
        <f t="shared" si="1"/>
        <v>104.96285714285713</v>
      </c>
      <c r="L23" s="362">
        <f t="shared" si="1"/>
        <v>171.82881197380732</v>
      </c>
    </row>
    <row r="24" spans="1:12" ht="18.95" customHeight="1" x14ac:dyDescent="0.2">
      <c r="A24" s="355" t="s">
        <v>288</v>
      </c>
      <c r="B24" s="379"/>
      <c r="C24" s="383"/>
      <c r="D24" s="384"/>
      <c r="E24" s="385">
        <v>631002</v>
      </c>
      <c r="F24" s="386" t="s">
        <v>335</v>
      </c>
      <c r="G24" s="387">
        <v>30000</v>
      </c>
      <c r="H24" s="387">
        <v>19000</v>
      </c>
      <c r="I24" s="387">
        <v>-369</v>
      </c>
      <c r="J24" s="387">
        <v>18785</v>
      </c>
      <c r="K24" s="362">
        <f t="shared" si="1"/>
        <v>62.616666666666667</v>
      </c>
      <c r="L24" s="362">
        <f t="shared" si="1"/>
        <v>98.868421052631589</v>
      </c>
    </row>
    <row r="25" spans="1:12" ht="18.95" customHeight="1" x14ac:dyDescent="0.2">
      <c r="A25" s="355" t="s">
        <v>288</v>
      </c>
      <c r="B25" s="379"/>
      <c r="C25" s="383"/>
      <c r="D25" s="384"/>
      <c r="E25" s="385">
        <v>631004</v>
      </c>
      <c r="F25" s="386" t="s">
        <v>336</v>
      </c>
      <c r="G25" s="387">
        <v>700</v>
      </c>
      <c r="H25" s="387">
        <v>460</v>
      </c>
      <c r="I25" s="387">
        <v>0</v>
      </c>
      <c r="J25" s="387">
        <v>0</v>
      </c>
      <c r="K25" s="362">
        <f t="shared" si="1"/>
        <v>0</v>
      </c>
      <c r="L25" s="362">
        <f t="shared" si="1"/>
        <v>0</v>
      </c>
    </row>
    <row r="26" spans="1:12" ht="18.95" customHeight="1" x14ac:dyDescent="0.2">
      <c r="A26" s="349" t="s">
        <v>288</v>
      </c>
      <c r="B26" s="379"/>
      <c r="C26" s="380"/>
      <c r="D26" s="350" t="s">
        <v>337</v>
      </c>
      <c r="E26" s="381"/>
      <c r="F26" s="352" t="s">
        <v>338</v>
      </c>
      <c r="G26" s="382">
        <f>SUM(G27:G30)</f>
        <v>9172163</v>
      </c>
      <c r="H26" s="382">
        <f>SUM(H27:H30)</f>
        <v>5916126</v>
      </c>
      <c r="I26" s="382">
        <f>SUM(I27:I30)</f>
        <v>631177</v>
      </c>
      <c r="J26" s="382">
        <f>SUM(J27:J30)</f>
        <v>5340153</v>
      </c>
      <c r="K26" s="354">
        <f t="shared" si="1"/>
        <v>58.221305050945993</v>
      </c>
      <c r="L26" s="354">
        <f t="shared" si="1"/>
        <v>90.264355424478794</v>
      </c>
    </row>
    <row r="27" spans="1:12" ht="18.95" customHeight="1" x14ac:dyDescent="0.2">
      <c r="A27" s="355" t="s">
        <v>288</v>
      </c>
      <c r="B27" s="379"/>
      <c r="C27" s="380"/>
      <c r="D27" s="388"/>
      <c r="E27" s="389">
        <v>632001</v>
      </c>
      <c r="F27" s="390" t="s">
        <v>339</v>
      </c>
      <c r="G27" s="387">
        <v>551075</v>
      </c>
      <c r="H27" s="387">
        <v>366700</v>
      </c>
      <c r="I27" s="387">
        <v>43175</v>
      </c>
      <c r="J27" s="387">
        <v>395111</v>
      </c>
      <c r="K27" s="362">
        <f t="shared" si="1"/>
        <v>71.698226194256677</v>
      </c>
      <c r="L27" s="362">
        <f t="shared" si="1"/>
        <v>107.74775020452687</v>
      </c>
    </row>
    <row r="28" spans="1:12" ht="18.95" customHeight="1" x14ac:dyDescent="0.2">
      <c r="A28" s="355" t="s">
        <v>288</v>
      </c>
      <c r="B28" s="379"/>
      <c r="C28" s="380"/>
      <c r="D28" s="388"/>
      <c r="E28" s="389">
        <v>632002</v>
      </c>
      <c r="F28" s="390" t="s">
        <v>340</v>
      </c>
      <c r="G28" s="387">
        <v>60030</v>
      </c>
      <c r="H28" s="387">
        <v>38324</v>
      </c>
      <c r="I28" s="387">
        <v>9368</v>
      </c>
      <c r="J28" s="387">
        <v>42573</v>
      </c>
      <c r="K28" s="362">
        <f t="shared" si="1"/>
        <v>70.919540229885058</v>
      </c>
      <c r="L28" s="362">
        <f t="shared" si="1"/>
        <v>111.08704728107712</v>
      </c>
    </row>
    <row r="29" spans="1:12" ht="18.95" customHeight="1" x14ac:dyDescent="0.2">
      <c r="A29" s="355" t="s">
        <v>288</v>
      </c>
      <c r="B29" s="379"/>
      <c r="C29" s="380"/>
      <c r="D29" s="388"/>
      <c r="E29" s="389">
        <v>632003</v>
      </c>
      <c r="F29" s="391" t="s">
        <v>341</v>
      </c>
      <c r="G29" s="387">
        <v>6641058</v>
      </c>
      <c r="H29" s="387">
        <v>4235502</v>
      </c>
      <c r="I29" s="387">
        <v>430813</v>
      </c>
      <c r="J29" s="387">
        <v>3865458</v>
      </c>
      <c r="K29" s="362">
        <f t="shared" si="1"/>
        <v>58.205454612804161</v>
      </c>
      <c r="L29" s="362">
        <f t="shared" si="1"/>
        <v>91.263278827397556</v>
      </c>
    </row>
    <row r="30" spans="1:12" ht="18.95" customHeight="1" x14ac:dyDescent="0.2">
      <c r="A30" s="355" t="s">
        <v>288</v>
      </c>
      <c r="B30" s="379"/>
      <c r="C30" s="380"/>
      <c r="D30" s="388"/>
      <c r="E30" s="389">
        <v>632004</v>
      </c>
      <c r="F30" s="391" t="s">
        <v>342</v>
      </c>
      <c r="G30" s="387">
        <v>1920000</v>
      </c>
      <c r="H30" s="387">
        <v>1275600</v>
      </c>
      <c r="I30" s="387">
        <v>147821</v>
      </c>
      <c r="J30" s="387">
        <v>1037011</v>
      </c>
      <c r="K30" s="362">
        <f t="shared" si="1"/>
        <v>54.010989583333334</v>
      </c>
      <c r="L30" s="362">
        <f t="shared" si="1"/>
        <v>81.295939165882729</v>
      </c>
    </row>
    <row r="31" spans="1:12" ht="18.95" customHeight="1" x14ac:dyDescent="0.2">
      <c r="A31" s="349" t="s">
        <v>288</v>
      </c>
      <c r="B31" s="379"/>
      <c r="C31" s="380"/>
      <c r="D31" s="350" t="s">
        <v>343</v>
      </c>
      <c r="E31" s="381"/>
      <c r="F31" s="352" t="s">
        <v>344</v>
      </c>
      <c r="G31" s="382">
        <f>SUM(G32:G40)</f>
        <v>780633</v>
      </c>
      <c r="H31" s="382">
        <f>SUM(H32:H40)</f>
        <v>397894</v>
      </c>
      <c r="I31" s="382">
        <f>SUM(I32:I40)</f>
        <v>57382</v>
      </c>
      <c r="J31" s="382">
        <f>SUM(J32:J40)</f>
        <v>489562</v>
      </c>
      <c r="K31" s="354">
        <f t="shared" si="1"/>
        <v>62.713464585791279</v>
      </c>
      <c r="L31" s="354">
        <f t="shared" si="1"/>
        <v>123.03829663176624</v>
      </c>
    </row>
    <row r="32" spans="1:12" ht="18.95" customHeight="1" x14ac:dyDescent="0.2">
      <c r="A32" s="355" t="s">
        <v>288</v>
      </c>
      <c r="B32" s="379"/>
      <c r="C32" s="380"/>
      <c r="D32" s="392"/>
      <c r="E32" s="393" t="s">
        <v>345</v>
      </c>
      <c r="F32" s="394" t="s">
        <v>346</v>
      </c>
      <c r="G32" s="395">
        <v>23300</v>
      </c>
      <c r="H32" s="395">
        <v>8870</v>
      </c>
      <c r="I32" s="395">
        <v>44606</v>
      </c>
      <c r="J32" s="395">
        <v>74557</v>
      </c>
      <c r="K32" s="362">
        <f t="shared" si="1"/>
        <v>319.98712446351931</v>
      </c>
      <c r="L32" s="362">
        <f t="shared" si="1"/>
        <v>840.55242390078922</v>
      </c>
    </row>
    <row r="33" spans="1:12" ht="18.95" customHeight="1" x14ac:dyDescent="0.2">
      <c r="A33" s="355" t="s">
        <v>288</v>
      </c>
      <c r="B33" s="379"/>
      <c r="C33" s="380"/>
      <c r="D33" s="392"/>
      <c r="E33" s="393" t="s">
        <v>347</v>
      </c>
      <c r="F33" s="394" t="s">
        <v>348</v>
      </c>
      <c r="G33" s="395">
        <v>170000</v>
      </c>
      <c r="H33" s="395">
        <v>85000</v>
      </c>
      <c r="I33" s="395">
        <v>0</v>
      </c>
      <c r="J33" s="395">
        <v>11595</v>
      </c>
      <c r="K33" s="362">
        <f t="shared" si="1"/>
        <v>6.8205882352941174</v>
      </c>
      <c r="L33" s="362">
        <f t="shared" si="1"/>
        <v>13.641176470588235</v>
      </c>
    </row>
    <row r="34" spans="1:12" ht="18.95" customHeight="1" x14ac:dyDescent="0.2">
      <c r="A34" s="355" t="s">
        <v>288</v>
      </c>
      <c r="B34" s="379"/>
      <c r="C34" s="380"/>
      <c r="D34" s="392"/>
      <c r="E34" s="393" t="s">
        <v>349</v>
      </c>
      <c r="F34" s="394" t="s">
        <v>350</v>
      </c>
      <c r="G34" s="395">
        <v>1000</v>
      </c>
      <c r="H34" s="395">
        <v>500</v>
      </c>
      <c r="I34" s="395">
        <v>621</v>
      </c>
      <c r="J34" s="395">
        <v>621</v>
      </c>
      <c r="K34" s="362">
        <f t="shared" si="1"/>
        <v>62.1</v>
      </c>
      <c r="L34" s="362">
        <f t="shared" si="1"/>
        <v>124.2</v>
      </c>
    </row>
    <row r="35" spans="1:12" ht="18.95" customHeight="1" x14ac:dyDescent="0.2">
      <c r="A35" s="355" t="s">
        <v>288</v>
      </c>
      <c r="B35" s="379"/>
      <c r="C35" s="380"/>
      <c r="D35" s="392"/>
      <c r="E35" s="393" t="s">
        <v>351</v>
      </c>
      <c r="F35" s="394" t="s">
        <v>352</v>
      </c>
      <c r="G35" s="395">
        <v>17452</v>
      </c>
      <c r="H35" s="395">
        <v>7185</v>
      </c>
      <c r="I35" s="395">
        <v>161</v>
      </c>
      <c r="J35" s="395">
        <v>60555</v>
      </c>
      <c r="K35" s="362">
        <f t="shared" si="1"/>
        <v>346.98028879211552</v>
      </c>
      <c r="L35" s="362">
        <f t="shared" si="1"/>
        <v>842.79749478079327</v>
      </c>
    </row>
    <row r="36" spans="1:12" ht="18.95" customHeight="1" x14ac:dyDescent="0.2">
      <c r="A36" s="355" t="s">
        <v>288</v>
      </c>
      <c r="B36" s="379"/>
      <c r="C36" s="380"/>
      <c r="D36" s="392"/>
      <c r="E36" s="393" t="s">
        <v>353</v>
      </c>
      <c r="F36" s="394" t="s">
        <v>354</v>
      </c>
      <c r="G36" s="395">
        <v>491929</v>
      </c>
      <c r="H36" s="395">
        <v>255199</v>
      </c>
      <c r="I36" s="395">
        <v>10762</v>
      </c>
      <c r="J36" s="395">
        <v>323024</v>
      </c>
      <c r="K36" s="362">
        <f t="shared" si="1"/>
        <v>65.664760565040893</v>
      </c>
      <c r="L36" s="362">
        <f t="shared" si="1"/>
        <v>126.57729850038596</v>
      </c>
    </row>
    <row r="37" spans="1:12" ht="18.95" customHeight="1" x14ac:dyDescent="0.2">
      <c r="A37" s="355" t="s">
        <v>288</v>
      </c>
      <c r="B37" s="379"/>
      <c r="C37" s="380"/>
      <c r="D37" s="392"/>
      <c r="E37" s="393" t="s">
        <v>355</v>
      </c>
      <c r="F37" s="394" t="s">
        <v>356</v>
      </c>
      <c r="G37" s="395">
        <v>15830</v>
      </c>
      <c r="H37" s="395">
        <v>7360</v>
      </c>
      <c r="I37" s="395">
        <v>22</v>
      </c>
      <c r="J37" s="395">
        <v>1234</v>
      </c>
      <c r="K37" s="362">
        <f t="shared" si="1"/>
        <v>7.7953253316487681</v>
      </c>
      <c r="L37" s="362">
        <f t="shared" si="1"/>
        <v>16.766304347826086</v>
      </c>
    </row>
    <row r="38" spans="1:12" ht="18.95" customHeight="1" x14ac:dyDescent="0.2">
      <c r="A38" s="355" t="s">
        <v>288</v>
      </c>
      <c r="B38" s="379"/>
      <c r="C38" s="380"/>
      <c r="D38" s="392"/>
      <c r="E38" s="393" t="s">
        <v>357</v>
      </c>
      <c r="F38" s="394" t="s">
        <v>358</v>
      </c>
      <c r="G38" s="395">
        <v>5622</v>
      </c>
      <c r="H38" s="395">
        <v>1500</v>
      </c>
      <c r="I38" s="395">
        <v>323</v>
      </c>
      <c r="J38" s="395">
        <v>2182</v>
      </c>
      <c r="K38" s="362">
        <f t="shared" si="1"/>
        <v>38.81181074350765</v>
      </c>
      <c r="L38" s="362">
        <f t="shared" si="1"/>
        <v>145.46666666666667</v>
      </c>
    </row>
    <row r="39" spans="1:12" ht="18.95" customHeight="1" x14ac:dyDescent="0.2">
      <c r="A39" s="355" t="s">
        <v>288</v>
      </c>
      <c r="B39" s="379"/>
      <c r="C39" s="380"/>
      <c r="D39" s="392"/>
      <c r="E39" s="393" t="s">
        <v>359</v>
      </c>
      <c r="F39" s="394" t="s">
        <v>360</v>
      </c>
      <c r="G39" s="395">
        <v>35000</v>
      </c>
      <c r="H39" s="395">
        <v>22000</v>
      </c>
      <c r="I39" s="395">
        <v>24</v>
      </c>
      <c r="J39" s="395">
        <v>2917</v>
      </c>
      <c r="K39" s="362">
        <f t="shared" si="1"/>
        <v>8.3342857142857145</v>
      </c>
      <c r="L39" s="362">
        <f t="shared" si="1"/>
        <v>13.25909090909091</v>
      </c>
    </row>
    <row r="40" spans="1:12" ht="18.95" customHeight="1" x14ac:dyDescent="0.2">
      <c r="A40" s="355" t="s">
        <v>288</v>
      </c>
      <c r="B40" s="379"/>
      <c r="C40" s="380"/>
      <c r="D40" s="392"/>
      <c r="E40" s="393" t="s">
        <v>361</v>
      </c>
      <c r="F40" s="394" t="s">
        <v>362</v>
      </c>
      <c r="G40" s="395">
        <v>20500</v>
      </c>
      <c r="H40" s="395">
        <v>10280</v>
      </c>
      <c r="I40" s="395">
        <v>863</v>
      </c>
      <c r="J40" s="395">
        <v>12877</v>
      </c>
      <c r="K40" s="362">
        <f t="shared" si="1"/>
        <v>62.814634146341461</v>
      </c>
      <c r="L40" s="362">
        <f t="shared" si="1"/>
        <v>125.26264591439688</v>
      </c>
    </row>
    <row r="41" spans="1:12" ht="18.95" customHeight="1" x14ac:dyDescent="0.2">
      <c r="A41" s="349" t="s">
        <v>288</v>
      </c>
      <c r="B41" s="379"/>
      <c r="C41" s="380"/>
      <c r="D41" s="350" t="s">
        <v>363</v>
      </c>
      <c r="E41" s="381"/>
      <c r="F41" s="352" t="s">
        <v>364</v>
      </c>
      <c r="G41" s="382">
        <f>SUM(G42:G46)</f>
        <v>122934</v>
      </c>
      <c r="H41" s="382">
        <f>SUM(H42:H46)</f>
        <v>82013</v>
      </c>
      <c r="I41" s="382">
        <f>SUM(I42:I46)</f>
        <v>5215</v>
      </c>
      <c r="J41" s="382">
        <f>SUM(J42:J46)</f>
        <v>72976</v>
      </c>
      <c r="K41" s="354">
        <f t="shared" si="1"/>
        <v>59.361934045910814</v>
      </c>
      <c r="L41" s="354">
        <f t="shared" si="1"/>
        <v>88.981015204906541</v>
      </c>
    </row>
    <row r="42" spans="1:12" ht="18.95" customHeight="1" x14ac:dyDescent="0.2">
      <c r="A42" s="355" t="s">
        <v>288</v>
      </c>
      <c r="B42" s="379"/>
      <c r="C42" s="380"/>
      <c r="D42" s="388"/>
      <c r="E42" s="389">
        <v>634001</v>
      </c>
      <c r="F42" s="396" t="s">
        <v>365</v>
      </c>
      <c r="G42" s="387">
        <v>68167</v>
      </c>
      <c r="H42" s="387">
        <v>44220</v>
      </c>
      <c r="I42" s="387">
        <v>3577</v>
      </c>
      <c r="J42" s="387">
        <v>42581</v>
      </c>
      <c r="K42" s="362">
        <f t="shared" si="1"/>
        <v>62.46570921413587</v>
      </c>
      <c r="L42" s="362">
        <f t="shared" si="1"/>
        <v>96.293532338308466</v>
      </c>
    </row>
    <row r="43" spans="1:12" ht="18.95" customHeight="1" x14ac:dyDescent="0.2">
      <c r="A43" s="355" t="s">
        <v>288</v>
      </c>
      <c r="B43" s="379"/>
      <c r="C43" s="380"/>
      <c r="D43" s="388"/>
      <c r="E43" s="389">
        <v>634002</v>
      </c>
      <c r="F43" s="396" t="s">
        <v>366</v>
      </c>
      <c r="G43" s="387">
        <v>28911</v>
      </c>
      <c r="H43" s="387">
        <v>20637</v>
      </c>
      <c r="I43" s="387">
        <v>1271</v>
      </c>
      <c r="J43" s="387">
        <v>18222</v>
      </c>
      <c r="K43" s="362">
        <f t="shared" si="1"/>
        <v>63.027913251011725</v>
      </c>
      <c r="L43" s="362">
        <f t="shared" si="1"/>
        <v>88.297717691524937</v>
      </c>
    </row>
    <row r="44" spans="1:12" ht="18.95" customHeight="1" x14ac:dyDescent="0.2">
      <c r="A44" s="355" t="s">
        <v>288</v>
      </c>
      <c r="B44" s="379"/>
      <c r="C44" s="380"/>
      <c r="D44" s="397"/>
      <c r="E44" s="398" t="s">
        <v>367</v>
      </c>
      <c r="F44" s="394" t="s">
        <v>368</v>
      </c>
      <c r="G44" s="387">
        <v>4156</v>
      </c>
      <c r="H44" s="387">
        <v>4156</v>
      </c>
      <c r="I44" s="387">
        <v>0</v>
      </c>
      <c r="J44" s="387">
        <v>3501</v>
      </c>
      <c r="K44" s="362">
        <f t="shared" si="1"/>
        <v>84.239653512993257</v>
      </c>
      <c r="L44" s="362">
        <f t="shared" si="1"/>
        <v>84.239653512993257</v>
      </c>
    </row>
    <row r="45" spans="1:12" ht="18.95" customHeight="1" x14ac:dyDescent="0.2">
      <c r="A45" s="355" t="s">
        <v>288</v>
      </c>
      <c r="B45" s="379"/>
      <c r="C45" s="380"/>
      <c r="D45" s="397"/>
      <c r="E45" s="389">
        <v>634004</v>
      </c>
      <c r="F45" s="399" t="s">
        <v>369</v>
      </c>
      <c r="G45" s="387">
        <v>20000</v>
      </c>
      <c r="H45" s="387">
        <v>12000</v>
      </c>
      <c r="I45" s="387">
        <v>367</v>
      </c>
      <c r="J45" s="387">
        <v>7345</v>
      </c>
      <c r="K45" s="362">
        <f t="shared" si="1"/>
        <v>36.725000000000001</v>
      </c>
      <c r="L45" s="362">
        <f t="shared" si="1"/>
        <v>61.208333333333329</v>
      </c>
    </row>
    <row r="46" spans="1:12" ht="18.95" customHeight="1" x14ac:dyDescent="0.2">
      <c r="A46" s="355" t="s">
        <v>288</v>
      </c>
      <c r="B46" s="379"/>
      <c r="C46" s="380"/>
      <c r="D46" s="397"/>
      <c r="E46" s="389">
        <v>634005</v>
      </c>
      <c r="F46" s="399" t="s">
        <v>370</v>
      </c>
      <c r="G46" s="387">
        <v>1700</v>
      </c>
      <c r="H46" s="387">
        <v>1000</v>
      </c>
      <c r="I46" s="387">
        <v>0</v>
      </c>
      <c r="J46" s="387">
        <v>1327</v>
      </c>
      <c r="K46" s="362">
        <f t="shared" si="1"/>
        <v>78.058823529411768</v>
      </c>
      <c r="L46" s="362">
        <f t="shared" si="1"/>
        <v>132.69999999999999</v>
      </c>
    </row>
    <row r="47" spans="1:12" ht="18.95" customHeight="1" x14ac:dyDescent="0.2">
      <c r="A47" s="349" t="s">
        <v>288</v>
      </c>
      <c r="B47" s="379"/>
      <c r="C47" s="380"/>
      <c r="D47" s="350" t="s">
        <v>371</v>
      </c>
      <c r="E47" s="400"/>
      <c r="F47" s="352" t="s">
        <v>372</v>
      </c>
      <c r="G47" s="382">
        <f>SUM(G48:G52)</f>
        <v>9603391</v>
      </c>
      <c r="H47" s="382">
        <f>SUM(H48:H52)</f>
        <v>7055636</v>
      </c>
      <c r="I47" s="382">
        <f>SUM(I48:I52)</f>
        <v>392399</v>
      </c>
      <c r="J47" s="382">
        <f>SUM(J48:J52)</f>
        <v>6339344</v>
      </c>
      <c r="K47" s="354">
        <f t="shared" si="1"/>
        <v>66.011516140496624</v>
      </c>
      <c r="L47" s="354">
        <f t="shared" si="1"/>
        <v>89.847945670666689</v>
      </c>
    </row>
    <row r="48" spans="1:12" ht="18.95" customHeight="1" x14ac:dyDescent="0.2">
      <c r="A48" s="355" t="s">
        <v>288</v>
      </c>
      <c r="B48" s="379"/>
      <c r="C48" s="380"/>
      <c r="D48" s="388"/>
      <c r="E48" s="389">
        <v>635001</v>
      </c>
      <c r="F48" s="399" t="s">
        <v>373</v>
      </c>
      <c r="G48" s="387">
        <v>16500</v>
      </c>
      <c r="H48" s="387">
        <v>10730</v>
      </c>
      <c r="I48" s="387">
        <v>982</v>
      </c>
      <c r="J48" s="387">
        <v>11127</v>
      </c>
      <c r="K48" s="401">
        <f t="shared" si="1"/>
        <v>67.436363636363637</v>
      </c>
      <c r="L48" s="401">
        <f t="shared" si="1"/>
        <v>103.69990680335508</v>
      </c>
    </row>
    <row r="49" spans="1:12" ht="18.95" customHeight="1" x14ac:dyDescent="0.2">
      <c r="A49" s="355" t="s">
        <v>288</v>
      </c>
      <c r="B49" s="379"/>
      <c r="C49" s="380"/>
      <c r="D49" s="388"/>
      <c r="E49" s="389">
        <v>635002</v>
      </c>
      <c r="F49" s="399" t="s">
        <v>374</v>
      </c>
      <c r="G49" s="387">
        <v>9399640</v>
      </c>
      <c r="H49" s="387">
        <v>6932060</v>
      </c>
      <c r="I49" s="387">
        <v>379874</v>
      </c>
      <c r="J49" s="387">
        <v>6259418</v>
      </c>
      <c r="K49" s="401">
        <f t="shared" si="1"/>
        <v>66.592103527369133</v>
      </c>
      <c r="L49" s="401">
        <f t="shared" si="1"/>
        <v>90.296650634876201</v>
      </c>
    </row>
    <row r="50" spans="1:12" ht="18.95" customHeight="1" x14ac:dyDescent="0.2">
      <c r="A50" s="355" t="s">
        <v>288</v>
      </c>
      <c r="B50" s="379"/>
      <c r="C50" s="380"/>
      <c r="D50" s="388"/>
      <c r="E50" s="389">
        <v>635003</v>
      </c>
      <c r="F50" s="399" t="s">
        <v>375</v>
      </c>
      <c r="G50" s="387">
        <v>6100</v>
      </c>
      <c r="H50" s="387">
        <v>4056</v>
      </c>
      <c r="I50" s="387">
        <v>325</v>
      </c>
      <c r="J50" s="387">
        <v>1088</v>
      </c>
      <c r="K50" s="401">
        <f t="shared" si="1"/>
        <v>17.836065573770494</v>
      </c>
      <c r="L50" s="401">
        <f t="shared" si="1"/>
        <v>26.824457593688361</v>
      </c>
    </row>
    <row r="51" spans="1:12" ht="18.95" customHeight="1" x14ac:dyDescent="0.2">
      <c r="A51" s="355" t="s">
        <v>288</v>
      </c>
      <c r="B51" s="379"/>
      <c r="C51" s="380"/>
      <c r="D51" s="388"/>
      <c r="E51" s="389">
        <v>635004</v>
      </c>
      <c r="F51" s="399" t="s">
        <v>376</v>
      </c>
      <c r="G51" s="387">
        <v>103690</v>
      </c>
      <c r="H51" s="387">
        <v>62000</v>
      </c>
      <c r="I51" s="387">
        <v>3848</v>
      </c>
      <c r="J51" s="387">
        <v>27698</v>
      </c>
      <c r="K51" s="401">
        <f t="shared" si="1"/>
        <v>26.712315555984183</v>
      </c>
      <c r="L51" s="401">
        <f t="shared" si="1"/>
        <v>44.674193548387095</v>
      </c>
    </row>
    <row r="52" spans="1:12" ht="18.95" customHeight="1" x14ac:dyDescent="0.2">
      <c r="A52" s="355" t="s">
        <v>288</v>
      </c>
      <c r="B52" s="379"/>
      <c r="C52" s="380"/>
      <c r="D52" s="388"/>
      <c r="E52" s="389">
        <v>635006</v>
      </c>
      <c r="F52" s="396" t="s">
        <v>377</v>
      </c>
      <c r="G52" s="387">
        <v>77461</v>
      </c>
      <c r="H52" s="387">
        <v>46790</v>
      </c>
      <c r="I52" s="387">
        <v>7370</v>
      </c>
      <c r="J52" s="387">
        <v>40013</v>
      </c>
      <c r="K52" s="401">
        <f t="shared" si="1"/>
        <v>51.655671886497721</v>
      </c>
      <c r="L52" s="401">
        <f t="shared" si="1"/>
        <v>85.516135926480018</v>
      </c>
    </row>
    <row r="53" spans="1:12" ht="18.95" customHeight="1" x14ac:dyDescent="0.2">
      <c r="A53" s="349" t="s">
        <v>288</v>
      </c>
      <c r="B53" s="379"/>
      <c r="C53" s="380"/>
      <c r="D53" s="350" t="s">
        <v>378</v>
      </c>
      <c r="E53" s="381"/>
      <c r="F53" s="352" t="s">
        <v>379</v>
      </c>
      <c r="G53" s="382">
        <f>SUM(G54:G56)</f>
        <v>543628</v>
      </c>
      <c r="H53" s="382">
        <f>SUM(H54:H56)</f>
        <v>361252</v>
      </c>
      <c r="I53" s="382">
        <f>SUM(I54:I56)</f>
        <v>6275</v>
      </c>
      <c r="J53" s="382">
        <f>SUM(J54:J56)</f>
        <v>369064</v>
      </c>
      <c r="K53" s="354">
        <f t="shared" si="1"/>
        <v>67.88907120310212</v>
      </c>
      <c r="L53" s="354">
        <f t="shared" si="1"/>
        <v>102.16247937727681</v>
      </c>
    </row>
    <row r="54" spans="1:12" ht="18.95" customHeight="1" x14ac:dyDescent="0.2">
      <c r="A54" s="355" t="s">
        <v>288</v>
      </c>
      <c r="B54" s="379"/>
      <c r="C54" s="380"/>
      <c r="D54" s="402"/>
      <c r="E54" s="389">
        <v>636001</v>
      </c>
      <c r="F54" s="403" t="s">
        <v>380</v>
      </c>
      <c r="G54" s="387">
        <v>541000</v>
      </c>
      <c r="H54" s="387">
        <v>359500</v>
      </c>
      <c r="I54" s="387">
        <v>6172</v>
      </c>
      <c r="J54" s="387">
        <v>368132</v>
      </c>
      <c r="K54" s="362">
        <f t="shared" si="1"/>
        <v>68.046580406654343</v>
      </c>
      <c r="L54" s="362">
        <f t="shared" si="1"/>
        <v>102.40111265646732</v>
      </c>
    </row>
    <row r="55" spans="1:12" ht="18" customHeight="1" x14ac:dyDescent="0.2">
      <c r="A55" s="355" t="s">
        <v>288</v>
      </c>
      <c r="B55" s="379"/>
      <c r="C55" s="380"/>
      <c r="D55" s="402"/>
      <c r="E55" s="389">
        <v>636002</v>
      </c>
      <c r="F55" s="403" t="s">
        <v>381</v>
      </c>
      <c r="G55" s="387">
        <v>2628</v>
      </c>
      <c r="H55" s="387">
        <v>1752</v>
      </c>
      <c r="I55" s="387">
        <v>103</v>
      </c>
      <c r="J55" s="387">
        <v>932</v>
      </c>
      <c r="K55" s="362">
        <f t="shared" si="1"/>
        <v>35.464231354642308</v>
      </c>
      <c r="L55" s="362">
        <f t="shared" si="1"/>
        <v>53.196347031963477</v>
      </c>
    </row>
    <row r="56" spans="1:12" s="412" customFormat="1" ht="21" hidden="1" customHeight="1" x14ac:dyDescent="0.2">
      <c r="A56" s="404" t="s">
        <v>288</v>
      </c>
      <c r="B56" s="405"/>
      <c r="C56" s="406"/>
      <c r="D56" s="407"/>
      <c r="E56" s="408">
        <v>636005</v>
      </c>
      <c r="F56" s="409" t="s">
        <v>382</v>
      </c>
      <c r="G56" s="410">
        <v>0</v>
      </c>
      <c r="H56" s="387">
        <v>0</v>
      </c>
      <c r="I56" s="387">
        <v>0</v>
      </c>
      <c r="J56" s="387">
        <v>0</v>
      </c>
      <c r="K56" s="411">
        <v>0</v>
      </c>
      <c r="L56" s="411">
        <v>0</v>
      </c>
    </row>
    <row r="57" spans="1:12" ht="18.95" customHeight="1" x14ac:dyDescent="0.2">
      <c r="A57" s="349" t="s">
        <v>288</v>
      </c>
      <c r="B57" s="379"/>
      <c r="C57" s="380"/>
      <c r="D57" s="350" t="s">
        <v>383</v>
      </c>
      <c r="E57" s="381"/>
      <c r="F57" s="352" t="s">
        <v>384</v>
      </c>
      <c r="G57" s="382">
        <f>SUM(G58:G77)</f>
        <v>2827523</v>
      </c>
      <c r="H57" s="382">
        <f>SUM(H58:H77)</f>
        <v>1871928</v>
      </c>
      <c r="I57" s="382">
        <f>SUM(I58:I77)</f>
        <v>403302</v>
      </c>
      <c r="J57" s="382">
        <f>SUM(J58:J77)</f>
        <v>2092777</v>
      </c>
      <c r="K57" s="354">
        <f t="shared" ref="K57:L72" si="2">SUM($J57/G57)*100</f>
        <v>74.014499616802411</v>
      </c>
      <c r="L57" s="354">
        <f t="shared" si="2"/>
        <v>111.79794308328097</v>
      </c>
    </row>
    <row r="58" spans="1:12" ht="18.95" customHeight="1" x14ac:dyDescent="0.2">
      <c r="A58" s="355" t="s">
        <v>288</v>
      </c>
      <c r="B58" s="379"/>
      <c r="C58" s="380"/>
      <c r="D58" s="392"/>
      <c r="E58" s="393" t="s">
        <v>385</v>
      </c>
      <c r="F58" s="394" t="s">
        <v>386</v>
      </c>
      <c r="G58" s="387">
        <v>60100</v>
      </c>
      <c r="H58" s="387">
        <v>33100</v>
      </c>
      <c r="I58" s="387">
        <v>1096</v>
      </c>
      <c r="J58" s="387">
        <v>24287</v>
      </c>
      <c r="K58" s="401">
        <f t="shared" si="2"/>
        <v>40.41098169717138</v>
      </c>
      <c r="L58" s="401">
        <f t="shared" si="2"/>
        <v>73.374622356495465</v>
      </c>
    </row>
    <row r="59" spans="1:12" ht="18.95" customHeight="1" x14ac:dyDescent="0.2">
      <c r="A59" s="355" t="s">
        <v>288</v>
      </c>
      <c r="B59" s="379"/>
      <c r="C59" s="380"/>
      <c r="D59" s="392"/>
      <c r="E59" s="393" t="s">
        <v>387</v>
      </c>
      <c r="F59" s="394" t="s">
        <v>388</v>
      </c>
      <c r="G59" s="387">
        <v>4250</v>
      </c>
      <c r="H59" s="387">
        <v>3245</v>
      </c>
      <c r="I59" s="387">
        <v>70</v>
      </c>
      <c r="J59" s="387">
        <v>5219</v>
      </c>
      <c r="K59" s="401">
        <f t="shared" si="2"/>
        <v>122.8</v>
      </c>
      <c r="L59" s="401">
        <f t="shared" si="2"/>
        <v>160.83204930662558</v>
      </c>
    </row>
    <row r="60" spans="1:12" ht="18.95" customHeight="1" x14ac:dyDescent="0.2">
      <c r="A60" s="355" t="s">
        <v>288</v>
      </c>
      <c r="B60" s="379"/>
      <c r="C60" s="380"/>
      <c r="D60" s="392"/>
      <c r="E60" s="393" t="s">
        <v>389</v>
      </c>
      <c r="F60" s="394" t="s">
        <v>390</v>
      </c>
      <c r="G60" s="387">
        <v>486203</v>
      </c>
      <c r="H60" s="387">
        <v>299827</v>
      </c>
      <c r="I60" s="387">
        <v>6015</v>
      </c>
      <c r="J60" s="387">
        <v>211848</v>
      </c>
      <c r="K60" s="401">
        <f t="shared" si="2"/>
        <v>43.571923661515868</v>
      </c>
      <c r="L60" s="401">
        <f t="shared" si="2"/>
        <v>70.656745389841475</v>
      </c>
    </row>
    <row r="61" spans="1:12" ht="18.95" customHeight="1" x14ac:dyDescent="0.2">
      <c r="A61" s="355" t="s">
        <v>288</v>
      </c>
      <c r="B61" s="379"/>
      <c r="C61" s="380"/>
      <c r="D61" s="392"/>
      <c r="E61" s="393" t="s">
        <v>391</v>
      </c>
      <c r="F61" s="394" t="s">
        <v>392</v>
      </c>
      <c r="G61" s="387">
        <v>285037</v>
      </c>
      <c r="H61" s="387">
        <v>182288</v>
      </c>
      <c r="I61" s="387">
        <v>21770</v>
      </c>
      <c r="J61" s="387">
        <v>178440</v>
      </c>
      <c r="K61" s="401">
        <f t="shared" si="2"/>
        <v>62.6023989867982</v>
      </c>
      <c r="L61" s="401">
        <f t="shared" si="2"/>
        <v>97.889054682699907</v>
      </c>
    </row>
    <row r="62" spans="1:12" ht="18.95" customHeight="1" x14ac:dyDescent="0.2">
      <c r="A62" s="355" t="s">
        <v>288</v>
      </c>
      <c r="B62" s="379"/>
      <c r="C62" s="380"/>
      <c r="D62" s="392"/>
      <c r="E62" s="393" t="s">
        <v>393</v>
      </c>
      <c r="F62" s="394" t="s">
        <v>333</v>
      </c>
      <c r="G62" s="387">
        <v>300</v>
      </c>
      <c r="H62" s="387">
        <v>180</v>
      </c>
      <c r="I62" s="387">
        <v>0</v>
      </c>
      <c r="J62" s="387">
        <v>25</v>
      </c>
      <c r="K62" s="401">
        <f t="shared" si="2"/>
        <v>8.3333333333333321</v>
      </c>
      <c r="L62" s="401">
        <f t="shared" si="2"/>
        <v>13.888888888888889</v>
      </c>
    </row>
    <row r="63" spans="1:12" s="418" customFormat="1" ht="18" hidden="1" customHeight="1" x14ac:dyDescent="0.2">
      <c r="A63" s="413" t="s">
        <v>288</v>
      </c>
      <c r="B63" s="414"/>
      <c r="C63" s="380"/>
      <c r="D63" s="415"/>
      <c r="E63" s="416" t="s">
        <v>394</v>
      </c>
      <c r="F63" s="417" t="s">
        <v>395</v>
      </c>
      <c r="G63" s="387">
        <v>0</v>
      </c>
      <c r="H63" s="387"/>
      <c r="I63" s="387"/>
      <c r="J63" s="387"/>
      <c r="K63" s="401" t="e">
        <f t="shared" si="2"/>
        <v>#DIV/0!</v>
      </c>
      <c r="L63" s="401" t="e">
        <f t="shared" si="2"/>
        <v>#DIV/0!</v>
      </c>
    </row>
    <row r="64" spans="1:12" ht="18.95" customHeight="1" x14ac:dyDescent="0.2">
      <c r="A64" s="355" t="s">
        <v>288</v>
      </c>
      <c r="B64" s="379"/>
      <c r="C64" s="380"/>
      <c r="D64" s="392"/>
      <c r="E64" s="393" t="s">
        <v>396</v>
      </c>
      <c r="F64" s="394" t="s">
        <v>397</v>
      </c>
      <c r="G64" s="387">
        <v>1719</v>
      </c>
      <c r="H64" s="387">
        <v>1032</v>
      </c>
      <c r="I64" s="387">
        <v>0</v>
      </c>
      <c r="J64" s="387">
        <v>14364</v>
      </c>
      <c r="K64" s="401">
        <f t="shared" si="2"/>
        <v>835.60209424083757</v>
      </c>
      <c r="L64" s="401">
        <f t="shared" si="2"/>
        <v>1391.8604651162791</v>
      </c>
    </row>
    <row r="65" spans="1:12" ht="18.95" customHeight="1" x14ac:dyDescent="0.2">
      <c r="A65" s="355" t="s">
        <v>288</v>
      </c>
      <c r="B65" s="379"/>
      <c r="C65" s="380"/>
      <c r="D65" s="392"/>
      <c r="E65" s="393" t="s">
        <v>398</v>
      </c>
      <c r="F65" s="394" t="s">
        <v>399</v>
      </c>
      <c r="G65" s="387">
        <v>1008220</v>
      </c>
      <c r="H65" s="387">
        <v>677260</v>
      </c>
      <c r="I65" s="387">
        <v>83659</v>
      </c>
      <c r="J65" s="387">
        <v>725834</v>
      </c>
      <c r="K65" s="401">
        <f t="shared" si="2"/>
        <v>71.991628811172177</v>
      </c>
      <c r="L65" s="401">
        <f t="shared" si="2"/>
        <v>107.17213477837166</v>
      </c>
    </row>
    <row r="66" spans="1:12" ht="18.95" customHeight="1" x14ac:dyDescent="0.2">
      <c r="A66" s="355" t="s">
        <v>288</v>
      </c>
      <c r="B66" s="379"/>
      <c r="C66" s="380"/>
      <c r="D66" s="392"/>
      <c r="E66" s="393" t="s">
        <v>400</v>
      </c>
      <c r="F66" s="394" t="s">
        <v>401</v>
      </c>
      <c r="G66" s="387">
        <v>470000</v>
      </c>
      <c r="H66" s="387">
        <v>316000</v>
      </c>
      <c r="I66" s="387">
        <v>26185</v>
      </c>
      <c r="J66" s="387">
        <v>254903</v>
      </c>
      <c r="K66" s="401">
        <f t="shared" si="2"/>
        <v>54.234680851063835</v>
      </c>
      <c r="L66" s="401">
        <f t="shared" si="2"/>
        <v>80.665506329113924</v>
      </c>
    </row>
    <row r="67" spans="1:12" ht="18.95" customHeight="1" x14ac:dyDescent="0.2">
      <c r="A67" s="355" t="s">
        <v>288</v>
      </c>
      <c r="B67" s="379"/>
      <c r="C67" s="380"/>
      <c r="D67" s="392"/>
      <c r="E67" s="393" t="s">
        <v>402</v>
      </c>
      <c r="F67" s="394" t="s">
        <v>403</v>
      </c>
      <c r="G67" s="387">
        <v>58000</v>
      </c>
      <c r="H67" s="387">
        <v>58000</v>
      </c>
      <c r="I67" s="387">
        <v>5668</v>
      </c>
      <c r="J67" s="387">
        <v>12725</v>
      </c>
      <c r="K67" s="401">
        <f t="shared" si="2"/>
        <v>21.939655172413794</v>
      </c>
      <c r="L67" s="401">
        <f t="shared" si="2"/>
        <v>21.939655172413794</v>
      </c>
    </row>
    <row r="68" spans="1:12" ht="18.95" customHeight="1" x14ac:dyDescent="0.2">
      <c r="A68" s="355" t="s">
        <v>288</v>
      </c>
      <c r="B68" s="379"/>
      <c r="C68" s="380"/>
      <c r="D68" s="392"/>
      <c r="E68" s="393" t="s">
        <v>404</v>
      </c>
      <c r="F68" s="394" t="s">
        <v>405</v>
      </c>
      <c r="G68" s="387">
        <v>190698</v>
      </c>
      <c r="H68" s="419">
        <v>126400</v>
      </c>
      <c r="I68" s="419">
        <v>14921</v>
      </c>
      <c r="J68" s="419">
        <v>125279</v>
      </c>
      <c r="K68" s="401">
        <f t="shared" si="2"/>
        <v>65.694973203704293</v>
      </c>
      <c r="L68" s="401">
        <f t="shared" si="2"/>
        <v>99.113132911392412</v>
      </c>
    </row>
    <row r="69" spans="1:12" s="412" customFormat="1" ht="18.95" hidden="1" customHeight="1" x14ac:dyDescent="0.2">
      <c r="A69" s="404" t="s">
        <v>288</v>
      </c>
      <c r="B69" s="405"/>
      <c r="C69" s="406"/>
      <c r="D69" s="456"/>
      <c r="E69" s="457" t="s">
        <v>480</v>
      </c>
      <c r="F69" s="458" t="s">
        <v>481</v>
      </c>
      <c r="G69" s="410">
        <v>0</v>
      </c>
      <c r="H69" s="410">
        <v>0</v>
      </c>
      <c r="I69" s="410"/>
      <c r="J69" s="410"/>
      <c r="K69" s="401" t="e">
        <f t="shared" si="2"/>
        <v>#DIV/0!</v>
      </c>
      <c r="L69" s="401" t="e">
        <f t="shared" si="2"/>
        <v>#DIV/0!</v>
      </c>
    </row>
    <row r="70" spans="1:12" ht="18.95" customHeight="1" x14ac:dyDescent="0.2">
      <c r="A70" s="355" t="s">
        <v>288</v>
      </c>
      <c r="B70" s="379"/>
      <c r="C70" s="380"/>
      <c r="D70" s="392"/>
      <c r="E70" s="393" t="s">
        <v>406</v>
      </c>
      <c r="F70" s="394" t="s">
        <v>407</v>
      </c>
      <c r="G70" s="387">
        <v>2700</v>
      </c>
      <c r="H70" s="387">
        <v>1800</v>
      </c>
      <c r="I70" s="387">
        <v>305</v>
      </c>
      <c r="J70" s="387">
        <v>2473</v>
      </c>
      <c r="K70" s="401">
        <f t="shared" si="2"/>
        <v>91.592592592592595</v>
      </c>
      <c r="L70" s="401">
        <f t="shared" si="2"/>
        <v>137.38888888888889</v>
      </c>
    </row>
    <row r="71" spans="1:12" ht="18.95" customHeight="1" x14ac:dyDescent="0.2">
      <c r="A71" s="355" t="s">
        <v>288</v>
      </c>
      <c r="B71" s="379"/>
      <c r="C71" s="380"/>
      <c r="D71" s="392"/>
      <c r="E71" s="393" t="s">
        <v>408</v>
      </c>
      <c r="F71" s="394" t="s">
        <v>409</v>
      </c>
      <c r="G71" s="387">
        <v>82800</v>
      </c>
      <c r="H71" s="387">
        <v>42900</v>
      </c>
      <c r="I71" s="387">
        <v>526</v>
      </c>
      <c r="J71" s="387">
        <v>39577</v>
      </c>
      <c r="K71" s="401">
        <f t="shared" si="2"/>
        <v>47.798309178743963</v>
      </c>
      <c r="L71" s="401">
        <f t="shared" si="2"/>
        <v>92.254079254079258</v>
      </c>
    </row>
    <row r="72" spans="1:12" ht="18.95" customHeight="1" x14ac:dyDescent="0.2">
      <c r="A72" s="355" t="s">
        <v>288</v>
      </c>
      <c r="B72" s="379"/>
      <c r="C72" s="380"/>
      <c r="D72" s="392"/>
      <c r="E72" s="393" t="s">
        <v>410</v>
      </c>
      <c r="F72" s="394" t="s">
        <v>411</v>
      </c>
      <c r="G72" s="387">
        <v>95000</v>
      </c>
      <c r="H72" s="387">
        <v>63300</v>
      </c>
      <c r="I72" s="387">
        <v>3042</v>
      </c>
      <c r="J72" s="387">
        <v>36103</v>
      </c>
      <c r="K72" s="401">
        <f t="shared" si="2"/>
        <v>38.003157894736844</v>
      </c>
      <c r="L72" s="401">
        <f t="shared" si="2"/>
        <v>57.034755134281198</v>
      </c>
    </row>
    <row r="73" spans="1:12" ht="18.95" customHeight="1" x14ac:dyDescent="0.2">
      <c r="A73" s="355" t="s">
        <v>412</v>
      </c>
      <c r="B73" s="379"/>
      <c r="C73" s="380"/>
      <c r="D73" s="392"/>
      <c r="E73" s="393" t="s">
        <v>413</v>
      </c>
      <c r="F73" s="394" t="s">
        <v>414</v>
      </c>
      <c r="G73" s="387">
        <v>0</v>
      </c>
      <c r="H73" s="387">
        <v>0</v>
      </c>
      <c r="I73" s="387">
        <v>0</v>
      </c>
      <c r="J73" s="387">
        <v>0</v>
      </c>
      <c r="K73" s="401">
        <v>0</v>
      </c>
      <c r="L73" s="401">
        <v>0</v>
      </c>
    </row>
    <row r="74" spans="1:12" ht="20.25" customHeight="1" x14ac:dyDescent="0.2">
      <c r="A74" s="355" t="s">
        <v>288</v>
      </c>
      <c r="B74" s="379"/>
      <c r="C74" s="380"/>
      <c r="D74" s="392"/>
      <c r="E74" s="393" t="s">
        <v>415</v>
      </c>
      <c r="F74" s="394" t="s">
        <v>416</v>
      </c>
      <c r="G74" s="387">
        <v>50000</v>
      </c>
      <c r="H74" s="387">
        <v>50000</v>
      </c>
      <c r="I74" s="387">
        <v>28087</v>
      </c>
      <c r="J74" s="387">
        <v>33438</v>
      </c>
      <c r="K74" s="401">
        <f>SUM($J74/G74)*100</f>
        <v>66.876000000000005</v>
      </c>
      <c r="L74" s="401">
        <f t="shared" ref="L74" si="3">SUM($J74/H74)*100</f>
        <v>66.876000000000005</v>
      </c>
    </row>
    <row r="75" spans="1:12" s="412" customFormat="1" ht="18.95" hidden="1" customHeight="1" x14ac:dyDescent="0.2">
      <c r="A75" s="404" t="s">
        <v>288</v>
      </c>
      <c r="B75" s="405"/>
      <c r="C75" s="406"/>
      <c r="D75" s="456"/>
      <c r="E75" s="457" t="s">
        <v>482</v>
      </c>
      <c r="F75" s="458" t="s">
        <v>483</v>
      </c>
      <c r="G75" s="410">
        <v>0</v>
      </c>
      <c r="H75" s="410">
        <v>0</v>
      </c>
      <c r="I75" s="410"/>
      <c r="J75" s="410"/>
      <c r="K75" s="401" t="e">
        <f>SUM($J75/G75)*100</f>
        <v>#DIV/0!</v>
      </c>
      <c r="L75" s="401" t="e">
        <f>SUM($J75/H75)*100</f>
        <v>#DIV/0!</v>
      </c>
    </row>
    <row r="76" spans="1:12" ht="18.75" customHeight="1" x14ac:dyDescent="0.2">
      <c r="A76" s="355" t="s">
        <v>288</v>
      </c>
      <c r="B76" s="379"/>
      <c r="C76" s="380"/>
      <c r="D76" s="392"/>
      <c r="E76" s="393" t="s">
        <v>417</v>
      </c>
      <c r="F76" s="394" t="s">
        <v>418</v>
      </c>
      <c r="G76" s="387">
        <v>0</v>
      </c>
      <c r="H76" s="387">
        <v>0</v>
      </c>
      <c r="I76" s="387">
        <v>211958</v>
      </c>
      <c r="J76" s="387">
        <v>388481</v>
      </c>
      <c r="K76" s="401">
        <v>0</v>
      </c>
      <c r="L76" s="401">
        <v>0</v>
      </c>
    </row>
    <row r="77" spans="1:12" ht="18.95" customHeight="1" x14ac:dyDescent="0.2">
      <c r="A77" s="355" t="s">
        <v>288</v>
      </c>
      <c r="B77" s="379"/>
      <c r="C77" s="380"/>
      <c r="D77" s="392"/>
      <c r="E77" s="393" t="s">
        <v>419</v>
      </c>
      <c r="F77" s="394" t="s">
        <v>420</v>
      </c>
      <c r="G77" s="387">
        <v>32496</v>
      </c>
      <c r="H77" s="387">
        <v>16596</v>
      </c>
      <c r="I77" s="387">
        <v>0</v>
      </c>
      <c r="J77" s="387">
        <v>39781</v>
      </c>
      <c r="K77" s="401">
        <f t="shared" ref="K77:L86" si="4">SUM($J77/G77)*100</f>
        <v>122.41814377154112</v>
      </c>
      <c r="L77" s="401">
        <f t="shared" si="4"/>
        <v>239.70233791275004</v>
      </c>
    </row>
    <row r="78" spans="1:12" ht="18.95" customHeight="1" x14ac:dyDescent="0.25">
      <c r="A78" s="342" t="s">
        <v>288</v>
      </c>
      <c r="B78" s="363"/>
      <c r="C78" s="376" t="s">
        <v>421</v>
      </c>
      <c r="D78" s="364"/>
      <c r="E78" s="377"/>
      <c r="F78" s="366" t="s">
        <v>422</v>
      </c>
      <c r="G78" s="420">
        <f>SUM(G79+G85)</f>
        <v>531482</v>
      </c>
      <c r="H78" s="420">
        <f>SUM(H79+H85)</f>
        <v>365567</v>
      </c>
      <c r="I78" s="420">
        <f>SUM(I79+I85)</f>
        <v>28567</v>
      </c>
      <c r="J78" s="420">
        <f>SUM(J79+J85)</f>
        <v>247340</v>
      </c>
      <c r="K78" s="348">
        <f t="shared" si="4"/>
        <v>46.537794318528192</v>
      </c>
      <c r="L78" s="348">
        <f t="shared" si="4"/>
        <v>67.659279967830798</v>
      </c>
    </row>
    <row r="79" spans="1:12" ht="18.95" customHeight="1" x14ac:dyDescent="0.2">
      <c r="A79" s="349" t="s">
        <v>288</v>
      </c>
      <c r="B79" s="379"/>
      <c r="C79" s="380"/>
      <c r="D79" s="350" t="s">
        <v>423</v>
      </c>
      <c r="E79" s="381"/>
      <c r="F79" s="352" t="s">
        <v>424</v>
      </c>
      <c r="G79" s="382">
        <f>SUM(G80:G84)</f>
        <v>491162</v>
      </c>
      <c r="H79" s="382">
        <f>SUM(H80:H84)</f>
        <v>325247</v>
      </c>
      <c r="I79" s="382">
        <f>SUM(I80:I84)</f>
        <v>28267</v>
      </c>
      <c r="J79" s="382">
        <f>SUM(J80:J84)</f>
        <v>212683</v>
      </c>
      <c r="K79" s="354">
        <f t="shared" si="4"/>
        <v>43.302006262699479</v>
      </c>
      <c r="L79" s="354">
        <f t="shared" si="4"/>
        <v>65.391225745356607</v>
      </c>
    </row>
    <row r="80" spans="1:12" ht="18.95" customHeight="1" x14ac:dyDescent="0.2">
      <c r="A80" s="355" t="s">
        <v>288</v>
      </c>
      <c r="B80" s="379"/>
      <c r="C80" s="380"/>
      <c r="D80" s="392"/>
      <c r="E80" s="393" t="s">
        <v>425</v>
      </c>
      <c r="F80" s="394" t="s">
        <v>426</v>
      </c>
      <c r="G80" s="387">
        <v>325018</v>
      </c>
      <c r="H80" s="419">
        <v>213827</v>
      </c>
      <c r="I80" s="419">
        <v>21981</v>
      </c>
      <c r="J80" s="419">
        <v>120406</v>
      </c>
      <c r="K80" s="362">
        <f t="shared" si="4"/>
        <v>37.045948224406033</v>
      </c>
      <c r="L80" s="362">
        <f t="shared" si="4"/>
        <v>56.310007622984934</v>
      </c>
    </row>
    <row r="81" spans="1:12" ht="18.95" customHeight="1" x14ac:dyDescent="0.2">
      <c r="A81" s="355" t="s">
        <v>288</v>
      </c>
      <c r="B81" s="379"/>
      <c r="C81" s="380"/>
      <c r="D81" s="392"/>
      <c r="E81" s="393" t="s">
        <v>427</v>
      </c>
      <c r="F81" s="394" t="s">
        <v>428</v>
      </c>
      <c r="G81" s="387">
        <v>57020</v>
      </c>
      <c r="H81" s="419">
        <v>37420</v>
      </c>
      <c r="I81" s="419">
        <v>0</v>
      </c>
      <c r="J81" s="419">
        <v>29276</v>
      </c>
      <c r="K81" s="362">
        <f t="shared" si="4"/>
        <v>51.343388284812342</v>
      </c>
      <c r="L81" s="362">
        <f t="shared" si="4"/>
        <v>78.236237306253344</v>
      </c>
    </row>
    <row r="82" spans="1:12" ht="18.95" customHeight="1" x14ac:dyDescent="0.2">
      <c r="A82" s="355" t="s">
        <v>288</v>
      </c>
      <c r="B82" s="379"/>
      <c r="C82" s="380"/>
      <c r="D82" s="392"/>
      <c r="E82" s="393" t="s">
        <v>429</v>
      </c>
      <c r="F82" s="394" t="s">
        <v>430</v>
      </c>
      <c r="G82" s="387">
        <v>11000</v>
      </c>
      <c r="H82" s="419">
        <v>7000</v>
      </c>
      <c r="I82" s="419">
        <v>657</v>
      </c>
      <c r="J82" s="419">
        <v>5251</v>
      </c>
      <c r="K82" s="362">
        <f t="shared" si="4"/>
        <v>47.736363636363635</v>
      </c>
      <c r="L82" s="362">
        <f t="shared" si="4"/>
        <v>75.014285714285705</v>
      </c>
    </row>
    <row r="83" spans="1:12" ht="18.75" customHeight="1" x14ac:dyDescent="0.2">
      <c r="A83" s="355" t="s">
        <v>288</v>
      </c>
      <c r="B83" s="379"/>
      <c r="C83" s="380"/>
      <c r="D83" s="392"/>
      <c r="E83" s="393" t="s">
        <v>431</v>
      </c>
      <c r="F83" s="394" t="s">
        <v>432</v>
      </c>
      <c r="G83" s="387">
        <v>98124</v>
      </c>
      <c r="H83" s="419">
        <v>67000</v>
      </c>
      <c r="I83" s="419">
        <v>5629</v>
      </c>
      <c r="J83" s="419">
        <v>57750</v>
      </c>
      <c r="K83" s="362">
        <f t="shared" si="4"/>
        <v>58.854102971750031</v>
      </c>
      <c r="L83" s="362">
        <f t="shared" si="4"/>
        <v>86.194029850746261</v>
      </c>
    </row>
    <row r="84" spans="1:12" ht="18.95" hidden="1" customHeight="1" x14ac:dyDescent="0.2">
      <c r="A84" s="355" t="s">
        <v>288</v>
      </c>
      <c r="B84" s="379"/>
      <c r="C84" s="380"/>
      <c r="D84" s="392"/>
      <c r="E84" s="393" t="s">
        <v>433</v>
      </c>
      <c r="F84" s="394" t="s">
        <v>434</v>
      </c>
      <c r="G84" s="387">
        <v>0</v>
      </c>
      <c r="H84" s="387"/>
      <c r="I84" s="387">
        <v>0</v>
      </c>
      <c r="J84" s="387">
        <v>0</v>
      </c>
      <c r="K84" s="362" t="e">
        <f t="shared" si="4"/>
        <v>#DIV/0!</v>
      </c>
      <c r="L84" s="362" t="e">
        <f t="shared" si="4"/>
        <v>#DIV/0!</v>
      </c>
    </row>
    <row r="85" spans="1:12" ht="18.95" customHeight="1" x14ac:dyDescent="0.2">
      <c r="A85" s="349" t="s">
        <v>288</v>
      </c>
      <c r="B85" s="379"/>
      <c r="C85" s="380"/>
      <c r="D85" s="350" t="s">
        <v>435</v>
      </c>
      <c r="E85" s="393"/>
      <c r="F85" s="352" t="s">
        <v>436</v>
      </c>
      <c r="G85" s="382">
        <f>SUM(G86)</f>
        <v>40320</v>
      </c>
      <c r="H85" s="382">
        <f>SUM(H86)</f>
        <v>40320</v>
      </c>
      <c r="I85" s="382">
        <f>SUM(I86)</f>
        <v>300</v>
      </c>
      <c r="J85" s="382">
        <f>SUM(J86)</f>
        <v>34657</v>
      </c>
      <c r="K85" s="354">
        <f t="shared" si="4"/>
        <v>85.954861111111114</v>
      </c>
      <c r="L85" s="354">
        <f t="shared" si="4"/>
        <v>85.954861111111114</v>
      </c>
    </row>
    <row r="86" spans="1:12" ht="18.95" customHeight="1" x14ac:dyDescent="0.2">
      <c r="A86" s="355" t="s">
        <v>288</v>
      </c>
      <c r="B86" s="379"/>
      <c r="C86" s="380"/>
      <c r="D86" s="392"/>
      <c r="E86" s="393" t="s">
        <v>437</v>
      </c>
      <c r="F86" s="394" t="s">
        <v>438</v>
      </c>
      <c r="G86" s="387">
        <v>40320</v>
      </c>
      <c r="H86" s="387">
        <v>40320</v>
      </c>
      <c r="I86" s="387">
        <v>300</v>
      </c>
      <c r="J86" s="387">
        <v>34657</v>
      </c>
      <c r="K86" s="362">
        <f t="shared" si="4"/>
        <v>85.954861111111114</v>
      </c>
      <c r="L86" s="362">
        <f t="shared" si="4"/>
        <v>85.954861111111114</v>
      </c>
    </row>
    <row r="87" spans="1:12" ht="15" thickBot="1" x14ac:dyDescent="0.25">
      <c r="A87" s="421"/>
      <c r="B87" s="422"/>
      <c r="C87" s="423"/>
      <c r="D87" s="423"/>
      <c r="E87" s="424"/>
      <c r="F87" s="425"/>
      <c r="G87" s="426"/>
      <c r="H87" s="426"/>
      <c r="I87" s="426"/>
      <c r="J87" s="426"/>
      <c r="K87" s="427"/>
      <c r="L87" s="427"/>
    </row>
    <row r="88" spans="1:12" x14ac:dyDescent="0.2">
      <c r="B88" s="428"/>
      <c r="C88" s="428"/>
      <c r="D88" s="428"/>
      <c r="E88" s="428"/>
      <c r="F88" s="428"/>
    </row>
    <row r="89" spans="1:12" x14ac:dyDescent="0.2">
      <c r="B89" s="428"/>
      <c r="C89" s="428"/>
      <c r="D89" s="428"/>
      <c r="E89" s="428"/>
      <c r="F89" s="428"/>
    </row>
    <row r="90" spans="1:12" x14ac:dyDescent="0.2">
      <c r="B90" s="428"/>
      <c r="C90" s="428"/>
      <c r="D90" s="428"/>
      <c r="E90" s="428"/>
      <c r="F90" s="428"/>
    </row>
    <row r="91" spans="1:12" x14ac:dyDescent="0.2">
      <c r="B91" s="428"/>
      <c r="C91" s="428"/>
      <c r="D91" s="428"/>
      <c r="E91" s="428"/>
      <c r="F91" s="428"/>
    </row>
    <row r="92" spans="1:12" x14ac:dyDescent="0.2">
      <c r="B92" s="428"/>
      <c r="C92" s="428"/>
      <c r="D92" s="428"/>
      <c r="E92" s="428"/>
      <c r="F92" s="428"/>
    </row>
    <row r="93" spans="1:12" x14ac:dyDescent="0.2">
      <c r="B93" s="428"/>
      <c r="C93" s="428"/>
      <c r="D93" s="428"/>
      <c r="E93" s="428"/>
      <c r="F93" s="428"/>
    </row>
    <row r="94" spans="1:12" x14ac:dyDescent="0.2">
      <c r="B94" s="428"/>
      <c r="C94" s="428"/>
      <c r="D94" s="428"/>
      <c r="E94" s="428"/>
      <c r="F94" s="428"/>
    </row>
    <row r="95" spans="1:12" x14ac:dyDescent="0.2">
      <c r="B95" s="428"/>
      <c r="C95" s="428"/>
      <c r="D95" s="428"/>
      <c r="E95" s="428"/>
      <c r="F95" s="428"/>
    </row>
    <row r="96" spans="1:12" x14ac:dyDescent="0.2">
      <c r="B96" s="428"/>
      <c r="C96" s="428"/>
      <c r="D96" s="428"/>
      <c r="E96" s="428"/>
      <c r="F96" s="428"/>
    </row>
    <row r="97" spans="2:6" x14ac:dyDescent="0.2">
      <c r="B97" s="428"/>
      <c r="C97" s="428"/>
      <c r="D97" s="428"/>
      <c r="E97" s="428"/>
      <c r="F97" s="428"/>
    </row>
    <row r="98" spans="2:6" x14ac:dyDescent="0.2">
      <c r="B98" s="428"/>
      <c r="C98" s="428"/>
      <c r="D98" s="428"/>
      <c r="E98" s="428"/>
      <c r="F98" s="428"/>
    </row>
    <row r="99" spans="2:6" x14ac:dyDescent="0.2">
      <c r="B99" s="428"/>
      <c r="C99" s="428"/>
      <c r="D99" s="428"/>
      <c r="E99" s="428"/>
      <c r="F99" s="428"/>
    </row>
    <row r="100" spans="2:6" x14ac:dyDescent="0.2">
      <c r="B100" s="428"/>
      <c r="C100" s="428"/>
      <c r="D100" s="428"/>
      <c r="E100" s="428"/>
      <c r="F100" s="428"/>
    </row>
    <row r="101" spans="2:6" x14ac:dyDescent="0.2">
      <c r="B101" s="428"/>
      <c r="C101" s="428"/>
      <c r="D101" s="428"/>
      <c r="E101" s="428"/>
      <c r="F101" s="428"/>
    </row>
    <row r="102" spans="2:6" x14ac:dyDescent="0.2">
      <c r="B102" s="428"/>
      <c r="C102" s="428"/>
      <c r="D102" s="428"/>
      <c r="E102" s="428"/>
      <c r="F102" s="428"/>
    </row>
    <row r="103" spans="2:6" x14ac:dyDescent="0.2">
      <c r="B103" s="428"/>
      <c r="C103" s="428"/>
      <c r="D103" s="428"/>
      <c r="E103" s="428"/>
      <c r="F103" s="428"/>
    </row>
    <row r="104" spans="2:6" x14ac:dyDescent="0.2">
      <c r="B104" s="428"/>
      <c r="C104" s="428"/>
      <c r="D104" s="428"/>
      <c r="E104" s="428"/>
      <c r="F104" s="428"/>
    </row>
    <row r="105" spans="2:6" x14ac:dyDescent="0.2">
      <c r="B105" s="428"/>
      <c r="C105" s="428"/>
      <c r="D105" s="428"/>
      <c r="E105" s="428"/>
      <c r="F105" s="428"/>
    </row>
    <row r="106" spans="2:6" x14ac:dyDescent="0.2">
      <c r="B106" s="428"/>
      <c r="C106" s="428"/>
      <c r="D106" s="428"/>
      <c r="E106" s="428"/>
      <c r="F106" s="428"/>
    </row>
    <row r="107" spans="2:6" x14ac:dyDescent="0.2">
      <c r="B107" s="428"/>
      <c r="C107" s="428"/>
      <c r="D107" s="428"/>
      <c r="E107" s="428"/>
      <c r="F107" s="428"/>
    </row>
    <row r="108" spans="2:6" x14ac:dyDescent="0.2">
      <c r="B108" s="428"/>
      <c r="C108" s="428"/>
      <c r="D108" s="428"/>
      <c r="E108" s="428"/>
      <c r="F108" s="428"/>
    </row>
    <row r="109" spans="2:6" x14ac:dyDescent="0.2">
      <c r="B109" s="428"/>
      <c r="C109" s="428"/>
      <c r="D109" s="428"/>
      <c r="E109" s="428"/>
      <c r="F109" s="428"/>
    </row>
    <row r="110" spans="2:6" x14ac:dyDescent="0.2">
      <c r="B110" s="428"/>
      <c r="C110" s="428"/>
      <c r="D110" s="428"/>
      <c r="E110" s="428"/>
      <c r="F110" s="428"/>
    </row>
    <row r="111" spans="2:6" x14ac:dyDescent="0.2">
      <c r="B111" s="428"/>
      <c r="C111" s="428"/>
      <c r="D111" s="428"/>
      <c r="E111" s="428"/>
      <c r="F111" s="428"/>
    </row>
    <row r="112" spans="2:6" x14ac:dyDescent="0.2">
      <c r="B112" s="428"/>
      <c r="C112" s="428"/>
      <c r="D112" s="428"/>
      <c r="E112" s="428"/>
      <c r="F112" s="428"/>
    </row>
    <row r="113" spans="2:6" x14ac:dyDescent="0.2">
      <c r="B113" s="428"/>
      <c r="C113" s="428"/>
      <c r="D113" s="428"/>
      <c r="E113" s="428"/>
      <c r="F113" s="428"/>
    </row>
    <row r="114" spans="2:6" x14ac:dyDescent="0.2">
      <c r="B114" s="428"/>
      <c r="C114" s="428"/>
      <c r="D114" s="428"/>
      <c r="E114" s="428"/>
      <c r="F114" s="428"/>
    </row>
    <row r="115" spans="2:6" x14ac:dyDescent="0.2">
      <c r="B115" s="428"/>
      <c r="C115" s="428"/>
      <c r="D115" s="428"/>
      <c r="E115" s="428"/>
      <c r="F115" s="428"/>
    </row>
    <row r="116" spans="2:6" x14ac:dyDescent="0.2">
      <c r="B116" s="428"/>
      <c r="C116" s="428"/>
      <c r="D116" s="428"/>
      <c r="E116" s="428"/>
      <c r="F116" s="428"/>
    </row>
    <row r="117" spans="2:6" x14ac:dyDescent="0.2">
      <c r="B117" s="428"/>
      <c r="C117" s="428"/>
      <c r="D117" s="428"/>
      <c r="E117" s="428"/>
      <c r="F117" s="428"/>
    </row>
    <row r="118" spans="2:6" x14ac:dyDescent="0.2">
      <c r="B118" s="428"/>
      <c r="C118" s="428"/>
      <c r="D118" s="428"/>
      <c r="E118" s="428"/>
      <c r="F118" s="428"/>
    </row>
    <row r="119" spans="2:6" x14ac:dyDescent="0.2">
      <c r="B119" s="428"/>
      <c r="C119" s="428"/>
      <c r="D119" s="428"/>
      <c r="E119" s="428"/>
      <c r="F119" s="428"/>
    </row>
    <row r="120" spans="2:6" x14ac:dyDescent="0.2">
      <c r="B120" s="428"/>
      <c r="C120" s="428"/>
      <c r="D120" s="428"/>
      <c r="E120" s="428"/>
      <c r="F120" s="428"/>
    </row>
    <row r="121" spans="2:6" x14ac:dyDescent="0.2">
      <c r="B121" s="428"/>
      <c r="C121" s="428"/>
      <c r="D121" s="428"/>
      <c r="E121" s="428"/>
      <c r="F121" s="428"/>
    </row>
    <row r="122" spans="2:6" x14ac:dyDescent="0.2">
      <c r="B122" s="428"/>
      <c r="C122" s="428"/>
      <c r="D122" s="428"/>
      <c r="E122" s="428"/>
      <c r="F122" s="428"/>
    </row>
    <row r="123" spans="2:6" x14ac:dyDescent="0.2">
      <c r="B123" s="428"/>
      <c r="C123" s="428"/>
      <c r="D123" s="428"/>
      <c r="E123" s="428"/>
      <c r="F123" s="428"/>
    </row>
    <row r="124" spans="2:6" x14ac:dyDescent="0.2">
      <c r="B124" s="428"/>
      <c r="C124" s="428"/>
      <c r="D124" s="428"/>
      <c r="E124" s="428"/>
      <c r="F124" s="428"/>
    </row>
    <row r="125" spans="2:6" x14ac:dyDescent="0.2">
      <c r="B125" s="428"/>
      <c r="C125" s="428"/>
      <c r="D125" s="428"/>
      <c r="E125" s="428"/>
      <c r="F125" s="428"/>
    </row>
    <row r="126" spans="2:6" x14ac:dyDescent="0.2">
      <c r="B126" s="428"/>
      <c r="C126" s="428"/>
      <c r="D126" s="428"/>
      <c r="E126" s="428"/>
      <c r="F126" s="428"/>
    </row>
    <row r="127" spans="2:6" x14ac:dyDescent="0.2">
      <c r="B127" s="428"/>
      <c r="C127" s="428"/>
      <c r="D127" s="428"/>
      <c r="E127" s="428"/>
      <c r="F127" s="428"/>
    </row>
    <row r="128" spans="2:6" x14ac:dyDescent="0.2">
      <c r="B128" s="428"/>
      <c r="C128" s="428"/>
      <c r="D128" s="428"/>
      <c r="E128" s="428"/>
      <c r="F128" s="428"/>
    </row>
    <row r="129" spans="2:6" x14ac:dyDescent="0.2">
      <c r="B129" s="428"/>
      <c r="C129" s="428"/>
      <c r="D129" s="428"/>
      <c r="E129" s="428"/>
      <c r="F129" s="428"/>
    </row>
    <row r="130" spans="2:6" x14ac:dyDescent="0.2">
      <c r="B130" s="428"/>
      <c r="C130" s="428"/>
      <c r="D130" s="428"/>
      <c r="E130" s="428"/>
      <c r="F130" s="428"/>
    </row>
    <row r="131" spans="2:6" x14ac:dyDescent="0.2">
      <c r="B131" s="428"/>
      <c r="C131" s="428"/>
      <c r="D131" s="428"/>
      <c r="E131" s="428"/>
      <c r="F131" s="428"/>
    </row>
    <row r="132" spans="2:6" x14ac:dyDescent="0.2">
      <c r="B132" s="428"/>
      <c r="C132" s="428"/>
      <c r="D132" s="428"/>
      <c r="E132" s="428"/>
      <c r="F132" s="428"/>
    </row>
    <row r="133" spans="2:6" x14ac:dyDescent="0.2">
      <c r="B133" s="428"/>
      <c r="C133" s="428"/>
      <c r="D133" s="428"/>
      <c r="E133" s="428"/>
      <c r="F133" s="428"/>
    </row>
    <row r="134" spans="2:6" x14ac:dyDescent="0.2">
      <c r="B134" s="428"/>
      <c r="C134" s="428"/>
      <c r="D134" s="428"/>
      <c r="E134" s="428"/>
      <c r="F134" s="428"/>
    </row>
    <row r="135" spans="2:6" x14ac:dyDescent="0.2">
      <c r="B135" s="428"/>
      <c r="C135" s="428"/>
      <c r="D135" s="428"/>
      <c r="E135" s="428"/>
      <c r="F135" s="428"/>
    </row>
    <row r="136" spans="2:6" x14ac:dyDescent="0.2">
      <c r="B136" s="428"/>
      <c r="C136" s="428"/>
      <c r="D136" s="428"/>
      <c r="E136" s="428"/>
      <c r="F136" s="428"/>
    </row>
    <row r="137" spans="2:6" x14ac:dyDescent="0.2">
      <c r="B137" s="428"/>
      <c r="C137" s="428"/>
      <c r="D137" s="428"/>
      <c r="E137" s="428"/>
      <c r="F137" s="428"/>
    </row>
    <row r="138" spans="2:6" x14ac:dyDescent="0.2">
      <c r="B138" s="428"/>
      <c r="C138" s="428"/>
      <c r="D138" s="428"/>
      <c r="E138" s="428"/>
      <c r="F138" s="428"/>
    </row>
    <row r="139" spans="2:6" x14ac:dyDescent="0.2">
      <c r="B139" s="428"/>
      <c r="C139" s="428"/>
      <c r="D139" s="428"/>
      <c r="E139" s="428"/>
      <c r="F139" s="428"/>
    </row>
    <row r="140" spans="2:6" x14ac:dyDescent="0.2">
      <c r="B140" s="428"/>
      <c r="C140" s="428"/>
      <c r="D140" s="428"/>
      <c r="E140" s="428"/>
      <c r="F140" s="428"/>
    </row>
    <row r="141" spans="2:6" x14ac:dyDescent="0.2">
      <c r="B141" s="428"/>
      <c r="C141" s="428"/>
      <c r="D141" s="428"/>
      <c r="E141" s="428"/>
      <c r="F141" s="428"/>
    </row>
    <row r="142" spans="2:6" x14ac:dyDescent="0.2">
      <c r="B142" s="428"/>
      <c r="C142" s="428"/>
      <c r="D142" s="428"/>
      <c r="E142" s="428"/>
      <c r="F142" s="428"/>
    </row>
    <row r="143" spans="2:6" x14ac:dyDescent="0.2">
      <c r="B143" s="428"/>
      <c r="C143" s="428"/>
      <c r="D143" s="428"/>
      <c r="E143" s="428"/>
      <c r="F143" s="428"/>
    </row>
    <row r="144" spans="2:6" x14ac:dyDescent="0.2">
      <c r="B144" s="428"/>
      <c r="C144" s="428"/>
      <c r="D144" s="428"/>
      <c r="E144" s="428"/>
      <c r="F144" s="428"/>
    </row>
    <row r="145" spans="2:6" x14ac:dyDescent="0.2">
      <c r="B145" s="428"/>
      <c r="C145" s="428"/>
      <c r="D145" s="428"/>
      <c r="E145" s="428"/>
      <c r="F145" s="428"/>
    </row>
    <row r="146" spans="2:6" x14ac:dyDescent="0.2">
      <c r="B146" s="428"/>
      <c r="C146" s="428"/>
      <c r="D146" s="428"/>
      <c r="E146" s="428"/>
      <c r="F146" s="428"/>
    </row>
    <row r="147" spans="2:6" x14ac:dyDescent="0.2">
      <c r="B147" s="428"/>
      <c r="C147" s="428"/>
      <c r="D147" s="428"/>
      <c r="E147" s="428"/>
      <c r="F147" s="428"/>
    </row>
    <row r="148" spans="2:6" x14ac:dyDescent="0.2">
      <c r="B148" s="428"/>
      <c r="C148" s="428"/>
      <c r="D148" s="428"/>
      <c r="E148" s="428"/>
      <c r="F148" s="428"/>
    </row>
    <row r="149" spans="2:6" x14ac:dyDescent="0.2">
      <c r="B149" s="428"/>
      <c r="C149" s="428"/>
      <c r="D149" s="428"/>
      <c r="E149" s="428"/>
      <c r="F149" s="428"/>
    </row>
    <row r="150" spans="2:6" x14ac:dyDescent="0.2">
      <c r="B150" s="428"/>
      <c r="C150" s="428"/>
      <c r="D150" s="428"/>
      <c r="E150" s="428"/>
      <c r="F150" s="428"/>
    </row>
    <row r="151" spans="2:6" x14ac:dyDescent="0.2">
      <c r="B151" s="428"/>
      <c r="C151" s="428"/>
      <c r="D151" s="428"/>
      <c r="E151" s="428"/>
      <c r="F151" s="428"/>
    </row>
    <row r="152" spans="2:6" x14ac:dyDescent="0.2">
      <c r="B152" s="428"/>
      <c r="C152" s="428"/>
      <c r="D152" s="428"/>
      <c r="E152" s="428"/>
      <c r="F152" s="428"/>
    </row>
    <row r="153" spans="2:6" x14ac:dyDescent="0.2">
      <c r="B153" s="428"/>
      <c r="C153" s="428"/>
      <c r="D153" s="428"/>
      <c r="E153" s="428"/>
      <c r="F153" s="428"/>
    </row>
    <row r="154" spans="2:6" x14ac:dyDescent="0.2">
      <c r="B154" s="428"/>
      <c r="C154" s="428"/>
      <c r="D154" s="428"/>
      <c r="E154" s="428"/>
      <c r="F154" s="428"/>
    </row>
    <row r="155" spans="2:6" x14ac:dyDescent="0.2">
      <c r="B155" s="428"/>
      <c r="C155" s="428"/>
      <c r="D155" s="428"/>
      <c r="E155" s="428"/>
      <c r="F155" s="428"/>
    </row>
    <row r="156" spans="2:6" x14ac:dyDescent="0.2">
      <c r="B156" s="428"/>
      <c r="C156" s="428"/>
      <c r="D156" s="428"/>
      <c r="E156" s="428"/>
      <c r="F156" s="428"/>
    </row>
    <row r="157" spans="2:6" x14ac:dyDescent="0.2">
      <c r="B157" s="428"/>
      <c r="C157" s="428"/>
      <c r="D157" s="428"/>
      <c r="E157" s="428"/>
      <c r="F157" s="428"/>
    </row>
    <row r="158" spans="2:6" x14ac:dyDescent="0.2">
      <c r="B158" s="428"/>
      <c r="C158" s="428"/>
      <c r="D158" s="428"/>
      <c r="E158" s="428"/>
      <c r="F158" s="428"/>
    </row>
    <row r="159" spans="2:6" x14ac:dyDescent="0.2">
      <c r="B159" s="428"/>
      <c r="C159" s="428"/>
      <c r="D159" s="428"/>
      <c r="E159" s="428"/>
      <c r="F159" s="428"/>
    </row>
    <row r="160" spans="2:6" x14ac:dyDescent="0.2">
      <c r="B160" s="428"/>
      <c r="C160" s="428"/>
      <c r="D160" s="428"/>
      <c r="E160" s="428"/>
      <c r="F160" s="428"/>
    </row>
    <row r="161" spans="2:6" x14ac:dyDescent="0.2">
      <c r="B161" s="428"/>
      <c r="C161" s="428"/>
      <c r="D161" s="428"/>
      <c r="E161" s="428"/>
      <c r="F161" s="428"/>
    </row>
    <row r="162" spans="2:6" x14ac:dyDescent="0.2">
      <c r="B162" s="428"/>
      <c r="C162" s="428"/>
      <c r="D162" s="428"/>
      <c r="E162" s="428"/>
      <c r="F162" s="428"/>
    </row>
    <row r="163" spans="2:6" x14ac:dyDescent="0.2">
      <c r="B163" s="428"/>
      <c r="C163" s="428"/>
      <c r="D163" s="428"/>
      <c r="E163" s="428"/>
      <c r="F163" s="428"/>
    </row>
    <row r="164" spans="2:6" x14ac:dyDescent="0.2">
      <c r="B164" s="428"/>
      <c r="C164" s="428"/>
      <c r="D164" s="428"/>
      <c r="E164" s="428"/>
      <c r="F164" s="428"/>
    </row>
    <row r="165" spans="2:6" x14ac:dyDescent="0.2">
      <c r="B165" s="428"/>
      <c r="C165" s="428"/>
      <c r="D165" s="428"/>
      <c r="E165" s="428"/>
      <c r="F165" s="428"/>
    </row>
    <row r="166" spans="2:6" x14ac:dyDescent="0.2">
      <c r="B166" s="428"/>
      <c r="C166" s="428"/>
      <c r="D166" s="428"/>
      <c r="E166" s="428"/>
      <c r="F166" s="428"/>
    </row>
    <row r="167" spans="2:6" x14ac:dyDescent="0.2">
      <c r="B167" s="428"/>
      <c r="C167" s="428"/>
      <c r="D167" s="428"/>
      <c r="E167" s="428"/>
      <c r="F167" s="428"/>
    </row>
    <row r="168" spans="2:6" x14ac:dyDescent="0.2">
      <c r="B168" s="428"/>
      <c r="C168" s="428"/>
      <c r="D168" s="428"/>
      <c r="E168" s="428"/>
      <c r="F168" s="428"/>
    </row>
    <row r="169" spans="2:6" x14ac:dyDescent="0.2">
      <c r="B169" s="428"/>
      <c r="C169" s="428"/>
      <c r="D169" s="428"/>
      <c r="E169" s="428"/>
      <c r="F169" s="428"/>
    </row>
    <row r="170" spans="2:6" x14ac:dyDescent="0.2">
      <c r="B170" s="428"/>
      <c r="C170" s="428"/>
      <c r="D170" s="428"/>
      <c r="E170" s="428"/>
      <c r="F170" s="428"/>
    </row>
    <row r="171" spans="2:6" x14ac:dyDescent="0.2">
      <c r="B171" s="428"/>
      <c r="C171" s="428"/>
      <c r="D171" s="428"/>
      <c r="E171" s="428"/>
      <c r="F171" s="428"/>
    </row>
    <row r="172" spans="2:6" x14ac:dyDescent="0.2">
      <c r="B172" s="428"/>
      <c r="C172" s="428"/>
      <c r="D172" s="428"/>
      <c r="E172" s="428"/>
      <c r="F172" s="428"/>
    </row>
    <row r="173" spans="2:6" x14ac:dyDescent="0.2">
      <c r="B173" s="428"/>
      <c r="C173" s="428"/>
      <c r="D173" s="428"/>
      <c r="E173" s="428"/>
      <c r="F173" s="428"/>
    </row>
    <row r="174" spans="2:6" x14ac:dyDescent="0.2">
      <c r="B174" s="428"/>
      <c r="C174" s="428"/>
      <c r="D174" s="428"/>
      <c r="E174" s="428"/>
      <c r="F174" s="428"/>
    </row>
    <row r="175" spans="2:6" x14ac:dyDescent="0.2">
      <c r="B175" s="428"/>
      <c r="C175" s="428"/>
      <c r="D175" s="428"/>
      <c r="E175" s="428"/>
      <c r="F175" s="428"/>
    </row>
    <row r="176" spans="2:6" x14ac:dyDescent="0.2">
      <c r="B176" s="428"/>
      <c r="C176" s="428"/>
      <c r="D176" s="428"/>
      <c r="E176" s="428"/>
      <c r="F176" s="428"/>
    </row>
    <row r="177" spans="2:6" x14ac:dyDescent="0.2">
      <c r="B177" s="428"/>
      <c r="C177" s="428"/>
      <c r="D177" s="428"/>
      <c r="E177" s="428"/>
      <c r="F177" s="428"/>
    </row>
    <row r="178" spans="2:6" x14ac:dyDescent="0.2">
      <c r="B178" s="428"/>
      <c r="C178" s="428"/>
      <c r="D178" s="428"/>
      <c r="E178" s="428"/>
      <c r="F178" s="428"/>
    </row>
    <row r="179" spans="2:6" x14ac:dyDescent="0.2">
      <c r="B179" s="428"/>
      <c r="C179" s="428"/>
      <c r="D179" s="428"/>
      <c r="E179" s="428"/>
      <c r="F179" s="428"/>
    </row>
    <row r="180" spans="2:6" x14ac:dyDescent="0.2">
      <c r="B180" s="428"/>
      <c r="C180" s="428"/>
      <c r="D180" s="428"/>
      <c r="E180" s="428"/>
      <c r="F180" s="428"/>
    </row>
    <row r="181" spans="2:6" x14ac:dyDescent="0.2">
      <c r="B181" s="428"/>
      <c r="C181" s="428"/>
      <c r="D181" s="428"/>
      <c r="E181" s="428"/>
      <c r="F181" s="428"/>
    </row>
    <row r="182" spans="2:6" x14ac:dyDescent="0.2">
      <c r="B182" s="428"/>
      <c r="C182" s="428"/>
      <c r="D182" s="428"/>
      <c r="E182" s="428"/>
      <c r="F182" s="428"/>
    </row>
    <row r="183" spans="2:6" x14ac:dyDescent="0.2">
      <c r="B183" s="428"/>
      <c r="C183" s="428"/>
      <c r="D183" s="428"/>
      <c r="E183" s="428"/>
      <c r="F183" s="428"/>
    </row>
    <row r="184" spans="2:6" x14ac:dyDescent="0.2">
      <c r="B184" s="428"/>
      <c r="C184" s="428"/>
      <c r="D184" s="428"/>
      <c r="E184" s="428"/>
      <c r="F184" s="428"/>
    </row>
    <row r="185" spans="2:6" x14ac:dyDescent="0.2">
      <c r="B185" s="428"/>
      <c r="C185" s="428"/>
      <c r="D185" s="428"/>
      <c r="E185" s="428"/>
      <c r="F185" s="428"/>
    </row>
    <row r="186" spans="2:6" x14ac:dyDescent="0.2">
      <c r="B186" s="428"/>
      <c r="C186" s="428"/>
      <c r="D186" s="428"/>
      <c r="E186" s="428"/>
      <c r="F186" s="428"/>
    </row>
    <row r="187" spans="2:6" x14ac:dyDescent="0.2">
      <c r="B187" s="428"/>
      <c r="C187" s="428"/>
      <c r="D187" s="428"/>
      <c r="E187" s="428"/>
      <c r="F187" s="428"/>
    </row>
    <row r="188" spans="2:6" x14ac:dyDescent="0.2">
      <c r="B188" s="428"/>
      <c r="C188" s="428"/>
      <c r="D188" s="428"/>
      <c r="E188" s="428"/>
      <c r="F188" s="428"/>
    </row>
    <row r="189" spans="2:6" x14ac:dyDescent="0.2">
      <c r="B189" s="428"/>
      <c r="C189" s="428"/>
      <c r="D189" s="428"/>
      <c r="E189" s="428"/>
      <c r="F189" s="428"/>
    </row>
    <row r="190" spans="2:6" x14ac:dyDescent="0.2">
      <c r="B190" s="428"/>
      <c r="C190" s="428"/>
      <c r="D190" s="428"/>
      <c r="E190" s="428"/>
      <c r="F190" s="428"/>
    </row>
    <row r="191" spans="2:6" x14ac:dyDescent="0.2">
      <c r="B191" s="428"/>
      <c r="C191" s="428"/>
      <c r="D191" s="428"/>
      <c r="E191" s="428"/>
      <c r="F191" s="428"/>
    </row>
    <row r="192" spans="2:6" x14ac:dyDescent="0.2">
      <c r="B192" s="428"/>
      <c r="C192" s="428"/>
      <c r="D192" s="428"/>
      <c r="E192" s="428"/>
      <c r="F192" s="428"/>
    </row>
    <row r="193" spans="2:6" x14ac:dyDescent="0.2">
      <c r="B193" s="428"/>
      <c r="C193" s="428"/>
      <c r="D193" s="428"/>
      <c r="E193" s="428"/>
      <c r="F193" s="428"/>
    </row>
    <row r="194" spans="2:6" x14ac:dyDescent="0.2">
      <c r="B194" s="428"/>
      <c r="C194" s="428"/>
      <c r="D194" s="428"/>
      <c r="E194" s="428"/>
      <c r="F194" s="428"/>
    </row>
    <row r="195" spans="2:6" x14ac:dyDescent="0.2">
      <c r="B195" s="428"/>
      <c r="C195" s="428"/>
      <c r="D195" s="428"/>
      <c r="E195" s="428"/>
      <c r="F195" s="428"/>
    </row>
    <row r="196" spans="2:6" x14ac:dyDescent="0.2">
      <c r="B196" s="428"/>
      <c r="C196" s="428"/>
      <c r="D196" s="428"/>
      <c r="E196" s="428"/>
      <c r="F196" s="428"/>
    </row>
    <row r="197" spans="2:6" x14ac:dyDescent="0.2">
      <c r="B197" s="428"/>
      <c r="C197" s="428"/>
      <c r="D197" s="428"/>
      <c r="E197" s="428"/>
      <c r="F197" s="428"/>
    </row>
    <row r="198" spans="2:6" x14ac:dyDescent="0.2">
      <c r="B198" s="428"/>
      <c r="C198" s="428"/>
      <c r="D198" s="428"/>
      <c r="E198" s="428"/>
      <c r="F198" s="428"/>
    </row>
    <row r="199" spans="2:6" x14ac:dyDescent="0.2">
      <c r="B199" s="428"/>
      <c r="C199" s="428"/>
      <c r="D199" s="428"/>
      <c r="E199" s="428"/>
      <c r="F199" s="428"/>
    </row>
    <row r="200" spans="2:6" x14ac:dyDescent="0.2">
      <c r="B200" s="428"/>
      <c r="C200" s="428"/>
      <c r="D200" s="428"/>
      <c r="E200" s="428"/>
      <c r="F200" s="428"/>
    </row>
    <row r="201" spans="2:6" x14ac:dyDescent="0.2">
      <c r="B201" s="428"/>
      <c r="C201" s="428"/>
      <c r="D201" s="428"/>
      <c r="E201" s="428"/>
      <c r="F201" s="428"/>
    </row>
    <row r="202" spans="2:6" x14ac:dyDescent="0.2">
      <c r="B202" s="428"/>
      <c r="C202" s="428"/>
      <c r="D202" s="428"/>
      <c r="E202" s="428"/>
      <c r="F202" s="428"/>
    </row>
    <row r="203" spans="2:6" x14ac:dyDescent="0.2">
      <c r="B203" s="428"/>
      <c r="C203" s="428"/>
      <c r="D203" s="428"/>
      <c r="E203" s="428"/>
      <c r="F203" s="428"/>
    </row>
    <row r="204" spans="2:6" x14ac:dyDescent="0.2">
      <c r="B204" s="428"/>
      <c r="C204" s="428"/>
      <c r="D204" s="428"/>
      <c r="E204" s="428"/>
      <c r="F204" s="428"/>
    </row>
    <row r="205" spans="2:6" x14ac:dyDescent="0.2">
      <c r="B205" s="428"/>
      <c r="C205" s="428"/>
      <c r="D205" s="428"/>
      <c r="E205" s="428"/>
      <c r="F205" s="428"/>
    </row>
    <row r="206" spans="2:6" x14ac:dyDescent="0.2">
      <c r="B206" s="428"/>
      <c r="C206" s="428"/>
      <c r="D206" s="428"/>
      <c r="E206" s="428"/>
      <c r="F206" s="428"/>
    </row>
    <row r="207" spans="2:6" x14ac:dyDescent="0.2">
      <c r="B207" s="428"/>
      <c r="C207" s="428"/>
      <c r="D207" s="428"/>
      <c r="E207" s="428"/>
      <c r="F207" s="428"/>
    </row>
    <row r="208" spans="2:6" x14ac:dyDescent="0.2">
      <c r="B208" s="428"/>
      <c r="C208" s="428"/>
      <c r="D208" s="428"/>
      <c r="E208" s="428"/>
      <c r="F208" s="428"/>
    </row>
    <row r="209" spans="2:6" x14ac:dyDescent="0.2">
      <c r="B209" s="428"/>
      <c r="C209" s="428"/>
      <c r="D209" s="428"/>
      <c r="E209" s="428"/>
      <c r="F209" s="428"/>
    </row>
    <row r="210" spans="2:6" x14ac:dyDescent="0.2">
      <c r="B210" s="428"/>
      <c r="C210" s="428"/>
      <c r="D210" s="428"/>
      <c r="E210" s="428"/>
      <c r="F210" s="428"/>
    </row>
    <row r="211" spans="2:6" x14ac:dyDescent="0.2">
      <c r="B211" s="428"/>
      <c r="C211" s="428"/>
      <c r="D211" s="428"/>
      <c r="E211" s="428"/>
      <c r="F211" s="428"/>
    </row>
    <row r="212" spans="2:6" x14ac:dyDescent="0.2">
      <c r="B212" s="428"/>
      <c r="C212" s="428"/>
      <c r="D212" s="428"/>
      <c r="E212" s="428"/>
      <c r="F212" s="428"/>
    </row>
    <row r="213" spans="2:6" x14ac:dyDescent="0.2">
      <c r="B213" s="428"/>
      <c r="C213" s="428"/>
      <c r="D213" s="428"/>
      <c r="E213" s="428"/>
      <c r="F213" s="428"/>
    </row>
    <row r="214" spans="2:6" x14ac:dyDescent="0.2">
      <c r="B214" s="428"/>
      <c r="C214" s="428"/>
      <c r="D214" s="428"/>
      <c r="E214" s="428"/>
      <c r="F214" s="428"/>
    </row>
    <row r="215" spans="2:6" x14ac:dyDescent="0.2">
      <c r="B215" s="428"/>
      <c r="C215" s="428"/>
      <c r="D215" s="428"/>
      <c r="E215" s="428"/>
      <c r="F215" s="428"/>
    </row>
    <row r="216" spans="2:6" x14ac:dyDescent="0.2">
      <c r="B216" s="428"/>
      <c r="C216" s="428"/>
      <c r="D216" s="428"/>
      <c r="E216" s="428"/>
      <c r="F216" s="428"/>
    </row>
    <row r="217" spans="2:6" x14ac:dyDescent="0.2">
      <c r="B217" s="428"/>
      <c r="C217" s="428"/>
      <c r="D217" s="428"/>
      <c r="E217" s="428"/>
      <c r="F217" s="428"/>
    </row>
    <row r="218" spans="2:6" x14ac:dyDescent="0.2">
      <c r="B218" s="428"/>
      <c r="C218" s="428"/>
      <c r="D218" s="428"/>
      <c r="E218" s="428"/>
      <c r="F218" s="428"/>
    </row>
    <row r="219" spans="2:6" x14ac:dyDescent="0.2">
      <c r="B219" s="428"/>
      <c r="C219" s="428"/>
      <c r="D219" s="428"/>
      <c r="E219" s="428"/>
      <c r="F219" s="428"/>
    </row>
    <row r="220" spans="2:6" x14ac:dyDescent="0.2">
      <c r="B220" s="428"/>
      <c r="C220" s="428"/>
      <c r="D220" s="428"/>
      <c r="E220" s="428"/>
      <c r="F220" s="428"/>
    </row>
    <row r="221" spans="2:6" x14ac:dyDescent="0.2">
      <c r="B221" s="428"/>
      <c r="C221" s="428"/>
      <c r="D221" s="428"/>
      <c r="E221" s="428"/>
      <c r="F221" s="428"/>
    </row>
    <row r="222" spans="2:6" x14ac:dyDescent="0.2">
      <c r="B222" s="428"/>
      <c r="C222" s="428"/>
      <c r="D222" s="428"/>
      <c r="E222" s="428"/>
      <c r="F222" s="428"/>
    </row>
    <row r="223" spans="2:6" x14ac:dyDescent="0.2">
      <c r="B223" s="428"/>
      <c r="C223" s="428"/>
      <c r="D223" s="428"/>
      <c r="E223" s="428"/>
      <c r="F223" s="428"/>
    </row>
    <row r="224" spans="2:6" x14ac:dyDescent="0.2">
      <c r="B224" s="428"/>
      <c r="C224" s="428"/>
      <c r="D224" s="428"/>
      <c r="E224" s="428"/>
      <c r="F224" s="428"/>
    </row>
    <row r="225" spans="2:6" x14ac:dyDescent="0.2">
      <c r="B225" s="428"/>
      <c r="C225" s="428"/>
      <c r="D225" s="428"/>
      <c r="E225" s="428"/>
      <c r="F225" s="428"/>
    </row>
    <row r="226" spans="2:6" x14ac:dyDescent="0.2">
      <c r="B226" s="428"/>
      <c r="C226" s="428"/>
      <c r="D226" s="428"/>
      <c r="E226" s="428"/>
      <c r="F226" s="428"/>
    </row>
    <row r="227" spans="2:6" x14ac:dyDescent="0.2">
      <c r="B227" s="428"/>
      <c r="C227" s="428"/>
      <c r="D227" s="428"/>
      <c r="E227" s="428"/>
      <c r="F227" s="428"/>
    </row>
    <row r="228" spans="2:6" x14ac:dyDescent="0.2">
      <c r="B228" s="428"/>
      <c r="C228" s="428"/>
      <c r="D228" s="428"/>
      <c r="E228" s="428"/>
      <c r="F228" s="428"/>
    </row>
    <row r="229" spans="2:6" x14ac:dyDescent="0.2">
      <c r="B229" s="428"/>
      <c r="C229" s="428"/>
      <c r="D229" s="428"/>
      <c r="E229" s="428"/>
      <c r="F229" s="428"/>
    </row>
    <row r="230" spans="2:6" x14ac:dyDescent="0.2">
      <c r="B230" s="428"/>
      <c r="C230" s="428"/>
      <c r="D230" s="428"/>
      <c r="E230" s="428"/>
      <c r="F230" s="428"/>
    </row>
    <row r="231" spans="2:6" x14ac:dyDescent="0.2">
      <c r="B231" s="428"/>
      <c r="C231" s="428"/>
      <c r="D231" s="428"/>
      <c r="E231" s="428"/>
      <c r="F231" s="428"/>
    </row>
    <row r="232" spans="2:6" x14ac:dyDescent="0.2">
      <c r="B232" s="428"/>
      <c r="C232" s="428"/>
      <c r="D232" s="428"/>
      <c r="E232" s="428"/>
      <c r="F232" s="428"/>
    </row>
    <row r="233" spans="2:6" x14ac:dyDescent="0.2">
      <c r="B233" s="428"/>
      <c r="C233" s="428"/>
      <c r="D233" s="428"/>
      <c r="E233" s="428"/>
      <c r="F233" s="428"/>
    </row>
    <row r="234" spans="2:6" x14ac:dyDescent="0.2">
      <c r="B234" s="428"/>
      <c r="C234" s="428"/>
      <c r="D234" s="428"/>
      <c r="E234" s="428"/>
      <c r="F234" s="428"/>
    </row>
    <row r="235" spans="2:6" x14ac:dyDescent="0.2">
      <c r="B235" s="428"/>
      <c r="C235" s="428"/>
      <c r="D235" s="428"/>
      <c r="E235" s="428"/>
      <c r="F235" s="428"/>
    </row>
    <row r="236" spans="2:6" x14ac:dyDescent="0.2">
      <c r="B236" s="428"/>
      <c r="C236" s="428"/>
      <c r="D236" s="428"/>
      <c r="E236" s="428"/>
      <c r="F236" s="428"/>
    </row>
    <row r="237" spans="2:6" x14ac:dyDescent="0.2">
      <c r="B237" s="428"/>
      <c r="C237" s="428"/>
      <c r="D237" s="428"/>
      <c r="E237" s="428"/>
      <c r="F237" s="428"/>
    </row>
    <row r="238" spans="2:6" x14ac:dyDescent="0.2">
      <c r="B238" s="428"/>
      <c r="C238" s="428"/>
      <c r="D238" s="428"/>
      <c r="E238" s="428"/>
      <c r="F238" s="428"/>
    </row>
    <row r="239" spans="2:6" x14ac:dyDescent="0.2">
      <c r="B239" s="428"/>
      <c r="C239" s="428"/>
      <c r="D239" s="428"/>
      <c r="E239" s="428"/>
      <c r="F239" s="428"/>
    </row>
    <row r="240" spans="2:6" x14ac:dyDescent="0.2">
      <c r="B240" s="428"/>
      <c r="C240" s="428"/>
      <c r="D240" s="428"/>
      <c r="E240" s="428"/>
      <c r="F240" s="428"/>
    </row>
    <row r="241" spans="2:6" x14ac:dyDescent="0.2">
      <c r="B241" s="428"/>
      <c r="C241" s="428"/>
      <c r="D241" s="428"/>
      <c r="E241" s="428"/>
      <c r="F241" s="428"/>
    </row>
    <row r="242" spans="2:6" x14ac:dyDescent="0.2">
      <c r="B242" s="428"/>
      <c r="C242" s="428"/>
      <c r="D242" s="428"/>
      <c r="E242" s="428"/>
      <c r="F242" s="428"/>
    </row>
    <row r="243" spans="2:6" x14ac:dyDescent="0.2">
      <c r="B243" s="428"/>
      <c r="C243" s="428"/>
      <c r="D243" s="428"/>
      <c r="E243" s="428"/>
      <c r="F243" s="428"/>
    </row>
    <row r="244" spans="2:6" x14ac:dyDescent="0.2">
      <c r="B244" s="428"/>
      <c r="C244" s="428"/>
      <c r="D244" s="428"/>
      <c r="E244" s="428"/>
      <c r="F244" s="428"/>
    </row>
    <row r="245" spans="2:6" x14ac:dyDescent="0.2">
      <c r="B245" s="428"/>
      <c r="C245" s="428"/>
      <c r="D245" s="428"/>
      <c r="E245" s="428"/>
      <c r="F245" s="428"/>
    </row>
    <row r="246" spans="2:6" x14ac:dyDescent="0.2">
      <c r="B246" s="428"/>
      <c r="C246" s="428"/>
      <c r="D246" s="428"/>
      <c r="E246" s="428"/>
      <c r="F246" s="428"/>
    </row>
    <row r="247" spans="2:6" x14ac:dyDescent="0.2">
      <c r="B247" s="428"/>
      <c r="C247" s="428"/>
      <c r="D247" s="428"/>
      <c r="E247" s="428"/>
      <c r="F247" s="428"/>
    </row>
    <row r="248" spans="2:6" x14ac:dyDescent="0.2">
      <c r="B248" s="428"/>
      <c r="C248" s="428"/>
      <c r="D248" s="428"/>
      <c r="E248" s="428"/>
      <c r="F248" s="428"/>
    </row>
    <row r="249" spans="2:6" x14ac:dyDescent="0.2">
      <c r="B249" s="428"/>
      <c r="C249" s="428"/>
      <c r="D249" s="428"/>
      <c r="E249" s="428"/>
      <c r="F249" s="428"/>
    </row>
    <row r="250" spans="2:6" x14ac:dyDescent="0.2">
      <c r="B250" s="428"/>
      <c r="C250" s="428"/>
      <c r="D250" s="428"/>
      <c r="E250" s="428"/>
      <c r="F250" s="428"/>
    </row>
    <row r="251" spans="2:6" x14ac:dyDescent="0.2">
      <c r="B251" s="428"/>
      <c r="C251" s="428"/>
      <c r="D251" s="428"/>
      <c r="E251" s="428"/>
      <c r="F251" s="428"/>
    </row>
    <row r="252" spans="2:6" x14ac:dyDescent="0.2">
      <c r="B252" s="428"/>
      <c r="C252" s="428"/>
      <c r="D252" s="428"/>
      <c r="E252" s="428"/>
      <c r="F252" s="428"/>
    </row>
    <row r="253" spans="2:6" x14ac:dyDescent="0.2">
      <c r="B253" s="428"/>
      <c r="C253" s="428"/>
      <c r="D253" s="428"/>
      <c r="E253" s="428"/>
      <c r="F253" s="428"/>
    </row>
    <row r="254" spans="2:6" x14ac:dyDescent="0.2">
      <c r="B254" s="428"/>
      <c r="C254" s="428"/>
      <c r="D254" s="428"/>
      <c r="E254" s="428"/>
      <c r="F254" s="428"/>
    </row>
    <row r="255" spans="2:6" x14ac:dyDescent="0.2">
      <c r="B255" s="428"/>
      <c r="C255" s="428"/>
      <c r="D255" s="428"/>
      <c r="E255" s="428"/>
      <c r="F255" s="428"/>
    </row>
    <row r="256" spans="2:6" x14ac:dyDescent="0.2">
      <c r="B256" s="428"/>
      <c r="C256" s="428"/>
      <c r="D256" s="428"/>
      <c r="E256" s="428"/>
      <c r="F256" s="428"/>
    </row>
    <row r="257" spans="2:6" x14ac:dyDescent="0.2">
      <c r="B257" s="428"/>
      <c r="C257" s="428"/>
      <c r="D257" s="428"/>
      <c r="E257" s="428"/>
      <c r="F257" s="428"/>
    </row>
    <row r="258" spans="2:6" x14ac:dyDescent="0.2">
      <c r="B258" s="428"/>
      <c r="C258" s="428"/>
      <c r="D258" s="428"/>
      <c r="E258" s="428"/>
      <c r="F258" s="428"/>
    </row>
    <row r="259" spans="2:6" x14ac:dyDescent="0.2">
      <c r="B259" s="428"/>
      <c r="C259" s="428"/>
      <c r="D259" s="428"/>
      <c r="E259" s="428"/>
      <c r="F259" s="428"/>
    </row>
    <row r="260" spans="2:6" x14ac:dyDescent="0.2">
      <c r="B260" s="428"/>
      <c r="C260" s="428"/>
      <c r="D260" s="428"/>
      <c r="E260" s="428"/>
      <c r="F260" s="428"/>
    </row>
    <row r="261" spans="2:6" x14ac:dyDescent="0.2">
      <c r="B261" s="428"/>
      <c r="C261" s="428"/>
      <c r="D261" s="428"/>
      <c r="E261" s="428"/>
      <c r="F261" s="428"/>
    </row>
    <row r="262" spans="2:6" x14ac:dyDescent="0.2">
      <c r="B262" s="428"/>
      <c r="C262" s="428"/>
      <c r="D262" s="428"/>
      <c r="E262" s="428"/>
      <c r="F262" s="428"/>
    </row>
    <row r="263" spans="2:6" x14ac:dyDescent="0.2">
      <c r="B263" s="428"/>
      <c r="C263" s="428"/>
      <c r="D263" s="428"/>
      <c r="E263" s="428"/>
      <c r="F263" s="428"/>
    </row>
    <row r="264" spans="2:6" x14ac:dyDescent="0.2">
      <c r="B264" s="428"/>
      <c r="C264" s="428"/>
      <c r="D264" s="428"/>
      <c r="E264" s="428"/>
      <c r="F264" s="428"/>
    </row>
    <row r="265" spans="2:6" x14ac:dyDescent="0.2">
      <c r="B265" s="428"/>
      <c r="C265" s="428"/>
      <c r="D265" s="428"/>
      <c r="E265" s="428"/>
      <c r="F265" s="428"/>
    </row>
    <row r="266" spans="2:6" x14ac:dyDescent="0.2">
      <c r="B266" s="428"/>
      <c r="C266" s="428"/>
      <c r="D266" s="428"/>
      <c r="E266" s="428"/>
      <c r="F266" s="428"/>
    </row>
    <row r="267" spans="2:6" x14ac:dyDescent="0.2">
      <c r="B267" s="428"/>
      <c r="C267" s="428"/>
      <c r="D267" s="428"/>
      <c r="E267" s="428"/>
      <c r="F267" s="428"/>
    </row>
    <row r="268" spans="2:6" x14ac:dyDescent="0.2">
      <c r="B268" s="428"/>
      <c r="C268" s="428"/>
      <c r="D268" s="428"/>
      <c r="E268" s="428"/>
      <c r="F268" s="428"/>
    </row>
    <row r="269" spans="2:6" x14ac:dyDescent="0.2">
      <c r="B269" s="428"/>
      <c r="C269" s="428"/>
      <c r="D269" s="428"/>
      <c r="E269" s="428"/>
      <c r="F269" s="428"/>
    </row>
    <row r="270" spans="2:6" x14ac:dyDescent="0.2">
      <c r="B270" s="428"/>
      <c r="C270" s="428"/>
      <c r="D270" s="428"/>
      <c r="E270" s="428"/>
      <c r="F270" s="428"/>
    </row>
    <row r="271" spans="2:6" x14ac:dyDescent="0.2">
      <c r="B271" s="428"/>
      <c r="C271" s="428"/>
      <c r="D271" s="428"/>
      <c r="E271" s="428"/>
      <c r="F271" s="428"/>
    </row>
    <row r="272" spans="2:6" x14ac:dyDescent="0.2">
      <c r="B272" s="428"/>
      <c r="C272" s="428"/>
      <c r="D272" s="428"/>
      <c r="E272" s="428"/>
      <c r="F272" s="428"/>
    </row>
    <row r="273" spans="2:6" x14ac:dyDescent="0.2">
      <c r="B273" s="428"/>
      <c r="C273" s="428"/>
      <c r="D273" s="428"/>
      <c r="E273" s="428"/>
      <c r="F273" s="428"/>
    </row>
    <row r="274" spans="2:6" x14ac:dyDescent="0.2">
      <c r="B274" s="428"/>
      <c r="C274" s="428"/>
      <c r="D274" s="428"/>
      <c r="E274" s="428"/>
      <c r="F274" s="428"/>
    </row>
    <row r="275" spans="2:6" x14ac:dyDescent="0.2">
      <c r="B275" s="428"/>
      <c r="C275" s="428"/>
      <c r="D275" s="428"/>
      <c r="E275" s="428"/>
      <c r="F275" s="428"/>
    </row>
    <row r="276" spans="2:6" x14ac:dyDescent="0.2">
      <c r="B276" s="428"/>
      <c r="C276" s="428"/>
      <c r="D276" s="428"/>
      <c r="E276" s="428"/>
      <c r="F276" s="428"/>
    </row>
    <row r="277" spans="2:6" x14ac:dyDescent="0.2">
      <c r="B277" s="428"/>
      <c r="C277" s="428"/>
      <c r="D277" s="428"/>
      <c r="E277" s="428"/>
      <c r="F277" s="428"/>
    </row>
    <row r="278" spans="2:6" x14ac:dyDescent="0.2">
      <c r="B278" s="428"/>
      <c r="C278" s="428"/>
      <c r="D278" s="428"/>
      <c r="E278" s="428"/>
      <c r="F278" s="428"/>
    </row>
    <row r="279" spans="2:6" x14ac:dyDescent="0.2">
      <c r="B279" s="428"/>
      <c r="C279" s="428"/>
      <c r="D279" s="428"/>
      <c r="E279" s="428"/>
      <c r="F279" s="428"/>
    </row>
    <row r="280" spans="2:6" x14ac:dyDescent="0.2">
      <c r="B280" s="428"/>
      <c r="C280" s="428"/>
      <c r="D280" s="428"/>
      <c r="E280" s="428"/>
      <c r="F280" s="428"/>
    </row>
    <row r="281" spans="2:6" x14ac:dyDescent="0.2">
      <c r="B281" s="428"/>
      <c r="C281" s="428"/>
      <c r="D281" s="428"/>
      <c r="E281" s="428"/>
      <c r="F281" s="428"/>
    </row>
    <row r="282" spans="2:6" x14ac:dyDescent="0.2">
      <c r="B282" s="428"/>
      <c r="C282" s="428"/>
      <c r="D282" s="428"/>
      <c r="E282" s="428"/>
      <c r="F282" s="428"/>
    </row>
    <row r="283" spans="2:6" x14ac:dyDescent="0.2">
      <c r="B283" s="428"/>
      <c r="C283" s="428"/>
      <c r="D283" s="428"/>
      <c r="E283" s="428"/>
      <c r="F283" s="428"/>
    </row>
    <row r="284" spans="2:6" x14ac:dyDescent="0.2">
      <c r="B284" s="428"/>
      <c r="C284" s="428"/>
      <c r="D284" s="428"/>
      <c r="E284" s="428"/>
      <c r="F284" s="428"/>
    </row>
    <row r="285" spans="2:6" x14ac:dyDescent="0.2">
      <c r="B285" s="428"/>
      <c r="C285" s="428"/>
      <c r="D285" s="428"/>
      <c r="E285" s="428"/>
      <c r="F285" s="428"/>
    </row>
    <row r="286" spans="2:6" x14ac:dyDescent="0.2">
      <c r="B286" s="428"/>
      <c r="C286" s="428"/>
      <c r="D286" s="428"/>
      <c r="E286" s="428"/>
      <c r="F286" s="428"/>
    </row>
    <row r="287" spans="2:6" x14ac:dyDescent="0.2">
      <c r="B287" s="428"/>
      <c r="C287" s="428"/>
      <c r="D287" s="428"/>
      <c r="E287" s="428"/>
      <c r="F287" s="428"/>
    </row>
    <row r="288" spans="2:6" x14ac:dyDescent="0.2">
      <c r="B288" s="428"/>
      <c r="C288" s="428"/>
      <c r="D288" s="428"/>
      <c r="E288" s="428"/>
      <c r="F288" s="428"/>
    </row>
    <row r="289" spans="2:6" x14ac:dyDescent="0.2">
      <c r="B289" s="428"/>
      <c r="C289" s="428"/>
      <c r="D289" s="428"/>
      <c r="E289" s="428"/>
      <c r="F289" s="428"/>
    </row>
    <row r="290" spans="2:6" x14ac:dyDescent="0.2">
      <c r="B290" s="428"/>
      <c r="C290" s="428"/>
      <c r="D290" s="428"/>
      <c r="E290" s="428"/>
      <c r="F290" s="428"/>
    </row>
    <row r="291" spans="2:6" x14ac:dyDescent="0.2">
      <c r="B291" s="428"/>
      <c r="C291" s="428"/>
      <c r="D291" s="428"/>
      <c r="E291" s="428"/>
      <c r="F291" s="428"/>
    </row>
    <row r="292" spans="2:6" x14ac:dyDescent="0.2">
      <c r="B292" s="428"/>
      <c r="C292" s="428"/>
      <c r="D292" s="428"/>
      <c r="E292" s="428"/>
      <c r="F292" s="428"/>
    </row>
    <row r="293" spans="2:6" x14ac:dyDescent="0.2">
      <c r="B293" s="428"/>
      <c r="C293" s="428"/>
      <c r="D293" s="428"/>
      <c r="E293" s="428"/>
      <c r="F293" s="428"/>
    </row>
    <row r="294" spans="2:6" x14ac:dyDescent="0.2">
      <c r="B294" s="428"/>
      <c r="C294" s="428"/>
      <c r="D294" s="428"/>
      <c r="E294" s="428"/>
      <c r="F294" s="428"/>
    </row>
    <row r="295" spans="2:6" x14ac:dyDescent="0.2">
      <c r="B295" s="428"/>
      <c r="C295" s="428"/>
      <c r="D295" s="428"/>
      <c r="E295" s="428"/>
      <c r="F295" s="428"/>
    </row>
    <row r="296" spans="2:6" x14ac:dyDescent="0.2">
      <c r="B296" s="428"/>
      <c r="C296" s="428"/>
      <c r="D296" s="428"/>
      <c r="E296" s="428"/>
      <c r="F296" s="428"/>
    </row>
    <row r="297" spans="2:6" x14ac:dyDescent="0.2">
      <c r="B297" s="428"/>
      <c r="C297" s="428"/>
      <c r="D297" s="428"/>
      <c r="E297" s="428"/>
      <c r="F297" s="428"/>
    </row>
    <row r="298" spans="2:6" x14ac:dyDescent="0.2">
      <c r="B298" s="428"/>
      <c r="C298" s="428"/>
      <c r="D298" s="428"/>
      <c r="E298" s="428"/>
      <c r="F298" s="428"/>
    </row>
    <row r="299" spans="2:6" x14ac:dyDescent="0.2">
      <c r="B299" s="428"/>
      <c r="C299" s="428"/>
      <c r="D299" s="428"/>
      <c r="E299" s="428"/>
      <c r="F299" s="428"/>
    </row>
    <row r="300" spans="2:6" x14ac:dyDescent="0.2">
      <c r="B300" s="428"/>
      <c r="C300" s="428"/>
      <c r="D300" s="428"/>
      <c r="E300" s="428"/>
      <c r="F300" s="428"/>
    </row>
    <row r="301" spans="2:6" x14ac:dyDescent="0.2">
      <c r="B301" s="428"/>
      <c r="C301" s="428"/>
      <c r="D301" s="428"/>
      <c r="E301" s="428"/>
      <c r="F301" s="428"/>
    </row>
    <row r="302" spans="2:6" x14ac:dyDescent="0.2">
      <c r="B302" s="428"/>
      <c r="C302" s="428"/>
      <c r="D302" s="428"/>
      <c r="E302" s="428"/>
      <c r="F302" s="428"/>
    </row>
    <row r="303" spans="2:6" x14ac:dyDescent="0.2">
      <c r="B303" s="428"/>
      <c r="C303" s="428"/>
      <c r="D303" s="428"/>
      <c r="E303" s="428"/>
      <c r="F303" s="428"/>
    </row>
    <row r="304" spans="2:6" x14ac:dyDescent="0.2">
      <c r="B304" s="428"/>
      <c r="C304" s="428"/>
      <c r="D304" s="428"/>
      <c r="E304" s="428"/>
      <c r="F304" s="428"/>
    </row>
    <row r="305" spans="2:6" x14ac:dyDescent="0.2">
      <c r="B305" s="428"/>
      <c r="C305" s="428"/>
      <c r="D305" s="428"/>
      <c r="E305" s="428"/>
      <c r="F305" s="428"/>
    </row>
    <row r="306" spans="2:6" x14ac:dyDescent="0.2">
      <c r="B306" s="428"/>
      <c r="C306" s="428"/>
      <c r="D306" s="428"/>
      <c r="E306" s="428"/>
      <c r="F306" s="428"/>
    </row>
    <row r="307" spans="2:6" x14ac:dyDescent="0.2">
      <c r="B307" s="428"/>
      <c r="C307" s="428"/>
      <c r="D307" s="428"/>
      <c r="E307" s="428"/>
      <c r="F307" s="428"/>
    </row>
    <row r="308" spans="2:6" x14ac:dyDescent="0.2">
      <c r="B308" s="428"/>
      <c r="C308" s="428"/>
      <c r="D308" s="428"/>
      <c r="E308" s="428"/>
      <c r="F308" s="428"/>
    </row>
    <row r="309" spans="2:6" x14ac:dyDescent="0.2">
      <c r="B309" s="428"/>
      <c r="C309" s="428"/>
      <c r="D309" s="428"/>
      <c r="E309" s="428"/>
      <c r="F309" s="428"/>
    </row>
    <row r="310" spans="2:6" x14ac:dyDescent="0.2">
      <c r="B310" s="428"/>
      <c r="C310" s="428"/>
      <c r="D310" s="428"/>
      <c r="E310" s="428"/>
      <c r="F310" s="428"/>
    </row>
    <row r="311" spans="2:6" x14ac:dyDescent="0.2">
      <c r="B311" s="428"/>
      <c r="C311" s="428"/>
      <c r="D311" s="428"/>
      <c r="E311" s="428"/>
      <c r="F311" s="428"/>
    </row>
    <row r="312" spans="2:6" x14ac:dyDescent="0.2">
      <c r="B312" s="428"/>
      <c r="C312" s="428"/>
      <c r="D312" s="428"/>
      <c r="E312" s="428"/>
      <c r="F312" s="428"/>
    </row>
    <row r="313" spans="2:6" x14ac:dyDescent="0.2">
      <c r="B313" s="428"/>
      <c r="C313" s="428"/>
      <c r="D313" s="428"/>
      <c r="E313" s="428"/>
      <c r="F313" s="428"/>
    </row>
    <row r="314" spans="2:6" x14ac:dyDescent="0.2">
      <c r="B314" s="428"/>
      <c r="C314" s="428"/>
      <c r="D314" s="428"/>
      <c r="E314" s="428"/>
      <c r="F314" s="428"/>
    </row>
    <row r="315" spans="2:6" x14ac:dyDescent="0.2">
      <c r="B315" s="428"/>
      <c r="C315" s="428"/>
      <c r="D315" s="428"/>
      <c r="E315" s="428"/>
      <c r="F315" s="428"/>
    </row>
    <row r="316" spans="2:6" x14ac:dyDescent="0.2">
      <c r="B316" s="428"/>
      <c r="C316" s="428"/>
      <c r="D316" s="428"/>
      <c r="E316" s="428"/>
      <c r="F316" s="428"/>
    </row>
    <row r="317" spans="2:6" x14ac:dyDescent="0.2">
      <c r="B317" s="428"/>
      <c r="C317" s="428"/>
      <c r="D317" s="428"/>
      <c r="E317" s="428"/>
      <c r="F317" s="428"/>
    </row>
    <row r="318" spans="2:6" x14ac:dyDescent="0.2">
      <c r="B318" s="428"/>
      <c r="C318" s="428"/>
      <c r="D318" s="428"/>
      <c r="E318" s="428"/>
      <c r="F318" s="428"/>
    </row>
    <row r="319" spans="2:6" x14ac:dyDescent="0.2">
      <c r="B319" s="428"/>
      <c r="C319" s="428"/>
      <c r="D319" s="428"/>
      <c r="E319" s="428"/>
      <c r="F319" s="428"/>
    </row>
    <row r="320" spans="2:6" x14ac:dyDescent="0.2">
      <c r="B320" s="428"/>
      <c r="C320" s="428"/>
      <c r="D320" s="428"/>
      <c r="E320" s="428"/>
      <c r="F320" s="428"/>
    </row>
    <row r="321" spans="2:6" x14ac:dyDescent="0.2">
      <c r="B321" s="428"/>
      <c r="C321" s="428"/>
      <c r="D321" s="428"/>
      <c r="E321" s="428"/>
      <c r="F321" s="428"/>
    </row>
    <row r="322" spans="2:6" x14ac:dyDescent="0.2">
      <c r="B322" s="428"/>
      <c r="C322" s="428"/>
      <c r="D322" s="428"/>
      <c r="E322" s="428"/>
      <c r="F322" s="428"/>
    </row>
    <row r="323" spans="2:6" x14ac:dyDescent="0.2">
      <c r="B323" s="428"/>
      <c r="C323" s="428"/>
      <c r="D323" s="428"/>
      <c r="E323" s="428"/>
      <c r="F323" s="428"/>
    </row>
    <row r="324" spans="2:6" x14ac:dyDescent="0.2">
      <c r="B324" s="428"/>
      <c r="C324" s="428"/>
      <c r="D324" s="428"/>
      <c r="E324" s="428"/>
      <c r="F324" s="428"/>
    </row>
    <row r="325" spans="2:6" x14ac:dyDescent="0.2">
      <c r="B325" s="428"/>
      <c r="C325" s="428"/>
      <c r="D325" s="428"/>
      <c r="E325" s="428"/>
      <c r="F325" s="428"/>
    </row>
    <row r="326" spans="2:6" x14ac:dyDescent="0.2">
      <c r="B326" s="428"/>
      <c r="C326" s="428"/>
      <c r="D326" s="428"/>
      <c r="E326" s="428"/>
      <c r="F326" s="428"/>
    </row>
    <row r="327" spans="2:6" x14ac:dyDescent="0.2">
      <c r="B327" s="428"/>
      <c r="C327" s="428"/>
      <c r="D327" s="428"/>
      <c r="E327" s="428"/>
      <c r="F327" s="428"/>
    </row>
    <row r="328" spans="2:6" x14ac:dyDescent="0.2">
      <c r="B328" s="428"/>
      <c r="C328" s="428"/>
      <c r="D328" s="428"/>
      <c r="E328" s="428"/>
      <c r="F328" s="428"/>
    </row>
    <row r="329" spans="2:6" x14ac:dyDescent="0.2">
      <c r="B329" s="428"/>
      <c r="C329" s="428"/>
      <c r="D329" s="428"/>
      <c r="E329" s="428"/>
      <c r="F329" s="428"/>
    </row>
    <row r="330" spans="2:6" x14ac:dyDescent="0.2">
      <c r="B330" s="428"/>
      <c r="C330" s="428"/>
      <c r="D330" s="428"/>
      <c r="E330" s="428"/>
      <c r="F330" s="428"/>
    </row>
    <row r="331" spans="2:6" x14ac:dyDescent="0.2">
      <c r="B331" s="428"/>
      <c r="C331" s="428"/>
      <c r="D331" s="428"/>
      <c r="E331" s="428"/>
      <c r="F331" s="428"/>
    </row>
    <row r="332" spans="2:6" x14ac:dyDescent="0.2">
      <c r="B332" s="428"/>
      <c r="C332" s="428"/>
      <c r="D332" s="428"/>
      <c r="E332" s="428"/>
      <c r="F332" s="428"/>
    </row>
    <row r="333" spans="2:6" x14ac:dyDescent="0.2">
      <c r="B333" s="428"/>
      <c r="C333" s="428"/>
      <c r="D333" s="428"/>
      <c r="E333" s="428"/>
      <c r="F333" s="428"/>
    </row>
    <row r="334" spans="2:6" x14ac:dyDescent="0.2">
      <c r="B334" s="428"/>
      <c r="C334" s="428"/>
      <c r="D334" s="428"/>
      <c r="E334" s="428"/>
      <c r="F334" s="428"/>
    </row>
    <row r="335" spans="2:6" x14ac:dyDescent="0.2">
      <c r="B335" s="428"/>
      <c r="C335" s="428"/>
      <c r="D335" s="428"/>
      <c r="E335" s="428"/>
      <c r="F335" s="428"/>
    </row>
    <row r="336" spans="2:6" x14ac:dyDescent="0.2">
      <c r="B336" s="428"/>
      <c r="C336" s="428"/>
      <c r="D336" s="428"/>
      <c r="E336" s="428"/>
      <c r="F336" s="428"/>
    </row>
    <row r="337" spans="2:6" x14ac:dyDescent="0.2">
      <c r="B337" s="428"/>
      <c r="C337" s="428"/>
      <c r="D337" s="428"/>
      <c r="E337" s="428"/>
      <c r="F337" s="428"/>
    </row>
    <row r="338" spans="2:6" x14ac:dyDescent="0.2">
      <c r="B338" s="428"/>
      <c r="C338" s="428"/>
      <c r="D338" s="428"/>
      <c r="E338" s="428"/>
      <c r="F338" s="428"/>
    </row>
    <row r="339" spans="2:6" x14ac:dyDescent="0.2">
      <c r="B339" s="428"/>
      <c r="C339" s="428"/>
      <c r="D339" s="428"/>
      <c r="E339" s="428"/>
      <c r="F339" s="428"/>
    </row>
    <row r="340" spans="2:6" x14ac:dyDescent="0.2">
      <c r="B340" s="428"/>
      <c r="C340" s="428"/>
      <c r="D340" s="428"/>
      <c r="E340" s="428"/>
      <c r="F340" s="428"/>
    </row>
    <row r="341" spans="2:6" x14ac:dyDescent="0.2">
      <c r="B341" s="428"/>
      <c r="C341" s="428"/>
      <c r="D341" s="428"/>
      <c r="E341" s="428"/>
      <c r="F341" s="428"/>
    </row>
    <row r="342" spans="2:6" x14ac:dyDescent="0.2">
      <c r="B342" s="428"/>
      <c r="C342" s="428"/>
      <c r="D342" s="428"/>
      <c r="E342" s="428"/>
      <c r="F342" s="428"/>
    </row>
    <row r="343" spans="2:6" x14ac:dyDescent="0.2">
      <c r="B343" s="428"/>
      <c r="C343" s="428"/>
      <c r="D343" s="428"/>
      <c r="E343" s="428"/>
      <c r="F343" s="428"/>
    </row>
    <row r="344" spans="2:6" x14ac:dyDescent="0.2">
      <c r="B344" s="428"/>
      <c r="C344" s="428"/>
      <c r="D344" s="428"/>
      <c r="E344" s="428"/>
      <c r="F344" s="428"/>
    </row>
    <row r="345" spans="2:6" x14ac:dyDescent="0.2">
      <c r="B345" s="428"/>
      <c r="C345" s="428"/>
      <c r="D345" s="428"/>
      <c r="E345" s="428"/>
      <c r="F345" s="428"/>
    </row>
    <row r="346" spans="2:6" x14ac:dyDescent="0.2">
      <c r="B346" s="428"/>
      <c r="C346" s="428"/>
      <c r="D346" s="428"/>
      <c r="E346" s="428"/>
      <c r="F346" s="428"/>
    </row>
    <row r="347" spans="2:6" x14ac:dyDescent="0.2">
      <c r="B347" s="428"/>
      <c r="C347" s="428"/>
      <c r="D347" s="428"/>
      <c r="E347" s="428"/>
      <c r="F347" s="428"/>
    </row>
    <row r="348" spans="2:6" x14ac:dyDescent="0.2">
      <c r="B348" s="428"/>
      <c r="C348" s="428"/>
      <c r="D348" s="428"/>
      <c r="E348" s="428"/>
      <c r="F348" s="428"/>
    </row>
    <row r="349" spans="2:6" x14ac:dyDescent="0.2">
      <c r="B349" s="428"/>
      <c r="C349" s="428"/>
      <c r="D349" s="428"/>
      <c r="E349" s="428"/>
      <c r="F349" s="428"/>
    </row>
    <row r="350" spans="2:6" x14ac:dyDescent="0.2">
      <c r="B350" s="428"/>
      <c r="C350" s="428"/>
      <c r="D350" s="428"/>
      <c r="E350" s="428"/>
      <c r="F350" s="428"/>
    </row>
    <row r="351" spans="2:6" x14ac:dyDescent="0.2">
      <c r="B351" s="428"/>
      <c r="C351" s="428"/>
      <c r="D351" s="428"/>
      <c r="E351" s="428"/>
      <c r="F351" s="428"/>
    </row>
    <row r="352" spans="2:6" x14ac:dyDescent="0.2">
      <c r="B352" s="428"/>
      <c r="C352" s="428"/>
      <c r="D352" s="428"/>
      <c r="E352" s="428"/>
      <c r="F352" s="428"/>
    </row>
    <row r="353" spans="2:6" x14ac:dyDescent="0.2">
      <c r="B353" s="428"/>
      <c r="C353" s="428"/>
      <c r="D353" s="428"/>
      <c r="E353" s="428"/>
      <c r="F353" s="428"/>
    </row>
    <row r="354" spans="2:6" x14ac:dyDescent="0.2">
      <c r="B354" s="428"/>
      <c r="C354" s="428"/>
      <c r="D354" s="428"/>
      <c r="E354" s="428"/>
      <c r="F354" s="428"/>
    </row>
    <row r="355" spans="2:6" x14ac:dyDescent="0.2">
      <c r="B355" s="428"/>
      <c r="C355" s="428"/>
      <c r="D355" s="428"/>
      <c r="E355" s="428"/>
      <c r="F355" s="428"/>
    </row>
    <row r="356" spans="2:6" x14ac:dyDescent="0.2">
      <c r="B356" s="428"/>
      <c r="C356" s="428"/>
      <c r="D356" s="428"/>
      <c r="E356" s="428"/>
      <c r="F356" s="428"/>
    </row>
    <row r="357" spans="2:6" x14ac:dyDescent="0.2">
      <c r="B357" s="428"/>
      <c r="C357" s="428"/>
      <c r="D357" s="428"/>
      <c r="E357" s="428"/>
      <c r="F357" s="428"/>
    </row>
    <row r="358" spans="2:6" x14ac:dyDescent="0.2">
      <c r="B358" s="428"/>
      <c r="C358" s="428"/>
      <c r="D358" s="428"/>
      <c r="E358" s="428"/>
      <c r="F358" s="428"/>
    </row>
    <row r="359" spans="2:6" x14ac:dyDescent="0.2">
      <c r="B359" s="428"/>
      <c r="C359" s="428"/>
      <c r="D359" s="428"/>
      <c r="E359" s="428"/>
      <c r="F359" s="428"/>
    </row>
    <row r="360" spans="2:6" x14ac:dyDescent="0.2">
      <c r="B360" s="428"/>
      <c r="C360" s="428"/>
      <c r="D360" s="428"/>
      <c r="E360" s="428"/>
      <c r="F360" s="428"/>
    </row>
    <row r="361" spans="2:6" x14ac:dyDescent="0.2">
      <c r="B361" s="428"/>
      <c r="C361" s="428"/>
      <c r="D361" s="428"/>
      <c r="E361" s="428"/>
      <c r="F361" s="428"/>
    </row>
    <row r="362" spans="2:6" x14ac:dyDescent="0.2">
      <c r="B362" s="428"/>
      <c r="C362" s="428"/>
      <c r="D362" s="428"/>
      <c r="E362" s="428"/>
      <c r="F362" s="428"/>
    </row>
    <row r="363" spans="2:6" x14ac:dyDescent="0.2">
      <c r="B363" s="428"/>
      <c r="C363" s="428"/>
      <c r="D363" s="428"/>
      <c r="E363" s="428"/>
      <c r="F363" s="428"/>
    </row>
    <row r="364" spans="2:6" x14ac:dyDescent="0.2">
      <c r="B364" s="428"/>
      <c r="C364" s="428"/>
      <c r="D364" s="428"/>
      <c r="E364" s="428"/>
      <c r="F364" s="428"/>
    </row>
    <row r="365" spans="2:6" x14ac:dyDescent="0.2">
      <c r="B365" s="428"/>
      <c r="C365" s="428"/>
      <c r="D365" s="428"/>
      <c r="E365" s="428"/>
      <c r="F365" s="428"/>
    </row>
    <row r="366" spans="2:6" x14ac:dyDescent="0.2">
      <c r="B366" s="428"/>
      <c r="C366" s="428"/>
      <c r="D366" s="428"/>
      <c r="E366" s="428"/>
      <c r="F366" s="428"/>
    </row>
    <row r="367" spans="2:6" x14ac:dyDescent="0.2">
      <c r="B367" s="428"/>
      <c r="C367" s="428"/>
      <c r="D367" s="428"/>
      <c r="E367" s="428"/>
      <c r="F367" s="428"/>
    </row>
    <row r="368" spans="2:6" x14ac:dyDescent="0.2">
      <c r="B368" s="428"/>
      <c r="C368" s="428"/>
      <c r="D368" s="428"/>
      <c r="E368" s="428"/>
      <c r="F368" s="428"/>
    </row>
    <row r="369" spans="2:6" x14ac:dyDescent="0.2">
      <c r="B369" s="428"/>
      <c r="C369" s="428"/>
      <c r="D369" s="428"/>
      <c r="E369" s="428"/>
      <c r="F369" s="428"/>
    </row>
    <row r="370" spans="2:6" x14ac:dyDescent="0.2">
      <c r="B370" s="428"/>
      <c r="C370" s="428"/>
      <c r="D370" s="428"/>
      <c r="E370" s="428"/>
      <c r="F370" s="428"/>
    </row>
    <row r="371" spans="2:6" x14ac:dyDescent="0.2">
      <c r="B371" s="428"/>
      <c r="C371" s="428"/>
      <c r="D371" s="428"/>
      <c r="E371" s="428"/>
      <c r="F371" s="428"/>
    </row>
    <row r="372" spans="2:6" x14ac:dyDescent="0.2">
      <c r="B372" s="428"/>
      <c r="C372" s="428"/>
      <c r="D372" s="428"/>
      <c r="E372" s="428"/>
      <c r="F372" s="428"/>
    </row>
    <row r="373" spans="2:6" x14ac:dyDescent="0.2">
      <c r="B373" s="428"/>
      <c r="C373" s="428"/>
      <c r="D373" s="428"/>
      <c r="E373" s="428"/>
      <c r="F373" s="428"/>
    </row>
    <row r="374" spans="2:6" x14ac:dyDescent="0.2">
      <c r="B374" s="428"/>
      <c r="C374" s="428"/>
      <c r="D374" s="428"/>
      <c r="E374" s="428"/>
      <c r="F374" s="428"/>
    </row>
    <row r="375" spans="2:6" x14ac:dyDescent="0.2">
      <c r="B375" s="428"/>
      <c r="C375" s="428"/>
      <c r="D375" s="428"/>
      <c r="E375" s="428"/>
      <c r="F375" s="428"/>
    </row>
    <row r="376" spans="2:6" x14ac:dyDescent="0.2">
      <c r="B376" s="428"/>
      <c r="C376" s="428"/>
      <c r="D376" s="428"/>
      <c r="E376" s="428"/>
      <c r="F376" s="428"/>
    </row>
    <row r="377" spans="2:6" x14ac:dyDescent="0.2">
      <c r="B377" s="428"/>
      <c r="C377" s="428"/>
      <c r="D377" s="428"/>
      <c r="E377" s="428"/>
      <c r="F377" s="428"/>
    </row>
    <row r="378" spans="2:6" x14ac:dyDescent="0.2">
      <c r="B378" s="428"/>
      <c r="C378" s="428"/>
      <c r="D378" s="428"/>
      <c r="E378" s="428"/>
      <c r="F378" s="428"/>
    </row>
    <row r="379" spans="2:6" x14ac:dyDescent="0.2">
      <c r="B379" s="428"/>
      <c r="C379" s="428"/>
      <c r="D379" s="428"/>
      <c r="E379" s="428"/>
      <c r="F379" s="428"/>
    </row>
    <row r="380" spans="2:6" x14ac:dyDescent="0.2">
      <c r="B380" s="428"/>
      <c r="C380" s="428"/>
      <c r="D380" s="428"/>
      <c r="E380" s="428"/>
      <c r="F380" s="428"/>
    </row>
    <row r="381" spans="2:6" x14ac:dyDescent="0.2">
      <c r="B381" s="428"/>
      <c r="C381" s="428"/>
      <c r="D381" s="428"/>
      <c r="E381" s="428"/>
      <c r="F381" s="428"/>
    </row>
    <row r="382" spans="2:6" x14ac:dyDescent="0.2">
      <c r="B382" s="428"/>
      <c r="C382" s="428"/>
      <c r="D382" s="428"/>
      <c r="E382" s="428"/>
      <c r="F382" s="428"/>
    </row>
    <row r="383" spans="2:6" x14ac:dyDescent="0.2">
      <c r="B383" s="428"/>
      <c r="C383" s="428"/>
      <c r="D383" s="428"/>
      <c r="E383" s="428"/>
      <c r="F383" s="428"/>
    </row>
    <row r="384" spans="2:6" x14ac:dyDescent="0.2">
      <c r="B384" s="428"/>
      <c r="C384" s="428"/>
      <c r="D384" s="428"/>
      <c r="E384" s="428"/>
      <c r="F384" s="428"/>
    </row>
    <row r="385" spans="2:6" x14ac:dyDescent="0.2">
      <c r="B385" s="428"/>
      <c r="C385" s="428"/>
      <c r="D385" s="428"/>
      <c r="E385" s="428"/>
      <c r="F385" s="428"/>
    </row>
    <row r="386" spans="2:6" x14ac:dyDescent="0.2">
      <c r="B386" s="428"/>
      <c r="C386" s="428"/>
      <c r="D386" s="428"/>
      <c r="E386" s="428"/>
      <c r="F386" s="428"/>
    </row>
    <row r="387" spans="2:6" x14ac:dyDescent="0.2">
      <c r="B387" s="428"/>
      <c r="C387" s="428"/>
      <c r="D387" s="428"/>
      <c r="E387" s="428"/>
      <c r="F387" s="428"/>
    </row>
    <row r="388" spans="2:6" x14ac:dyDescent="0.2">
      <c r="B388" s="428"/>
      <c r="C388" s="428"/>
      <c r="D388" s="428"/>
      <c r="E388" s="428"/>
      <c r="F388" s="428"/>
    </row>
    <row r="389" spans="2:6" x14ac:dyDescent="0.2">
      <c r="B389" s="428"/>
      <c r="C389" s="428"/>
      <c r="D389" s="428"/>
      <c r="E389" s="428"/>
      <c r="F389" s="428"/>
    </row>
    <row r="390" spans="2:6" x14ac:dyDescent="0.2">
      <c r="B390" s="428"/>
      <c r="C390" s="428"/>
      <c r="D390" s="428"/>
      <c r="E390" s="428"/>
      <c r="F390" s="428"/>
    </row>
    <row r="391" spans="2:6" x14ac:dyDescent="0.2">
      <c r="B391" s="428"/>
      <c r="C391" s="428"/>
      <c r="D391" s="428"/>
      <c r="E391" s="428"/>
      <c r="F391" s="428"/>
    </row>
    <row r="392" spans="2:6" x14ac:dyDescent="0.2">
      <c r="B392" s="428"/>
      <c r="C392" s="428"/>
      <c r="D392" s="428"/>
      <c r="E392" s="428"/>
      <c r="F392" s="428"/>
    </row>
    <row r="393" spans="2:6" x14ac:dyDescent="0.2">
      <c r="B393" s="428"/>
      <c r="C393" s="428"/>
      <c r="D393" s="428"/>
      <c r="E393" s="428"/>
      <c r="F393" s="428"/>
    </row>
    <row r="394" spans="2:6" x14ac:dyDescent="0.2">
      <c r="B394" s="428"/>
      <c r="C394" s="428"/>
      <c r="D394" s="428"/>
      <c r="E394" s="428"/>
      <c r="F394" s="428"/>
    </row>
    <row r="395" spans="2:6" x14ac:dyDescent="0.2">
      <c r="B395" s="428"/>
      <c r="C395" s="428"/>
      <c r="D395" s="428"/>
      <c r="E395" s="428"/>
      <c r="F395" s="428"/>
    </row>
    <row r="396" spans="2:6" x14ac:dyDescent="0.2">
      <c r="B396" s="428"/>
      <c r="C396" s="428"/>
      <c r="D396" s="428"/>
      <c r="E396" s="428"/>
      <c r="F396" s="428"/>
    </row>
    <row r="397" spans="2:6" x14ac:dyDescent="0.2">
      <c r="B397" s="428"/>
      <c r="C397" s="428"/>
      <c r="D397" s="428"/>
      <c r="E397" s="428"/>
      <c r="F397" s="428"/>
    </row>
    <row r="398" spans="2:6" x14ac:dyDescent="0.2">
      <c r="B398" s="428"/>
      <c r="C398" s="428"/>
      <c r="D398" s="428"/>
      <c r="E398" s="428"/>
      <c r="F398" s="428"/>
    </row>
    <row r="399" spans="2:6" x14ac:dyDescent="0.2">
      <c r="B399" s="428"/>
      <c r="C399" s="428"/>
      <c r="D399" s="428"/>
      <c r="E399" s="428"/>
      <c r="F399" s="428"/>
    </row>
    <row r="400" spans="2:6" x14ac:dyDescent="0.2">
      <c r="B400" s="428"/>
      <c r="C400" s="428"/>
      <c r="D400" s="428"/>
      <c r="E400" s="428"/>
      <c r="F400" s="428"/>
    </row>
    <row r="401" spans="2:6" x14ac:dyDescent="0.2">
      <c r="B401" s="428"/>
      <c r="C401" s="428"/>
      <c r="D401" s="428"/>
      <c r="E401" s="428"/>
      <c r="F401" s="428"/>
    </row>
    <row r="402" spans="2:6" x14ac:dyDescent="0.2">
      <c r="B402" s="428"/>
      <c r="C402" s="428"/>
      <c r="D402" s="428"/>
      <c r="E402" s="428"/>
      <c r="F402" s="428"/>
    </row>
    <row r="403" spans="2:6" x14ac:dyDescent="0.2">
      <c r="B403" s="428"/>
      <c r="C403" s="428"/>
      <c r="D403" s="428"/>
      <c r="E403" s="428"/>
      <c r="F403" s="428"/>
    </row>
    <row r="404" spans="2:6" x14ac:dyDescent="0.2">
      <c r="B404" s="428"/>
      <c r="C404" s="428"/>
      <c r="D404" s="428"/>
      <c r="E404" s="428"/>
      <c r="F404" s="428"/>
    </row>
    <row r="405" spans="2:6" x14ac:dyDescent="0.2">
      <c r="B405" s="428"/>
      <c r="C405" s="428"/>
      <c r="D405" s="428"/>
      <c r="E405" s="428"/>
      <c r="F405" s="428"/>
    </row>
    <row r="406" spans="2:6" x14ac:dyDescent="0.2">
      <c r="B406" s="428"/>
      <c r="C406" s="428"/>
      <c r="D406" s="428"/>
      <c r="E406" s="428"/>
      <c r="F406" s="428"/>
    </row>
    <row r="407" spans="2:6" x14ac:dyDescent="0.2">
      <c r="B407" s="428"/>
      <c r="C407" s="428"/>
      <c r="D407" s="428"/>
      <c r="E407" s="428"/>
      <c r="F407" s="428"/>
    </row>
    <row r="408" spans="2:6" x14ac:dyDescent="0.2">
      <c r="B408" s="428"/>
      <c r="C408" s="428"/>
      <c r="D408" s="428"/>
      <c r="E408" s="428"/>
      <c r="F408" s="428"/>
    </row>
    <row r="409" spans="2:6" x14ac:dyDescent="0.2">
      <c r="B409" s="428"/>
      <c r="C409" s="428"/>
      <c r="D409" s="428"/>
      <c r="E409" s="428"/>
      <c r="F409" s="428"/>
    </row>
    <row r="410" spans="2:6" x14ac:dyDescent="0.2">
      <c r="B410" s="428"/>
      <c r="C410" s="428"/>
      <c r="D410" s="428"/>
      <c r="E410" s="428"/>
      <c r="F410" s="428"/>
    </row>
    <row r="411" spans="2:6" x14ac:dyDescent="0.2">
      <c r="B411" s="428"/>
      <c r="C411" s="428"/>
      <c r="D411" s="428"/>
      <c r="E411" s="428"/>
      <c r="F411" s="428"/>
    </row>
    <row r="412" spans="2:6" x14ac:dyDescent="0.2">
      <c r="B412" s="428"/>
      <c r="C412" s="428"/>
      <c r="D412" s="428"/>
      <c r="E412" s="428"/>
      <c r="F412" s="428"/>
    </row>
    <row r="413" spans="2:6" x14ac:dyDescent="0.2">
      <c r="B413" s="428"/>
      <c r="C413" s="428"/>
      <c r="D413" s="428"/>
      <c r="E413" s="428"/>
      <c r="F413" s="428"/>
    </row>
    <row r="414" spans="2:6" x14ac:dyDescent="0.2">
      <c r="B414" s="428"/>
      <c r="C414" s="428"/>
      <c r="D414" s="428"/>
      <c r="E414" s="428"/>
      <c r="F414" s="428"/>
    </row>
    <row r="415" spans="2:6" x14ac:dyDescent="0.2">
      <c r="B415" s="428"/>
      <c r="C415" s="428"/>
      <c r="D415" s="428"/>
      <c r="E415" s="428"/>
      <c r="F415" s="428"/>
    </row>
    <row r="416" spans="2:6" x14ac:dyDescent="0.2">
      <c r="B416" s="428"/>
      <c r="C416" s="428"/>
      <c r="D416" s="428"/>
      <c r="E416" s="428"/>
      <c r="F416" s="428"/>
    </row>
    <row r="417" spans="2:6" x14ac:dyDescent="0.2">
      <c r="B417" s="428"/>
      <c r="C417" s="428"/>
      <c r="D417" s="428"/>
      <c r="E417" s="428"/>
      <c r="F417" s="428"/>
    </row>
    <row r="418" spans="2:6" x14ac:dyDescent="0.2">
      <c r="B418" s="428"/>
      <c r="C418" s="428"/>
      <c r="D418" s="428"/>
      <c r="E418" s="428"/>
      <c r="F418" s="428"/>
    </row>
    <row r="419" spans="2:6" x14ac:dyDescent="0.2">
      <c r="B419" s="428"/>
      <c r="C419" s="428"/>
      <c r="D419" s="428"/>
      <c r="E419" s="428"/>
      <c r="F419" s="428"/>
    </row>
    <row r="420" spans="2:6" x14ac:dyDescent="0.2">
      <c r="B420" s="428"/>
      <c r="C420" s="428"/>
      <c r="D420" s="428"/>
      <c r="E420" s="428"/>
      <c r="F420" s="428"/>
    </row>
    <row r="421" spans="2:6" x14ac:dyDescent="0.2">
      <c r="B421" s="428"/>
      <c r="C421" s="428"/>
      <c r="D421" s="428"/>
      <c r="E421" s="428"/>
      <c r="F421" s="428"/>
    </row>
    <row r="422" spans="2:6" x14ac:dyDescent="0.2">
      <c r="B422" s="428"/>
      <c r="C422" s="428"/>
      <c r="D422" s="428"/>
      <c r="E422" s="428"/>
      <c r="F422" s="428"/>
    </row>
    <row r="423" spans="2:6" x14ac:dyDescent="0.2">
      <c r="B423" s="428"/>
      <c r="C423" s="428"/>
      <c r="D423" s="428"/>
      <c r="E423" s="428"/>
      <c r="F423" s="428"/>
    </row>
    <row r="424" spans="2:6" x14ac:dyDescent="0.2">
      <c r="B424" s="428"/>
      <c r="C424" s="428"/>
      <c r="D424" s="428"/>
      <c r="E424" s="428"/>
      <c r="F424" s="428"/>
    </row>
    <row r="425" spans="2:6" x14ac:dyDescent="0.2">
      <c r="B425" s="428"/>
      <c r="C425" s="428"/>
      <c r="D425" s="428"/>
      <c r="E425" s="428"/>
      <c r="F425" s="428"/>
    </row>
    <row r="426" spans="2:6" x14ac:dyDescent="0.2">
      <c r="B426" s="428"/>
      <c r="C426" s="428"/>
      <c r="D426" s="428"/>
      <c r="E426" s="428"/>
      <c r="F426" s="428"/>
    </row>
    <row r="427" spans="2:6" x14ac:dyDescent="0.2">
      <c r="B427" s="428"/>
      <c r="C427" s="428"/>
      <c r="D427" s="428"/>
      <c r="E427" s="428"/>
      <c r="F427" s="428"/>
    </row>
    <row r="428" spans="2:6" x14ac:dyDescent="0.2">
      <c r="B428" s="428"/>
      <c r="C428" s="428"/>
      <c r="D428" s="428"/>
      <c r="E428" s="428"/>
      <c r="F428" s="428"/>
    </row>
    <row r="429" spans="2:6" x14ac:dyDescent="0.2">
      <c r="B429" s="428"/>
      <c r="C429" s="428"/>
      <c r="D429" s="428"/>
      <c r="E429" s="428"/>
      <c r="F429" s="428"/>
    </row>
    <row r="430" spans="2:6" x14ac:dyDescent="0.2">
      <c r="B430" s="428"/>
      <c r="C430" s="428"/>
      <c r="D430" s="428"/>
      <c r="E430" s="428"/>
      <c r="F430" s="428"/>
    </row>
    <row r="431" spans="2:6" x14ac:dyDescent="0.2">
      <c r="B431" s="428"/>
      <c r="C431" s="428"/>
      <c r="D431" s="428"/>
      <c r="E431" s="428"/>
      <c r="F431" s="428"/>
    </row>
    <row r="432" spans="2:6" x14ac:dyDescent="0.2">
      <c r="B432" s="428"/>
      <c r="C432" s="428"/>
      <c r="D432" s="428"/>
      <c r="E432" s="428"/>
      <c r="F432" s="428"/>
    </row>
    <row r="433" spans="2:6" x14ac:dyDescent="0.2">
      <c r="B433" s="428"/>
      <c r="C433" s="428"/>
      <c r="D433" s="428"/>
      <c r="E433" s="428"/>
      <c r="F433" s="428"/>
    </row>
    <row r="434" spans="2:6" x14ac:dyDescent="0.2">
      <c r="B434" s="428"/>
      <c r="C434" s="428"/>
      <c r="D434" s="428"/>
      <c r="E434" s="428"/>
      <c r="F434" s="428"/>
    </row>
    <row r="435" spans="2:6" x14ac:dyDescent="0.2">
      <c r="B435" s="428"/>
      <c r="C435" s="428"/>
      <c r="D435" s="428"/>
      <c r="E435" s="428"/>
      <c r="F435" s="428"/>
    </row>
    <row r="436" spans="2:6" x14ac:dyDescent="0.2">
      <c r="B436" s="428"/>
      <c r="C436" s="428"/>
      <c r="D436" s="428"/>
      <c r="E436" s="428"/>
      <c r="F436" s="428"/>
    </row>
    <row r="437" spans="2:6" x14ac:dyDescent="0.2">
      <c r="B437" s="428"/>
      <c r="C437" s="428"/>
      <c r="D437" s="428"/>
      <c r="E437" s="428"/>
      <c r="F437" s="428"/>
    </row>
    <row r="438" spans="2:6" x14ac:dyDescent="0.2">
      <c r="B438" s="428"/>
      <c r="C438" s="428"/>
      <c r="D438" s="428"/>
      <c r="E438" s="428"/>
      <c r="F438" s="428"/>
    </row>
    <row r="439" spans="2:6" x14ac:dyDescent="0.2">
      <c r="B439" s="428"/>
      <c r="C439" s="428"/>
      <c r="D439" s="428"/>
      <c r="E439" s="428"/>
      <c r="F439" s="428"/>
    </row>
    <row r="440" spans="2:6" x14ac:dyDescent="0.2">
      <c r="B440" s="428"/>
      <c r="C440" s="428"/>
      <c r="D440" s="428"/>
      <c r="E440" s="428"/>
      <c r="F440" s="428"/>
    </row>
    <row r="441" spans="2:6" x14ac:dyDescent="0.2">
      <c r="B441" s="428"/>
      <c r="C441" s="428"/>
      <c r="D441" s="428"/>
      <c r="E441" s="428"/>
      <c r="F441" s="428"/>
    </row>
    <row r="442" spans="2:6" x14ac:dyDescent="0.2">
      <c r="B442" s="428"/>
      <c r="C442" s="428"/>
      <c r="D442" s="428"/>
      <c r="E442" s="428"/>
      <c r="F442" s="428"/>
    </row>
    <row r="443" spans="2:6" x14ac:dyDescent="0.2">
      <c r="B443" s="428"/>
      <c r="C443" s="428"/>
      <c r="D443" s="428"/>
      <c r="E443" s="428"/>
      <c r="F443" s="428"/>
    </row>
    <row r="444" spans="2:6" x14ac:dyDescent="0.2">
      <c r="B444" s="428"/>
      <c r="C444" s="428"/>
      <c r="D444" s="428"/>
      <c r="E444" s="428"/>
      <c r="F444" s="428"/>
    </row>
    <row r="445" spans="2:6" x14ac:dyDescent="0.2">
      <c r="B445" s="428"/>
      <c r="C445" s="428"/>
      <c r="D445" s="428"/>
      <c r="E445" s="428"/>
      <c r="F445" s="428"/>
    </row>
    <row r="446" spans="2:6" x14ac:dyDescent="0.2">
      <c r="B446" s="428"/>
      <c r="C446" s="428"/>
      <c r="D446" s="428"/>
      <c r="E446" s="428"/>
      <c r="F446" s="428"/>
    </row>
    <row r="447" spans="2:6" x14ac:dyDescent="0.2">
      <c r="B447" s="428"/>
      <c r="C447" s="428"/>
      <c r="D447" s="428"/>
      <c r="E447" s="428"/>
      <c r="F447" s="428"/>
    </row>
    <row r="448" spans="2:6" x14ac:dyDescent="0.2">
      <c r="B448" s="428"/>
      <c r="C448" s="428"/>
      <c r="D448" s="428"/>
      <c r="E448" s="428"/>
      <c r="F448" s="428"/>
    </row>
    <row r="449" spans="2:6" x14ac:dyDescent="0.2">
      <c r="B449" s="428"/>
      <c r="C449" s="428"/>
      <c r="D449" s="428"/>
      <c r="E449" s="428"/>
      <c r="F449" s="428"/>
    </row>
    <row r="450" spans="2:6" x14ac:dyDescent="0.2">
      <c r="B450" s="428"/>
      <c r="C450" s="428"/>
      <c r="D450" s="428"/>
      <c r="E450" s="428"/>
      <c r="F450" s="428"/>
    </row>
    <row r="451" spans="2:6" x14ac:dyDescent="0.2">
      <c r="B451" s="428"/>
      <c r="C451" s="428"/>
      <c r="D451" s="428"/>
      <c r="E451" s="428"/>
      <c r="F451" s="428"/>
    </row>
    <row r="452" spans="2:6" x14ac:dyDescent="0.2">
      <c r="B452" s="428"/>
      <c r="C452" s="428"/>
      <c r="D452" s="428"/>
      <c r="E452" s="428"/>
      <c r="F452" s="428"/>
    </row>
    <row r="453" spans="2:6" x14ac:dyDescent="0.2">
      <c r="B453" s="428"/>
      <c r="C453" s="428"/>
      <c r="D453" s="428"/>
      <c r="E453" s="428"/>
      <c r="F453" s="428"/>
    </row>
    <row r="454" spans="2:6" x14ac:dyDescent="0.2">
      <c r="B454" s="428"/>
      <c r="C454" s="428"/>
      <c r="D454" s="428"/>
      <c r="E454" s="428"/>
      <c r="F454" s="428"/>
    </row>
    <row r="455" spans="2:6" x14ac:dyDescent="0.2">
      <c r="B455" s="428"/>
      <c r="C455" s="428"/>
      <c r="D455" s="428"/>
      <c r="E455" s="428"/>
      <c r="F455" s="428"/>
    </row>
    <row r="456" spans="2:6" x14ac:dyDescent="0.2">
      <c r="B456" s="428"/>
      <c r="C456" s="428"/>
      <c r="D456" s="428"/>
      <c r="E456" s="428"/>
      <c r="F456" s="428"/>
    </row>
    <row r="457" spans="2:6" x14ac:dyDescent="0.2">
      <c r="B457" s="428"/>
      <c r="C457" s="428"/>
      <c r="D457" s="428"/>
      <c r="E457" s="428"/>
      <c r="F457" s="428"/>
    </row>
    <row r="458" spans="2:6" x14ac:dyDescent="0.2">
      <c r="B458" s="428"/>
      <c r="C458" s="428"/>
      <c r="D458" s="428"/>
      <c r="E458" s="428"/>
      <c r="F458" s="428"/>
    </row>
    <row r="459" spans="2:6" x14ac:dyDescent="0.2">
      <c r="B459" s="428"/>
      <c r="C459" s="428"/>
      <c r="D459" s="428"/>
      <c r="E459" s="428"/>
      <c r="F459" s="428"/>
    </row>
    <row r="460" spans="2:6" x14ac:dyDescent="0.2">
      <c r="B460" s="428"/>
      <c r="C460" s="428"/>
      <c r="D460" s="428"/>
      <c r="E460" s="428"/>
      <c r="F460" s="428"/>
    </row>
    <row r="461" spans="2:6" x14ac:dyDescent="0.2">
      <c r="B461" s="428"/>
      <c r="C461" s="428"/>
      <c r="D461" s="428"/>
      <c r="E461" s="428"/>
      <c r="F461" s="428"/>
    </row>
    <row r="462" spans="2:6" x14ac:dyDescent="0.2">
      <c r="B462" s="428"/>
      <c r="C462" s="428"/>
      <c r="D462" s="428"/>
      <c r="E462" s="428"/>
      <c r="F462" s="428"/>
    </row>
    <row r="463" spans="2:6" x14ac:dyDescent="0.2">
      <c r="B463" s="428"/>
      <c r="C463" s="428"/>
      <c r="D463" s="428"/>
      <c r="E463" s="428"/>
      <c r="F463" s="428"/>
    </row>
    <row r="464" spans="2:6" x14ac:dyDescent="0.2">
      <c r="B464" s="428"/>
      <c r="C464" s="428"/>
      <c r="D464" s="428"/>
      <c r="E464" s="428"/>
      <c r="F464" s="428"/>
    </row>
    <row r="465" spans="2:6" x14ac:dyDescent="0.2">
      <c r="B465" s="428"/>
      <c r="C465" s="428"/>
      <c r="D465" s="428"/>
      <c r="E465" s="428"/>
      <c r="F465" s="428"/>
    </row>
    <row r="466" spans="2:6" x14ac:dyDescent="0.2">
      <c r="B466" s="428"/>
      <c r="C466" s="428"/>
      <c r="D466" s="428"/>
      <c r="E466" s="428"/>
      <c r="F466" s="428"/>
    </row>
    <row r="467" spans="2:6" x14ac:dyDescent="0.2">
      <c r="B467" s="428"/>
      <c r="C467" s="428"/>
      <c r="D467" s="428"/>
      <c r="E467" s="428"/>
      <c r="F467" s="428"/>
    </row>
    <row r="468" spans="2:6" x14ac:dyDescent="0.2">
      <c r="B468" s="428"/>
      <c r="C468" s="428"/>
      <c r="D468" s="428"/>
      <c r="E468" s="428"/>
      <c r="F468" s="428"/>
    </row>
    <row r="469" spans="2:6" x14ac:dyDescent="0.2">
      <c r="B469" s="428"/>
      <c r="C469" s="428"/>
      <c r="D469" s="428"/>
      <c r="E469" s="428"/>
      <c r="F469" s="428"/>
    </row>
    <row r="470" spans="2:6" x14ac:dyDescent="0.2">
      <c r="B470" s="428"/>
      <c r="C470" s="428"/>
      <c r="D470" s="428"/>
      <c r="E470" s="428"/>
      <c r="F470" s="428"/>
    </row>
    <row r="471" spans="2:6" x14ac:dyDescent="0.2">
      <c r="B471" s="428"/>
      <c r="C471" s="428"/>
      <c r="D471" s="428"/>
      <c r="E471" s="428"/>
      <c r="F471" s="428"/>
    </row>
    <row r="472" spans="2:6" x14ac:dyDescent="0.2">
      <c r="B472" s="428"/>
      <c r="C472" s="428"/>
      <c r="D472" s="428"/>
      <c r="E472" s="428"/>
      <c r="F472" s="428"/>
    </row>
    <row r="473" spans="2:6" x14ac:dyDescent="0.2">
      <c r="B473" s="428"/>
      <c r="C473" s="428"/>
      <c r="D473" s="428"/>
      <c r="E473" s="428"/>
      <c r="F473" s="428"/>
    </row>
    <row r="474" spans="2:6" x14ac:dyDescent="0.2">
      <c r="B474" s="428"/>
      <c r="C474" s="428"/>
      <c r="D474" s="428"/>
      <c r="E474" s="428"/>
      <c r="F474" s="428"/>
    </row>
    <row r="475" spans="2:6" x14ac:dyDescent="0.2">
      <c r="B475" s="428"/>
      <c r="C475" s="428"/>
      <c r="D475" s="428"/>
      <c r="E475" s="428"/>
      <c r="F475" s="428"/>
    </row>
    <row r="476" spans="2:6" x14ac:dyDescent="0.2">
      <c r="B476" s="428"/>
      <c r="C476" s="428"/>
      <c r="D476" s="428"/>
      <c r="E476" s="428"/>
      <c r="F476" s="428"/>
    </row>
    <row r="477" spans="2:6" x14ac:dyDescent="0.2">
      <c r="B477" s="428"/>
      <c r="C477" s="428"/>
      <c r="D477" s="428"/>
      <c r="E477" s="428"/>
      <c r="F477" s="428"/>
    </row>
    <row r="478" spans="2:6" x14ac:dyDescent="0.2">
      <c r="B478" s="428"/>
      <c r="C478" s="428"/>
      <c r="D478" s="428"/>
      <c r="E478" s="428"/>
      <c r="F478" s="428"/>
    </row>
    <row r="479" spans="2:6" x14ac:dyDescent="0.2">
      <c r="B479" s="428"/>
      <c r="C479" s="428"/>
      <c r="D479" s="428"/>
      <c r="E479" s="428"/>
      <c r="F479" s="428"/>
    </row>
    <row r="480" spans="2:6" x14ac:dyDescent="0.2">
      <c r="B480" s="428"/>
      <c r="C480" s="428"/>
      <c r="D480" s="428"/>
      <c r="E480" s="428"/>
      <c r="F480" s="428"/>
    </row>
    <row r="481" spans="2:6" x14ac:dyDescent="0.2">
      <c r="B481" s="428"/>
      <c r="C481" s="428"/>
      <c r="D481" s="428"/>
      <c r="E481" s="428"/>
      <c r="F481" s="428"/>
    </row>
    <row r="482" spans="2:6" x14ac:dyDescent="0.2">
      <c r="B482" s="428"/>
      <c r="C482" s="428"/>
      <c r="D482" s="428"/>
      <c r="E482" s="428"/>
      <c r="F482" s="428"/>
    </row>
    <row r="483" spans="2:6" x14ac:dyDescent="0.2">
      <c r="B483" s="428"/>
      <c r="C483" s="428"/>
      <c r="D483" s="428"/>
      <c r="E483" s="428"/>
      <c r="F483" s="428"/>
    </row>
    <row r="484" spans="2:6" x14ac:dyDescent="0.2">
      <c r="B484" s="428"/>
      <c r="C484" s="428"/>
      <c r="D484" s="428"/>
      <c r="E484" s="428"/>
      <c r="F484" s="428"/>
    </row>
    <row r="485" spans="2:6" x14ac:dyDescent="0.2">
      <c r="B485" s="428"/>
      <c r="C485" s="428"/>
      <c r="D485" s="428"/>
      <c r="E485" s="428"/>
      <c r="F485" s="428"/>
    </row>
    <row r="486" spans="2:6" x14ac:dyDescent="0.2">
      <c r="B486" s="428"/>
      <c r="C486" s="428"/>
      <c r="D486" s="428"/>
      <c r="E486" s="428"/>
      <c r="F486" s="428"/>
    </row>
    <row r="487" spans="2:6" x14ac:dyDescent="0.2">
      <c r="B487" s="428"/>
      <c r="C487" s="428"/>
      <c r="D487" s="428"/>
      <c r="E487" s="428"/>
      <c r="F487" s="428"/>
    </row>
    <row r="488" spans="2:6" x14ac:dyDescent="0.2">
      <c r="B488" s="428"/>
      <c r="C488" s="428"/>
      <c r="D488" s="428"/>
      <c r="E488" s="428"/>
      <c r="F488" s="428"/>
    </row>
    <row r="489" spans="2:6" x14ac:dyDescent="0.2">
      <c r="B489" s="428"/>
      <c r="C489" s="428"/>
      <c r="D489" s="428"/>
      <c r="E489" s="428"/>
      <c r="F489" s="428"/>
    </row>
    <row r="490" spans="2:6" x14ac:dyDescent="0.2">
      <c r="B490" s="428"/>
      <c r="C490" s="428"/>
      <c r="D490" s="428"/>
      <c r="E490" s="428"/>
      <c r="F490" s="428"/>
    </row>
    <row r="491" spans="2:6" x14ac:dyDescent="0.2">
      <c r="B491" s="428"/>
      <c r="C491" s="428"/>
      <c r="D491" s="428"/>
      <c r="E491" s="428"/>
      <c r="F491" s="428"/>
    </row>
    <row r="492" spans="2:6" x14ac:dyDescent="0.2">
      <c r="B492" s="428"/>
      <c r="C492" s="428"/>
      <c r="D492" s="428"/>
      <c r="E492" s="428"/>
      <c r="F492" s="428"/>
    </row>
    <row r="493" spans="2:6" x14ac:dyDescent="0.2">
      <c r="B493" s="428"/>
      <c r="C493" s="428"/>
      <c r="D493" s="428"/>
      <c r="E493" s="428"/>
      <c r="F493" s="428"/>
    </row>
    <row r="494" spans="2:6" x14ac:dyDescent="0.2">
      <c r="B494" s="428"/>
      <c r="C494" s="428"/>
      <c r="D494" s="428"/>
      <c r="E494" s="428"/>
      <c r="F494" s="428"/>
    </row>
    <row r="495" spans="2:6" x14ac:dyDescent="0.2">
      <c r="B495" s="428"/>
      <c r="C495" s="428"/>
      <c r="D495" s="428"/>
      <c r="E495" s="428"/>
      <c r="F495" s="428"/>
    </row>
    <row r="496" spans="2:6" x14ac:dyDescent="0.2">
      <c r="B496" s="428"/>
      <c r="C496" s="428"/>
      <c r="D496" s="428"/>
      <c r="E496" s="428"/>
      <c r="F496" s="428"/>
    </row>
    <row r="497" spans="2:6" x14ac:dyDescent="0.2">
      <c r="B497" s="428"/>
      <c r="C497" s="428"/>
      <c r="D497" s="428"/>
      <c r="E497" s="428"/>
      <c r="F497" s="428"/>
    </row>
    <row r="498" spans="2:6" x14ac:dyDescent="0.2">
      <c r="B498" s="428"/>
      <c r="C498" s="428"/>
      <c r="D498" s="428"/>
      <c r="E498" s="428"/>
      <c r="F498" s="428"/>
    </row>
    <row r="499" spans="2:6" x14ac:dyDescent="0.2">
      <c r="B499" s="428"/>
      <c r="C499" s="428"/>
      <c r="D499" s="428"/>
      <c r="E499" s="428"/>
      <c r="F499" s="428"/>
    </row>
    <row r="500" spans="2:6" x14ac:dyDescent="0.2">
      <c r="B500" s="428"/>
      <c r="C500" s="428"/>
      <c r="D500" s="428"/>
      <c r="E500" s="428"/>
      <c r="F500" s="428"/>
    </row>
    <row r="501" spans="2:6" x14ac:dyDescent="0.2">
      <c r="B501" s="428"/>
      <c r="C501" s="428"/>
      <c r="D501" s="428"/>
      <c r="E501" s="428"/>
      <c r="F501" s="428"/>
    </row>
    <row r="502" spans="2:6" x14ac:dyDescent="0.2">
      <c r="B502" s="428"/>
      <c r="C502" s="428"/>
      <c r="D502" s="428"/>
      <c r="E502" s="428"/>
      <c r="F502" s="428"/>
    </row>
    <row r="503" spans="2:6" x14ac:dyDescent="0.2">
      <c r="B503" s="428"/>
      <c r="C503" s="428"/>
      <c r="D503" s="428"/>
      <c r="E503" s="428"/>
      <c r="F503" s="428"/>
    </row>
    <row r="504" spans="2:6" x14ac:dyDescent="0.2">
      <c r="B504" s="428"/>
      <c r="C504" s="428"/>
      <c r="D504" s="428"/>
      <c r="E504" s="428"/>
      <c r="F504" s="428"/>
    </row>
    <row r="505" spans="2:6" x14ac:dyDescent="0.2">
      <c r="B505" s="428"/>
      <c r="C505" s="428"/>
      <c r="D505" s="428"/>
      <c r="E505" s="428"/>
      <c r="F505" s="428"/>
    </row>
    <row r="506" spans="2:6" x14ac:dyDescent="0.2">
      <c r="B506" s="428"/>
      <c r="C506" s="428"/>
      <c r="D506" s="428"/>
      <c r="E506" s="428"/>
      <c r="F506" s="428"/>
    </row>
    <row r="507" spans="2:6" x14ac:dyDescent="0.2">
      <c r="B507" s="428"/>
      <c r="C507" s="428"/>
      <c r="D507" s="428"/>
      <c r="E507" s="428"/>
      <c r="F507" s="428"/>
    </row>
    <row r="508" spans="2:6" x14ac:dyDescent="0.2">
      <c r="B508" s="428"/>
      <c r="C508" s="428"/>
      <c r="D508" s="428"/>
      <c r="E508" s="428"/>
      <c r="F508" s="428"/>
    </row>
    <row r="509" spans="2:6" x14ac:dyDescent="0.2">
      <c r="B509" s="428"/>
      <c r="C509" s="428"/>
      <c r="D509" s="428"/>
      <c r="E509" s="428"/>
      <c r="F509" s="428"/>
    </row>
    <row r="510" spans="2:6" x14ac:dyDescent="0.2">
      <c r="B510" s="428"/>
      <c r="C510" s="428"/>
      <c r="D510" s="428"/>
      <c r="E510" s="428"/>
      <c r="F510" s="428"/>
    </row>
    <row r="511" spans="2:6" x14ac:dyDescent="0.2">
      <c r="B511" s="428"/>
      <c r="C511" s="428"/>
      <c r="D511" s="428"/>
      <c r="E511" s="428"/>
      <c r="F511" s="428"/>
    </row>
    <row r="512" spans="2:6" x14ac:dyDescent="0.2">
      <c r="B512" s="428"/>
      <c r="C512" s="428"/>
      <c r="D512" s="428"/>
      <c r="E512" s="428"/>
      <c r="F512" s="428"/>
    </row>
    <row r="513" spans="2:6" x14ac:dyDescent="0.2">
      <c r="B513" s="428"/>
      <c r="C513" s="428"/>
      <c r="D513" s="428"/>
      <c r="E513" s="428"/>
      <c r="F513" s="428"/>
    </row>
    <row r="514" spans="2:6" x14ac:dyDescent="0.2">
      <c r="B514" s="428"/>
      <c r="C514" s="428"/>
      <c r="D514" s="428"/>
      <c r="E514" s="428"/>
      <c r="F514" s="428"/>
    </row>
    <row r="515" spans="2:6" x14ac:dyDescent="0.2">
      <c r="B515" s="428"/>
      <c r="C515" s="428"/>
      <c r="D515" s="428"/>
      <c r="E515" s="428"/>
      <c r="F515" s="428"/>
    </row>
    <row r="516" spans="2:6" x14ac:dyDescent="0.2">
      <c r="B516" s="428"/>
      <c r="C516" s="428"/>
      <c r="D516" s="428"/>
      <c r="E516" s="428"/>
      <c r="F516" s="428"/>
    </row>
    <row r="517" spans="2:6" x14ac:dyDescent="0.2">
      <c r="B517" s="428"/>
      <c r="C517" s="428"/>
      <c r="D517" s="428"/>
      <c r="E517" s="428"/>
      <c r="F517" s="428"/>
    </row>
    <row r="518" spans="2:6" x14ac:dyDescent="0.2">
      <c r="B518" s="428"/>
      <c r="C518" s="428"/>
      <c r="D518" s="428"/>
      <c r="E518" s="428"/>
      <c r="F518" s="428"/>
    </row>
    <row r="519" spans="2:6" x14ac:dyDescent="0.2">
      <c r="B519" s="428"/>
      <c r="C519" s="428"/>
      <c r="D519" s="428"/>
      <c r="E519" s="428"/>
      <c r="F519" s="428"/>
    </row>
    <row r="520" spans="2:6" x14ac:dyDescent="0.2">
      <c r="B520" s="428"/>
      <c r="C520" s="428"/>
      <c r="D520" s="428"/>
      <c r="E520" s="428"/>
      <c r="F520" s="428"/>
    </row>
    <row r="521" spans="2:6" x14ac:dyDescent="0.2">
      <c r="B521" s="428"/>
      <c r="C521" s="428"/>
      <c r="D521" s="428"/>
      <c r="E521" s="428"/>
      <c r="F521" s="428"/>
    </row>
    <row r="522" spans="2:6" x14ac:dyDescent="0.2">
      <c r="B522" s="428"/>
      <c r="C522" s="428"/>
      <c r="D522" s="428"/>
      <c r="E522" s="428"/>
      <c r="F522" s="428"/>
    </row>
    <row r="523" spans="2:6" x14ac:dyDescent="0.2">
      <c r="B523" s="428"/>
      <c r="C523" s="428"/>
      <c r="D523" s="428"/>
      <c r="E523" s="428"/>
      <c r="F523" s="428"/>
    </row>
    <row r="524" spans="2:6" x14ac:dyDescent="0.2">
      <c r="B524" s="428"/>
      <c r="C524" s="428"/>
      <c r="D524" s="428"/>
      <c r="E524" s="428"/>
      <c r="F524" s="428"/>
    </row>
    <row r="525" spans="2:6" x14ac:dyDescent="0.2">
      <c r="B525" s="428"/>
      <c r="C525" s="428"/>
      <c r="D525" s="428"/>
      <c r="E525" s="428"/>
      <c r="F525" s="428"/>
    </row>
    <row r="526" spans="2:6" x14ac:dyDescent="0.2">
      <c r="B526" s="428"/>
      <c r="C526" s="428"/>
      <c r="D526" s="428"/>
      <c r="E526" s="428"/>
      <c r="F526" s="428"/>
    </row>
    <row r="527" spans="2:6" x14ac:dyDescent="0.2">
      <c r="B527" s="428"/>
      <c r="C527" s="428"/>
      <c r="D527" s="428"/>
      <c r="E527" s="428"/>
      <c r="F527" s="428"/>
    </row>
    <row r="528" spans="2:6" x14ac:dyDescent="0.2">
      <c r="B528" s="428"/>
      <c r="C528" s="428"/>
      <c r="D528" s="428"/>
      <c r="E528" s="428"/>
      <c r="F528" s="428"/>
    </row>
    <row r="529" spans="2:6" x14ac:dyDescent="0.2">
      <c r="B529" s="428"/>
      <c r="C529" s="428"/>
      <c r="D529" s="428"/>
      <c r="E529" s="428"/>
      <c r="F529" s="428"/>
    </row>
    <row r="530" spans="2:6" x14ac:dyDescent="0.2">
      <c r="B530" s="428"/>
      <c r="C530" s="428"/>
      <c r="D530" s="428"/>
      <c r="E530" s="428"/>
      <c r="F530" s="428"/>
    </row>
    <row r="531" spans="2:6" x14ac:dyDescent="0.2">
      <c r="B531" s="428"/>
      <c r="C531" s="428"/>
      <c r="D531" s="428"/>
      <c r="E531" s="428"/>
      <c r="F531" s="428"/>
    </row>
    <row r="532" spans="2:6" x14ac:dyDescent="0.2">
      <c r="B532" s="428"/>
      <c r="C532" s="428"/>
      <c r="D532" s="428"/>
      <c r="E532" s="428"/>
      <c r="F532" s="428"/>
    </row>
    <row r="533" spans="2:6" x14ac:dyDescent="0.2">
      <c r="B533" s="428"/>
      <c r="C533" s="428"/>
      <c r="D533" s="428"/>
      <c r="E533" s="428"/>
      <c r="F533" s="428"/>
    </row>
    <row r="534" spans="2:6" x14ac:dyDescent="0.2">
      <c r="B534" s="428"/>
      <c r="C534" s="428"/>
      <c r="D534" s="428"/>
      <c r="E534" s="428"/>
      <c r="F534" s="428"/>
    </row>
    <row r="535" spans="2:6" x14ac:dyDescent="0.2">
      <c r="B535" s="428"/>
      <c r="C535" s="428"/>
      <c r="D535" s="428"/>
      <c r="E535" s="428"/>
      <c r="F535" s="428"/>
    </row>
    <row r="536" spans="2:6" x14ac:dyDescent="0.2">
      <c r="B536" s="428"/>
      <c r="C536" s="428"/>
      <c r="D536" s="428"/>
      <c r="E536" s="428"/>
      <c r="F536" s="428"/>
    </row>
    <row r="537" spans="2:6" x14ac:dyDescent="0.2">
      <c r="B537" s="428"/>
      <c r="C537" s="428"/>
      <c r="D537" s="428"/>
      <c r="E537" s="428"/>
      <c r="F537" s="428"/>
    </row>
    <row r="538" spans="2:6" x14ac:dyDescent="0.2">
      <c r="B538" s="428"/>
      <c r="C538" s="428"/>
      <c r="D538" s="428"/>
      <c r="E538" s="428"/>
      <c r="F538" s="428"/>
    </row>
    <row r="539" spans="2:6" x14ac:dyDescent="0.2">
      <c r="B539" s="428"/>
      <c r="C539" s="428"/>
      <c r="D539" s="428"/>
      <c r="E539" s="428"/>
      <c r="F539" s="428"/>
    </row>
    <row r="540" spans="2:6" x14ac:dyDescent="0.2">
      <c r="B540" s="428"/>
      <c r="C540" s="428"/>
      <c r="D540" s="428"/>
      <c r="E540" s="428"/>
      <c r="F540" s="428"/>
    </row>
    <row r="541" spans="2:6" x14ac:dyDescent="0.2">
      <c r="B541" s="428"/>
      <c r="C541" s="428"/>
      <c r="D541" s="428"/>
      <c r="E541" s="428"/>
      <c r="F541" s="428"/>
    </row>
    <row r="542" spans="2:6" x14ac:dyDescent="0.2">
      <c r="B542" s="428"/>
      <c r="C542" s="428"/>
      <c r="D542" s="428"/>
      <c r="E542" s="428"/>
      <c r="F542" s="428"/>
    </row>
    <row r="543" spans="2:6" x14ac:dyDescent="0.2">
      <c r="B543" s="428"/>
      <c r="C543" s="428"/>
      <c r="D543" s="428"/>
      <c r="E543" s="428"/>
      <c r="F543" s="428"/>
    </row>
    <row r="544" spans="2:6" x14ac:dyDescent="0.2">
      <c r="B544" s="428"/>
      <c r="C544" s="428"/>
      <c r="D544" s="428"/>
      <c r="E544" s="428"/>
      <c r="F544" s="428"/>
    </row>
    <row r="545" spans="2:6" x14ac:dyDescent="0.2">
      <c r="B545" s="428"/>
      <c r="C545" s="428"/>
      <c r="D545" s="428"/>
      <c r="E545" s="428"/>
      <c r="F545" s="428"/>
    </row>
    <row r="546" spans="2:6" x14ac:dyDescent="0.2">
      <c r="B546" s="428"/>
      <c r="C546" s="428"/>
      <c r="D546" s="428"/>
      <c r="E546" s="428"/>
      <c r="F546" s="428"/>
    </row>
    <row r="547" spans="2:6" x14ac:dyDescent="0.2">
      <c r="B547" s="428"/>
      <c r="C547" s="428"/>
      <c r="D547" s="428"/>
      <c r="E547" s="428"/>
      <c r="F547" s="428"/>
    </row>
    <row r="548" spans="2:6" x14ac:dyDescent="0.2">
      <c r="B548" s="428"/>
      <c r="C548" s="428"/>
      <c r="D548" s="428"/>
      <c r="E548" s="428"/>
      <c r="F548" s="428"/>
    </row>
    <row r="549" spans="2:6" x14ac:dyDescent="0.2">
      <c r="B549" s="428"/>
      <c r="C549" s="428"/>
      <c r="D549" s="428"/>
      <c r="E549" s="428"/>
      <c r="F549" s="428"/>
    </row>
    <row r="550" spans="2:6" x14ac:dyDescent="0.2">
      <c r="B550" s="428"/>
      <c r="C550" s="428"/>
      <c r="D550" s="428"/>
      <c r="E550" s="428"/>
      <c r="F550" s="428"/>
    </row>
    <row r="551" spans="2:6" x14ac:dyDescent="0.2">
      <c r="B551" s="428"/>
      <c r="C551" s="428"/>
      <c r="D551" s="428"/>
      <c r="E551" s="428"/>
      <c r="F551" s="428"/>
    </row>
    <row r="552" spans="2:6" x14ac:dyDescent="0.2">
      <c r="B552" s="428"/>
      <c r="C552" s="428"/>
      <c r="D552" s="428"/>
      <c r="E552" s="428"/>
      <c r="F552" s="428"/>
    </row>
    <row r="553" spans="2:6" x14ac:dyDescent="0.2">
      <c r="B553" s="428"/>
      <c r="C553" s="428"/>
      <c r="D553" s="428"/>
      <c r="E553" s="428"/>
      <c r="F553" s="428"/>
    </row>
    <row r="554" spans="2:6" x14ac:dyDescent="0.2">
      <c r="B554" s="428"/>
      <c r="C554" s="428"/>
      <c r="D554" s="428"/>
      <c r="E554" s="428"/>
      <c r="F554" s="428"/>
    </row>
    <row r="555" spans="2:6" x14ac:dyDescent="0.2">
      <c r="B555" s="428"/>
      <c r="C555" s="428"/>
      <c r="D555" s="428"/>
      <c r="E555" s="428"/>
      <c r="F555" s="428"/>
    </row>
    <row r="556" spans="2:6" x14ac:dyDescent="0.2">
      <c r="B556" s="428"/>
      <c r="C556" s="428"/>
      <c r="D556" s="428"/>
      <c r="E556" s="428"/>
      <c r="F556" s="428"/>
    </row>
    <row r="557" spans="2:6" x14ac:dyDescent="0.2">
      <c r="B557" s="428"/>
      <c r="C557" s="428"/>
      <c r="D557" s="428"/>
      <c r="E557" s="428"/>
      <c r="F557" s="428"/>
    </row>
    <row r="558" spans="2:6" x14ac:dyDescent="0.2">
      <c r="B558" s="428"/>
      <c r="C558" s="428"/>
      <c r="D558" s="428"/>
      <c r="E558" s="428"/>
      <c r="F558" s="428"/>
    </row>
    <row r="559" spans="2:6" x14ac:dyDescent="0.2">
      <c r="B559" s="428"/>
      <c r="C559" s="428"/>
      <c r="D559" s="428"/>
      <c r="E559" s="428"/>
      <c r="F559" s="428"/>
    </row>
    <row r="560" spans="2:6" x14ac:dyDescent="0.2">
      <c r="B560" s="428"/>
      <c r="C560" s="428"/>
      <c r="D560" s="428"/>
      <c r="E560" s="428"/>
      <c r="F560" s="428"/>
    </row>
    <row r="561" spans="2:6" x14ac:dyDescent="0.2">
      <c r="B561" s="428"/>
      <c r="C561" s="428"/>
      <c r="D561" s="428"/>
      <c r="E561" s="428"/>
      <c r="F561" s="428"/>
    </row>
    <row r="562" spans="2:6" x14ac:dyDescent="0.2">
      <c r="B562" s="428"/>
      <c r="C562" s="428"/>
      <c r="D562" s="428"/>
      <c r="E562" s="428"/>
      <c r="F562" s="428"/>
    </row>
    <row r="563" spans="2:6" x14ac:dyDescent="0.2">
      <c r="B563" s="428"/>
      <c r="C563" s="428"/>
      <c r="D563" s="428"/>
      <c r="E563" s="428"/>
      <c r="F563" s="428"/>
    </row>
    <row r="564" spans="2:6" x14ac:dyDescent="0.2">
      <c r="B564" s="428"/>
      <c r="C564" s="428"/>
      <c r="D564" s="428"/>
      <c r="E564" s="428"/>
      <c r="F564" s="428"/>
    </row>
    <row r="565" spans="2:6" x14ac:dyDescent="0.2">
      <c r="B565" s="428"/>
      <c r="C565" s="428"/>
      <c r="D565" s="428"/>
      <c r="E565" s="428"/>
      <c r="F565" s="428"/>
    </row>
    <row r="566" spans="2:6" x14ac:dyDescent="0.2">
      <c r="B566" s="428"/>
      <c r="C566" s="428"/>
      <c r="D566" s="428"/>
      <c r="E566" s="428"/>
      <c r="F566" s="428"/>
    </row>
    <row r="567" spans="2:6" x14ac:dyDescent="0.2">
      <c r="B567" s="428"/>
      <c r="C567" s="428"/>
      <c r="D567" s="428"/>
      <c r="E567" s="428"/>
      <c r="F567" s="428"/>
    </row>
    <row r="568" spans="2:6" x14ac:dyDescent="0.2">
      <c r="B568" s="428"/>
      <c r="C568" s="428"/>
      <c r="D568" s="428"/>
      <c r="E568" s="428"/>
      <c r="F568" s="428"/>
    </row>
    <row r="569" spans="2:6" x14ac:dyDescent="0.2">
      <c r="B569" s="428"/>
      <c r="C569" s="428"/>
      <c r="D569" s="428"/>
      <c r="E569" s="428"/>
      <c r="F569" s="428"/>
    </row>
    <row r="570" spans="2:6" x14ac:dyDescent="0.2">
      <c r="B570" s="428"/>
      <c r="C570" s="428"/>
      <c r="D570" s="428"/>
      <c r="E570" s="428"/>
      <c r="F570" s="428"/>
    </row>
    <row r="571" spans="2:6" x14ac:dyDescent="0.2">
      <c r="B571" s="428"/>
      <c r="C571" s="428"/>
      <c r="D571" s="428"/>
      <c r="E571" s="428"/>
      <c r="F571" s="428"/>
    </row>
    <row r="572" spans="2:6" x14ac:dyDescent="0.2">
      <c r="B572" s="428"/>
      <c r="C572" s="428"/>
      <c r="D572" s="428"/>
      <c r="E572" s="428"/>
      <c r="F572" s="428"/>
    </row>
    <row r="573" spans="2:6" x14ac:dyDescent="0.2">
      <c r="B573" s="428"/>
      <c r="C573" s="428"/>
      <c r="D573" s="428"/>
      <c r="E573" s="428"/>
      <c r="F573" s="428"/>
    </row>
    <row r="574" spans="2:6" x14ac:dyDescent="0.2">
      <c r="B574" s="428"/>
      <c r="C574" s="428"/>
      <c r="D574" s="428"/>
      <c r="E574" s="428"/>
      <c r="F574" s="428"/>
    </row>
    <row r="575" spans="2:6" x14ac:dyDescent="0.2">
      <c r="B575" s="428"/>
      <c r="C575" s="428"/>
      <c r="D575" s="428"/>
      <c r="E575" s="428"/>
      <c r="F575" s="428"/>
    </row>
    <row r="576" spans="2:6" x14ac:dyDescent="0.2">
      <c r="B576" s="428"/>
      <c r="C576" s="428"/>
      <c r="D576" s="428"/>
      <c r="E576" s="428"/>
      <c r="F576" s="428"/>
    </row>
    <row r="577" spans="2:6" x14ac:dyDescent="0.2">
      <c r="B577" s="428"/>
      <c r="C577" s="428"/>
      <c r="D577" s="428"/>
      <c r="E577" s="428"/>
      <c r="F577" s="428"/>
    </row>
    <row r="578" spans="2:6" x14ac:dyDescent="0.2">
      <c r="B578" s="428"/>
      <c r="C578" s="428"/>
      <c r="D578" s="428"/>
      <c r="E578" s="428"/>
      <c r="F578" s="428"/>
    </row>
    <row r="579" spans="2:6" x14ac:dyDescent="0.2">
      <c r="B579" s="428"/>
      <c r="C579" s="428"/>
      <c r="D579" s="428"/>
      <c r="E579" s="428"/>
      <c r="F579" s="428"/>
    </row>
    <row r="580" spans="2:6" x14ac:dyDescent="0.2">
      <c r="B580" s="428"/>
      <c r="C580" s="428"/>
      <c r="D580" s="428"/>
      <c r="E580" s="428"/>
      <c r="F580" s="428"/>
    </row>
    <row r="581" spans="2:6" x14ac:dyDescent="0.2">
      <c r="B581" s="428"/>
      <c r="C581" s="428"/>
      <c r="D581" s="428"/>
      <c r="E581" s="428"/>
      <c r="F581" s="428"/>
    </row>
    <row r="582" spans="2:6" x14ac:dyDescent="0.2">
      <c r="B582" s="428"/>
      <c r="C582" s="428"/>
      <c r="D582" s="428"/>
      <c r="E582" s="428"/>
      <c r="F582" s="428"/>
    </row>
    <row r="583" spans="2:6" x14ac:dyDescent="0.2">
      <c r="B583" s="428"/>
      <c r="C583" s="428"/>
      <c r="D583" s="428"/>
      <c r="E583" s="428"/>
      <c r="F583" s="428"/>
    </row>
    <row r="584" spans="2:6" x14ac:dyDescent="0.2">
      <c r="B584" s="428"/>
      <c r="C584" s="428"/>
      <c r="D584" s="428"/>
      <c r="E584" s="428"/>
      <c r="F584" s="428"/>
    </row>
    <row r="585" spans="2:6" x14ac:dyDescent="0.2">
      <c r="B585" s="428"/>
      <c r="C585" s="428"/>
      <c r="D585" s="428"/>
      <c r="E585" s="428"/>
      <c r="F585" s="428"/>
    </row>
    <row r="586" spans="2:6" x14ac:dyDescent="0.2">
      <c r="B586" s="428"/>
      <c r="C586" s="428"/>
      <c r="D586" s="428"/>
      <c r="E586" s="428"/>
      <c r="F586" s="428"/>
    </row>
    <row r="587" spans="2:6" x14ac:dyDescent="0.2">
      <c r="B587" s="428"/>
      <c r="C587" s="428"/>
      <c r="D587" s="428"/>
      <c r="E587" s="428"/>
      <c r="F587" s="428"/>
    </row>
    <row r="588" spans="2:6" x14ac:dyDescent="0.2">
      <c r="B588" s="428"/>
      <c r="C588" s="428"/>
      <c r="D588" s="428"/>
      <c r="E588" s="428"/>
      <c r="F588" s="428"/>
    </row>
  </sheetData>
  <printOptions horizontalCentered="1"/>
  <pageMargins left="0" right="0" top="0.78740157480314965" bottom="0" header="0" footer="0"/>
  <pageSetup paperSize="9" scale="4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5"/>
  <sheetViews>
    <sheetView workbookViewId="0">
      <pane xSplit="2" ySplit="5" topLeftCell="F6" activePane="bottomRight" state="frozen"/>
      <selection activeCell="A30" sqref="A30"/>
      <selection pane="topRight" activeCell="A30" sqref="A30"/>
      <selection pane="bottomLeft" activeCell="A30" sqref="A30"/>
      <selection pane="bottomRight" activeCell="A30" sqref="A30"/>
    </sheetView>
  </sheetViews>
  <sheetFormatPr defaultRowHeight="14.25" customHeight="1" x14ac:dyDescent="0.2"/>
  <cols>
    <col min="1" max="1" width="7" style="1" customWidth="1"/>
    <col min="2" max="2" width="70.7109375" style="1" customWidth="1"/>
    <col min="3" max="10" width="11.7109375" style="1" customWidth="1"/>
    <col min="11" max="11" width="12.140625" style="1" customWidth="1"/>
    <col min="12" max="12" width="13.5703125" style="1" customWidth="1"/>
    <col min="13" max="16384" width="9.140625" style="1"/>
  </cols>
  <sheetData>
    <row r="3" spans="1:13" ht="14.25" customHeight="1" x14ac:dyDescent="0.2">
      <c r="A3" s="80" t="s">
        <v>58</v>
      </c>
    </row>
    <row r="4" spans="1:13" ht="14.25" customHeight="1" x14ac:dyDescent="0.2">
      <c r="K4" s="2" t="s">
        <v>3</v>
      </c>
    </row>
    <row r="5" spans="1:13" ht="33.75" customHeight="1" x14ac:dyDescent="0.2">
      <c r="A5" s="14" t="s">
        <v>59</v>
      </c>
      <c r="B5" s="6" t="s">
        <v>1</v>
      </c>
      <c r="C5" s="15" t="s">
        <v>94</v>
      </c>
      <c r="D5" s="15" t="s">
        <v>95</v>
      </c>
      <c r="E5" s="15" t="s">
        <v>96</v>
      </c>
      <c r="F5" s="15" t="s">
        <v>97</v>
      </c>
      <c r="G5" s="15" t="s">
        <v>98</v>
      </c>
      <c r="H5" s="15" t="s">
        <v>99</v>
      </c>
      <c r="I5" s="15" t="s">
        <v>100</v>
      </c>
      <c r="J5" s="15" t="s">
        <v>158</v>
      </c>
      <c r="K5" s="15" t="s">
        <v>159</v>
      </c>
    </row>
    <row r="6" spans="1:13" ht="18.75" customHeight="1" x14ac:dyDescent="0.2">
      <c r="A6" s="3"/>
      <c r="B6" s="11" t="s">
        <v>60</v>
      </c>
      <c r="C6" s="81">
        <f t="shared" ref="C6:D6" si="0">+C7+C12+C13+C14+C17</f>
        <v>466920</v>
      </c>
      <c r="D6" s="81">
        <f t="shared" si="0"/>
        <v>458012</v>
      </c>
      <c r="E6" s="81">
        <f t="shared" ref="E6:F6" si="1">+E7+E12+E13+E14+E17</f>
        <v>448341</v>
      </c>
      <c r="F6" s="81">
        <f t="shared" si="1"/>
        <v>460481</v>
      </c>
      <c r="G6" s="81">
        <f t="shared" ref="G6:H6" si="2">+G7+G12+G13+G14+G17</f>
        <v>473869</v>
      </c>
      <c r="H6" s="81">
        <f t="shared" si="2"/>
        <v>473680</v>
      </c>
      <c r="I6" s="81">
        <f t="shared" ref="I6:J6" si="3">+I7+I12+I13+I14+I17</f>
        <v>485721</v>
      </c>
      <c r="J6" s="81">
        <f t="shared" si="3"/>
        <v>480142</v>
      </c>
      <c r="K6" s="81">
        <f>SUM(C6:J6)</f>
        <v>3747166</v>
      </c>
      <c r="L6" s="9"/>
    </row>
    <row r="7" spans="1:13" ht="18.75" customHeight="1" x14ac:dyDescent="0.2">
      <c r="A7" s="4"/>
      <c r="B7" s="11" t="s">
        <v>92</v>
      </c>
      <c r="C7" s="81">
        <f t="shared" ref="C7:D7" si="4">+C9+C10+C11+C15+C16+C18+C19</f>
        <v>430493</v>
      </c>
      <c r="D7" s="81">
        <f t="shared" si="4"/>
        <v>439570</v>
      </c>
      <c r="E7" s="81">
        <f t="shared" ref="E7:F7" si="5">+E9+E10+E11+E15+E16+E18+E19</f>
        <v>424907</v>
      </c>
      <c r="F7" s="81">
        <f t="shared" si="5"/>
        <v>438081</v>
      </c>
      <c r="G7" s="81">
        <f t="shared" ref="G7:H7" si="6">+G9+G10+G11+G15+G16+G18+G19</f>
        <v>449389</v>
      </c>
      <c r="H7" s="81">
        <f t="shared" si="6"/>
        <v>452315</v>
      </c>
      <c r="I7" s="81">
        <f t="shared" ref="I7:J7" si="7">+I9+I10+I11+I15+I16+I18+I19</f>
        <v>463714</v>
      </c>
      <c r="J7" s="81">
        <f t="shared" si="7"/>
        <v>456362</v>
      </c>
      <c r="K7" s="81">
        <f t="shared" ref="K7:K19" si="8">SUM(C7:J7)</f>
        <v>3554831</v>
      </c>
      <c r="L7" s="9"/>
      <c r="M7" s="5"/>
    </row>
    <row r="8" spans="1:13" ht="18.75" customHeight="1" x14ac:dyDescent="0.2">
      <c r="A8" s="4"/>
      <c r="B8" s="11" t="s">
        <v>93</v>
      </c>
      <c r="C8" s="81">
        <f t="shared" ref="C8:D8" si="9">+C9+C10+C11+C12+C13+C14+C18</f>
        <v>445863</v>
      </c>
      <c r="D8" s="81">
        <f t="shared" si="9"/>
        <v>436816</v>
      </c>
      <c r="E8" s="81">
        <f t="shared" ref="E8:F8" si="10">+E9+E10+E11+E12+E13+E14+E18</f>
        <v>427060</v>
      </c>
      <c r="F8" s="81">
        <f t="shared" si="10"/>
        <v>438139</v>
      </c>
      <c r="G8" s="81">
        <f t="shared" ref="G8:H8" si="11">+G9+G10+G11+G12+G13+G14+G18</f>
        <v>448976</v>
      </c>
      <c r="H8" s="81">
        <f t="shared" si="11"/>
        <v>451458</v>
      </c>
      <c r="I8" s="81">
        <f t="shared" ref="I8:J8" si="12">+I9+I10+I11+I12+I13+I14+I18</f>
        <v>467119</v>
      </c>
      <c r="J8" s="81">
        <f t="shared" si="12"/>
        <v>459276</v>
      </c>
      <c r="K8" s="81">
        <f t="shared" si="8"/>
        <v>3574707</v>
      </c>
      <c r="L8" s="9"/>
    </row>
    <row r="9" spans="1:13" ht="18.75" customHeight="1" x14ac:dyDescent="0.2">
      <c r="A9" s="6" t="s">
        <v>61</v>
      </c>
      <c r="B9" s="7" t="s">
        <v>62</v>
      </c>
      <c r="C9" s="81">
        <v>384470</v>
      </c>
      <c r="D9" s="81">
        <v>393759</v>
      </c>
      <c r="E9" s="81">
        <v>379677</v>
      </c>
      <c r="F9" s="81">
        <v>392620</v>
      </c>
      <c r="G9" s="81">
        <v>398928</v>
      </c>
      <c r="H9" s="81">
        <v>404959</v>
      </c>
      <c r="I9" s="81">
        <v>418843</v>
      </c>
      <c r="J9" s="81">
        <v>408285</v>
      </c>
      <c r="K9" s="81">
        <f t="shared" si="8"/>
        <v>3181541</v>
      </c>
      <c r="L9" s="9"/>
      <c r="M9" s="5"/>
    </row>
    <row r="10" spans="1:13" ht="18.75" customHeight="1" x14ac:dyDescent="0.2">
      <c r="A10" s="6" t="s">
        <v>63</v>
      </c>
      <c r="B10" s="7" t="s">
        <v>64</v>
      </c>
      <c r="C10" s="81">
        <v>22631</v>
      </c>
      <c r="D10" s="81">
        <v>22900</v>
      </c>
      <c r="E10" s="81">
        <v>22562</v>
      </c>
      <c r="F10" s="81">
        <v>22847</v>
      </c>
      <c r="G10" s="81">
        <v>24043</v>
      </c>
      <c r="H10" s="81">
        <v>23643</v>
      </c>
      <c r="I10" s="81">
        <v>24319</v>
      </c>
      <c r="J10" s="81">
        <v>25514</v>
      </c>
      <c r="K10" s="81">
        <f t="shared" si="8"/>
        <v>188459</v>
      </c>
      <c r="L10" s="10"/>
      <c r="M10" s="5"/>
    </row>
    <row r="11" spans="1:13" ht="18.75" customHeight="1" x14ac:dyDescent="0.2">
      <c r="A11" s="6" t="s">
        <v>65</v>
      </c>
      <c r="B11" s="7" t="s">
        <v>66</v>
      </c>
      <c r="C11" s="81">
        <v>2783</v>
      </c>
      <c r="D11" s="81">
        <v>2308</v>
      </c>
      <c r="E11" s="81">
        <v>2043</v>
      </c>
      <c r="F11" s="81">
        <v>2025</v>
      </c>
      <c r="G11" s="81">
        <v>2098</v>
      </c>
      <c r="H11" s="81">
        <v>1998</v>
      </c>
      <c r="I11" s="81">
        <v>2060</v>
      </c>
      <c r="J11" s="81">
        <v>1909</v>
      </c>
      <c r="K11" s="81">
        <f t="shared" si="8"/>
        <v>17224</v>
      </c>
      <c r="L11" s="10"/>
      <c r="M11" s="5"/>
    </row>
    <row r="12" spans="1:13" ht="18.75" customHeight="1" x14ac:dyDescent="0.2">
      <c r="A12" s="6" t="s">
        <v>67</v>
      </c>
      <c r="B12" s="7" t="s">
        <v>68</v>
      </c>
      <c r="C12" s="81">
        <v>950</v>
      </c>
      <c r="D12" s="81">
        <v>1047</v>
      </c>
      <c r="E12" s="81">
        <v>995</v>
      </c>
      <c r="F12" s="81">
        <v>842</v>
      </c>
      <c r="G12" s="81">
        <v>1453</v>
      </c>
      <c r="H12" s="81">
        <v>1918</v>
      </c>
      <c r="I12" s="81">
        <v>2244</v>
      </c>
      <c r="J12" s="81">
        <v>1625</v>
      </c>
      <c r="K12" s="81">
        <f t="shared" si="8"/>
        <v>11074</v>
      </c>
      <c r="L12" s="10"/>
      <c r="M12" s="5"/>
    </row>
    <row r="13" spans="1:13" ht="18.75" customHeight="1" x14ac:dyDescent="0.2">
      <c r="A13" s="6" t="s">
        <v>69</v>
      </c>
      <c r="B13" s="7" t="s">
        <v>70</v>
      </c>
      <c r="C13" s="81">
        <v>33422</v>
      </c>
      <c r="D13" s="81">
        <v>16455</v>
      </c>
      <c r="E13" s="81">
        <v>17873</v>
      </c>
      <c r="F13" s="81">
        <v>17393</v>
      </c>
      <c r="G13" s="81">
        <v>20067</v>
      </c>
      <c r="H13" s="81">
        <v>17739</v>
      </c>
      <c r="I13" s="81">
        <v>17689</v>
      </c>
      <c r="J13" s="81">
        <v>20433</v>
      </c>
      <c r="K13" s="81">
        <f t="shared" si="8"/>
        <v>161071</v>
      </c>
      <c r="L13" s="10"/>
      <c r="M13" s="5"/>
    </row>
    <row r="14" spans="1:13" ht="18.75" customHeight="1" x14ac:dyDescent="0.2">
      <c r="A14" s="6" t="s">
        <v>71</v>
      </c>
      <c r="B14" s="7" t="s">
        <v>72</v>
      </c>
      <c r="C14" s="81">
        <v>1239</v>
      </c>
      <c r="D14" s="81">
        <v>0</v>
      </c>
      <c r="E14" s="81">
        <v>3538</v>
      </c>
      <c r="F14" s="81">
        <v>2079</v>
      </c>
      <c r="G14" s="81">
        <v>2052</v>
      </c>
      <c r="H14" s="81">
        <v>913</v>
      </c>
      <c r="I14" s="81">
        <v>1589</v>
      </c>
      <c r="J14" s="81">
        <v>1160</v>
      </c>
      <c r="K14" s="81">
        <f t="shared" si="8"/>
        <v>12570</v>
      </c>
      <c r="L14" s="10"/>
      <c r="M14" s="5"/>
    </row>
    <row r="15" spans="1:13" ht="18.75" customHeight="1" x14ac:dyDescent="0.2">
      <c r="A15" s="6" t="s">
        <v>73</v>
      </c>
      <c r="B15" s="7" t="s">
        <v>74</v>
      </c>
      <c r="C15" s="81">
        <v>20045</v>
      </c>
      <c r="D15" s="81">
        <v>20042</v>
      </c>
      <c r="E15" s="81">
        <v>20045</v>
      </c>
      <c r="F15" s="81">
        <v>20043</v>
      </c>
      <c r="G15" s="81">
        <v>23776</v>
      </c>
      <c r="H15" s="81">
        <v>21216</v>
      </c>
      <c r="I15" s="81">
        <v>17899</v>
      </c>
      <c r="J15" s="81">
        <v>20077</v>
      </c>
      <c r="K15" s="81">
        <f t="shared" si="8"/>
        <v>163143</v>
      </c>
      <c r="L15" s="10"/>
      <c r="M15" s="5"/>
    </row>
    <row r="16" spans="1:13" ht="18.75" customHeight="1" x14ac:dyDescent="0.2">
      <c r="A16" s="6" t="s">
        <v>75</v>
      </c>
      <c r="B16" s="8" t="s">
        <v>76</v>
      </c>
      <c r="C16" s="81">
        <v>173</v>
      </c>
      <c r="D16" s="81">
        <v>189</v>
      </c>
      <c r="E16" s="81">
        <v>184</v>
      </c>
      <c r="F16" s="81">
        <v>189</v>
      </c>
      <c r="G16" s="81">
        <v>185</v>
      </c>
      <c r="H16" s="81">
        <v>187</v>
      </c>
      <c r="I16" s="81">
        <v>194</v>
      </c>
      <c r="J16" s="81">
        <v>203</v>
      </c>
      <c r="K16" s="81">
        <f t="shared" si="8"/>
        <v>1504</v>
      </c>
      <c r="L16" s="10"/>
      <c r="M16" s="5"/>
    </row>
    <row r="17" spans="1:13" ht="18.75" customHeight="1" x14ac:dyDescent="0.2">
      <c r="A17" s="6" t="s">
        <v>77</v>
      </c>
      <c r="B17" s="7" t="s">
        <v>78</v>
      </c>
      <c r="C17" s="81">
        <v>816</v>
      </c>
      <c r="D17" s="81">
        <v>940</v>
      </c>
      <c r="E17" s="81">
        <v>1028</v>
      </c>
      <c r="F17" s="81">
        <v>2086</v>
      </c>
      <c r="G17" s="81">
        <v>908</v>
      </c>
      <c r="H17" s="81">
        <v>795</v>
      </c>
      <c r="I17" s="81">
        <v>485</v>
      </c>
      <c r="J17" s="81">
        <v>562</v>
      </c>
      <c r="K17" s="81">
        <f t="shared" si="8"/>
        <v>7620</v>
      </c>
      <c r="L17" s="10"/>
      <c r="M17" s="5"/>
    </row>
    <row r="18" spans="1:13" ht="18.75" customHeight="1" x14ac:dyDescent="0.2">
      <c r="A18" s="6" t="s">
        <v>79</v>
      </c>
      <c r="B18" s="7" t="s">
        <v>80</v>
      </c>
      <c r="C18" s="81">
        <v>368</v>
      </c>
      <c r="D18" s="81">
        <v>347</v>
      </c>
      <c r="E18" s="81">
        <f>354+18</f>
        <v>372</v>
      </c>
      <c r="F18" s="81">
        <v>333</v>
      </c>
      <c r="G18" s="81">
        <f>325+10</f>
        <v>335</v>
      </c>
      <c r="H18" s="81">
        <v>288</v>
      </c>
      <c r="I18" s="81">
        <f>367+8</f>
        <v>375</v>
      </c>
      <c r="J18" s="81">
        <v>350</v>
      </c>
      <c r="K18" s="81">
        <f t="shared" si="8"/>
        <v>2768</v>
      </c>
      <c r="L18" s="10"/>
      <c r="M18" s="5"/>
    </row>
    <row r="19" spans="1:13" ht="18.75" customHeight="1" x14ac:dyDescent="0.2">
      <c r="A19" s="6" t="s">
        <v>81</v>
      </c>
      <c r="B19" s="7" t="s">
        <v>82</v>
      </c>
      <c r="C19" s="81">
        <v>23</v>
      </c>
      <c r="D19" s="81">
        <v>25</v>
      </c>
      <c r="E19" s="81">
        <v>24</v>
      </c>
      <c r="F19" s="81">
        <v>24</v>
      </c>
      <c r="G19" s="81">
        <v>24</v>
      </c>
      <c r="H19" s="81">
        <v>24</v>
      </c>
      <c r="I19" s="81">
        <v>24</v>
      </c>
      <c r="J19" s="81">
        <v>24</v>
      </c>
      <c r="K19" s="81">
        <f t="shared" si="8"/>
        <v>192</v>
      </c>
      <c r="L19" s="10"/>
      <c r="M19" s="5"/>
    </row>
    <row r="20" spans="1:13" ht="18.75" customHeight="1" x14ac:dyDescent="0.2">
      <c r="L20" s="9"/>
    </row>
    <row r="21" spans="1:13" ht="14.25" customHeight="1" x14ac:dyDescent="0.2">
      <c r="C21" s="5"/>
      <c r="D21" s="5"/>
      <c r="E21" s="5"/>
      <c r="F21" s="5"/>
      <c r="G21" s="5"/>
      <c r="H21" s="5"/>
      <c r="I21" s="5"/>
      <c r="J21" s="5"/>
      <c r="K21" s="5"/>
      <c r="L21" s="9"/>
    </row>
    <row r="22" spans="1:13" ht="14.25" customHeight="1" x14ac:dyDescent="0.2">
      <c r="B22" s="16"/>
      <c r="C22" s="5"/>
      <c r="D22" s="5"/>
      <c r="E22" s="5"/>
      <c r="F22" s="5"/>
      <c r="G22" s="5"/>
      <c r="H22" s="5"/>
      <c r="I22" s="5"/>
      <c r="J22" s="5"/>
      <c r="K22" s="5"/>
      <c r="L22" s="9"/>
    </row>
    <row r="23" spans="1:13" ht="14.25" customHeight="1" x14ac:dyDescent="0.2">
      <c r="B23" s="16"/>
      <c r="K23" s="5"/>
      <c r="L23" s="9"/>
    </row>
    <row r="24" spans="1:13" ht="14.25" customHeight="1" x14ac:dyDescent="0.2">
      <c r="C24" s="5"/>
      <c r="D24" s="5"/>
      <c r="E24" s="5"/>
      <c r="F24" s="5"/>
      <c r="G24" s="5"/>
      <c r="H24" s="5"/>
      <c r="I24" s="5"/>
      <c r="J24" s="5"/>
      <c r="K24" s="5"/>
    </row>
    <row r="25" spans="1:13" ht="14.25" customHeight="1" x14ac:dyDescent="0.2">
      <c r="C25" s="5"/>
      <c r="D25" s="5"/>
      <c r="E25" s="5"/>
      <c r="F25" s="5"/>
      <c r="G25" s="5"/>
      <c r="H25" s="5"/>
      <c r="I25" s="5"/>
      <c r="J25" s="5"/>
      <c r="K25" s="5"/>
    </row>
    <row r="26" spans="1:13" ht="14.25" customHeight="1" x14ac:dyDescent="0.2">
      <c r="C26" s="5"/>
      <c r="K26" s="5"/>
    </row>
    <row r="27" spans="1:13" ht="14.25" customHeight="1" x14ac:dyDescent="0.2">
      <c r="C27" s="5"/>
      <c r="D27" s="5"/>
      <c r="E27" s="5"/>
      <c r="F27" s="5"/>
      <c r="G27" s="5"/>
      <c r="H27" s="5"/>
      <c r="I27" s="5"/>
      <c r="J27" s="5"/>
      <c r="K27" s="5"/>
    </row>
    <row r="28" spans="1:13" ht="14.25" customHeight="1" x14ac:dyDescent="0.2">
      <c r="C28" s="5"/>
      <c r="D28" s="5"/>
      <c r="E28" s="5"/>
      <c r="F28" s="5"/>
      <c r="G28" s="5"/>
      <c r="H28" s="5"/>
      <c r="I28" s="5"/>
      <c r="J28" s="5"/>
      <c r="K28" s="5"/>
    </row>
    <row r="29" spans="1:13" ht="14.25" customHeight="1" x14ac:dyDescent="0.2">
      <c r="K29" s="5"/>
    </row>
    <row r="30" spans="1:13" ht="14.25" customHeight="1" x14ac:dyDescent="0.2">
      <c r="K30" s="5"/>
    </row>
    <row r="31" spans="1:13" ht="14.25" customHeight="1" x14ac:dyDescent="0.2">
      <c r="K31" s="5"/>
    </row>
    <row r="32" spans="1:13" ht="14.25" customHeight="1" x14ac:dyDescent="0.2">
      <c r="K32" s="5"/>
    </row>
    <row r="33" spans="11:11" ht="14.25" customHeight="1" x14ac:dyDescent="0.2">
      <c r="K33" s="5"/>
    </row>
    <row r="34" spans="11:11" ht="14.25" customHeight="1" x14ac:dyDescent="0.2">
      <c r="K34" s="5"/>
    </row>
    <row r="35" spans="11:11" ht="14.25" customHeight="1" x14ac:dyDescent="0.2">
      <c r="K35" s="5"/>
    </row>
  </sheetData>
  <phoneticPr fontId="16" type="noConversion"/>
  <pageMargins left="0.47244094488188981" right="0.27559055118110237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N31"/>
  <sheetViews>
    <sheetView zoomScaleNormal="100" workbookViewId="0">
      <selection activeCell="A30" sqref="A30"/>
    </sheetView>
  </sheetViews>
  <sheetFormatPr defaultRowHeight="12.75" x14ac:dyDescent="0.2"/>
  <cols>
    <col min="1" max="1" width="18.5703125" style="504" customWidth="1"/>
    <col min="2" max="2" width="13.85546875" style="504" customWidth="1"/>
    <col min="3" max="3" width="15.140625" style="504" customWidth="1"/>
    <col min="4" max="4" width="12" style="504" customWidth="1"/>
    <col min="5" max="5" width="12.42578125" style="504" customWidth="1"/>
    <col min="6" max="6" width="11" style="504" customWidth="1"/>
    <col min="7" max="7" width="14" style="504" customWidth="1"/>
    <col min="8" max="8" width="11.28515625" style="504" customWidth="1"/>
    <col min="9" max="9" width="11.85546875" style="504" bestFit="1" customWidth="1"/>
    <col min="10" max="10" width="12.85546875" style="504" customWidth="1"/>
    <col min="11" max="11" width="11.42578125" style="504" customWidth="1"/>
    <col min="12" max="12" width="11.7109375" style="504" customWidth="1"/>
    <col min="13" max="13" width="11" style="504" customWidth="1"/>
    <col min="14" max="255" width="9.140625" style="504"/>
    <col min="256" max="256" width="8.140625" style="504" customWidth="1"/>
    <col min="257" max="257" width="18.5703125" style="504" customWidth="1"/>
    <col min="258" max="258" width="13.85546875" style="504" customWidth="1"/>
    <col min="259" max="259" width="15.140625" style="504" customWidth="1"/>
    <col min="260" max="260" width="12" style="504" customWidth="1"/>
    <col min="261" max="261" width="12.42578125" style="504" customWidth="1"/>
    <col min="262" max="262" width="11" style="504" customWidth="1"/>
    <col min="263" max="263" width="14" style="504" customWidth="1"/>
    <col min="264" max="264" width="11.28515625" style="504" customWidth="1"/>
    <col min="265" max="265" width="11.85546875" style="504" bestFit="1" customWidth="1"/>
    <col min="266" max="266" width="12.85546875" style="504" customWidth="1"/>
    <col min="267" max="267" width="11.42578125" style="504" customWidth="1"/>
    <col min="268" max="268" width="11.7109375" style="504" customWidth="1"/>
    <col min="269" max="269" width="11" style="504" customWidth="1"/>
    <col min="270" max="511" width="9.140625" style="504"/>
    <col min="512" max="512" width="8.140625" style="504" customWidth="1"/>
    <col min="513" max="513" width="18.5703125" style="504" customWidth="1"/>
    <col min="514" max="514" width="13.85546875" style="504" customWidth="1"/>
    <col min="515" max="515" width="15.140625" style="504" customWidth="1"/>
    <col min="516" max="516" width="12" style="504" customWidth="1"/>
    <col min="517" max="517" width="12.42578125" style="504" customWidth="1"/>
    <col min="518" max="518" width="11" style="504" customWidth="1"/>
    <col min="519" max="519" width="14" style="504" customWidth="1"/>
    <col min="520" max="520" width="11.28515625" style="504" customWidth="1"/>
    <col min="521" max="521" width="11.85546875" style="504" bestFit="1" customWidth="1"/>
    <col min="522" max="522" width="12.85546875" style="504" customWidth="1"/>
    <col min="523" max="523" width="11.42578125" style="504" customWidth="1"/>
    <col min="524" max="524" width="11.7109375" style="504" customWidth="1"/>
    <col min="525" max="525" width="11" style="504" customWidth="1"/>
    <col min="526" max="767" width="9.140625" style="504"/>
    <col min="768" max="768" width="8.140625" style="504" customWidth="1"/>
    <col min="769" max="769" width="18.5703125" style="504" customWidth="1"/>
    <col min="770" max="770" width="13.85546875" style="504" customWidth="1"/>
    <col min="771" max="771" width="15.140625" style="504" customWidth="1"/>
    <col min="772" max="772" width="12" style="504" customWidth="1"/>
    <col min="773" max="773" width="12.42578125" style="504" customWidth="1"/>
    <col min="774" max="774" width="11" style="504" customWidth="1"/>
    <col min="775" max="775" width="14" style="504" customWidth="1"/>
    <col min="776" max="776" width="11.28515625" style="504" customWidth="1"/>
    <col min="777" max="777" width="11.85546875" style="504" bestFit="1" customWidth="1"/>
    <col min="778" max="778" width="12.85546875" style="504" customWidth="1"/>
    <col min="779" max="779" width="11.42578125" style="504" customWidth="1"/>
    <col min="780" max="780" width="11.7109375" style="504" customWidth="1"/>
    <col min="781" max="781" width="11" style="504" customWidth="1"/>
    <col min="782" max="1023" width="9.140625" style="504"/>
    <col min="1024" max="1024" width="8.140625" style="504" customWidth="1"/>
    <col min="1025" max="1025" width="18.5703125" style="504" customWidth="1"/>
    <col min="1026" max="1026" width="13.85546875" style="504" customWidth="1"/>
    <col min="1027" max="1027" width="15.140625" style="504" customWidth="1"/>
    <col min="1028" max="1028" width="12" style="504" customWidth="1"/>
    <col min="1029" max="1029" width="12.42578125" style="504" customWidth="1"/>
    <col min="1030" max="1030" width="11" style="504" customWidth="1"/>
    <col min="1031" max="1031" width="14" style="504" customWidth="1"/>
    <col min="1032" max="1032" width="11.28515625" style="504" customWidth="1"/>
    <col min="1033" max="1033" width="11.85546875" style="504" bestFit="1" customWidth="1"/>
    <col min="1034" max="1034" width="12.85546875" style="504" customWidth="1"/>
    <col min="1035" max="1035" width="11.42578125" style="504" customWidth="1"/>
    <col min="1036" max="1036" width="11.7109375" style="504" customWidth="1"/>
    <col min="1037" max="1037" width="11" style="504" customWidth="1"/>
    <col min="1038" max="1279" width="9.140625" style="504"/>
    <col min="1280" max="1280" width="8.140625" style="504" customWidth="1"/>
    <col min="1281" max="1281" width="18.5703125" style="504" customWidth="1"/>
    <col min="1282" max="1282" width="13.85546875" style="504" customWidth="1"/>
    <col min="1283" max="1283" width="15.140625" style="504" customWidth="1"/>
    <col min="1284" max="1284" width="12" style="504" customWidth="1"/>
    <col min="1285" max="1285" width="12.42578125" style="504" customWidth="1"/>
    <col min="1286" max="1286" width="11" style="504" customWidth="1"/>
    <col min="1287" max="1287" width="14" style="504" customWidth="1"/>
    <col min="1288" max="1288" width="11.28515625" style="504" customWidth="1"/>
    <col min="1289" max="1289" width="11.85546875" style="504" bestFit="1" customWidth="1"/>
    <col min="1290" max="1290" width="12.85546875" style="504" customWidth="1"/>
    <col min="1291" max="1291" width="11.42578125" style="504" customWidth="1"/>
    <col min="1292" max="1292" width="11.7109375" style="504" customWidth="1"/>
    <col min="1293" max="1293" width="11" style="504" customWidth="1"/>
    <col min="1294" max="1535" width="9.140625" style="504"/>
    <col min="1536" max="1536" width="8.140625" style="504" customWidth="1"/>
    <col min="1537" max="1537" width="18.5703125" style="504" customWidth="1"/>
    <col min="1538" max="1538" width="13.85546875" style="504" customWidth="1"/>
    <col min="1539" max="1539" width="15.140625" style="504" customWidth="1"/>
    <col min="1540" max="1540" width="12" style="504" customWidth="1"/>
    <col min="1541" max="1541" width="12.42578125" style="504" customWidth="1"/>
    <col min="1542" max="1542" width="11" style="504" customWidth="1"/>
    <col min="1543" max="1543" width="14" style="504" customWidth="1"/>
    <col min="1544" max="1544" width="11.28515625" style="504" customWidth="1"/>
    <col min="1545" max="1545" width="11.85546875" style="504" bestFit="1" customWidth="1"/>
    <col min="1546" max="1546" width="12.85546875" style="504" customWidth="1"/>
    <col min="1547" max="1547" width="11.42578125" style="504" customWidth="1"/>
    <col min="1548" max="1548" width="11.7109375" style="504" customWidth="1"/>
    <col min="1549" max="1549" width="11" style="504" customWidth="1"/>
    <col min="1550" max="1791" width="9.140625" style="504"/>
    <col min="1792" max="1792" width="8.140625" style="504" customWidth="1"/>
    <col min="1793" max="1793" width="18.5703125" style="504" customWidth="1"/>
    <col min="1794" max="1794" width="13.85546875" style="504" customWidth="1"/>
    <col min="1795" max="1795" width="15.140625" style="504" customWidth="1"/>
    <col min="1796" max="1796" width="12" style="504" customWidth="1"/>
    <col min="1797" max="1797" width="12.42578125" style="504" customWidth="1"/>
    <col min="1798" max="1798" width="11" style="504" customWidth="1"/>
    <col min="1799" max="1799" width="14" style="504" customWidth="1"/>
    <col min="1800" max="1800" width="11.28515625" style="504" customWidth="1"/>
    <col min="1801" max="1801" width="11.85546875" style="504" bestFit="1" customWidth="1"/>
    <col min="1802" max="1802" width="12.85546875" style="504" customWidth="1"/>
    <col min="1803" max="1803" width="11.42578125" style="504" customWidth="1"/>
    <col min="1804" max="1804" width="11.7109375" style="504" customWidth="1"/>
    <col min="1805" max="1805" width="11" style="504" customWidth="1"/>
    <col min="1806" max="2047" width="9.140625" style="504"/>
    <col min="2048" max="2048" width="8.140625" style="504" customWidth="1"/>
    <col min="2049" max="2049" width="18.5703125" style="504" customWidth="1"/>
    <col min="2050" max="2050" width="13.85546875" style="504" customWidth="1"/>
    <col min="2051" max="2051" width="15.140625" style="504" customWidth="1"/>
    <col min="2052" max="2052" width="12" style="504" customWidth="1"/>
    <col min="2053" max="2053" width="12.42578125" style="504" customWidth="1"/>
    <col min="2054" max="2054" width="11" style="504" customWidth="1"/>
    <col min="2055" max="2055" width="14" style="504" customWidth="1"/>
    <col min="2056" max="2056" width="11.28515625" style="504" customWidth="1"/>
    <col min="2057" max="2057" width="11.85546875" style="504" bestFit="1" customWidth="1"/>
    <col min="2058" max="2058" width="12.85546875" style="504" customWidth="1"/>
    <col min="2059" max="2059" width="11.42578125" style="504" customWidth="1"/>
    <col min="2060" max="2060" width="11.7109375" style="504" customWidth="1"/>
    <col min="2061" max="2061" width="11" style="504" customWidth="1"/>
    <col min="2062" max="2303" width="9.140625" style="504"/>
    <col min="2304" max="2304" width="8.140625" style="504" customWidth="1"/>
    <col min="2305" max="2305" width="18.5703125" style="504" customWidth="1"/>
    <col min="2306" max="2306" width="13.85546875" style="504" customWidth="1"/>
    <col min="2307" max="2307" width="15.140625" style="504" customWidth="1"/>
    <col min="2308" max="2308" width="12" style="504" customWidth="1"/>
    <col min="2309" max="2309" width="12.42578125" style="504" customWidth="1"/>
    <col min="2310" max="2310" width="11" style="504" customWidth="1"/>
    <col min="2311" max="2311" width="14" style="504" customWidth="1"/>
    <col min="2312" max="2312" width="11.28515625" style="504" customWidth="1"/>
    <col min="2313" max="2313" width="11.85546875" style="504" bestFit="1" customWidth="1"/>
    <col min="2314" max="2314" width="12.85546875" style="504" customWidth="1"/>
    <col min="2315" max="2315" width="11.42578125" style="504" customWidth="1"/>
    <col min="2316" max="2316" width="11.7109375" style="504" customWidth="1"/>
    <col min="2317" max="2317" width="11" style="504" customWidth="1"/>
    <col min="2318" max="2559" width="9.140625" style="504"/>
    <col min="2560" max="2560" width="8.140625" style="504" customWidth="1"/>
    <col min="2561" max="2561" width="18.5703125" style="504" customWidth="1"/>
    <col min="2562" max="2562" width="13.85546875" style="504" customWidth="1"/>
    <col min="2563" max="2563" width="15.140625" style="504" customWidth="1"/>
    <col min="2564" max="2564" width="12" style="504" customWidth="1"/>
    <col min="2565" max="2565" width="12.42578125" style="504" customWidth="1"/>
    <col min="2566" max="2566" width="11" style="504" customWidth="1"/>
    <col min="2567" max="2567" width="14" style="504" customWidth="1"/>
    <col min="2568" max="2568" width="11.28515625" style="504" customWidth="1"/>
    <col min="2569" max="2569" width="11.85546875" style="504" bestFit="1" customWidth="1"/>
    <col min="2570" max="2570" width="12.85546875" style="504" customWidth="1"/>
    <col min="2571" max="2571" width="11.42578125" style="504" customWidth="1"/>
    <col min="2572" max="2572" width="11.7109375" style="504" customWidth="1"/>
    <col min="2573" max="2573" width="11" style="504" customWidth="1"/>
    <col min="2574" max="2815" width="9.140625" style="504"/>
    <col min="2816" max="2816" width="8.140625" style="504" customWidth="1"/>
    <col min="2817" max="2817" width="18.5703125" style="504" customWidth="1"/>
    <col min="2818" max="2818" width="13.85546875" style="504" customWidth="1"/>
    <col min="2819" max="2819" width="15.140625" style="504" customWidth="1"/>
    <col min="2820" max="2820" width="12" style="504" customWidth="1"/>
    <col min="2821" max="2821" width="12.42578125" style="504" customWidth="1"/>
    <col min="2822" max="2822" width="11" style="504" customWidth="1"/>
    <col min="2823" max="2823" width="14" style="504" customWidth="1"/>
    <col min="2824" max="2824" width="11.28515625" style="504" customWidth="1"/>
    <col min="2825" max="2825" width="11.85546875" style="504" bestFit="1" customWidth="1"/>
    <col min="2826" max="2826" width="12.85546875" style="504" customWidth="1"/>
    <col min="2827" max="2827" width="11.42578125" style="504" customWidth="1"/>
    <col min="2828" max="2828" width="11.7109375" style="504" customWidth="1"/>
    <col min="2829" max="2829" width="11" style="504" customWidth="1"/>
    <col min="2830" max="3071" width="9.140625" style="504"/>
    <col min="3072" max="3072" width="8.140625" style="504" customWidth="1"/>
    <col min="3073" max="3073" width="18.5703125" style="504" customWidth="1"/>
    <col min="3074" max="3074" width="13.85546875" style="504" customWidth="1"/>
    <col min="3075" max="3075" width="15.140625" style="504" customWidth="1"/>
    <col min="3076" max="3076" width="12" style="504" customWidth="1"/>
    <col min="3077" max="3077" width="12.42578125" style="504" customWidth="1"/>
    <col min="3078" max="3078" width="11" style="504" customWidth="1"/>
    <col min="3079" max="3079" width="14" style="504" customWidth="1"/>
    <col min="3080" max="3080" width="11.28515625" style="504" customWidth="1"/>
    <col min="3081" max="3081" width="11.85546875" style="504" bestFit="1" customWidth="1"/>
    <col min="3082" max="3082" width="12.85546875" style="504" customWidth="1"/>
    <col min="3083" max="3083" width="11.42578125" style="504" customWidth="1"/>
    <col min="3084" max="3084" width="11.7109375" style="504" customWidth="1"/>
    <col min="3085" max="3085" width="11" style="504" customWidth="1"/>
    <col min="3086" max="3327" width="9.140625" style="504"/>
    <col min="3328" max="3328" width="8.140625" style="504" customWidth="1"/>
    <col min="3329" max="3329" width="18.5703125" style="504" customWidth="1"/>
    <col min="3330" max="3330" width="13.85546875" style="504" customWidth="1"/>
    <col min="3331" max="3331" width="15.140625" style="504" customWidth="1"/>
    <col min="3332" max="3332" width="12" style="504" customWidth="1"/>
    <col min="3333" max="3333" width="12.42578125" style="504" customWidth="1"/>
    <col min="3334" max="3334" width="11" style="504" customWidth="1"/>
    <col min="3335" max="3335" width="14" style="504" customWidth="1"/>
    <col min="3336" max="3336" width="11.28515625" style="504" customWidth="1"/>
    <col min="3337" max="3337" width="11.85546875" style="504" bestFit="1" customWidth="1"/>
    <col min="3338" max="3338" width="12.85546875" style="504" customWidth="1"/>
    <col min="3339" max="3339" width="11.42578125" style="504" customWidth="1"/>
    <col min="3340" max="3340" width="11.7109375" style="504" customWidth="1"/>
    <col min="3341" max="3341" width="11" style="504" customWidth="1"/>
    <col min="3342" max="3583" width="9.140625" style="504"/>
    <col min="3584" max="3584" width="8.140625" style="504" customWidth="1"/>
    <col min="3585" max="3585" width="18.5703125" style="504" customWidth="1"/>
    <col min="3586" max="3586" width="13.85546875" style="504" customWidth="1"/>
    <col min="3587" max="3587" width="15.140625" style="504" customWidth="1"/>
    <col min="3588" max="3588" width="12" style="504" customWidth="1"/>
    <col min="3589" max="3589" width="12.42578125" style="504" customWidth="1"/>
    <col min="3590" max="3590" width="11" style="504" customWidth="1"/>
    <col min="3591" max="3591" width="14" style="504" customWidth="1"/>
    <col min="3592" max="3592" width="11.28515625" style="504" customWidth="1"/>
    <col min="3593" max="3593" width="11.85546875" style="504" bestFit="1" customWidth="1"/>
    <col min="3594" max="3594" width="12.85546875" style="504" customWidth="1"/>
    <col min="3595" max="3595" width="11.42578125" style="504" customWidth="1"/>
    <col min="3596" max="3596" width="11.7109375" style="504" customWidth="1"/>
    <col min="3597" max="3597" width="11" style="504" customWidth="1"/>
    <col min="3598" max="3839" width="9.140625" style="504"/>
    <col min="3840" max="3840" width="8.140625" style="504" customWidth="1"/>
    <col min="3841" max="3841" width="18.5703125" style="504" customWidth="1"/>
    <col min="3842" max="3842" width="13.85546875" style="504" customWidth="1"/>
    <col min="3843" max="3843" width="15.140625" style="504" customWidth="1"/>
    <col min="3844" max="3844" width="12" style="504" customWidth="1"/>
    <col min="3845" max="3845" width="12.42578125" style="504" customWidth="1"/>
    <col min="3846" max="3846" width="11" style="504" customWidth="1"/>
    <col min="3847" max="3847" width="14" style="504" customWidth="1"/>
    <col min="3848" max="3848" width="11.28515625" style="504" customWidth="1"/>
    <col min="3849" max="3849" width="11.85546875" style="504" bestFit="1" customWidth="1"/>
    <col min="3850" max="3850" width="12.85546875" style="504" customWidth="1"/>
    <col min="3851" max="3851" width="11.42578125" style="504" customWidth="1"/>
    <col min="3852" max="3852" width="11.7109375" style="504" customWidth="1"/>
    <col min="3853" max="3853" width="11" style="504" customWidth="1"/>
    <col min="3854" max="4095" width="9.140625" style="504"/>
    <col min="4096" max="4096" width="8.140625" style="504" customWidth="1"/>
    <col min="4097" max="4097" width="18.5703125" style="504" customWidth="1"/>
    <col min="4098" max="4098" width="13.85546875" style="504" customWidth="1"/>
    <col min="4099" max="4099" width="15.140625" style="504" customWidth="1"/>
    <col min="4100" max="4100" width="12" style="504" customWidth="1"/>
    <col min="4101" max="4101" width="12.42578125" style="504" customWidth="1"/>
    <col min="4102" max="4102" width="11" style="504" customWidth="1"/>
    <col min="4103" max="4103" width="14" style="504" customWidth="1"/>
    <col min="4104" max="4104" width="11.28515625" style="504" customWidth="1"/>
    <col min="4105" max="4105" width="11.85546875" style="504" bestFit="1" customWidth="1"/>
    <col min="4106" max="4106" width="12.85546875" style="504" customWidth="1"/>
    <col min="4107" max="4107" width="11.42578125" style="504" customWidth="1"/>
    <col min="4108" max="4108" width="11.7109375" style="504" customWidth="1"/>
    <col min="4109" max="4109" width="11" style="504" customWidth="1"/>
    <col min="4110" max="4351" width="9.140625" style="504"/>
    <col min="4352" max="4352" width="8.140625" style="504" customWidth="1"/>
    <col min="4353" max="4353" width="18.5703125" style="504" customWidth="1"/>
    <col min="4354" max="4354" width="13.85546875" style="504" customWidth="1"/>
    <col min="4355" max="4355" width="15.140625" style="504" customWidth="1"/>
    <col min="4356" max="4356" width="12" style="504" customWidth="1"/>
    <col min="4357" max="4357" width="12.42578125" style="504" customWidth="1"/>
    <col min="4358" max="4358" width="11" style="504" customWidth="1"/>
    <col min="4359" max="4359" width="14" style="504" customWidth="1"/>
    <col min="4360" max="4360" width="11.28515625" style="504" customWidth="1"/>
    <col min="4361" max="4361" width="11.85546875" style="504" bestFit="1" customWidth="1"/>
    <col min="4362" max="4362" width="12.85546875" style="504" customWidth="1"/>
    <col min="4363" max="4363" width="11.42578125" style="504" customWidth="1"/>
    <col min="4364" max="4364" width="11.7109375" style="504" customWidth="1"/>
    <col min="4365" max="4365" width="11" style="504" customWidth="1"/>
    <col min="4366" max="4607" width="9.140625" style="504"/>
    <col min="4608" max="4608" width="8.140625" style="504" customWidth="1"/>
    <col min="4609" max="4609" width="18.5703125" style="504" customWidth="1"/>
    <col min="4610" max="4610" width="13.85546875" style="504" customWidth="1"/>
    <col min="4611" max="4611" width="15.140625" style="504" customWidth="1"/>
    <col min="4612" max="4612" width="12" style="504" customWidth="1"/>
    <col min="4613" max="4613" width="12.42578125" style="504" customWidth="1"/>
    <col min="4614" max="4614" width="11" style="504" customWidth="1"/>
    <col min="4615" max="4615" width="14" style="504" customWidth="1"/>
    <col min="4616" max="4616" width="11.28515625" style="504" customWidth="1"/>
    <col min="4617" max="4617" width="11.85546875" style="504" bestFit="1" customWidth="1"/>
    <col min="4618" max="4618" width="12.85546875" style="504" customWidth="1"/>
    <col min="4619" max="4619" width="11.42578125" style="504" customWidth="1"/>
    <col min="4620" max="4620" width="11.7109375" style="504" customWidth="1"/>
    <col min="4621" max="4621" width="11" style="504" customWidth="1"/>
    <col min="4622" max="4863" width="9.140625" style="504"/>
    <col min="4864" max="4864" width="8.140625" style="504" customWidth="1"/>
    <col min="4865" max="4865" width="18.5703125" style="504" customWidth="1"/>
    <col min="4866" max="4866" width="13.85546875" style="504" customWidth="1"/>
    <col min="4867" max="4867" width="15.140625" style="504" customWidth="1"/>
    <col min="4868" max="4868" width="12" style="504" customWidth="1"/>
    <col min="4869" max="4869" width="12.42578125" style="504" customWidth="1"/>
    <col min="4870" max="4870" width="11" style="504" customWidth="1"/>
    <col min="4871" max="4871" width="14" style="504" customWidth="1"/>
    <col min="4872" max="4872" width="11.28515625" style="504" customWidth="1"/>
    <col min="4873" max="4873" width="11.85546875" style="504" bestFit="1" customWidth="1"/>
    <col min="4874" max="4874" width="12.85546875" style="504" customWidth="1"/>
    <col min="4875" max="4875" width="11.42578125" style="504" customWidth="1"/>
    <col min="4876" max="4876" width="11.7109375" style="504" customWidth="1"/>
    <col min="4877" max="4877" width="11" style="504" customWidth="1"/>
    <col min="4878" max="5119" width="9.140625" style="504"/>
    <col min="5120" max="5120" width="8.140625" style="504" customWidth="1"/>
    <col min="5121" max="5121" width="18.5703125" style="504" customWidth="1"/>
    <col min="5122" max="5122" width="13.85546875" style="504" customWidth="1"/>
    <col min="5123" max="5123" width="15.140625" style="504" customWidth="1"/>
    <col min="5124" max="5124" width="12" style="504" customWidth="1"/>
    <col min="5125" max="5125" width="12.42578125" style="504" customWidth="1"/>
    <col min="5126" max="5126" width="11" style="504" customWidth="1"/>
    <col min="5127" max="5127" width="14" style="504" customWidth="1"/>
    <col min="5128" max="5128" width="11.28515625" style="504" customWidth="1"/>
    <col min="5129" max="5129" width="11.85546875" style="504" bestFit="1" customWidth="1"/>
    <col min="5130" max="5130" width="12.85546875" style="504" customWidth="1"/>
    <col min="5131" max="5131" width="11.42578125" style="504" customWidth="1"/>
    <col min="5132" max="5132" width="11.7109375" style="504" customWidth="1"/>
    <col min="5133" max="5133" width="11" style="504" customWidth="1"/>
    <col min="5134" max="5375" width="9.140625" style="504"/>
    <col min="5376" max="5376" width="8.140625" style="504" customWidth="1"/>
    <col min="5377" max="5377" width="18.5703125" style="504" customWidth="1"/>
    <col min="5378" max="5378" width="13.85546875" style="504" customWidth="1"/>
    <col min="5379" max="5379" width="15.140625" style="504" customWidth="1"/>
    <col min="5380" max="5380" width="12" style="504" customWidth="1"/>
    <col min="5381" max="5381" width="12.42578125" style="504" customWidth="1"/>
    <col min="5382" max="5382" width="11" style="504" customWidth="1"/>
    <col min="5383" max="5383" width="14" style="504" customWidth="1"/>
    <col min="5384" max="5384" width="11.28515625" style="504" customWidth="1"/>
    <col min="5385" max="5385" width="11.85546875" style="504" bestFit="1" customWidth="1"/>
    <col min="5386" max="5386" width="12.85546875" style="504" customWidth="1"/>
    <col min="5387" max="5387" width="11.42578125" style="504" customWidth="1"/>
    <col min="5388" max="5388" width="11.7109375" style="504" customWidth="1"/>
    <col min="5389" max="5389" width="11" style="504" customWidth="1"/>
    <col min="5390" max="5631" width="9.140625" style="504"/>
    <col min="5632" max="5632" width="8.140625" style="504" customWidth="1"/>
    <col min="5633" max="5633" width="18.5703125" style="504" customWidth="1"/>
    <col min="5634" max="5634" width="13.85546875" style="504" customWidth="1"/>
    <col min="5635" max="5635" width="15.140625" style="504" customWidth="1"/>
    <col min="5636" max="5636" width="12" style="504" customWidth="1"/>
    <col min="5637" max="5637" width="12.42578125" style="504" customWidth="1"/>
    <col min="5638" max="5638" width="11" style="504" customWidth="1"/>
    <col min="5639" max="5639" width="14" style="504" customWidth="1"/>
    <col min="5640" max="5640" width="11.28515625" style="504" customWidth="1"/>
    <col min="5641" max="5641" width="11.85546875" style="504" bestFit="1" customWidth="1"/>
    <col min="5642" max="5642" width="12.85546875" style="504" customWidth="1"/>
    <col min="5643" max="5643" width="11.42578125" style="504" customWidth="1"/>
    <col min="5644" max="5644" width="11.7109375" style="504" customWidth="1"/>
    <col min="5645" max="5645" width="11" style="504" customWidth="1"/>
    <col min="5646" max="5887" width="9.140625" style="504"/>
    <col min="5888" max="5888" width="8.140625" style="504" customWidth="1"/>
    <col min="5889" max="5889" width="18.5703125" style="504" customWidth="1"/>
    <col min="5890" max="5890" width="13.85546875" style="504" customWidth="1"/>
    <col min="5891" max="5891" width="15.140625" style="504" customWidth="1"/>
    <col min="5892" max="5892" width="12" style="504" customWidth="1"/>
    <col min="5893" max="5893" width="12.42578125" style="504" customWidth="1"/>
    <col min="5894" max="5894" width="11" style="504" customWidth="1"/>
    <col min="5895" max="5895" width="14" style="504" customWidth="1"/>
    <col min="5896" max="5896" width="11.28515625" style="504" customWidth="1"/>
    <col min="5897" max="5897" width="11.85546875" style="504" bestFit="1" customWidth="1"/>
    <col min="5898" max="5898" width="12.85546875" style="504" customWidth="1"/>
    <col min="5899" max="5899" width="11.42578125" style="504" customWidth="1"/>
    <col min="5900" max="5900" width="11.7109375" style="504" customWidth="1"/>
    <col min="5901" max="5901" width="11" style="504" customWidth="1"/>
    <col min="5902" max="6143" width="9.140625" style="504"/>
    <col min="6144" max="6144" width="8.140625" style="504" customWidth="1"/>
    <col min="6145" max="6145" width="18.5703125" style="504" customWidth="1"/>
    <col min="6146" max="6146" width="13.85546875" style="504" customWidth="1"/>
    <col min="6147" max="6147" width="15.140625" style="504" customWidth="1"/>
    <col min="6148" max="6148" width="12" style="504" customWidth="1"/>
    <col min="6149" max="6149" width="12.42578125" style="504" customWidth="1"/>
    <col min="6150" max="6150" width="11" style="504" customWidth="1"/>
    <col min="6151" max="6151" width="14" style="504" customWidth="1"/>
    <col min="6152" max="6152" width="11.28515625" style="504" customWidth="1"/>
    <col min="6153" max="6153" width="11.85546875" style="504" bestFit="1" customWidth="1"/>
    <col min="6154" max="6154" width="12.85546875" style="504" customWidth="1"/>
    <col min="6155" max="6155" width="11.42578125" style="504" customWidth="1"/>
    <col min="6156" max="6156" width="11.7109375" style="504" customWidth="1"/>
    <col min="6157" max="6157" width="11" style="504" customWidth="1"/>
    <col min="6158" max="6399" width="9.140625" style="504"/>
    <col min="6400" max="6400" width="8.140625" style="504" customWidth="1"/>
    <col min="6401" max="6401" width="18.5703125" style="504" customWidth="1"/>
    <col min="6402" max="6402" width="13.85546875" style="504" customWidth="1"/>
    <col min="6403" max="6403" width="15.140625" style="504" customWidth="1"/>
    <col min="6404" max="6404" width="12" style="504" customWidth="1"/>
    <col min="6405" max="6405" width="12.42578125" style="504" customWidth="1"/>
    <col min="6406" max="6406" width="11" style="504" customWidth="1"/>
    <col min="6407" max="6407" width="14" style="504" customWidth="1"/>
    <col min="6408" max="6408" width="11.28515625" style="504" customWidth="1"/>
    <col min="6409" max="6409" width="11.85546875" style="504" bestFit="1" customWidth="1"/>
    <col min="6410" max="6410" width="12.85546875" style="504" customWidth="1"/>
    <col min="6411" max="6411" width="11.42578125" style="504" customWidth="1"/>
    <col min="6412" max="6412" width="11.7109375" style="504" customWidth="1"/>
    <col min="6413" max="6413" width="11" style="504" customWidth="1"/>
    <col min="6414" max="6655" width="9.140625" style="504"/>
    <col min="6656" max="6656" width="8.140625" style="504" customWidth="1"/>
    <col min="6657" max="6657" width="18.5703125" style="504" customWidth="1"/>
    <col min="6658" max="6658" width="13.85546875" style="504" customWidth="1"/>
    <col min="6659" max="6659" width="15.140625" style="504" customWidth="1"/>
    <col min="6660" max="6660" width="12" style="504" customWidth="1"/>
    <col min="6661" max="6661" width="12.42578125" style="504" customWidth="1"/>
    <col min="6662" max="6662" width="11" style="504" customWidth="1"/>
    <col min="6663" max="6663" width="14" style="504" customWidth="1"/>
    <col min="6664" max="6664" width="11.28515625" style="504" customWidth="1"/>
    <col min="6665" max="6665" width="11.85546875" style="504" bestFit="1" customWidth="1"/>
    <col min="6666" max="6666" width="12.85546875" style="504" customWidth="1"/>
    <col min="6667" max="6667" width="11.42578125" style="504" customWidth="1"/>
    <col min="6668" max="6668" width="11.7109375" style="504" customWidth="1"/>
    <col min="6669" max="6669" width="11" style="504" customWidth="1"/>
    <col min="6670" max="6911" width="9.140625" style="504"/>
    <col min="6912" max="6912" width="8.140625" style="504" customWidth="1"/>
    <col min="6913" max="6913" width="18.5703125" style="504" customWidth="1"/>
    <col min="6914" max="6914" width="13.85546875" style="504" customWidth="1"/>
    <col min="6915" max="6915" width="15.140625" style="504" customWidth="1"/>
    <col min="6916" max="6916" width="12" style="504" customWidth="1"/>
    <col min="6917" max="6917" width="12.42578125" style="504" customWidth="1"/>
    <col min="6918" max="6918" width="11" style="504" customWidth="1"/>
    <col min="6919" max="6919" width="14" style="504" customWidth="1"/>
    <col min="6920" max="6920" width="11.28515625" style="504" customWidth="1"/>
    <col min="6921" max="6921" width="11.85546875" style="504" bestFit="1" customWidth="1"/>
    <col min="6922" max="6922" width="12.85546875" style="504" customWidth="1"/>
    <col min="6923" max="6923" width="11.42578125" style="504" customWidth="1"/>
    <col min="6924" max="6924" width="11.7109375" style="504" customWidth="1"/>
    <col min="6925" max="6925" width="11" style="504" customWidth="1"/>
    <col min="6926" max="7167" width="9.140625" style="504"/>
    <col min="7168" max="7168" width="8.140625" style="504" customWidth="1"/>
    <col min="7169" max="7169" width="18.5703125" style="504" customWidth="1"/>
    <col min="7170" max="7170" width="13.85546875" style="504" customWidth="1"/>
    <col min="7171" max="7171" width="15.140625" style="504" customWidth="1"/>
    <col min="7172" max="7172" width="12" style="504" customWidth="1"/>
    <col min="7173" max="7173" width="12.42578125" style="504" customWidth="1"/>
    <col min="7174" max="7174" width="11" style="504" customWidth="1"/>
    <col min="7175" max="7175" width="14" style="504" customWidth="1"/>
    <col min="7176" max="7176" width="11.28515625" style="504" customWidth="1"/>
    <col min="7177" max="7177" width="11.85546875" style="504" bestFit="1" customWidth="1"/>
    <col min="7178" max="7178" width="12.85546875" style="504" customWidth="1"/>
    <col min="7179" max="7179" width="11.42578125" style="504" customWidth="1"/>
    <col min="7180" max="7180" width="11.7109375" style="504" customWidth="1"/>
    <col min="7181" max="7181" width="11" style="504" customWidth="1"/>
    <col min="7182" max="7423" width="9.140625" style="504"/>
    <col min="7424" max="7424" width="8.140625" style="504" customWidth="1"/>
    <col min="7425" max="7425" width="18.5703125" style="504" customWidth="1"/>
    <col min="7426" max="7426" width="13.85546875" style="504" customWidth="1"/>
    <col min="7427" max="7427" width="15.140625" style="504" customWidth="1"/>
    <col min="7428" max="7428" width="12" style="504" customWidth="1"/>
    <col min="7429" max="7429" width="12.42578125" style="504" customWidth="1"/>
    <col min="7430" max="7430" width="11" style="504" customWidth="1"/>
    <col min="7431" max="7431" width="14" style="504" customWidth="1"/>
    <col min="7432" max="7432" width="11.28515625" style="504" customWidth="1"/>
    <col min="7433" max="7433" width="11.85546875" style="504" bestFit="1" customWidth="1"/>
    <col min="7434" max="7434" width="12.85546875" style="504" customWidth="1"/>
    <col min="7435" max="7435" width="11.42578125" style="504" customWidth="1"/>
    <col min="7436" max="7436" width="11.7109375" style="504" customWidth="1"/>
    <col min="7437" max="7437" width="11" style="504" customWidth="1"/>
    <col min="7438" max="7679" width="9.140625" style="504"/>
    <col min="7680" max="7680" width="8.140625" style="504" customWidth="1"/>
    <col min="7681" max="7681" width="18.5703125" style="504" customWidth="1"/>
    <col min="7682" max="7682" width="13.85546875" style="504" customWidth="1"/>
    <col min="7683" max="7683" width="15.140625" style="504" customWidth="1"/>
    <col min="7684" max="7684" width="12" style="504" customWidth="1"/>
    <col min="7685" max="7685" width="12.42578125" style="504" customWidth="1"/>
    <col min="7686" max="7686" width="11" style="504" customWidth="1"/>
    <col min="7687" max="7687" width="14" style="504" customWidth="1"/>
    <col min="7688" max="7688" width="11.28515625" style="504" customWidth="1"/>
    <col min="7689" max="7689" width="11.85546875" style="504" bestFit="1" customWidth="1"/>
    <col min="7690" max="7690" width="12.85546875" style="504" customWidth="1"/>
    <col min="7691" max="7691" width="11.42578125" style="504" customWidth="1"/>
    <col min="7692" max="7692" width="11.7109375" style="504" customWidth="1"/>
    <col min="7693" max="7693" width="11" style="504" customWidth="1"/>
    <col min="7694" max="7935" width="9.140625" style="504"/>
    <col min="7936" max="7936" width="8.140625" style="504" customWidth="1"/>
    <col min="7937" max="7937" width="18.5703125" style="504" customWidth="1"/>
    <col min="7938" max="7938" width="13.85546875" style="504" customWidth="1"/>
    <col min="7939" max="7939" width="15.140625" style="504" customWidth="1"/>
    <col min="7940" max="7940" width="12" style="504" customWidth="1"/>
    <col min="7941" max="7941" width="12.42578125" style="504" customWidth="1"/>
    <col min="7942" max="7942" width="11" style="504" customWidth="1"/>
    <col min="7943" max="7943" width="14" style="504" customWidth="1"/>
    <col min="7944" max="7944" width="11.28515625" style="504" customWidth="1"/>
    <col min="7945" max="7945" width="11.85546875" style="504" bestFit="1" customWidth="1"/>
    <col min="7946" max="7946" width="12.85546875" style="504" customWidth="1"/>
    <col min="7947" max="7947" width="11.42578125" style="504" customWidth="1"/>
    <col min="7948" max="7948" width="11.7109375" style="504" customWidth="1"/>
    <col min="7949" max="7949" width="11" style="504" customWidth="1"/>
    <col min="7950" max="8191" width="9.140625" style="504"/>
    <col min="8192" max="8192" width="8.140625" style="504" customWidth="1"/>
    <col min="8193" max="8193" width="18.5703125" style="504" customWidth="1"/>
    <col min="8194" max="8194" width="13.85546875" style="504" customWidth="1"/>
    <col min="8195" max="8195" width="15.140625" style="504" customWidth="1"/>
    <col min="8196" max="8196" width="12" style="504" customWidth="1"/>
    <col min="8197" max="8197" width="12.42578125" style="504" customWidth="1"/>
    <col min="8198" max="8198" width="11" style="504" customWidth="1"/>
    <col min="8199" max="8199" width="14" style="504" customWidth="1"/>
    <col min="8200" max="8200" width="11.28515625" style="504" customWidth="1"/>
    <col min="8201" max="8201" width="11.85546875" style="504" bestFit="1" customWidth="1"/>
    <col min="8202" max="8202" width="12.85546875" style="504" customWidth="1"/>
    <col min="8203" max="8203" width="11.42578125" style="504" customWidth="1"/>
    <col min="8204" max="8204" width="11.7109375" style="504" customWidth="1"/>
    <col min="8205" max="8205" width="11" style="504" customWidth="1"/>
    <col min="8206" max="8447" width="9.140625" style="504"/>
    <col min="8448" max="8448" width="8.140625" style="504" customWidth="1"/>
    <col min="8449" max="8449" width="18.5703125" style="504" customWidth="1"/>
    <col min="8450" max="8450" width="13.85546875" style="504" customWidth="1"/>
    <col min="8451" max="8451" width="15.140625" style="504" customWidth="1"/>
    <col min="8452" max="8452" width="12" style="504" customWidth="1"/>
    <col min="8453" max="8453" width="12.42578125" style="504" customWidth="1"/>
    <col min="8454" max="8454" width="11" style="504" customWidth="1"/>
    <col min="8455" max="8455" width="14" style="504" customWidth="1"/>
    <col min="8456" max="8456" width="11.28515625" style="504" customWidth="1"/>
    <col min="8457" max="8457" width="11.85546875" style="504" bestFit="1" customWidth="1"/>
    <col min="8458" max="8458" width="12.85546875" style="504" customWidth="1"/>
    <col min="8459" max="8459" width="11.42578125" style="504" customWidth="1"/>
    <col min="8460" max="8460" width="11.7109375" style="504" customWidth="1"/>
    <col min="8461" max="8461" width="11" style="504" customWidth="1"/>
    <col min="8462" max="8703" width="9.140625" style="504"/>
    <col min="8704" max="8704" width="8.140625" style="504" customWidth="1"/>
    <col min="8705" max="8705" width="18.5703125" style="504" customWidth="1"/>
    <col min="8706" max="8706" width="13.85546875" style="504" customWidth="1"/>
    <col min="8707" max="8707" width="15.140625" style="504" customWidth="1"/>
    <col min="8708" max="8708" width="12" style="504" customWidth="1"/>
    <col min="8709" max="8709" width="12.42578125" style="504" customWidth="1"/>
    <col min="8710" max="8710" width="11" style="504" customWidth="1"/>
    <col min="8711" max="8711" width="14" style="504" customWidth="1"/>
    <col min="8712" max="8712" width="11.28515625" style="504" customWidth="1"/>
    <col min="8713" max="8713" width="11.85546875" style="504" bestFit="1" customWidth="1"/>
    <col min="8714" max="8714" width="12.85546875" style="504" customWidth="1"/>
    <col min="8715" max="8715" width="11.42578125" style="504" customWidth="1"/>
    <col min="8716" max="8716" width="11.7109375" style="504" customWidth="1"/>
    <col min="8717" max="8717" width="11" style="504" customWidth="1"/>
    <col min="8718" max="8959" width="9.140625" style="504"/>
    <col min="8960" max="8960" width="8.140625" style="504" customWidth="1"/>
    <col min="8961" max="8961" width="18.5703125" style="504" customWidth="1"/>
    <col min="8962" max="8962" width="13.85546875" style="504" customWidth="1"/>
    <col min="8963" max="8963" width="15.140625" style="504" customWidth="1"/>
    <col min="8964" max="8964" width="12" style="504" customWidth="1"/>
    <col min="8965" max="8965" width="12.42578125" style="504" customWidth="1"/>
    <col min="8966" max="8966" width="11" style="504" customWidth="1"/>
    <col min="8967" max="8967" width="14" style="504" customWidth="1"/>
    <col min="8968" max="8968" width="11.28515625" style="504" customWidth="1"/>
    <col min="8969" max="8969" width="11.85546875" style="504" bestFit="1" customWidth="1"/>
    <col min="8970" max="8970" width="12.85546875" style="504" customWidth="1"/>
    <col min="8971" max="8971" width="11.42578125" style="504" customWidth="1"/>
    <col min="8972" max="8972" width="11.7109375" style="504" customWidth="1"/>
    <col min="8973" max="8973" width="11" style="504" customWidth="1"/>
    <col min="8974" max="9215" width="9.140625" style="504"/>
    <col min="9216" max="9216" width="8.140625" style="504" customWidth="1"/>
    <col min="9217" max="9217" width="18.5703125" style="504" customWidth="1"/>
    <col min="9218" max="9218" width="13.85546875" style="504" customWidth="1"/>
    <col min="9219" max="9219" width="15.140625" style="504" customWidth="1"/>
    <col min="9220" max="9220" width="12" style="504" customWidth="1"/>
    <col min="9221" max="9221" width="12.42578125" style="504" customWidth="1"/>
    <col min="9222" max="9222" width="11" style="504" customWidth="1"/>
    <col min="9223" max="9223" width="14" style="504" customWidth="1"/>
    <col min="9224" max="9224" width="11.28515625" style="504" customWidth="1"/>
    <col min="9225" max="9225" width="11.85546875" style="504" bestFit="1" customWidth="1"/>
    <col min="9226" max="9226" width="12.85546875" style="504" customWidth="1"/>
    <col min="9227" max="9227" width="11.42578125" style="504" customWidth="1"/>
    <col min="9228" max="9228" width="11.7109375" style="504" customWidth="1"/>
    <col min="9229" max="9229" width="11" style="504" customWidth="1"/>
    <col min="9230" max="9471" width="9.140625" style="504"/>
    <col min="9472" max="9472" width="8.140625" style="504" customWidth="1"/>
    <col min="9473" max="9473" width="18.5703125" style="504" customWidth="1"/>
    <col min="9474" max="9474" width="13.85546875" style="504" customWidth="1"/>
    <col min="9475" max="9475" width="15.140625" style="504" customWidth="1"/>
    <col min="9476" max="9476" width="12" style="504" customWidth="1"/>
    <col min="9477" max="9477" width="12.42578125" style="504" customWidth="1"/>
    <col min="9478" max="9478" width="11" style="504" customWidth="1"/>
    <col min="9479" max="9479" width="14" style="504" customWidth="1"/>
    <col min="9480" max="9480" width="11.28515625" style="504" customWidth="1"/>
    <col min="9481" max="9481" width="11.85546875" style="504" bestFit="1" customWidth="1"/>
    <col min="9482" max="9482" width="12.85546875" style="504" customWidth="1"/>
    <col min="9483" max="9483" width="11.42578125" style="504" customWidth="1"/>
    <col min="9484" max="9484" width="11.7109375" style="504" customWidth="1"/>
    <col min="9485" max="9485" width="11" style="504" customWidth="1"/>
    <col min="9486" max="9727" width="9.140625" style="504"/>
    <col min="9728" max="9728" width="8.140625" style="504" customWidth="1"/>
    <col min="9729" max="9729" width="18.5703125" style="504" customWidth="1"/>
    <col min="9730" max="9730" width="13.85546875" style="504" customWidth="1"/>
    <col min="9731" max="9731" width="15.140625" style="504" customWidth="1"/>
    <col min="9732" max="9732" width="12" style="504" customWidth="1"/>
    <col min="9733" max="9733" width="12.42578125" style="504" customWidth="1"/>
    <col min="9734" max="9734" width="11" style="504" customWidth="1"/>
    <col min="9735" max="9735" width="14" style="504" customWidth="1"/>
    <col min="9736" max="9736" width="11.28515625" style="504" customWidth="1"/>
    <col min="9737" max="9737" width="11.85546875" style="504" bestFit="1" customWidth="1"/>
    <col min="9738" max="9738" width="12.85546875" style="504" customWidth="1"/>
    <col min="9739" max="9739" width="11.42578125" style="504" customWidth="1"/>
    <col min="9740" max="9740" width="11.7109375" style="504" customWidth="1"/>
    <col min="9741" max="9741" width="11" style="504" customWidth="1"/>
    <col min="9742" max="9983" width="9.140625" style="504"/>
    <col min="9984" max="9984" width="8.140625" style="504" customWidth="1"/>
    <col min="9985" max="9985" width="18.5703125" style="504" customWidth="1"/>
    <col min="9986" max="9986" width="13.85546875" style="504" customWidth="1"/>
    <col min="9987" max="9987" width="15.140625" style="504" customWidth="1"/>
    <col min="9988" max="9988" width="12" style="504" customWidth="1"/>
    <col min="9989" max="9989" width="12.42578125" style="504" customWidth="1"/>
    <col min="9990" max="9990" width="11" style="504" customWidth="1"/>
    <col min="9991" max="9991" width="14" style="504" customWidth="1"/>
    <col min="9992" max="9992" width="11.28515625" style="504" customWidth="1"/>
    <col min="9993" max="9993" width="11.85546875" style="504" bestFit="1" customWidth="1"/>
    <col min="9994" max="9994" width="12.85546875" style="504" customWidth="1"/>
    <col min="9995" max="9995" width="11.42578125" style="504" customWidth="1"/>
    <col min="9996" max="9996" width="11.7109375" style="504" customWidth="1"/>
    <col min="9997" max="9997" width="11" style="504" customWidth="1"/>
    <col min="9998" max="10239" width="9.140625" style="504"/>
    <col min="10240" max="10240" width="8.140625" style="504" customWidth="1"/>
    <col min="10241" max="10241" width="18.5703125" style="504" customWidth="1"/>
    <col min="10242" max="10242" width="13.85546875" style="504" customWidth="1"/>
    <col min="10243" max="10243" width="15.140625" style="504" customWidth="1"/>
    <col min="10244" max="10244" width="12" style="504" customWidth="1"/>
    <col min="10245" max="10245" width="12.42578125" style="504" customWidth="1"/>
    <col min="10246" max="10246" width="11" style="504" customWidth="1"/>
    <col min="10247" max="10247" width="14" style="504" customWidth="1"/>
    <col min="10248" max="10248" width="11.28515625" style="504" customWidth="1"/>
    <col min="10249" max="10249" width="11.85546875" style="504" bestFit="1" customWidth="1"/>
    <col min="10250" max="10250" width="12.85546875" style="504" customWidth="1"/>
    <col min="10251" max="10251" width="11.42578125" style="504" customWidth="1"/>
    <col min="10252" max="10252" width="11.7109375" style="504" customWidth="1"/>
    <col min="10253" max="10253" width="11" style="504" customWidth="1"/>
    <col min="10254" max="10495" width="9.140625" style="504"/>
    <col min="10496" max="10496" width="8.140625" style="504" customWidth="1"/>
    <col min="10497" max="10497" width="18.5703125" style="504" customWidth="1"/>
    <col min="10498" max="10498" width="13.85546875" style="504" customWidth="1"/>
    <col min="10499" max="10499" width="15.140625" style="504" customWidth="1"/>
    <col min="10500" max="10500" width="12" style="504" customWidth="1"/>
    <col min="10501" max="10501" width="12.42578125" style="504" customWidth="1"/>
    <col min="10502" max="10502" width="11" style="504" customWidth="1"/>
    <col min="10503" max="10503" width="14" style="504" customWidth="1"/>
    <col min="10504" max="10504" width="11.28515625" style="504" customWidth="1"/>
    <col min="10505" max="10505" width="11.85546875" style="504" bestFit="1" customWidth="1"/>
    <col min="10506" max="10506" width="12.85546875" style="504" customWidth="1"/>
    <col min="10507" max="10507" width="11.42578125" style="504" customWidth="1"/>
    <col min="10508" max="10508" width="11.7109375" style="504" customWidth="1"/>
    <col min="10509" max="10509" width="11" style="504" customWidth="1"/>
    <col min="10510" max="10751" width="9.140625" style="504"/>
    <col min="10752" max="10752" width="8.140625" style="504" customWidth="1"/>
    <col min="10753" max="10753" width="18.5703125" style="504" customWidth="1"/>
    <col min="10754" max="10754" width="13.85546875" style="504" customWidth="1"/>
    <col min="10755" max="10755" width="15.140625" style="504" customWidth="1"/>
    <col min="10756" max="10756" width="12" style="504" customWidth="1"/>
    <col min="10757" max="10757" width="12.42578125" style="504" customWidth="1"/>
    <col min="10758" max="10758" width="11" style="504" customWidth="1"/>
    <col min="10759" max="10759" width="14" style="504" customWidth="1"/>
    <col min="10760" max="10760" width="11.28515625" style="504" customWidth="1"/>
    <col min="10761" max="10761" width="11.85546875" style="504" bestFit="1" customWidth="1"/>
    <col min="10762" max="10762" width="12.85546875" style="504" customWidth="1"/>
    <col min="10763" max="10763" width="11.42578125" style="504" customWidth="1"/>
    <col min="10764" max="10764" width="11.7109375" style="504" customWidth="1"/>
    <col min="10765" max="10765" width="11" style="504" customWidth="1"/>
    <col min="10766" max="11007" width="9.140625" style="504"/>
    <col min="11008" max="11008" width="8.140625" style="504" customWidth="1"/>
    <col min="11009" max="11009" width="18.5703125" style="504" customWidth="1"/>
    <col min="11010" max="11010" width="13.85546875" style="504" customWidth="1"/>
    <col min="11011" max="11011" width="15.140625" style="504" customWidth="1"/>
    <col min="11012" max="11012" width="12" style="504" customWidth="1"/>
    <col min="11013" max="11013" width="12.42578125" style="504" customWidth="1"/>
    <col min="11014" max="11014" width="11" style="504" customWidth="1"/>
    <col min="11015" max="11015" width="14" style="504" customWidth="1"/>
    <col min="11016" max="11016" width="11.28515625" style="504" customWidth="1"/>
    <col min="11017" max="11017" width="11.85546875" style="504" bestFit="1" customWidth="1"/>
    <col min="11018" max="11018" width="12.85546875" style="504" customWidth="1"/>
    <col min="11019" max="11019" width="11.42578125" style="504" customWidth="1"/>
    <col min="11020" max="11020" width="11.7109375" style="504" customWidth="1"/>
    <col min="11021" max="11021" width="11" style="504" customWidth="1"/>
    <col min="11022" max="11263" width="9.140625" style="504"/>
    <col min="11264" max="11264" width="8.140625" style="504" customWidth="1"/>
    <col min="11265" max="11265" width="18.5703125" style="504" customWidth="1"/>
    <col min="11266" max="11266" width="13.85546875" style="504" customWidth="1"/>
    <col min="11267" max="11267" width="15.140625" style="504" customWidth="1"/>
    <col min="11268" max="11268" width="12" style="504" customWidth="1"/>
    <col min="11269" max="11269" width="12.42578125" style="504" customWidth="1"/>
    <col min="11270" max="11270" width="11" style="504" customWidth="1"/>
    <col min="11271" max="11271" width="14" style="504" customWidth="1"/>
    <col min="11272" max="11272" width="11.28515625" style="504" customWidth="1"/>
    <col min="11273" max="11273" width="11.85546875" style="504" bestFit="1" customWidth="1"/>
    <col min="11274" max="11274" width="12.85546875" style="504" customWidth="1"/>
    <col min="11275" max="11275" width="11.42578125" style="504" customWidth="1"/>
    <col min="11276" max="11276" width="11.7109375" style="504" customWidth="1"/>
    <col min="11277" max="11277" width="11" style="504" customWidth="1"/>
    <col min="11278" max="11519" width="9.140625" style="504"/>
    <col min="11520" max="11520" width="8.140625" style="504" customWidth="1"/>
    <col min="11521" max="11521" width="18.5703125" style="504" customWidth="1"/>
    <col min="11522" max="11522" width="13.85546875" style="504" customWidth="1"/>
    <col min="11523" max="11523" width="15.140625" style="504" customWidth="1"/>
    <col min="11524" max="11524" width="12" style="504" customWidth="1"/>
    <col min="11525" max="11525" width="12.42578125" style="504" customWidth="1"/>
    <col min="11526" max="11526" width="11" style="504" customWidth="1"/>
    <col min="11527" max="11527" width="14" style="504" customWidth="1"/>
    <col min="11528" max="11528" width="11.28515625" style="504" customWidth="1"/>
    <col min="11529" max="11529" width="11.85546875" style="504" bestFit="1" customWidth="1"/>
    <col min="11530" max="11530" width="12.85546875" style="504" customWidth="1"/>
    <col min="11531" max="11531" width="11.42578125" style="504" customWidth="1"/>
    <col min="11532" max="11532" width="11.7109375" style="504" customWidth="1"/>
    <col min="11533" max="11533" width="11" style="504" customWidth="1"/>
    <col min="11534" max="11775" width="9.140625" style="504"/>
    <col min="11776" max="11776" width="8.140625" style="504" customWidth="1"/>
    <col min="11777" max="11777" width="18.5703125" style="504" customWidth="1"/>
    <col min="11778" max="11778" width="13.85546875" style="504" customWidth="1"/>
    <col min="11779" max="11779" width="15.140625" style="504" customWidth="1"/>
    <col min="11780" max="11780" width="12" style="504" customWidth="1"/>
    <col min="11781" max="11781" width="12.42578125" style="504" customWidth="1"/>
    <col min="11782" max="11782" width="11" style="504" customWidth="1"/>
    <col min="11783" max="11783" width="14" style="504" customWidth="1"/>
    <col min="11784" max="11784" width="11.28515625" style="504" customWidth="1"/>
    <col min="11785" max="11785" width="11.85546875" style="504" bestFit="1" customWidth="1"/>
    <col min="11786" max="11786" width="12.85546875" style="504" customWidth="1"/>
    <col min="11787" max="11787" width="11.42578125" style="504" customWidth="1"/>
    <col min="11788" max="11788" width="11.7109375" style="504" customWidth="1"/>
    <col min="11789" max="11789" width="11" style="504" customWidth="1"/>
    <col min="11790" max="12031" width="9.140625" style="504"/>
    <col min="12032" max="12032" width="8.140625" style="504" customWidth="1"/>
    <col min="12033" max="12033" width="18.5703125" style="504" customWidth="1"/>
    <col min="12034" max="12034" width="13.85546875" style="504" customWidth="1"/>
    <col min="12035" max="12035" width="15.140625" style="504" customWidth="1"/>
    <col min="12036" max="12036" width="12" style="504" customWidth="1"/>
    <col min="12037" max="12037" width="12.42578125" style="504" customWidth="1"/>
    <col min="12038" max="12038" width="11" style="504" customWidth="1"/>
    <col min="12039" max="12039" width="14" style="504" customWidth="1"/>
    <col min="12040" max="12040" width="11.28515625" style="504" customWidth="1"/>
    <col min="12041" max="12041" width="11.85546875" style="504" bestFit="1" customWidth="1"/>
    <col min="12042" max="12042" width="12.85546875" style="504" customWidth="1"/>
    <col min="12043" max="12043" width="11.42578125" style="504" customWidth="1"/>
    <col min="12044" max="12044" width="11.7109375" style="504" customWidth="1"/>
    <col min="12045" max="12045" width="11" style="504" customWidth="1"/>
    <col min="12046" max="12287" width="9.140625" style="504"/>
    <col min="12288" max="12288" width="8.140625" style="504" customWidth="1"/>
    <col min="12289" max="12289" width="18.5703125" style="504" customWidth="1"/>
    <col min="12290" max="12290" width="13.85546875" style="504" customWidth="1"/>
    <col min="12291" max="12291" width="15.140625" style="504" customWidth="1"/>
    <col min="12292" max="12292" width="12" style="504" customWidth="1"/>
    <col min="12293" max="12293" width="12.42578125" style="504" customWidth="1"/>
    <col min="12294" max="12294" width="11" style="504" customWidth="1"/>
    <col min="12295" max="12295" width="14" style="504" customWidth="1"/>
    <col min="12296" max="12296" width="11.28515625" style="504" customWidth="1"/>
    <col min="12297" max="12297" width="11.85546875" style="504" bestFit="1" customWidth="1"/>
    <col min="12298" max="12298" width="12.85546875" style="504" customWidth="1"/>
    <col min="12299" max="12299" width="11.42578125" style="504" customWidth="1"/>
    <col min="12300" max="12300" width="11.7109375" style="504" customWidth="1"/>
    <col min="12301" max="12301" width="11" style="504" customWidth="1"/>
    <col min="12302" max="12543" width="9.140625" style="504"/>
    <col min="12544" max="12544" width="8.140625" style="504" customWidth="1"/>
    <col min="12545" max="12545" width="18.5703125" style="504" customWidth="1"/>
    <col min="12546" max="12546" width="13.85546875" style="504" customWidth="1"/>
    <col min="12547" max="12547" width="15.140625" style="504" customWidth="1"/>
    <col min="12548" max="12548" width="12" style="504" customWidth="1"/>
    <col min="12549" max="12549" width="12.42578125" style="504" customWidth="1"/>
    <col min="12550" max="12550" width="11" style="504" customWidth="1"/>
    <col min="12551" max="12551" width="14" style="504" customWidth="1"/>
    <col min="12552" max="12552" width="11.28515625" style="504" customWidth="1"/>
    <col min="12553" max="12553" width="11.85546875" style="504" bestFit="1" customWidth="1"/>
    <col min="12554" max="12554" width="12.85546875" style="504" customWidth="1"/>
    <col min="12555" max="12555" width="11.42578125" style="504" customWidth="1"/>
    <col min="12556" max="12556" width="11.7109375" style="504" customWidth="1"/>
    <col min="12557" max="12557" width="11" style="504" customWidth="1"/>
    <col min="12558" max="12799" width="9.140625" style="504"/>
    <col min="12800" max="12800" width="8.140625" style="504" customWidth="1"/>
    <col min="12801" max="12801" width="18.5703125" style="504" customWidth="1"/>
    <col min="12802" max="12802" width="13.85546875" style="504" customWidth="1"/>
    <col min="12803" max="12803" width="15.140625" style="504" customWidth="1"/>
    <col min="12804" max="12804" width="12" style="504" customWidth="1"/>
    <col min="12805" max="12805" width="12.42578125" style="504" customWidth="1"/>
    <col min="12806" max="12806" width="11" style="504" customWidth="1"/>
    <col min="12807" max="12807" width="14" style="504" customWidth="1"/>
    <col min="12808" max="12808" width="11.28515625" style="504" customWidth="1"/>
    <col min="12809" max="12809" width="11.85546875" style="504" bestFit="1" customWidth="1"/>
    <col min="12810" max="12810" width="12.85546875" style="504" customWidth="1"/>
    <col min="12811" max="12811" width="11.42578125" style="504" customWidth="1"/>
    <col min="12812" max="12812" width="11.7109375" style="504" customWidth="1"/>
    <col min="12813" max="12813" width="11" style="504" customWidth="1"/>
    <col min="12814" max="13055" width="9.140625" style="504"/>
    <col min="13056" max="13056" width="8.140625" style="504" customWidth="1"/>
    <col min="13057" max="13057" width="18.5703125" style="504" customWidth="1"/>
    <col min="13058" max="13058" width="13.85546875" style="504" customWidth="1"/>
    <col min="13059" max="13059" width="15.140625" style="504" customWidth="1"/>
    <col min="13060" max="13060" width="12" style="504" customWidth="1"/>
    <col min="13061" max="13061" width="12.42578125" style="504" customWidth="1"/>
    <col min="13062" max="13062" width="11" style="504" customWidth="1"/>
    <col min="13063" max="13063" width="14" style="504" customWidth="1"/>
    <col min="13064" max="13064" width="11.28515625" style="504" customWidth="1"/>
    <col min="13065" max="13065" width="11.85546875" style="504" bestFit="1" customWidth="1"/>
    <col min="13066" max="13066" width="12.85546875" style="504" customWidth="1"/>
    <col min="13067" max="13067" width="11.42578125" style="504" customWidth="1"/>
    <col min="13068" max="13068" width="11.7109375" style="504" customWidth="1"/>
    <col min="13069" max="13069" width="11" style="504" customWidth="1"/>
    <col min="13070" max="13311" width="9.140625" style="504"/>
    <col min="13312" max="13312" width="8.140625" style="504" customWidth="1"/>
    <col min="13313" max="13313" width="18.5703125" style="504" customWidth="1"/>
    <col min="13314" max="13314" width="13.85546875" style="504" customWidth="1"/>
    <col min="13315" max="13315" width="15.140625" style="504" customWidth="1"/>
    <col min="13316" max="13316" width="12" style="504" customWidth="1"/>
    <col min="13317" max="13317" width="12.42578125" style="504" customWidth="1"/>
    <col min="13318" max="13318" width="11" style="504" customWidth="1"/>
    <col min="13319" max="13319" width="14" style="504" customWidth="1"/>
    <col min="13320" max="13320" width="11.28515625" style="504" customWidth="1"/>
    <col min="13321" max="13321" width="11.85546875" style="504" bestFit="1" customWidth="1"/>
    <col min="13322" max="13322" width="12.85546875" style="504" customWidth="1"/>
    <col min="13323" max="13323" width="11.42578125" style="504" customWidth="1"/>
    <col min="13324" max="13324" width="11.7109375" style="504" customWidth="1"/>
    <col min="13325" max="13325" width="11" style="504" customWidth="1"/>
    <col min="13326" max="13567" width="9.140625" style="504"/>
    <col min="13568" max="13568" width="8.140625" style="504" customWidth="1"/>
    <col min="13569" max="13569" width="18.5703125" style="504" customWidth="1"/>
    <col min="13570" max="13570" width="13.85546875" style="504" customWidth="1"/>
    <col min="13571" max="13571" width="15.140625" style="504" customWidth="1"/>
    <col min="13572" max="13572" width="12" style="504" customWidth="1"/>
    <col min="13573" max="13573" width="12.42578125" style="504" customWidth="1"/>
    <col min="13574" max="13574" width="11" style="504" customWidth="1"/>
    <col min="13575" max="13575" width="14" style="504" customWidth="1"/>
    <col min="13576" max="13576" width="11.28515625" style="504" customWidth="1"/>
    <col min="13577" max="13577" width="11.85546875" style="504" bestFit="1" customWidth="1"/>
    <col min="13578" max="13578" width="12.85546875" style="504" customWidth="1"/>
    <col min="13579" max="13579" width="11.42578125" style="504" customWidth="1"/>
    <col min="13580" max="13580" width="11.7109375" style="504" customWidth="1"/>
    <col min="13581" max="13581" width="11" style="504" customWidth="1"/>
    <col min="13582" max="13823" width="9.140625" style="504"/>
    <col min="13824" max="13824" width="8.140625" style="504" customWidth="1"/>
    <col min="13825" max="13825" width="18.5703125" style="504" customWidth="1"/>
    <col min="13826" max="13826" width="13.85546875" style="504" customWidth="1"/>
    <col min="13827" max="13827" width="15.140625" style="504" customWidth="1"/>
    <col min="13828" max="13828" width="12" style="504" customWidth="1"/>
    <col min="13829" max="13829" width="12.42578125" style="504" customWidth="1"/>
    <col min="13830" max="13830" width="11" style="504" customWidth="1"/>
    <col min="13831" max="13831" width="14" style="504" customWidth="1"/>
    <col min="13832" max="13832" width="11.28515625" style="504" customWidth="1"/>
    <col min="13833" max="13833" width="11.85546875" style="504" bestFit="1" customWidth="1"/>
    <col min="13834" max="13834" width="12.85546875" style="504" customWidth="1"/>
    <col min="13835" max="13835" width="11.42578125" style="504" customWidth="1"/>
    <col min="13836" max="13836" width="11.7109375" style="504" customWidth="1"/>
    <col min="13837" max="13837" width="11" style="504" customWidth="1"/>
    <col min="13838" max="14079" width="9.140625" style="504"/>
    <col min="14080" max="14080" width="8.140625" style="504" customWidth="1"/>
    <col min="14081" max="14081" width="18.5703125" style="504" customWidth="1"/>
    <col min="14082" max="14082" width="13.85546875" style="504" customWidth="1"/>
    <col min="14083" max="14083" width="15.140625" style="504" customWidth="1"/>
    <col min="14084" max="14084" width="12" style="504" customWidth="1"/>
    <col min="14085" max="14085" width="12.42578125" style="504" customWidth="1"/>
    <col min="14086" max="14086" width="11" style="504" customWidth="1"/>
    <col min="14087" max="14087" width="14" style="504" customWidth="1"/>
    <col min="14088" max="14088" width="11.28515625" style="504" customWidth="1"/>
    <col min="14089" max="14089" width="11.85546875" style="504" bestFit="1" customWidth="1"/>
    <col min="14090" max="14090" width="12.85546875" style="504" customWidth="1"/>
    <col min="14091" max="14091" width="11.42578125" style="504" customWidth="1"/>
    <col min="14092" max="14092" width="11.7109375" style="504" customWidth="1"/>
    <col min="14093" max="14093" width="11" style="504" customWidth="1"/>
    <col min="14094" max="14335" width="9.140625" style="504"/>
    <col min="14336" max="14336" width="8.140625" style="504" customWidth="1"/>
    <col min="14337" max="14337" width="18.5703125" style="504" customWidth="1"/>
    <col min="14338" max="14338" width="13.85546875" style="504" customWidth="1"/>
    <col min="14339" max="14339" width="15.140625" style="504" customWidth="1"/>
    <col min="14340" max="14340" width="12" style="504" customWidth="1"/>
    <col min="14341" max="14341" width="12.42578125" style="504" customWidth="1"/>
    <col min="14342" max="14342" width="11" style="504" customWidth="1"/>
    <col min="14343" max="14343" width="14" style="504" customWidth="1"/>
    <col min="14344" max="14344" width="11.28515625" style="504" customWidth="1"/>
    <col min="14345" max="14345" width="11.85546875" style="504" bestFit="1" customWidth="1"/>
    <col min="14346" max="14346" width="12.85546875" style="504" customWidth="1"/>
    <col min="14347" max="14347" width="11.42578125" style="504" customWidth="1"/>
    <col min="14348" max="14348" width="11.7109375" style="504" customWidth="1"/>
    <col min="14349" max="14349" width="11" style="504" customWidth="1"/>
    <col min="14350" max="14591" width="9.140625" style="504"/>
    <col min="14592" max="14592" width="8.140625" style="504" customWidth="1"/>
    <col min="14593" max="14593" width="18.5703125" style="504" customWidth="1"/>
    <col min="14594" max="14594" width="13.85546875" style="504" customWidth="1"/>
    <col min="14595" max="14595" width="15.140625" style="504" customWidth="1"/>
    <col min="14596" max="14596" width="12" style="504" customWidth="1"/>
    <col min="14597" max="14597" width="12.42578125" style="504" customWidth="1"/>
    <col min="14598" max="14598" width="11" style="504" customWidth="1"/>
    <col min="14599" max="14599" width="14" style="504" customWidth="1"/>
    <col min="14600" max="14600" width="11.28515625" style="504" customWidth="1"/>
    <col min="14601" max="14601" width="11.85546875" style="504" bestFit="1" customWidth="1"/>
    <col min="14602" max="14602" width="12.85546875" style="504" customWidth="1"/>
    <col min="14603" max="14603" width="11.42578125" style="504" customWidth="1"/>
    <col min="14604" max="14604" width="11.7109375" style="504" customWidth="1"/>
    <col min="14605" max="14605" width="11" style="504" customWidth="1"/>
    <col min="14606" max="14847" width="9.140625" style="504"/>
    <col min="14848" max="14848" width="8.140625" style="504" customWidth="1"/>
    <col min="14849" max="14849" width="18.5703125" style="504" customWidth="1"/>
    <col min="14850" max="14850" width="13.85546875" style="504" customWidth="1"/>
    <col min="14851" max="14851" width="15.140625" style="504" customWidth="1"/>
    <col min="14852" max="14852" width="12" style="504" customWidth="1"/>
    <col min="14853" max="14853" width="12.42578125" style="504" customWidth="1"/>
    <col min="14854" max="14854" width="11" style="504" customWidth="1"/>
    <col min="14855" max="14855" width="14" style="504" customWidth="1"/>
    <col min="14856" max="14856" width="11.28515625" style="504" customWidth="1"/>
    <col min="14857" max="14857" width="11.85546875" style="504" bestFit="1" customWidth="1"/>
    <col min="14858" max="14858" width="12.85546875" style="504" customWidth="1"/>
    <col min="14859" max="14859" width="11.42578125" style="504" customWidth="1"/>
    <col min="14860" max="14860" width="11.7109375" style="504" customWidth="1"/>
    <col min="14861" max="14861" width="11" style="504" customWidth="1"/>
    <col min="14862" max="15103" width="9.140625" style="504"/>
    <col min="15104" max="15104" width="8.140625" style="504" customWidth="1"/>
    <col min="15105" max="15105" width="18.5703125" style="504" customWidth="1"/>
    <col min="15106" max="15106" width="13.85546875" style="504" customWidth="1"/>
    <col min="15107" max="15107" width="15.140625" style="504" customWidth="1"/>
    <col min="15108" max="15108" width="12" style="504" customWidth="1"/>
    <col min="15109" max="15109" width="12.42578125" style="504" customWidth="1"/>
    <col min="15110" max="15110" width="11" style="504" customWidth="1"/>
    <col min="15111" max="15111" width="14" style="504" customWidth="1"/>
    <col min="15112" max="15112" width="11.28515625" style="504" customWidth="1"/>
    <col min="15113" max="15113" width="11.85546875" style="504" bestFit="1" customWidth="1"/>
    <col min="15114" max="15114" width="12.85546875" style="504" customWidth="1"/>
    <col min="15115" max="15115" width="11.42578125" style="504" customWidth="1"/>
    <col min="15116" max="15116" width="11.7109375" style="504" customWidth="1"/>
    <col min="15117" max="15117" width="11" style="504" customWidth="1"/>
    <col min="15118" max="15359" width="9.140625" style="504"/>
    <col min="15360" max="15360" width="8.140625" style="504" customWidth="1"/>
    <col min="15361" max="15361" width="18.5703125" style="504" customWidth="1"/>
    <col min="15362" max="15362" width="13.85546875" style="504" customWidth="1"/>
    <col min="15363" max="15363" width="15.140625" style="504" customWidth="1"/>
    <col min="15364" max="15364" width="12" style="504" customWidth="1"/>
    <col min="15365" max="15365" width="12.42578125" style="504" customWidth="1"/>
    <col min="15366" max="15366" width="11" style="504" customWidth="1"/>
    <col min="15367" max="15367" width="14" style="504" customWidth="1"/>
    <col min="15368" max="15368" width="11.28515625" style="504" customWidth="1"/>
    <col min="15369" max="15369" width="11.85546875" style="504" bestFit="1" customWidth="1"/>
    <col min="15370" max="15370" width="12.85546875" style="504" customWidth="1"/>
    <col min="15371" max="15371" width="11.42578125" style="504" customWidth="1"/>
    <col min="15372" max="15372" width="11.7109375" style="504" customWidth="1"/>
    <col min="15373" max="15373" width="11" style="504" customWidth="1"/>
    <col min="15374" max="15615" width="9.140625" style="504"/>
    <col min="15616" max="15616" width="8.140625" style="504" customWidth="1"/>
    <col min="15617" max="15617" width="18.5703125" style="504" customWidth="1"/>
    <col min="15618" max="15618" width="13.85546875" style="504" customWidth="1"/>
    <col min="15619" max="15619" width="15.140625" style="504" customWidth="1"/>
    <col min="15620" max="15620" width="12" style="504" customWidth="1"/>
    <col min="15621" max="15621" width="12.42578125" style="504" customWidth="1"/>
    <col min="15622" max="15622" width="11" style="504" customWidth="1"/>
    <col min="15623" max="15623" width="14" style="504" customWidth="1"/>
    <col min="15624" max="15624" width="11.28515625" style="504" customWidth="1"/>
    <col min="15625" max="15625" width="11.85546875" style="504" bestFit="1" customWidth="1"/>
    <col min="15626" max="15626" width="12.85546875" style="504" customWidth="1"/>
    <col min="15627" max="15627" width="11.42578125" style="504" customWidth="1"/>
    <col min="15628" max="15628" width="11.7109375" style="504" customWidth="1"/>
    <col min="15629" max="15629" width="11" style="504" customWidth="1"/>
    <col min="15630" max="15871" width="9.140625" style="504"/>
    <col min="15872" max="15872" width="8.140625" style="504" customWidth="1"/>
    <col min="15873" max="15873" width="18.5703125" style="504" customWidth="1"/>
    <col min="15874" max="15874" width="13.85546875" style="504" customWidth="1"/>
    <col min="15875" max="15875" width="15.140625" style="504" customWidth="1"/>
    <col min="15876" max="15876" width="12" style="504" customWidth="1"/>
    <col min="15877" max="15877" width="12.42578125" style="504" customWidth="1"/>
    <col min="15878" max="15878" width="11" style="504" customWidth="1"/>
    <col min="15879" max="15879" width="14" style="504" customWidth="1"/>
    <col min="15880" max="15880" width="11.28515625" style="504" customWidth="1"/>
    <col min="15881" max="15881" width="11.85546875" style="504" bestFit="1" customWidth="1"/>
    <col min="15882" max="15882" width="12.85546875" style="504" customWidth="1"/>
    <col min="15883" max="15883" width="11.42578125" style="504" customWidth="1"/>
    <col min="15884" max="15884" width="11.7109375" style="504" customWidth="1"/>
    <col min="15885" max="15885" width="11" style="504" customWidth="1"/>
    <col min="15886" max="16127" width="9.140625" style="504"/>
    <col min="16128" max="16128" width="8.140625" style="504" customWidth="1"/>
    <col min="16129" max="16129" width="18.5703125" style="504" customWidth="1"/>
    <col min="16130" max="16130" width="13.85546875" style="504" customWidth="1"/>
    <col min="16131" max="16131" width="15.140625" style="504" customWidth="1"/>
    <col min="16132" max="16132" width="12" style="504" customWidth="1"/>
    <col min="16133" max="16133" width="12.42578125" style="504" customWidth="1"/>
    <col min="16134" max="16134" width="11" style="504" customWidth="1"/>
    <col min="16135" max="16135" width="14" style="504" customWidth="1"/>
    <col min="16136" max="16136" width="11.28515625" style="504" customWidth="1"/>
    <col min="16137" max="16137" width="11.85546875" style="504" bestFit="1" customWidth="1"/>
    <col min="16138" max="16138" width="12.85546875" style="504" customWidth="1"/>
    <col min="16139" max="16139" width="11.42578125" style="504" customWidth="1"/>
    <col min="16140" max="16140" width="11.7109375" style="504" customWidth="1"/>
    <col min="16141" max="16141" width="11" style="504" customWidth="1"/>
    <col min="16142" max="16384" width="9.140625" style="504"/>
  </cols>
  <sheetData>
    <row r="2" spans="1:13" ht="21.75" customHeight="1" x14ac:dyDescent="0.2">
      <c r="A2" s="753" t="s">
        <v>518</v>
      </c>
      <c r="B2" s="754"/>
      <c r="C2" s="754"/>
      <c r="D2" s="754"/>
      <c r="E2" s="754"/>
      <c r="F2" s="754"/>
      <c r="G2" s="754"/>
    </row>
    <row r="4" spans="1:13" ht="13.5" thickBot="1" x14ac:dyDescent="0.25">
      <c r="F4" s="505"/>
    </row>
    <row r="5" spans="1:13" ht="13.5" thickBot="1" x14ac:dyDescent="0.25">
      <c r="A5" s="755" t="s">
        <v>519</v>
      </c>
      <c r="B5" s="756" t="s">
        <v>520</v>
      </c>
      <c r="C5" s="756" t="s">
        <v>521</v>
      </c>
      <c r="D5" s="756"/>
      <c r="E5" s="756"/>
      <c r="F5" s="756"/>
      <c r="G5" s="756"/>
    </row>
    <row r="6" spans="1:13" ht="13.5" thickBot="1" x14ac:dyDescent="0.25">
      <c r="A6" s="755"/>
      <c r="B6" s="756"/>
      <c r="C6" s="755" t="s">
        <v>522</v>
      </c>
      <c r="D6" s="755"/>
      <c r="E6" s="755" t="s">
        <v>523</v>
      </c>
      <c r="F6" s="755"/>
      <c r="G6" s="755"/>
    </row>
    <row r="7" spans="1:13" ht="63.75" customHeight="1" thickBot="1" x14ac:dyDescent="0.25">
      <c r="A7" s="755"/>
      <c r="B7" s="756"/>
      <c r="C7" s="506" t="s">
        <v>524</v>
      </c>
      <c r="D7" s="506" t="s">
        <v>525</v>
      </c>
      <c r="E7" s="507" t="s">
        <v>526</v>
      </c>
      <c r="F7" s="507" t="s">
        <v>527</v>
      </c>
      <c r="G7" s="506" t="s">
        <v>528</v>
      </c>
    </row>
    <row r="8" spans="1:13" ht="13.5" thickBot="1" x14ac:dyDescent="0.25">
      <c r="A8" s="508" t="s">
        <v>529</v>
      </c>
      <c r="B8" s="509">
        <v>563760.21516999998</v>
      </c>
      <c r="C8" s="509">
        <v>21587.671610000001</v>
      </c>
      <c r="D8" s="509">
        <v>542172</v>
      </c>
      <c r="E8" s="509">
        <v>394472.66044000001</v>
      </c>
      <c r="F8" s="509">
        <v>133374.49098</v>
      </c>
      <c r="G8" s="509">
        <v>14325.39214</v>
      </c>
      <c r="H8" s="510"/>
      <c r="I8" s="511"/>
      <c r="J8" s="512"/>
      <c r="K8" s="512"/>
    </row>
    <row r="9" spans="1:13" ht="13.5" thickBot="1" x14ac:dyDescent="0.25">
      <c r="A9" s="508" t="s">
        <v>530</v>
      </c>
      <c r="B9" s="509">
        <v>621385.11753999989</v>
      </c>
      <c r="C9" s="509">
        <v>56436.359229999987</v>
      </c>
      <c r="D9" s="509">
        <v>564948.75831000006</v>
      </c>
      <c r="E9" s="509">
        <v>406665.5613900001</v>
      </c>
      <c r="F9" s="509">
        <v>143701.31040999998</v>
      </c>
      <c r="G9" s="509">
        <v>14581.886509999998</v>
      </c>
      <c r="H9" s="510"/>
      <c r="I9" s="511"/>
    </row>
    <row r="10" spans="1:13" ht="13.5" thickBot="1" x14ac:dyDescent="0.25">
      <c r="A10" s="508" t="s">
        <v>531</v>
      </c>
      <c r="B10" s="509">
        <v>615034.97219999984</v>
      </c>
      <c r="C10" s="509">
        <v>40784.013680000004</v>
      </c>
      <c r="D10" s="509">
        <v>574250.95851999987</v>
      </c>
      <c r="E10" s="509">
        <v>411137.43237000011</v>
      </c>
      <c r="F10" s="509">
        <v>148054.75500000003</v>
      </c>
      <c r="G10" s="509">
        <v>15058.77115</v>
      </c>
      <c r="H10" s="510"/>
      <c r="I10" s="513"/>
      <c r="J10" s="513"/>
      <c r="K10" s="513"/>
      <c r="L10" s="513"/>
    </row>
    <row r="11" spans="1:13" ht="13.5" thickBot="1" x14ac:dyDescent="0.25">
      <c r="A11" s="508" t="s">
        <v>532</v>
      </c>
      <c r="B11" s="509">
        <v>622231.79928999988</v>
      </c>
      <c r="C11" s="509">
        <v>35775.060770000004</v>
      </c>
      <c r="D11" s="509">
        <v>586456.7385199999</v>
      </c>
      <c r="E11" s="509">
        <v>419629.59986000007</v>
      </c>
      <c r="F11" s="509">
        <v>150892.05318000002</v>
      </c>
      <c r="G11" s="509">
        <v>15935.085479999996</v>
      </c>
      <c r="H11" s="510"/>
      <c r="I11" s="513"/>
      <c r="J11" s="513"/>
      <c r="K11" s="513"/>
      <c r="L11" s="513"/>
    </row>
    <row r="12" spans="1:13" ht="13.5" thickBot="1" x14ac:dyDescent="0.25">
      <c r="A12" s="508" t="s">
        <v>533</v>
      </c>
      <c r="B12" s="509">
        <v>629846.93724999996</v>
      </c>
      <c r="C12" s="509">
        <v>38383.022320000004</v>
      </c>
      <c r="D12" s="509">
        <v>591463.91492999997</v>
      </c>
      <c r="E12" s="509">
        <v>424560.39145</v>
      </c>
      <c r="F12" s="509">
        <v>151984.29118</v>
      </c>
      <c r="G12" s="509">
        <v>14919.2323</v>
      </c>
      <c r="H12" s="510"/>
      <c r="I12" s="513"/>
      <c r="J12" s="513"/>
      <c r="K12" s="513"/>
      <c r="L12" s="513"/>
    </row>
    <row r="13" spans="1:13" ht="13.5" thickBot="1" x14ac:dyDescent="0.25">
      <c r="A13" s="508" t="s">
        <v>534</v>
      </c>
      <c r="B13" s="509">
        <v>637343.25805000006</v>
      </c>
      <c r="C13" s="509">
        <v>39623.557140000004</v>
      </c>
      <c r="D13" s="509">
        <f>SUM(E13:G13)</f>
        <v>597719.31076999998</v>
      </c>
      <c r="E13" s="509">
        <v>427469.89447000006</v>
      </c>
      <c r="F13" s="509">
        <v>155120.41629999992</v>
      </c>
      <c r="G13" s="509">
        <v>15129</v>
      </c>
      <c r="H13" s="510"/>
      <c r="I13" s="513"/>
      <c r="J13" s="513"/>
      <c r="K13" s="513"/>
      <c r="L13" s="513"/>
      <c r="M13" s="514"/>
    </row>
    <row r="14" spans="1:13" ht="13.5" thickBot="1" x14ac:dyDescent="0.25">
      <c r="A14" s="508" t="s">
        <v>535</v>
      </c>
      <c r="B14" s="509">
        <v>661575.63127000013</v>
      </c>
      <c r="C14" s="509">
        <v>47279.266239999997</v>
      </c>
      <c r="D14" s="509">
        <v>614297</v>
      </c>
      <c r="E14" s="509">
        <v>432146</v>
      </c>
      <c r="F14" s="509">
        <v>160423.16952000002</v>
      </c>
      <c r="G14" s="509">
        <v>21727.737860000001</v>
      </c>
      <c r="H14" s="510"/>
      <c r="I14" s="513"/>
      <c r="J14" s="513"/>
      <c r="K14" s="513"/>
      <c r="L14" s="513"/>
      <c r="M14" s="514"/>
    </row>
    <row r="15" spans="1:13" ht="13.5" thickBot="1" x14ac:dyDescent="0.25">
      <c r="A15" s="508" t="s">
        <v>536</v>
      </c>
      <c r="B15" s="509">
        <v>667871.99560000002</v>
      </c>
      <c r="C15" s="509">
        <v>50662.618560000017</v>
      </c>
      <c r="D15" s="509">
        <v>617209.37703999993</v>
      </c>
      <c r="E15" s="509">
        <v>424964.65537000011</v>
      </c>
      <c r="F15" s="509">
        <v>169195.88601000002</v>
      </c>
      <c r="G15" s="509">
        <v>23048.835660000004</v>
      </c>
      <c r="H15" s="510"/>
      <c r="I15" s="513"/>
      <c r="J15" s="513"/>
      <c r="K15" s="513"/>
      <c r="L15" s="513"/>
      <c r="M15" s="514"/>
    </row>
    <row r="16" spans="1:13" ht="13.5" thickBot="1" x14ac:dyDescent="0.25">
      <c r="A16" s="508" t="s">
        <v>537</v>
      </c>
      <c r="B16" s="509">
        <v>663342.42627000005</v>
      </c>
      <c r="C16" s="509">
        <v>45260.309880000001</v>
      </c>
      <c r="D16" s="509">
        <v>618082.11638999998</v>
      </c>
      <c r="E16" s="509">
        <v>426300.76285</v>
      </c>
      <c r="F16" s="509">
        <v>168612.77831000002</v>
      </c>
      <c r="G16" s="509">
        <v>23168.49</v>
      </c>
      <c r="H16" s="510"/>
      <c r="I16" s="513"/>
      <c r="J16" s="513"/>
      <c r="K16" s="513"/>
      <c r="L16" s="513"/>
      <c r="M16" s="514"/>
    </row>
    <row r="17" spans="1:14" x14ac:dyDescent="0.2">
      <c r="A17" s="515" t="s">
        <v>538</v>
      </c>
      <c r="B17" s="516"/>
      <c r="C17" s="516"/>
      <c r="D17" s="516"/>
      <c r="E17" s="516"/>
      <c r="F17" s="516"/>
      <c r="G17" s="516"/>
      <c r="H17" s="510"/>
      <c r="I17" s="511"/>
    </row>
    <row r="18" spans="1:14" x14ac:dyDescent="0.2">
      <c r="E18" s="512"/>
      <c r="G18" s="517"/>
    </row>
    <row r="19" spans="1:14" x14ac:dyDescent="0.2">
      <c r="A19" s="518" t="s">
        <v>539</v>
      </c>
      <c r="B19" s="519"/>
      <c r="C19" s="519"/>
      <c r="D19" s="519"/>
      <c r="E19" s="519"/>
      <c r="F19" s="519"/>
      <c r="G19" s="519"/>
      <c r="H19" s="520"/>
      <c r="I19" s="520"/>
      <c r="J19" s="520"/>
      <c r="K19" s="520"/>
      <c r="L19" s="520"/>
      <c r="M19" s="520"/>
      <c r="N19" s="521"/>
    </row>
    <row r="20" spans="1:14" ht="13.5" thickBot="1" x14ac:dyDescent="0.25">
      <c r="A20" s="519"/>
      <c r="B20" s="519"/>
      <c r="C20" s="519"/>
      <c r="D20" s="519"/>
      <c r="E20" s="519"/>
      <c r="F20" s="519"/>
      <c r="G20" s="519"/>
      <c r="H20" s="522"/>
      <c r="I20" s="522"/>
      <c r="J20" s="522"/>
      <c r="K20" s="522"/>
      <c r="L20" s="523"/>
      <c r="M20" s="523"/>
      <c r="N20" s="521"/>
    </row>
    <row r="21" spans="1:14" ht="39" thickBot="1" x14ac:dyDescent="0.25">
      <c r="A21" s="524" t="s">
        <v>540</v>
      </c>
      <c r="B21" s="524" t="s">
        <v>541</v>
      </c>
      <c r="C21" s="524" t="s">
        <v>542</v>
      </c>
      <c r="D21" s="524" t="s">
        <v>543</v>
      </c>
      <c r="E21" s="524" t="s">
        <v>544</v>
      </c>
      <c r="F21" s="524" t="s">
        <v>545</v>
      </c>
      <c r="G21" s="524" t="s">
        <v>546</v>
      </c>
      <c r="H21" s="524" t="s">
        <v>547</v>
      </c>
      <c r="I21" s="524" t="s">
        <v>548</v>
      </c>
      <c r="J21" s="524" t="s">
        <v>549</v>
      </c>
      <c r="K21" s="524" t="s">
        <v>550</v>
      </c>
    </row>
    <row r="22" spans="1:14" ht="15" customHeight="1" thickBot="1" x14ac:dyDescent="0.25">
      <c r="A22" s="506" t="s">
        <v>551</v>
      </c>
      <c r="B22" s="525">
        <f>SUM(C22:K22)</f>
        <v>563760.21516999986</v>
      </c>
      <c r="C22" s="525">
        <v>51831.263489999998</v>
      </c>
      <c r="D22" s="525">
        <v>283899.69205999991</v>
      </c>
      <c r="E22" s="525">
        <v>87695.942540000004</v>
      </c>
      <c r="F22" s="525">
        <v>6744.8364099999999</v>
      </c>
      <c r="G22" s="525">
        <v>11165.109240000003</v>
      </c>
      <c r="H22" s="525">
        <v>42717.096599999997</v>
      </c>
      <c r="I22" s="525">
        <v>45084.039100000002</v>
      </c>
      <c r="J22" s="525">
        <v>27867.656199999994</v>
      </c>
      <c r="K22" s="525">
        <v>6754.57953</v>
      </c>
    </row>
    <row r="23" spans="1:14" ht="13.5" thickBot="1" x14ac:dyDescent="0.25">
      <c r="A23" s="508" t="s">
        <v>552</v>
      </c>
      <c r="B23" s="525">
        <f>SUM(C23:K23)</f>
        <v>621385.11754000001</v>
      </c>
      <c r="C23" s="525">
        <v>57884.240419999987</v>
      </c>
      <c r="D23" s="525">
        <v>313999.18724</v>
      </c>
      <c r="E23" s="525">
        <v>97589.571079999965</v>
      </c>
      <c r="F23" s="525">
        <v>7562.5311400000001</v>
      </c>
      <c r="G23" s="525">
        <v>12013.37767</v>
      </c>
      <c r="H23" s="525">
        <v>44663.06235</v>
      </c>
      <c r="I23" s="525">
        <v>53072.242299999998</v>
      </c>
      <c r="J23" s="525">
        <v>27846.827779999996</v>
      </c>
      <c r="K23" s="525">
        <v>6754.0775600000006</v>
      </c>
    </row>
    <row r="24" spans="1:14" ht="13.5" thickBot="1" x14ac:dyDescent="0.25">
      <c r="A24" s="508" t="s">
        <v>553</v>
      </c>
      <c r="B24" s="525">
        <f>SUM(C24:K24)</f>
        <v>615034.97220000019</v>
      </c>
      <c r="C24" s="525">
        <v>55958.749270000008</v>
      </c>
      <c r="D24" s="525">
        <v>310387.79200000007</v>
      </c>
      <c r="E24" s="525">
        <v>96439.332079999993</v>
      </c>
      <c r="F24" s="525">
        <v>7750.159749999998</v>
      </c>
      <c r="G24" s="525">
        <v>12912.928509999998</v>
      </c>
      <c r="H24" s="525">
        <v>44980.648319999993</v>
      </c>
      <c r="I24" s="525">
        <v>52013.15072000002</v>
      </c>
      <c r="J24" s="525">
        <v>27838.802939999998</v>
      </c>
      <c r="K24" s="525">
        <v>6753.4086100000004</v>
      </c>
    </row>
    <row r="25" spans="1:14" ht="13.5" thickBot="1" x14ac:dyDescent="0.25">
      <c r="A25" s="508" t="s">
        <v>554</v>
      </c>
      <c r="B25" s="525">
        <f>SUM(C25:K25)</f>
        <v>622231.79929</v>
      </c>
      <c r="C25" s="525">
        <v>56652.74760000001</v>
      </c>
      <c r="D25" s="525">
        <v>314108.95351999998</v>
      </c>
      <c r="E25" s="525">
        <v>97577.884950000021</v>
      </c>
      <c r="F25" s="525">
        <v>7883.6336700000011</v>
      </c>
      <c r="G25" s="525">
        <v>13780.054959999996</v>
      </c>
      <c r="H25" s="525">
        <v>44685.363979999987</v>
      </c>
      <c r="I25" s="525">
        <v>52985.678740000003</v>
      </c>
      <c r="J25" s="525">
        <v>27804.670959999996</v>
      </c>
      <c r="K25" s="525">
        <v>6752.8109100000001</v>
      </c>
    </row>
    <row r="26" spans="1:14" ht="13.5" customHeight="1" thickBot="1" x14ac:dyDescent="0.25">
      <c r="A26" s="508" t="s">
        <v>555</v>
      </c>
      <c r="B26" s="525">
        <f>SUM(C26:K26)</f>
        <v>629846.93724999984</v>
      </c>
      <c r="C26" s="525">
        <v>57426.333279999999</v>
      </c>
      <c r="D26" s="525">
        <v>318935.61016999994</v>
      </c>
      <c r="E26" s="525">
        <v>98834.323439999993</v>
      </c>
      <c r="F26" s="525">
        <v>8099.1292099999991</v>
      </c>
      <c r="G26" s="525">
        <v>14259.76368</v>
      </c>
      <c r="H26" s="525">
        <v>43420.59012999999</v>
      </c>
      <c r="I26" s="525">
        <v>54321.340479999999</v>
      </c>
      <c r="J26" s="525">
        <v>27797.861880000004</v>
      </c>
      <c r="K26" s="525">
        <v>6751.9849800000002</v>
      </c>
    </row>
    <row r="27" spans="1:14" ht="13.5" customHeight="1" thickBot="1" x14ac:dyDescent="0.25">
      <c r="A27" s="508" t="s">
        <v>556</v>
      </c>
      <c r="B27" s="525">
        <v>637343.25805000006</v>
      </c>
      <c r="C27" s="525">
        <v>58348.250429999993</v>
      </c>
      <c r="D27" s="525">
        <v>322484.87739999994</v>
      </c>
      <c r="E27" s="525">
        <v>99608.322269999961</v>
      </c>
      <c r="F27" s="525">
        <v>8293.6860400000005</v>
      </c>
      <c r="G27" s="525">
        <v>15051.697810000001</v>
      </c>
      <c r="H27" s="525">
        <v>43368.82789</v>
      </c>
      <c r="I27" s="525">
        <v>55666.015650000016</v>
      </c>
      <c r="J27" s="525">
        <v>27770.004579999997</v>
      </c>
      <c r="K27" s="525">
        <v>6751.5759799999996</v>
      </c>
    </row>
    <row r="28" spans="1:14" ht="13.5" customHeight="1" thickBot="1" x14ac:dyDescent="0.25">
      <c r="A28" s="508" t="s">
        <v>557</v>
      </c>
      <c r="B28" s="525">
        <v>661575.63127000013</v>
      </c>
      <c r="C28" s="525">
        <v>60153</v>
      </c>
      <c r="D28" s="525">
        <v>332231.81852000003</v>
      </c>
      <c r="E28" s="525">
        <v>103299.87775999997</v>
      </c>
      <c r="F28" s="525">
        <v>8156.7393700000002</v>
      </c>
      <c r="G28" s="525">
        <v>16071.675259999998</v>
      </c>
      <c r="H28" s="525">
        <v>48855.966769999999</v>
      </c>
      <c r="I28" s="525">
        <v>58291.336040000017</v>
      </c>
      <c r="J28" s="525">
        <v>27764.258570000005</v>
      </c>
      <c r="K28" s="525">
        <v>6751.4635199999993</v>
      </c>
    </row>
    <row r="29" spans="1:14" ht="13.5" customHeight="1" thickBot="1" x14ac:dyDescent="0.25">
      <c r="A29" s="508" t="s">
        <v>558</v>
      </c>
      <c r="B29" s="525">
        <v>667871.99560000014</v>
      </c>
      <c r="C29" s="525">
        <v>62036.494480000001</v>
      </c>
      <c r="D29" s="525">
        <v>336023.31426000007</v>
      </c>
      <c r="E29" s="525">
        <v>104699.51491999999</v>
      </c>
      <c r="F29" s="525">
        <v>9002.7202199999992</v>
      </c>
      <c r="G29" s="525">
        <v>16750.844659999999</v>
      </c>
      <c r="H29" s="525">
        <v>49361.079680000024</v>
      </c>
      <c r="I29" s="525">
        <v>60269.360050000003</v>
      </c>
      <c r="J29" s="525">
        <v>22977.717879999997</v>
      </c>
      <c r="K29" s="525">
        <v>6750.9494499999992</v>
      </c>
    </row>
    <row r="30" spans="1:14" ht="13.5" thickBot="1" x14ac:dyDescent="0.25">
      <c r="A30" s="508" t="s">
        <v>559</v>
      </c>
      <c r="B30" s="525">
        <v>663342.42626999982</v>
      </c>
      <c r="C30" s="525">
        <v>62522.717929999992</v>
      </c>
      <c r="D30" s="525">
        <v>339542.27615000005</v>
      </c>
      <c r="E30" s="525">
        <v>106017.69822999999</v>
      </c>
      <c r="F30" s="525">
        <v>9265.0556400000005</v>
      </c>
      <c r="G30" s="525">
        <v>17275.832660000004</v>
      </c>
      <c r="H30" s="525">
        <v>48713.334719999984</v>
      </c>
      <c r="I30" s="525">
        <v>61163.806410000005</v>
      </c>
      <c r="J30" s="525">
        <v>12091.050220000001</v>
      </c>
      <c r="K30" s="525">
        <v>6750.654309999999</v>
      </c>
    </row>
    <row r="31" spans="1:14" x14ac:dyDescent="0.2">
      <c r="B31" s="512"/>
      <c r="C31" s="526"/>
      <c r="D31" s="526"/>
      <c r="E31" s="526"/>
      <c r="F31" s="526"/>
      <c r="G31" s="526"/>
      <c r="H31" s="526"/>
      <c r="I31" s="526"/>
      <c r="J31" s="526"/>
      <c r="K31" s="526"/>
    </row>
  </sheetData>
  <mergeCells count="6">
    <mergeCell ref="A2:G2"/>
    <mergeCell ref="A5:A7"/>
    <mergeCell ref="B5:B7"/>
    <mergeCell ref="C5:G5"/>
    <mergeCell ref="C6:D6"/>
    <mergeCell ref="E6:G6"/>
  </mergeCells>
  <pageMargins left="0.78740157480314965" right="0.59055118110236227" top="0.55118110236220474" bottom="0.74803149606299213" header="0.51181102362204722" footer="0.51181102362204722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>
      <selection activeCell="A30" sqref="A30"/>
    </sheetView>
  </sheetViews>
  <sheetFormatPr defaultRowHeight="12.75" x14ac:dyDescent="0.2"/>
  <cols>
    <col min="2" max="2" width="9.28515625" customWidth="1"/>
    <col min="3" max="3" width="9.85546875" customWidth="1"/>
    <col min="258" max="258" width="9.28515625" customWidth="1"/>
    <col min="259" max="259" width="9.85546875" customWidth="1"/>
    <col min="514" max="514" width="9.28515625" customWidth="1"/>
    <col min="515" max="515" width="9.85546875" customWidth="1"/>
    <col min="770" max="770" width="9.28515625" customWidth="1"/>
    <col min="771" max="771" width="9.85546875" customWidth="1"/>
    <col min="1026" max="1026" width="9.28515625" customWidth="1"/>
    <col min="1027" max="1027" width="9.85546875" customWidth="1"/>
    <col min="1282" max="1282" width="9.28515625" customWidth="1"/>
    <col min="1283" max="1283" width="9.85546875" customWidth="1"/>
    <col min="1538" max="1538" width="9.28515625" customWidth="1"/>
    <col min="1539" max="1539" width="9.85546875" customWidth="1"/>
    <col min="1794" max="1794" width="9.28515625" customWidth="1"/>
    <col min="1795" max="1795" width="9.85546875" customWidth="1"/>
    <col min="2050" max="2050" width="9.28515625" customWidth="1"/>
    <col min="2051" max="2051" width="9.85546875" customWidth="1"/>
    <col min="2306" max="2306" width="9.28515625" customWidth="1"/>
    <col min="2307" max="2307" width="9.85546875" customWidth="1"/>
    <col min="2562" max="2562" width="9.28515625" customWidth="1"/>
    <col min="2563" max="2563" width="9.85546875" customWidth="1"/>
    <col min="2818" max="2818" width="9.28515625" customWidth="1"/>
    <col min="2819" max="2819" width="9.85546875" customWidth="1"/>
    <col min="3074" max="3074" width="9.28515625" customWidth="1"/>
    <col min="3075" max="3075" width="9.85546875" customWidth="1"/>
    <col min="3330" max="3330" width="9.28515625" customWidth="1"/>
    <col min="3331" max="3331" width="9.85546875" customWidth="1"/>
    <col min="3586" max="3586" width="9.28515625" customWidth="1"/>
    <col min="3587" max="3587" width="9.85546875" customWidth="1"/>
    <col min="3842" max="3842" width="9.28515625" customWidth="1"/>
    <col min="3843" max="3843" width="9.85546875" customWidth="1"/>
    <col min="4098" max="4098" width="9.28515625" customWidth="1"/>
    <col min="4099" max="4099" width="9.85546875" customWidth="1"/>
    <col min="4354" max="4354" width="9.28515625" customWidth="1"/>
    <col min="4355" max="4355" width="9.85546875" customWidth="1"/>
    <col min="4610" max="4610" width="9.28515625" customWidth="1"/>
    <col min="4611" max="4611" width="9.85546875" customWidth="1"/>
    <col min="4866" max="4866" width="9.28515625" customWidth="1"/>
    <col min="4867" max="4867" width="9.85546875" customWidth="1"/>
    <col min="5122" max="5122" width="9.28515625" customWidth="1"/>
    <col min="5123" max="5123" width="9.85546875" customWidth="1"/>
    <col min="5378" max="5378" width="9.28515625" customWidth="1"/>
    <col min="5379" max="5379" width="9.85546875" customWidth="1"/>
    <col min="5634" max="5634" width="9.28515625" customWidth="1"/>
    <col min="5635" max="5635" width="9.85546875" customWidth="1"/>
    <col min="5890" max="5890" width="9.28515625" customWidth="1"/>
    <col min="5891" max="5891" width="9.85546875" customWidth="1"/>
    <col min="6146" max="6146" width="9.28515625" customWidth="1"/>
    <col min="6147" max="6147" width="9.85546875" customWidth="1"/>
    <col min="6402" max="6402" width="9.28515625" customWidth="1"/>
    <col min="6403" max="6403" width="9.85546875" customWidth="1"/>
    <col min="6658" max="6658" width="9.28515625" customWidth="1"/>
    <col min="6659" max="6659" width="9.85546875" customWidth="1"/>
    <col min="6914" max="6914" width="9.28515625" customWidth="1"/>
    <col min="6915" max="6915" width="9.85546875" customWidth="1"/>
    <col min="7170" max="7170" width="9.28515625" customWidth="1"/>
    <col min="7171" max="7171" width="9.85546875" customWidth="1"/>
    <col min="7426" max="7426" width="9.28515625" customWidth="1"/>
    <col min="7427" max="7427" width="9.85546875" customWidth="1"/>
    <col min="7682" max="7682" width="9.28515625" customWidth="1"/>
    <col min="7683" max="7683" width="9.85546875" customWidth="1"/>
    <col min="7938" max="7938" width="9.28515625" customWidth="1"/>
    <col min="7939" max="7939" width="9.85546875" customWidth="1"/>
    <col min="8194" max="8194" width="9.28515625" customWidth="1"/>
    <col min="8195" max="8195" width="9.85546875" customWidth="1"/>
    <col min="8450" max="8450" width="9.28515625" customWidth="1"/>
    <col min="8451" max="8451" width="9.85546875" customWidth="1"/>
    <col min="8706" max="8706" width="9.28515625" customWidth="1"/>
    <col min="8707" max="8707" width="9.85546875" customWidth="1"/>
    <col min="8962" max="8962" width="9.28515625" customWidth="1"/>
    <col min="8963" max="8963" width="9.85546875" customWidth="1"/>
    <col min="9218" max="9218" width="9.28515625" customWidth="1"/>
    <col min="9219" max="9219" width="9.85546875" customWidth="1"/>
    <col min="9474" max="9474" width="9.28515625" customWidth="1"/>
    <col min="9475" max="9475" width="9.85546875" customWidth="1"/>
    <col min="9730" max="9730" width="9.28515625" customWidth="1"/>
    <col min="9731" max="9731" width="9.85546875" customWidth="1"/>
    <col min="9986" max="9986" width="9.28515625" customWidth="1"/>
    <col min="9987" max="9987" width="9.85546875" customWidth="1"/>
    <col min="10242" max="10242" width="9.28515625" customWidth="1"/>
    <col min="10243" max="10243" width="9.85546875" customWidth="1"/>
    <col min="10498" max="10498" width="9.28515625" customWidth="1"/>
    <col min="10499" max="10499" width="9.85546875" customWidth="1"/>
    <col min="10754" max="10754" width="9.28515625" customWidth="1"/>
    <col min="10755" max="10755" width="9.85546875" customWidth="1"/>
    <col min="11010" max="11010" width="9.28515625" customWidth="1"/>
    <col min="11011" max="11011" width="9.85546875" customWidth="1"/>
    <col min="11266" max="11266" width="9.28515625" customWidth="1"/>
    <col min="11267" max="11267" width="9.85546875" customWidth="1"/>
    <col min="11522" max="11522" width="9.28515625" customWidth="1"/>
    <col min="11523" max="11523" width="9.85546875" customWidth="1"/>
    <col min="11778" max="11778" width="9.28515625" customWidth="1"/>
    <col min="11779" max="11779" width="9.85546875" customWidth="1"/>
    <col min="12034" max="12034" width="9.28515625" customWidth="1"/>
    <col min="12035" max="12035" width="9.85546875" customWidth="1"/>
    <col min="12290" max="12290" width="9.28515625" customWidth="1"/>
    <col min="12291" max="12291" width="9.85546875" customWidth="1"/>
    <col min="12546" max="12546" width="9.28515625" customWidth="1"/>
    <col min="12547" max="12547" width="9.85546875" customWidth="1"/>
    <col min="12802" max="12802" width="9.28515625" customWidth="1"/>
    <col min="12803" max="12803" width="9.85546875" customWidth="1"/>
    <col min="13058" max="13058" width="9.28515625" customWidth="1"/>
    <col min="13059" max="13059" width="9.85546875" customWidth="1"/>
    <col min="13314" max="13314" width="9.28515625" customWidth="1"/>
    <col min="13315" max="13315" width="9.85546875" customWidth="1"/>
    <col min="13570" max="13570" width="9.28515625" customWidth="1"/>
    <col min="13571" max="13571" width="9.85546875" customWidth="1"/>
    <col min="13826" max="13826" width="9.28515625" customWidth="1"/>
    <col min="13827" max="13827" width="9.85546875" customWidth="1"/>
    <col min="14082" max="14082" width="9.28515625" customWidth="1"/>
    <col min="14083" max="14083" width="9.85546875" customWidth="1"/>
    <col min="14338" max="14338" width="9.28515625" customWidth="1"/>
    <col min="14339" max="14339" width="9.85546875" customWidth="1"/>
    <col min="14594" max="14594" width="9.28515625" customWidth="1"/>
    <col min="14595" max="14595" width="9.85546875" customWidth="1"/>
    <col min="14850" max="14850" width="9.28515625" customWidth="1"/>
    <col min="14851" max="14851" width="9.85546875" customWidth="1"/>
    <col min="15106" max="15106" width="9.28515625" customWidth="1"/>
    <col min="15107" max="15107" width="9.85546875" customWidth="1"/>
    <col min="15362" max="15362" width="9.28515625" customWidth="1"/>
    <col min="15363" max="15363" width="9.85546875" customWidth="1"/>
    <col min="15618" max="15618" width="9.28515625" customWidth="1"/>
    <col min="15619" max="15619" width="9.85546875" customWidth="1"/>
    <col min="15874" max="15874" width="9.28515625" customWidth="1"/>
    <col min="15875" max="15875" width="9.85546875" customWidth="1"/>
    <col min="16130" max="16130" width="9.28515625" customWidth="1"/>
    <col min="16131" max="16131" width="9.85546875" customWidth="1"/>
  </cols>
  <sheetData>
    <row r="1" ht="69" customHeight="1" x14ac:dyDescent="0.2"/>
  </sheetData>
  <printOptions horizontalCentered="1"/>
  <pageMargins left="0.78740157480314965" right="0.78740157480314965" top="0.98425196850393704" bottom="0.78" header="0.51181102362204722" footer="0.5118110236220472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42"/>
  <sheetViews>
    <sheetView zoomScale="75" workbookViewId="0">
      <selection activeCell="A30" sqref="A30"/>
    </sheetView>
  </sheetViews>
  <sheetFormatPr defaultRowHeight="12.75" x14ac:dyDescent="0.2"/>
  <cols>
    <col min="1" max="1" width="8.140625" style="527" customWidth="1"/>
    <col min="2" max="2" width="22.140625" style="527" customWidth="1"/>
    <col min="3" max="3" width="26" style="527" customWidth="1"/>
    <col min="4" max="4" width="26.28515625" style="527" customWidth="1"/>
    <col min="5" max="5" width="22.42578125" style="527" customWidth="1"/>
    <col min="6" max="6" width="29.140625" style="527" customWidth="1"/>
    <col min="7" max="7" width="13.85546875" style="527" bestFit="1" customWidth="1"/>
    <col min="8" max="8" width="16.42578125" style="527" customWidth="1"/>
    <col min="9" max="9" width="11.7109375" style="527" customWidth="1"/>
    <col min="10" max="10" width="9.140625" style="527"/>
    <col min="11" max="11" width="17.85546875" style="527" customWidth="1"/>
    <col min="12" max="256" width="9.140625" style="527"/>
    <col min="257" max="257" width="8.140625" style="527" customWidth="1"/>
    <col min="258" max="258" width="22.140625" style="527" customWidth="1"/>
    <col min="259" max="259" width="26" style="527" customWidth="1"/>
    <col min="260" max="260" width="26.28515625" style="527" customWidth="1"/>
    <col min="261" max="261" width="22.42578125" style="527" customWidth="1"/>
    <col min="262" max="262" width="29.140625" style="527" customWidth="1"/>
    <col min="263" max="263" width="13.85546875" style="527" bestFit="1" customWidth="1"/>
    <col min="264" max="264" width="16.42578125" style="527" customWidth="1"/>
    <col min="265" max="265" width="11.7109375" style="527" customWidth="1"/>
    <col min="266" max="266" width="9.140625" style="527"/>
    <col min="267" max="267" width="17.85546875" style="527" customWidth="1"/>
    <col min="268" max="512" width="9.140625" style="527"/>
    <col min="513" max="513" width="8.140625" style="527" customWidth="1"/>
    <col min="514" max="514" width="22.140625" style="527" customWidth="1"/>
    <col min="515" max="515" width="26" style="527" customWidth="1"/>
    <col min="516" max="516" width="26.28515625" style="527" customWidth="1"/>
    <col min="517" max="517" width="22.42578125" style="527" customWidth="1"/>
    <col min="518" max="518" width="29.140625" style="527" customWidth="1"/>
    <col min="519" max="519" width="13.85546875" style="527" bestFit="1" customWidth="1"/>
    <col min="520" max="520" width="16.42578125" style="527" customWidth="1"/>
    <col min="521" max="521" width="11.7109375" style="527" customWidth="1"/>
    <col min="522" max="522" width="9.140625" style="527"/>
    <col min="523" max="523" width="17.85546875" style="527" customWidth="1"/>
    <col min="524" max="768" width="9.140625" style="527"/>
    <col min="769" max="769" width="8.140625" style="527" customWidth="1"/>
    <col min="770" max="770" width="22.140625" style="527" customWidth="1"/>
    <col min="771" max="771" width="26" style="527" customWidth="1"/>
    <col min="772" max="772" width="26.28515625" style="527" customWidth="1"/>
    <col min="773" max="773" width="22.42578125" style="527" customWidth="1"/>
    <col min="774" max="774" width="29.140625" style="527" customWidth="1"/>
    <col min="775" max="775" width="13.85546875" style="527" bestFit="1" customWidth="1"/>
    <col min="776" max="776" width="16.42578125" style="527" customWidth="1"/>
    <col min="777" max="777" width="11.7109375" style="527" customWidth="1"/>
    <col min="778" max="778" width="9.140625" style="527"/>
    <col min="779" max="779" width="17.85546875" style="527" customWidth="1"/>
    <col min="780" max="1024" width="9.140625" style="527"/>
    <col min="1025" max="1025" width="8.140625" style="527" customWidth="1"/>
    <col min="1026" max="1026" width="22.140625" style="527" customWidth="1"/>
    <col min="1027" max="1027" width="26" style="527" customWidth="1"/>
    <col min="1028" max="1028" width="26.28515625" style="527" customWidth="1"/>
    <col min="1029" max="1029" width="22.42578125" style="527" customWidth="1"/>
    <col min="1030" max="1030" width="29.140625" style="527" customWidth="1"/>
    <col min="1031" max="1031" width="13.85546875" style="527" bestFit="1" customWidth="1"/>
    <col min="1032" max="1032" width="16.42578125" style="527" customWidth="1"/>
    <col min="1033" max="1033" width="11.7109375" style="527" customWidth="1"/>
    <col min="1034" max="1034" width="9.140625" style="527"/>
    <col min="1035" max="1035" width="17.85546875" style="527" customWidth="1"/>
    <col min="1036" max="1280" width="9.140625" style="527"/>
    <col min="1281" max="1281" width="8.140625" style="527" customWidth="1"/>
    <col min="1282" max="1282" width="22.140625" style="527" customWidth="1"/>
    <col min="1283" max="1283" width="26" style="527" customWidth="1"/>
    <col min="1284" max="1284" width="26.28515625" style="527" customWidth="1"/>
    <col min="1285" max="1285" width="22.42578125" style="527" customWidth="1"/>
    <col min="1286" max="1286" width="29.140625" style="527" customWidth="1"/>
    <col min="1287" max="1287" width="13.85546875" style="527" bestFit="1" customWidth="1"/>
    <col min="1288" max="1288" width="16.42578125" style="527" customWidth="1"/>
    <col min="1289" max="1289" width="11.7109375" style="527" customWidth="1"/>
    <col min="1290" max="1290" width="9.140625" style="527"/>
    <col min="1291" max="1291" width="17.85546875" style="527" customWidth="1"/>
    <col min="1292" max="1536" width="9.140625" style="527"/>
    <col min="1537" max="1537" width="8.140625" style="527" customWidth="1"/>
    <col min="1538" max="1538" width="22.140625" style="527" customWidth="1"/>
    <col min="1539" max="1539" width="26" style="527" customWidth="1"/>
    <col min="1540" max="1540" width="26.28515625" style="527" customWidth="1"/>
    <col min="1541" max="1541" width="22.42578125" style="527" customWidth="1"/>
    <col min="1542" max="1542" width="29.140625" style="527" customWidth="1"/>
    <col min="1543" max="1543" width="13.85546875" style="527" bestFit="1" customWidth="1"/>
    <col min="1544" max="1544" width="16.42578125" style="527" customWidth="1"/>
    <col min="1545" max="1545" width="11.7109375" style="527" customWidth="1"/>
    <col min="1546" max="1546" width="9.140625" style="527"/>
    <col min="1547" max="1547" width="17.85546875" style="527" customWidth="1"/>
    <col min="1548" max="1792" width="9.140625" style="527"/>
    <col min="1793" max="1793" width="8.140625" style="527" customWidth="1"/>
    <col min="1794" max="1794" width="22.140625" style="527" customWidth="1"/>
    <col min="1795" max="1795" width="26" style="527" customWidth="1"/>
    <col min="1796" max="1796" width="26.28515625" style="527" customWidth="1"/>
    <col min="1797" max="1797" width="22.42578125" style="527" customWidth="1"/>
    <col min="1798" max="1798" width="29.140625" style="527" customWidth="1"/>
    <col min="1799" max="1799" width="13.85546875" style="527" bestFit="1" customWidth="1"/>
    <col min="1800" max="1800" width="16.42578125" style="527" customWidth="1"/>
    <col min="1801" max="1801" width="11.7109375" style="527" customWidth="1"/>
    <col min="1802" max="1802" width="9.140625" style="527"/>
    <col min="1803" max="1803" width="17.85546875" style="527" customWidth="1"/>
    <col min="1804" max="2048" width="9.140625" style="527"/>
    <col min="2049" max="2049" width="8.140625" style="527" customWidth="1"/>
    <col min="2050" max="2050" width="22.140625" style="527" customWidth="1"/>
    <col min="2051" max="2051" width="26" style="527" customWidth="1"/>
    <col min="2052" max="2052" width="26.28515625" style="527" customWidth="1"/>
    <col min="2053" max="2053" width="22.42578125" style="527" customWidth="1"/>
    <col min="2054" max="2054" width="29.140625" style="527" customWidth="1"/>
    <col min="2055" max="2055" width="13.85546875" style="527" bestFit="1" customWidth="1"/>
    <col min="2056" max="2056" width="16.42578125" style="527" customWidth="1"/>
    <col min="2057" max="2057" width="11.7109375" style="527" customWidth="1"/>
    <col min="2058" max="2058" width="9.140625" style="527"/>
    <col min="2059" max="2059" width="17.85546875" style="527" customWidth="1"/>
    <col min="2060" max="2304" width="9.140625" style="527"/>
    <col min="2305" max="2305" width="8.140625" style="527" customWidth="1"/>
    <col min="2306" max="2306" width="22.140625" style="527" customWidth="1"/>
    <col min="2307" max="2307" width="26" style="527" customWidth="1"/>
    <col min="2308" max="2308" width="26.28515625" style="527" customWidth="1"/>
    <col min="2309" max="2309" width="22.42578125" style="527" customWidth="1"/>
    <col min="2310" max="2310" width="29.140625" style="527" customWidth="1"/>
    <col min="2311" max="2311" width="13.85546875" style="527" bestFit="1" customWidth="1"/>
    <col min="2312" max="2312" width="16.42578125" style="527" customWidth="1"/>
    <col min="2313" max="2313" width="11.7109375" style="527" customWidth="1"/>
    <col min="2314" max="2314" width="9.140625" style="527"/>
    <col min="2315" max="2315" width="17.85546875" style="527" customWidth="1"/>
    <col min="2316" max="2560" width="9.140625" style="527"/>
    <col min="2561" max="2561" width="8.140625" style="527" customWidth="1"/>
    <col min="2562" max="2562" width="22.140625" style="527" customWidth="1"/>
    <col min="2563" max="2563" width="26" style="527" customWidth="1"/>
    <col min="2564" max="2564" width="26.28515625" style="527" customWidth="1"/>
    <col min="2565" max="2565" width="22.42578125" style="527" customWidth="1"/>
    <col min="2566" max="2566" width="29.140625" style="527" customWidth="1"/>
    <col min="2567" max="2567" width="13.85546875" style="527" bestFit="1" customWidth="1"/>
    <col min="2568" max="2568" width="16.42578125" style="527" customWidth="1"/>
    <col min="2569" max="2569" width="11.7109375" style="527" customWidth="1"/>
    <col min="2570" max="2570" width="9.140625" style="527"/>
    <col min="2571" max="2571" width="17.85546875" style="527" customWidth="1"/>
    <col min="2572" max="2816" width="9.140625" style="527"/>
    <col min="2817" max="2817" width="8.140625" style="527" customWidth="1"/>
    <col min="2818" max="2818" width="22.140625" style="527" customWidth="1"/>
    <col min="2819" max="2819" width="26" style="527" customWidth="1"/>
    <col min="2820" max="2820" width="26.28515625" style="527" customWidth="1"/>
    <col min="2821" max="2821" width="22.42578125" style="527" customWidth="1"/>
    <col min="2822" max="2822" width="29.140625" style="527" customWidth="1"/>
    <col min="2823" max="2823" width="13.85546875" style="527" bestFit="1" customWidth="1"/>
    <col min="2824" max="2824" width="16.42578125" style="527" customWidth="1"/>
    <col min="2825" max="2825" width="11.7109375" style="527" customWidth="1"/>
    <col min="2826" max="2826" width="9.140625" style="527"/>
    <col min="2827" max="2827" width="17.85546875" style="527" customWidth="1"/>
    <col min="2828" max="3072" width="9.140625" style="527"/>
    <col min="3073" max="3073" width="8.140625" style="527" customWidth="1"/>
    <col min="3074" max="3074" width="22.140625" style="527" customWidth="1"/>
    <col min="3075" max="3075" width="26" style="527" customWidth="1"/>
    <col min="3076" max="3076" width="26.28515625" style="527" customWidth="1"/>
    <col min="3077" max="3077" width="22.42578125" style="527" customWidth="1"/>
    <col min="3078" max="3078" width="29.140625" style="527" customWidth="1"/>
    <col min="3079" max="3079" width="13.85546875" style="527" bestFit="1" customWidth="1"/>
    <col min="3080" max="3080" width="16.42578125" style="527" customWidth="1"/>
    <col min="3081" max="3081" width="11.7109375" style="527" customWidth="1"/>
    <col min="3082" max="3082" width="9.140625" style="527"/>
    <col min="3083" max="3083" width="17.85546875" style="527" customWidth="1"/>
    <col min="3084" max="3328" width="9.140625" style="527"/>
    <col min="3329" max="3329" width="8.140625" style="527" customWidth="1"/>
    <col min="3330" max="3330" width="22.140625" style="527" customWidth="1"/>
    <col min="3331" max="3331" width="26" style="527" customWidth="1"/>
    <col min="3332" max="3332" width="26.28515625" style="527" customWidth="1"/>
    <col min="3333" max="3333" width="22.42578125" style="527" customWidth="1"/>
    <col min="3334" max="3334" width="29.140625" style="527" customWidth="1"/>
    <col min="3335" max="3335" width="13.85546875" style="527" bestFit="1" customWidth="1"/>
    <col min="3336" max="3336" width="16.42578125" style="527" customWidth="1"/>
    <col min="3337" max="3337" width="11.7109375" style="527" customWidth="1"/>
    <col min="3338" max="3338" width="9.140625" style="527"/>
    <col min="3339" max="3339" width="17.85546875" style="527" customWidth="1"/>
    <col min="3340" max="3584" width="9.140625" style="527"/>
    <col min="3585" max="3585" width="8.140625" style="527" customWidth="1"/>
    <col min="3586" max="3586" width="22.140625" style="527" customWidth="1"/>
    <col min="3587" max="3587" width="26" style="527" customWidth="1"/>
    <col min="3588" max="3588" width="26.28515625" style="527" customWidth="1"/>
    <col min="3589" max="3589" width="22.42578125" style="527" customWidth="1"/>
    <col min="3590" max="3590" width="29.140625" style="527" customWidth="1"/>
    <col min="3591" max="3591" width="13.85546875" style="527" bestFit="1" customWidth="1"/>
    <col min="3592" max="3592" width="16.42578125" style="527" customWidth="1"/>
    <col min="3593" max="3593" width="11.7109375" style="527" customWidth="1"/>
    <col min="3594" max="3594" width="9.140625" style="527"/>
    <col min="3595" max="3595" width="17.85546875" style="527" customWidth="1"/>
    <col min="3596" max="3840" width="9.140625" style="527"/>
    <col min="3841" max="3841" width="8.140625" style="527" customWidth="1"/>
    <col min="3842" max="3842" width="22.140625" style="527" customWidth="1"/>
    <col min="3843" max="3843" width="26" style="527" customWidth="1"/>
    <col min="3844" max="3844" width="26.28515625" style="527" customWidth="1"/>
    <col min="3845" max="3845" width="22.42578125" style="527" customWidth="1"/>
    <col min="3846" max="3846" width="29.140625" style="527" customWidth="1"/>
    <col min="3847" max="3847" width="13.85546875" style="527" bestFit="1" customWidth="1"/>
    <col min="3848" max="3848" width="16.42578125" style="527" customWidth="1"/>
    <col min="3849" max="3849" width="11.7109375" style="527" customWidth="1"/>
    <col min="3850" max="3850" width="9.140625" style="527"/>
    <col min="3851" max="3851" width="17.85546875" style="527" customWidth="1"/>
    <col min="3852" max="4096" width="9.140625" style="527"/>
    <col min="4097" max="4097" width="8.140625" style="527" customWidth="1"/>
    <col min="4098" max="4098" width="22.140625" style="527" customWidth="1"/>
    <col min="4099" max="4099" width="26" style="527" customWidth="1"/>
    <col min="4100" max="4100" width="26.28515625" style="527" customWidth="1"/>
    <col min="4101" max="4101" width="22.42578125" style="527" customWidth="1"/>
    <col min="4102" max="4102" width="29.140625" style="527" customWidth="1"/>
    <col min="4103" max="4103" width="13.85546875" style="527" bestFit="1" customWidth="1"/>
    <col min="4104" max="4104" width="16.42578125" style="527" customWidth="1"/>
    <col min="4105" max="4105" width="11.7109375" style="527" customWidth="1"/>
    <col min="4106" max="4106" width="9.140625" style="527"/>
    <col min="4107" max="4107" width="17.85546875" style="527" customWidth="1"/>
    <col min="4108" max="4352" width="9.140625" style="527"/>
    <col min="4353" max="4353" width="8.140625" style="527" customWidth="1"/>
    <col min="4354" max="4354" width="22.140625" style="527" customWidth="1"/>
    <col min="4355" max="4355" width="26" style="527" customWidth="1"/>
    <col min="4356" max="4356" width="26.28515625" style="527" customWidth="1"/>
    <col min="4357" max="4357" width="22.42578125" style="527" customWidth="1"/>
    <col min="4358" max="4358" width="29.140625" style="527" customWidth="1"/>
    <col min="4359" max="4359" width="13.85546875" style="527" bestFit="1" customWidth="1"/>
    <col min="4360" max="4360" width="16.42578125" style="527" customWidth="1"/>
    <col min="4361" max="4361" width="11.7109375" style="527" customWidth="1"/>
    <col min="4362" max="4362" width="9.140625" style="527"/>
    <col min="4363" max="4363" width="17.85546875" style="527" customWidth="1"/>
    <col min="4364" max="4608" width="9.140625" style="527"/>
    <col min="4609" max="4609" width="8.140625" style="527" customWidth="1"/>
    <col min="4610" max="4610" width="22.140625" style="527" customWidth="1"/>
    <col min="4611" max="4611" width="26" style="527" customWidth="1"/>
    <col min="4612" max="4612" width="26.28515625" style="527" customWidth="1"/>
    <col min="4613" max="4613" width="22.42578125" style="527" customWidth="1"/>
    <col min="4614" max="4614" width="29.140625" style="527" customWidth="1"/>
    <col min="4615" max="4615" width="13.85546875" style="527" bestFit="1" customWidth="1"/>
    <col min="4616" max="4616" width="16.42578125" style="527" customWidth="1"/>
    <col min="4617" max="4617" width="11.7109375" style="527" customWidth="1"/>
    <col min="4618" max="4618" width="9.140625" style="527"/>
    <col min="4619" max="4619" width="17.85546875" style="527" customWidth="1"/>
    <col min="4620" max="4864" width="9.140625" style="527"/>
    <col min="4865" max="4865" width="8.140625" style="527" customWidth="1"/>
    <col min="4866" max="4866" width="22.140625" style="527" customWidth="1"/>
    <col min="4867" max="4867" width="26" style="527" customWidth="1"/>
    <col min="4868" max="4868" width="26.28515625" style="527" customWidth="1"/>
    <col min="4869" max="4869" width="22.42578125" style="527" customWidth="1"/>
    <col min="4870" max="4870" width="29.140625" style="527" customWidth="1"/>
    <col min="4871" max="4871" width="13.85546875" style="527" bestFit="1" customWidth="1"/>
    <col min="4872" max="4872" width="16.42578125" style="527" customWidth="1"/>
    <col min="4873" max="4873" width="11.7109375" style="527" customWidth="1"/>
    <col min="4874" max="4874" width="9.140625" style="527"/>
    <col min="4875" max="4875" width="17.85546875" style="527" customWidth="1"/>
    <col min="4876" max="5120" width="9.140625" style="527"/>
    <col min="5121" max="5121" width="8.140625" style="527" customWidth="1"/>
    <col min="5122" max="5122" width="22.140625" style="527" customWidth="1"/>
    <col min="5123" max="5123" width="26" style="527" customWidth="1"/>
    <col min="5124" max="5124" width="26.28515625" style="527" customWidth="1"/>
    <col min="5125" max="5125" width="22.42578125" style="527" customWidth="1"/>
    <col min="5126" max="5126" width="29.140625" style="527" customWidth="1"/>
    <col min="5127" max="5127" width="13.85546875" style="527" bestFit="1" customWidth="1"/>
    <col min="5128" max="5128" width="16.42578125" style="527" customWidth="1"/>
    <col min="5129" max="5129" width="11.7109375" style="527" customWidth="1"/>
    <col min="5130" max="5130" width="9.140625" style="527"/>
    <col min="5131" max="5131" width="17.85546875" style="527" customWidth="1"/>
    <col min="5132" max="5376" width="9.140625" style="527"/>
    <col min="5377" max="5377" width="8.140625" style="527" customWidth="1"/>
    <col min="5378" max="5378" width="22.140625" style="527" customWidth="1"/>
    <col min="5379" max="5379" width="26" style="527" customWidth="1"/>
    <col min="5380" max="5380" width="26.28515625" style="527" customWidth="1"/>
    <col min="5381" max="5381" width="22.42578125" style="527" customWidth="1"/>
    <col min="5382" max="5382" width="29.140625" style="527" customWidth="1"/>
    <col min="5383" max="5383" width="13.85546875" style="527" bestFit="1" customWidth="1"/>
    <col min="5384" max="5384" width="16.42578125" style="527" customWidth="1"/>
    <col min="5385" max="5385" width="11.7109375" style="527" customWidth="1"/>
    <col min="5386" max="5386" width="9.140625" style="527"/>
    <col min="5387" max="5387" width="17.85546875" style="527" customWidth="1"/>
    <col min="5388" max="5632" width="9.140625" style="527"/>
    <col min="5633" max="5633" width="8.140625" style="527" customWidth="1"/>
    <col min="5634" max="5634" width="22.140625" style="527" customWidth="1"/>
    <col min="5635" max="5635" width="26" style="527" customWidth="1"/>
    <col min="5636" max="5636" width="26.28515625" style="527" customWidth="1"/>
    <col min="5637" max="5637" width="22.42578125" style="527" customWidth="1"/>
    <col min="5638" max="5638" width="29.140625" style="527" customWidth="1"/>
    <col min="5639" max="5639" width="13.85546875" style="527" bestFit="1" customWidth="1"/>
    <col min="5640" max="5640" width="16.42578125" style="527" customWidth="1"/>
    <col min="5641" max="5641" width="11.7109375" style="527" customWidth="1"/>
    <col min="5642" max="5642" width="9.140625" style="527"/>
    <col min="5643" max="5643" width="17.85546875" style="527" customWidth="1"/>
    <col min="5644" max="5888" width="9.140625" style="527"/>
    <col min="5889" max="5889" width="8.140625" style="527" customWidth="1"/>
    <col min="5890" max="5890" width="22.140625" style="527" customWidth="1"/>
    <col min="5891" max="5891" width="26" style="527" customWidth="1"/>
    <col min="5892" max="5892" width="26.28515625" style="527" customWidth="1"/>
    <col min="5893" max="5893" width="22.42578125" style="527" customWidth="1"/>
    <col min="5894" max="5894" width="29.140625" style="527" customWidth="1"/>
    <col min="5895" max="5895" width="13.85546875" style="527" bestFit="1" customWidth="1"/>
    <col min="5896" max="5896" width="16.42578125" style="527" customWidth="1"/>
    <col min="5897" max="5897" width="11.7109375" style="527" customWidth="1"/>
    <col min="5898" max="5898" width="9.140625" style="527"/>
    <col min="5899" max="5899" width="17.85546875" style="527" customWidth="1"/>
    <col min="5900" max="6144" width="9.140625" style="527"/>
    <col min="6145" max="6145" width="8.140625" style="527" customWidth="1"/>
    <col min="6146" max="6146" width="22.140625" style="527" customWidth="1"/>
    <col min="6147" max="6147" width="26" style="527" customWidth="1"/>
    <col min="6148" max="6148" width="26.28515625" style="527" customWidth="1"/>
    <col min="6149" max="6149" width="22.42578125" style="527" customWidth="1"/>
    <col min="6150" max="6150" width="29.140625" style="527" customWidth="1"/>
    <col min="6151" max="6151" width="13.85546875" style="527" bestFit="1" customWidth="1"/>
    <col min="6152" max="6152" width="16.42578125" style="527" customWidth="1"/>
    <col min="6153" max="6153" width="11.7109375" style="527" customWidth="1"/>
    <col min="6154" max="6154" width="9.140625" style="527"/>
    <col min="6155" max="6155" width="17.85546875" style="527" customWidth="1"/>
    <col min="6156" max="6400" width="9.140625" style="527"/>
    <col min="6401" max="6401" width="8.140625" style="527" customWidth="1"/>
    <col min="6402" max="6402" width="22.140625" style="527" customWidth="1"/>
    <col min="6403" max="6403" width="26" style="527" customWidth="1"/>
    <col min="6404" max="6404" width="26.28515625" style="527" customWidth="1"/>
    <col min="6405" max="6405" width="22.42578125" style="527" customWidth="1"/>
    <col min="6406" max="6406" width="29.140625" style="527" customWidth="1"/>
    <col min="6407" max="6407" width="13.85546875" style="527" bestFit="1" customWidth="1"/>
    <col min="6408" max="6408" width="16.42578125" style="527" customWidth="1"/>
    <col min="6409" max="6409" width="11.7109375" style="527" customWidth="1"/>
    <col min="6410" max="6410" width="9.140625" style="527"/>
    <col min="6411" max="6411" width="17.85546875" style="527" customWidth="1"/>
    <col min="6412" max="6656" width="9.140625" style="527"/>
    <col min="6657" max="6657" width="8.140625" style="527" customWidth="1"/>
    <col min="6658" max="6658" width="22.140625" style="527" customWidth="1"/>
    <col min="6659" max="6659" width="26" style="527" customWidth="1"/>
    <col min="6660" max="6660" width="26.28515625" style="527" customWidth="1"/>
    <col min="6661" max="6661" width="22.42578125" style="527" customWidth="1"/>
    <col min="6662" max="6662" width="29.140625" style="527" customWidth="1"/>
    <col min="6663" max="6663" width="13.85546875" style="527" bestFit="1" customWidth="1"/>
    <col min="6664" max="6664" width="16.42578125" style="527" customWidth="1"/>
    <col min="6665" max="6665" width="11.7109375" style="527" customWidth="1"/>
    <col min="6666" max="6666" width="9.140625" style="527"/>
    <col min="6667" max="6667" width="17.85546875" style="527" customWidth="1"/>
    <col min="6668" max="6912" width="9.140625" style="527"/>
    <col min="6913" max="6913" width="8.140625" style="527" customWidth="1"/>
    <col min="6914" max="6914" width="22.140625" style="527" customWidth="1"/>
    <col min="6915" max="6915" width="26" style="527" customWidth="1"/>
    <col min="6916" max="6916" width="26.28515625" style="527" customWidth="1"/>
    <col min="6917" max="6917" width="22.42578125" style="527" customWidth="1"/>
    <col min="6918" max="6918" width="29.140625" style="527" customWidth="1"/>
    <col min="6919" max="6919" width="13.85546875" style="527" bestFit="1" customWidth="1"/>
    <col min="6920" max="6920" width="16.42578125" style="527" customWidth="1"/>
    <col min="6921" max="6921" width="11.7109375" style="527" customWidth="1"/>
    <col min="6922" max="6922" width="9.140625" style="527"/>
    <col min="6923" max="6923" width="17.85546875" style="527" customWidth="1"/>
    <col min="6924" max="7168" width="9.140625" style="527"/>
    <col min="7169" max="7169" width="8.140625" style="527" customWidth="1"/>
    <col min="7170" max="7170" width="22.140625" style="527" customWidth="1"/>
    <col min="7171" max="7171" width="26" style="527" customWidth="1"/>
    <col min="7172" max="7172" width="26.28515625" style="527" customWidth="1"/>
    <col min="7173" max="7173" width="22.42578125" style="527" customWidth="1"/>
    <col min="7174" max="7174" width="29.140625" style="527" customWidth="1"/>
    <col min="7175" max="7175" width="13.85546875" style="527" bestFit="1" customWidth="1"/>
    <col min="7176" max="7176" width="16.42578125" style="527" customWidth="1"/>
    <col min="7177" max="7177" width="11.7109375" style="527" customWidth="1"/>
    <col min="7178" max="7178" width="9.140625" style="527"/>
    <col min="7179" max="7179" width="17.85546875" style="527" customWidth="1"/>
    <col min="7180" max="7424" width="9.140625" style="527"/>
    <col min="7425" max="7425" width="8.140625" style="527" customWidth="1"/>
    <col min="7426" max="7426" width="22.140625" style="527" customWidth="1"/>
    <col min="7427" max="7427" width="26" style="527" customWidth="1"/>
    <col min="7428" max="7428" width="26.28515625" style="527" customWidth="1"/>
    <col min="7429" max="7429" width="22.42578125" style="527" customWidth="1"/>
    <col min="7430" max="7430" width="29.140625" style="527" customWidth="1"/>
    <col min="7431" max="7431" width="13.85546875" style="527" bestFit="1" customWidth="1"/>
    <col min="7432" max="7432" width="16.42578125" style="527" customWidth="1"/>
    <col min="7433" max="7433" width="11.7109375" style="527" customWidth="1"/>
    <col min="7434" max="7434" width="9.140625" style="527"/>
    <col min="7435" max="7435" width="17.85546875" style="527" customWidth="1"/>
    <col min="7436" max="7680" width="9.140625" style="527"/>
    <col min="7681" max="7681" width="8.140625" style="527" customWidth="1"/>
    <col min="7682" max="7682" width="22.140625" style="527" customWidth="1"/>
    <col min="7683" max="7683" width="26" style="527" customWidth="1"/>
    <col min="7684" max="7684" width="26.28515625" style="527" customWidth="1"/>
    <col min="7685" max="7685" width="22.42578125" style="527" customWidth="1"/>
    <col min="7686" max="7686" width="29.140625" style="527" customWidth="1"/>
    <col min="7687" max="7687" width="13.85546875" style="527" bestFit="1" customWidth="1"/>
    <col min="7688" max="7688" width="16.42578125" style="527" customWidth="1"/>
    <col min="7689" max="7689" width="11.7109375" style="527" customWidth="1"/>
    <col min="7690" max="7690" width="9.140625" style="527"/>
    <col min="7691" max="7691" width="17.85546875" style="527" customWidth="1"/>
    <col min="7692" max="7936" width="9.140625" style="527"/>
    <col min="7937" max="7937" width="8.140625" style="527" customWidth="1"/>
    <col min="7938" max="7938" width="22.140625" style="527" customWidth="1"/>
    <col min="7939" max="7939" width="26" style="527" customWidth="1"/>
    <col min="7940" max="7940" width="26.28515625" style="527" customWidth="1"/>
    <col min="7941" max="7941" width="22.42578125" style="527" customWidth="1"/>
    <col min="7942" max="7942" width="29.140625" style="527" customWidth="1"/>
    <col min="7943" max="7943" width="13.85546875" style="527" bestFit="1" customWidth="1"/>
    <col min="7944" max="7944" width="16.42578125" style="527" customWidth="1"/>
    <col min="7945" max="7945" width="11.7109375" style="527" customWidth="1"/>
    <col min="7946" max="7946" width="9.140625" style="527"/>
    <col min="7947" max="7947" width="17.85546875" style="527" customWidth="1"/>
    <col min="7948" max="8192" width="9.140625" style="527"/>
    <col min="8193" max="8193" width="8.140625" style="527" customWidth="1"/>
    <col min="8194" max="8194" width="22.140625" style="527" customWidth="1"/>
    <col min="8195" max="8195" width="26" style="527" customWidth="1"/>
    <col min="8196" max="8196" width="26.28515625" style="527" customWidth="1"/>
    <col min="8197" max="8197" width="22.42578125" style="527" customWidth="1"/>
    <col min="8198" max="8198" width="29.140625" style="527" customWidth="1"/>
    <col min="8199" max="8199" width="13.85546875" style="527" bestFit="1" customWidth="1"/>
    <col min="8200" max="8200" width="16.42578125" style="527" customWidth="1"/>
    <col min="8201" max="8201" width="11.7109375" style="527" customWidth="1"/>
    <col min="8202" max="8202" width="9.140625" style="527"/>
    <col min="8203" max="8203" width="17.85546875" style="527" customWidth="1"/>
    <col min="8204" max="8448" width="9.140625" style="527"/>
    <col min="8449" max="8449" width="8.140625" style="527" customWidth="1"/>
    <col min="8450" max="8450" width="22.140625" style="527" customWidth="1"/>
    <col min="8451" max="8451" width="26" style="527" customWidth="1"/>
    <col min="8452" max="8452" width="26.28515625" style="527" customWidth="1"/>
    <col min="8453" max="8453" width="22.42578125" style="527" customWidth="1"/>
    <col min="8454" max="8454" width="29.140625" style="527" customWidth="1"/>
    <col min="8455" max="8455" width="13.85546875" style="527" bestFit="1" customWidth="1"/>
    <col min="8456" max="8456" width="16.42578125" style="527" customWidth="1"/>
    <col min="8457" max="8457" width="11.7109375" style="527" customWidth="1"/>
    <col min="8458" max="8458" width="9.140625" style="527"/>
    <col min="8459" max="8459" width="17.85546875" style="527" customWidth="1"/>
    <col min="8460" max="8704" width="9.140625" style="527"/>
    <col min="8705" max="8705" width="8.140625" style="527" customWidth="1"/>
    <col min="8706" max="8706" width="22.140625" style="527" customWidth="1"/>
    <col min="8707" max="8707" width="26" style="527" customWidth="1"/>
    <col min="8708" max="8708" width="26.28515625" style="527" customWidth="1"/>
    <col min="8709" max="8709" width="22.42578125" style="527" customWidth="1"/>
    <col min="8710" max="8710" width="29.140625" style="527" customWidth="1"/>
    <col min="8711" max="8711" width="13.85546875" style="527" bestFit="1" customWidth="1"/>
    <col min="8712" max="8712" width="16.42578125" style="527" customWidth="1"/>
    <col min="8713" max="8713" width="11.7109375" style="527" customWidth="1"/>
    <col min="8714" max="8714" width="9.140625" style="527"/>
    <col min="8715" max="8715" width="17.85546875" style="527" customWidth="1"/>
    <col min="8716" max="8960" width="9.140625" style="527"/>
    <col min="8961" max="8961" width="8.140625" style="527" customWidth="1"/>
    <col min="8962" max="8962" width="22.140625" style="527" customWidth="1"/>
    <col min="8963" max="8963" width="26" style="527" customWidth="1"/>
    <col min="8964" max="8964" width="26.28515625" style="527" customWidth="1"/>
    <col min="8965" max="8965" width="22.42578125" style="527" customWidth="1"/>
    <col min="8966" max="8966" width="29.140625" style="527" customWidth="1"/>
    <col min="8967" max="8967" width="13.85546875" style="527" bestFit="1" customWidth="1"/>
    <col min="8968" max="8968" width="16.42578125" style="527" customWidth="1"/>
    <col min="8969" max="8969" width="11.7109375" style="527" customWidth="1"/>
    <col min="8970" max="8970" width="9.140625" style="527"/>
    <col min="8971" max="8971" width="17.85546875" style="527" customWidth="1"/>
    <col min="8972" max="9216" width="9.140625" style="527"/>
    <col min="9217" max="9217" width="8.140625" style="527" customWidth="1"/>
    <col min="9218" max="9218" width="22.140625" style="527" customWidth="1"/>
    <col min="9219" max="9219" width="26" style="527" customWidth="1"/>
    <col min="9220" max="9220" width="26.28515625" style="527" customWidth="1"/>
    <col min="9221" max="9221" width="22.42578125" style="527" customWidth="1"/>
    <col min="9222" max="9222" width="29.140625" style="527" customWidth="1"/>
    <col min="9223" max="9223" width="13.85546875" style="527" bestFit="1" customWidth="1"/>
    <col min="9224" max="9224" width="16.42578125" style="527" customWidth="1"/>
    <col min="9225" max="9225" width="11.7109375" style="527" customWidth="1"/>
    <col min="9226" max="9226" width="9.140625" style="527"/>
    <col min="9227" max="9227" width="17.85546875" style="527" customWidth="1"/>
    <col min="9228" max="9472" width="9.140625" style="527"/>
    <col min="9473" max="9473" width="8.140625" style="527" customWidth="1"/>
    <col min="9474" max="9474" width="22.140625" style="527" customWidth="1"/>
    <col min="9475" max="9475" width="26" style="527" customWidth="1"/>
    <col min="9476" max="9476" width="26.28515625" style="527" customWidth="1"/>
    <col min="9477" max="9477" width="22.42578125" style="527" customWidth="1"/>
    <col min="9478" max="9478" width="29.140625" style="527" customWidth="1"/>
    <col min="9479" max="9479" width="13.85546875" style="527" bestFit="1" customWidth="1"/>
    <col min="9480" max="9480" width="16.42578125" style="527" customWidth="1"/>
    <col min="9481" max="9481" width="11.7109375" style="527" customWidth="1"/>
    <col min="9482" max="9482" width="9.140625" style="527"/>
    <col min="9483" max="9483" width="17.85546875" style="527" customWidth="1"/>
    <col min="9484" max="9728" width="9.140625" style="527"/>
    <col min="9729" max="9729" width="8.140625" style="527" customWidth="1"/>
    <col min="9730" max="9730" width="22.140625" style="527" customWidth="1"/>
    <col min="9731" max="9731" width="26" style="527" customWidth="1"/>
    <col min="9732" max="9732" width="26.28515625" style="527" customWidth="1"/>
    <col min="9733" max="9733" width="22.42578125" style="527" customWidth="1"/>
    <col min="9734" max="9734" width="29.140625" style="527" customWidth="1"/>
    <col min="9735" max="9735" width="13.85546875" style="527" bestFit="1" customWidth="1"/>
    <col min="9736" max="9736" width="16.42578125" style="527" customWidth="1"/>
    <col min="9737" max="9737" width="11.7109375" style="527" customWidth="1"/>
    <col min="9738" max="9738" width="9.140625" style="527"/>
    <col min="9739" max="9739" width="17.85546875" style="527" customWidth="1"/>
    <col min="9740" max="9984" width="9.140625" style="527"/>
    <col min="9985" max="9985" width="8.140625" style="527" customWidth="1"/>
    <col min="9986" max="9986" width="22.140625" style="527" customWidth="1"/>
    <col min="9987" max="9987" width="26" style="527" customWidth="1"/>
    <col min="9988" max="9988" width="26.28515625" style="527" customWidth="1"/>
    <col min="9989" max="9989" width="22.42578125" style="527" customWidth="1"/>
    <col min="9990" max="9990" width="29.140625" style="527" customWidth="1"/>
    <col min="9991" max="9991" width="13.85546875" style="527" bestFit="1" customWidth="1"/>
    <col min="9992" max="9992" width="16.42578125" style="527" customWidth="1"/>
    <col min="9993" max="9993" width="11.7109375" style="527" customWidth="1"/>
    <col min="9994" max="9994" width="9.140625" style="527"/>
    <col min="9995" max="9995" width="17.85546875" style="527" customWidth="1"/>
    <col min="9996" max="10240" width="9.140625" style="527"/>
    <col min="10241" max="10241" width="8.140625" style="527" customWidth="1"/>
    <col min="10242" max="10242" width="22.140625" style="527" customWidth="1"/>
    <col min="10243" max="10243" width="26" style="527" customWidth="1"/>
    <col min="10244" max="10244" width="26.28515625" style="527" customWidth="1"/>
    <col min="10245" max="10245" width="22.42578125" style="527" customWidth="1"/>
    <col min="10246" max="10246" width="29.140625" style="527" customWidth="1"/>
    <col min="10247" max="10247" width="13.85546875" style="527" bestFit="1" customWidth="1"/>
    <col min="10248" max="10248" width="16.42578125" style="527" customWidth="1"/>
    <col min="10249" max="10249" width="11.7109375" style="527" customWidth="1"/>
    <col min="10250" max="10250" width="9.140625" style="527"/>
    <col min="10251" max="10251" width="17.85546875" style="527" customWidth="1"/>
    <col min="10252" max="10496" width="9.140625" style="527"/>
    <col min="10497" max="10497" width="8.140625" style="527" customWidth="1"/>
    <col min="10498" max="10498" width="22.140625" style="527" customWidth="1"/>
    <col min="10499" max="10499" width="26" style="527" customWidth="1"/>
    <col min="10500" max="10500" width="26.28515625" style="527" customWidth="1"/>
    <col min="10501" max="10501" width="22.42578125" style="527" customWidth="1"/>
    <col min="10502" max="10502" width="29.140625" style="527" customWidth="1"/>
    <col min="10503" max="10503" width="13.85546875" style="527" bestFit="1" customWidth="1"/>
    <col min="10504" max="10504" width="16.42578125" style="527" customWidth="1"/>
    <col min="10505" max="10505" width="11.7109375" style="527" customWidth="1"/>
    <col min="10506" max="10506" width="9.140625" style="527"/>
    <col min="10507" max="10507" width="17.85546875" style="527" customWidth="1"/>
    <col min="10508" max="10752" width="9.140625" style="527"/>
    <col min="10753" max="10753" width="8.140625" style="527" customWidth="1"/>
    <col min="10754" max="10754" width="22.140625" style="527" customWidth="1"/>
    <col min="10755" max="10755" width="26" style="527" customWidth="1"/>
    <col min="10756" max="10756" width="26.28515625" style="527" customWidth="1"/>
    <col min="10757" max="10757" width="22.42578125" style="527" customWidth="1"/>
    <col min="10758" max="10758" width="29.140625" style="527" customWidth="1"/>
    <col min="10759" max="10759" width="13.85546875" style="527" bestFit="1" customWidth="1"/>
    <col min="10760" max="10760" width="16.42578125" style="527" customWidth="1"/>
    <col min="10761" max="10761" width="11.7109375" style="527" customWidth="1"/>
    <col min="10762" max="10762" width="9.140625" style="527"/>
    <col min="10763" max="10763" width="17.85546875" style="527" customWidth="1"/>
    <col min="10764" max="11008" width="9.140625" style="527"/>
    <col min="11009" max="11009" width="8.140625" style="527" customWidth="1"/>
    <col min="11010" max="11010" width="22.140625" style="527" customWidth="1"/>
    <col min="11011" max="11011" width="26" style="527" customWidth="1"/>
    <col min="11012" max="11012" width="26.28515625" style="527" customWidth="1"/>
    <col min="11013" max="11013" width="22.42578125" style="527" customWidth="1"/>
    <col min="11014" max="11014" width="29.140625" style="527" customWidth="1"/>
    <col min="11015" max="11015" width="13.85546875" style="527" bestFit="1" customWidth="1"/>
    <col min="11016" max="11016" width="16.42578125" style="527" customWidth="1"/>
    <col min="11017" max="11017" width="11.7109375" style="527" customWidth="1"/>
    <col min="11018" max="11018" width="9.140625" style="527"/>
    <col min="11019" max="11019" width="17.85546875" style="527" customWidth="1"/>
    <col min="11020" max="11264" width="9.140625" style="527"/>
    <col min="11265" max="11265" width="8.140625" style="527" customWidth="1"/>
    <col min="11266" max="11266" width="22.140625" style="527" customWidth="1"/>
    <col min="11267" max="11267" width="26" style="527" customWidth="1"/>
    <col min="11268" max="11268" width="26.28515625" style="527" customWidth="1"/>
    <col min="11269" max="11269" width="22.42578125" style="527" customWidth="1"/>
    <col min="11270" max="11270" width="29.140625" style="527" customWidth="1"/>
    <col min="11271" max="11271" width="13.85546875" style="527" bestFit="1" customWidth="1"/>
    <col min="11272" max="11272" width="16.42578125" style="527" customWidth="1"/>
    <col min="11273" max="11273" width="11.7109375" style="527" customWidth="1"/>
    <col min="11274" max="11274" width="9.140625" style="527"/>
    <col min="11275" max="11275" width="17.85546875" style="527" customWidth="1"/>
    <col min="11276" max="11520" width="9.140625" style="527"/>
    <col min="11521" max="11521" width="8.140625" style="527" customWidth="1"/>
    <col min="11522" max="11522" width="22.140625" style="527" customWidth="1"/>
    <col min="11523" max="11523" width="26" style="527" customWidth="1"/>
    <col min="11524" max="11524" width="26.28515625" style="527" customWidth="1"/>
    <col min="11525" max="11525" width="22.42578125" style="527" customWidth="1"/>
    <col min="11526" max="11526" width="29.140625" style="527" customWidth="1"/>
    <col min="11527" max="11527" width="13.85546875" style="527" bestFit="1" customWidth="1"/>
    <col min="11528" max="11528" width="16.42578125" style="527" customWidth="1"/>
    <col min="11529" max="11529" width="11.7109375" style="527" customWidth="1"/>
    <col min="11530" max="11530" width="9.140625" style="527"/>
    <col min="11531" max="11531" width="17.85546875" style="527" customWidth="1"/>
    <col min="11532" max="11776" width="9.140625" style="527"/>
    <col min="11777" max="11777" width="8.140625" style="527" customWidth="1"/>
    <col min="11778" max="11778" width="22.140625" style="527" customWidth="1"/>
    <col min="11779" max="11779" width="26" style="527" customWidth="1"/>
    <col min="11780" max="11780" width="26.28515625" style="527" customWidth="1"/>
    <col min="11781" max="11781" width="22.42578125" style="527" customWidth="1"/>
    <col min="11782" max="11782" width="29.140625" style="527" customWidth="1"/>
    <col min="11783" max="11783" width="13.85546875" style="527" bestFit="1" customWidth="1"/>
    <col min="11784" max="11784" width="16.42578125" style="527" customWidth="1"/>
    <col min="11785" max="11785" width="11.7109375" style="527" customWidth="1"/>
    <col min="11786" max="11786" width="9.140625" style="527"/>
    <col min="11787" max="11787" width="17.85546875" style="527" customWidth="1"/>
    <col min="11788" max="12032" width="9.140625" style="527"/>
    <col min="12033" max="12033" width="8.140625" style="527" customWidth="1"/>
    <col min="12034" max="12034" width="22.140625" style="527" customWidth="1"/>
    <col min="12035" max="12035" width="26" style="527" customWidth="1"/>
    <col min="12036" max="12036" width="26.28515625" style="527" customWidth="1"/>
    <col min="12037" max="12037" width="22.42578125" style="527" customWidth="1"/>
    <col min="12038" max="12038" width="29.140625" style="527" customWidth="1"/>
    <col min="12039" max="12039" width="13.85546875" style="527" bestFit="1" customWidth="1"/>
    <col min="12040" max="12040" width="16.42578125" style="527" customWidth="1"/>
    <col min="12041" max="12041" width="11.7109375" style="527" customWidth="1"/>
    <col min="12042" max="12042" width="9.140625" style="527"/>
    <col min="12043" max="12043" width="17.85546875" style="527" customWidth="1"/>
    <col min="12044" max="12288" width="9.140625" style="527"/>
    <col min="12289" max="12289" width="8.140625" style="527" customWidth="1"/>
    <col min="12290" max="12290" width="22.140625" style="527" customWidth="1"/>
    <col min="12291" max="12291" width="26" style="527" customWidth="1"/>
    <col min="12292" max="12292" width="26.28515625" style="527" customWidth="1"/>
    <col min="12293" max="12293" width="22.42578125" style="527" customWidth="1"/>
    <col min="12294" max="12294" width="29.140625" style="527" customWidth="1"/>
    <col min="12295" max="12295" width="13.85546875" style="527" bestFit="1" customWidth="1"/>
    <col min="12296" max="12296" width="16.42578125" style="527" customWidth="1"/>
    <col min="12297" max="12297" width="11.7109375" style="527" customWidth="1"/>
    <col min="12298" max="12298" width="9.140625" style="527"/>
    <col min="12299" max="12299" width="17.85546875" style="527" customWidth="1"/>
    <col min="12300" max="12544" width="9.140625" style="527"/>
    <col min="12545" max="12545" width="8.140625" style="527" customWidth="1"/>
    <col min="12546" max="12546" width="22.140625" style="527" customWidth="1"/>
    <col min="12547" max="12547" width="26" style="527" customWidth="1"/>
    <col min="12548" max="12548" width="26.28515625" style="527" customWidth="1"/>
    <col min="12549" max="12549" width="22.42578125" style="527" customWidth="1"/>
    <col min="12550" max="12550" width="29.140625" style="527" customWidth="1"/>
    <col min="12551" max="12551" width="13.85546875" style="527" bestFit="1" customWidth="1"/>
    <col min="12552" max="12552" width="16.42578125" style="527" customWidth="1"/>
    <col min="12553" max="12553" width="11.7109375" style="527" customWidth="1"/>
    <col min="12554" max="12554" width="9.140625" style="527"/>
    <col min="12555" max="12555" width="17.85546875" style="527" customWidth="1"/>
    <col min="12556" max="12800" width="9.140625" style="527"/>
    <col min="12801" max="12801" width="8.140625" style="527" customWidth="1"/>
    <col min="12802" max="12802" width="22.140625" style="527" customWidth="1"/>
    <col min="12803" max="12803" width="26" style="527" customWidth="1"/>
    <col min="12804" max="12804" width="26.28515625" style="527" customWidth="1"/>
    <col min="12805" max="12805" width="22.42578125" style="527" customWidth="1"/>
    <col min="12806" max="12806" width="29.140625" style="527" customWidth="1"/>
    <col min="12807" max="12807" width="13.85546875" style="527" bestFit="1" customWidth="1"/>
    <col min="12808" max="12808" width="16.42578125" style="527" customWidth="1"/>
    <col min="12809" max="12809" width="11.7109375" style="527" customWidth="1"/>
    <col min="12810" max="12810" width="9.140625" style="527"/>
    <col min="12811" max="12811" width="17.85546875" style="527" customWidth="1"/>
    <col min="12812" max="13056" width="9.140625" style="527"/>
    <col min="13057" max="13057" width="8.140625" style="527" customWidth="1"/>
    <col min="13058" max="13058" width="22.140625" style="527" customWidth="1"/>
    <col min="13059" max="13059" width="26" style="527" customWidth="1"/>
    <col min="13060" max="13060" width="26.28515625" style="527" customWidth="1"/>
    <col min="13061" max="13061" width="22.42578125" style="527" customWidth="1"/>
    <col min="13062" max="13062" width="29.140625" style="527" customWidth="1"/>
    <col min="13063" max="13063" width="13.85546875" style="527" bestFit="1" customWidth="1"/>
    <col min="13064" max="13064" width="16.42578125" style="527" customWidth="1"/>
    <col min="13065" max="13065" width="11.7109375" style="527" customWidth="1"/>
    <col min="13066" max="13066" width="9.140625" style="527"/>
    <col min="13067" max="13067" width="17.85546875" style="527" customWidth="1"/>
    <col min="13068" max="13312" width="9.140625" style="527"/>
    <col min="13313" max="13313" width="8.140625" style="527" customWidth="1"/>
    <col min="13314" max="13314" width="22.140625" style="527" customWidth="1"/>
    <col min="13315" max="13315" width="26" style="527" customWidth="1"/>
    <col min="13316" max="13316" width="26.28515625" style="527" customWidth="1"/>
    <col min="13317" max="13317" width="22.42578125" style="527" customWidth="1"/>
    <col min="13318" max="13318" width="29.140625" style="527" customWidth="1"/>
    <col min="13319" max="13319" width="13.85546875" style="527" bestFit="1" customWidth="1"/>
    <col min="13320" max="13320" width="16.42578125" style="527" customWidth="1"/>
    <col min="13321" max="13321" width="11.7109375" style="527" customWidth="1"/>
    <col min="13322" max="13322" width="9.140625" style="527"/>
    <col min="13323" max="13323" width="17.85546875" style="527" customWidth="1"/>
    <col min="13324" max="13568" width="9.140625" style="527"/>
    <col min="13569" max="13569" width="8.140625" style="527" customWidth="1"/>
    <col min="13570" max="13570" width="22.140625" style="527" customWidth="1"/>
    <col min="13571" max="13571" width="26" style="527" customWidth="1"/>
    <col min="13572" max="13572" width="26.28515625" style="527" customWidth="1"/>
    <col min="13573" max="13573" width="22.42578125" style="527" customWidth="1"/>
    <col min="13574" max="13574" width="29.140625" style="527" customWidth="1"/>
    <col min="13575" max="13575" width="13.85546875" style="527" bestFit="1" customWidth="1"/>
    <col min="13576" max="13576" width="16.42578125" style="527" customWidth="1"/>
    <col min="13577" max="13577" width="11.7109375" style="527" customWidth="1"/>
    <col min="13578" max="13578" width="9.140625" style="527"/>
    <col min="13579" max="13579" width="17.85546875" style="527" customWidth="1"/>
    <col min="13580" max="13824" width="9.140625" style="527"/>
    <col min="13825" max="13825" width="8.140625" style="527" customWidth="1"/>
    <col min="13826" max="13826" width="22.140625" style="527" customWidth="1"/>
    <col min="13827" max="13827" width="26" style="527" customWidth="1"/>
    <col min="13828" max="13828" width="26.28515625" style="527" customWidth="1"/>
    <col min="13829" max="13829" width="22.42578125" style="527" customWidth="1"/>
    <col min="13830" max="13830" width="29.140625" style="527" customWidth="1"/>
    <col min="13831" max="13831" width="13.85546875" style="527" bestFit="1" customWidth="1"/>
    <col min="13832" max="13832" width="16.42578125" style="527" customWidth="1"/>
    <col min="13833" max="13833" width="11.7109375" style="527" customWidth="1"/>
    <col min="13834" max="13834" width="9.140625" style="527"/>
    <col min="13835" max="13835" width="17.85546875" style="527" customWidth="1"/>
    <col min="13836" max="14080" width="9.140625" style="527"/>
    <col min="14081" max="14081" width="8.140625" style="527" customWidth="1"/>
    <col min="14082" max="14082" width="22.140625" style="527" customWidth="1"/>
    <col min="14083" max="14083" width="26" style="527" customWidth="1"/>
    <col min="14084" max="14084" width="26.28515625" style="527" customWidth="1"/>
    <col min="14085" max="14085" width="22.42578125" style="527" customWidth="1"/>
    <col min="14086" max="14086" width="29.140625" style="527" customWidth="1"/>
    <col min="14087" max="14087" width="13.85546875" style="527" bestFit="1" customWidth="1"/>
    <col min="14088" max="14088" width="16.42578125" style="527" customWidth="1"/>
    <col min="14089" max="14089" width="11.7109375" style="527" customWidth="1"/>
    <col min="14090" max="14090" width="9.140625" style="527"/>
    <col min="14091" max="14091" width="17.85546875" style="527" customWidth="1"/>
    <col min="14092" max="14336" width="9.140625" style="527"/>
    <col min="14337" max="14337" width="8.140625" style="527" customWidth="1"/>
    <col min="14338" max="14338" width="22.140625" style="527" customWidth="1"/>
    <col min="14339" max="14339" width="26" style="527" customWidth="1"/>
    <col min="14340" max="14340" width="26.28515625" style="527" customWidth="1"/>
    <col min="14341" max="14341" width="22.42578125" style="527" customWidth="1"/>
    <col min="14342" max="14342" width="29.140625" style="527" customWidth="1"/>
    <col min="14343" max="14343" width="13.85546875" style="527" bestFit="1" customWidth="1"/>
    <col min="14344" max="14344" width="16.42578125" style="527" customWidth="1"/>
    <col min="14345" max="14345" width="11.7109375" style="527" customWidth="1"/>
    <col min="14346" max="14346" width="9.140625" style="527"/>
    <col min="14347" max="14347" width="17.85546875" style="527" customWidth="1"/>
    <col min="14348" max="14592" width="9.140625" style="527"/>
    <col min="14593" max="14593" width="8.140625" style="527" customWidth="1"/>
    <col min="14594" max="14594" width="22.140625" style="527" customWidth="1"/>
    <col min="14595" max="14595" width="26" style="527" customWidth="1"/>
    <col min="14596" max="14596" width="26.28515625" style="527" customWidth="1"/>
    <col min="14597" max="14597" width="22.42578125" style="527" customWidth="1"/>
    <col min="14598" max="14598" width="29.140625" style="527" customWidth="1"/>
    <col min="14599" max="14599" width="13.85546875" style="527" bestFit="1" customWidth="1"/>
    <col min="14600" max="14600" width="16.42578125" style="527" customWidth="1"/>
    <col min="14601" max="14601" width="11.7109375" style="527" customWidth="1"/>
    <col min="14602" max="14602" width="9.140625" style="527"/>
    <col min="14603" max="14603" width="17.85546875" style="527" customWidth="1"/>
    <col min="14604" max="14848" width="9.140625" style="527"/>
    <col min="14849" max="14849" width="8.140625" style="527" customWidth="1"/>
    <col min="14850" max="14850" width="22.140625" style="527" customWidth="1"/>
    <col min="14851" max="14851" width="26" style="527" customWidth="1"/>
    <col min="14852" max="14852" width="26.28515625" style="527" customWidth="1"/>
    <col min="14853" max="14853" width="22.42578125" style="527" customWidth="1"/>
    <col min="14854" max="14854" width="29.140625" style="527" customWidth="1"/>
    <col min="14855" max="14855" width="13.85546875" style="527" bestFit="1" customWidth="1"/>
    <col min="14856" max="14856" width="16.42578125" style="527" customWidth="1"/>
    <col min="14857" max="14857" width="11.7109375" style="527" customWidth="1"/>
    <col min="14858" max="14858" width="9.140625" style="527"/>
    <col min="14859" max="14859" width="17.85546875" style="527" customWidth="1"/>
    <col min="14860" max="15104" width="9.140625" style="527"/>
    <col min="15105" max="15105" width="8.140625" style="527" customWidth="1"/>
    <col min="15106" max="15106" width="22.140625" style="527" customWidth="1"/>
    <col min="15107" max="15107" width="26" style="527" customWidth="1"/>
    <col min="15108" max="15108" width="26.28515625" style="527" customWidth="1"/>
    <col min="15109" max="15109" width="22.42578125" style="527" customWidth="1"/>
    <col min="15110" max="15110" width="29.140625" style="527" customWidth="1"/>
    <col min="15111" max="15111" width="13.85546875" style="527" bestFit="1" customWidth="1"/>
    <col min="15112" max="15112" width="16.42578125" style="527" customWidth="1"/>
    <col min="15113" max="15113" width="11.7109375" style="527" customWidth="1"/>
    <col min="15114" max="15114" width="9.140625" style="527"/>
    <col min="15115" max="15115" width="17.85546875" style="527" customWidth="1"/>
    <col min="15116" max="15360" width="9.140625" style="527"/>
    <col min="15361" max="15361" width="8.140625" style="527" customWidth="1"/>
    <col min="15362" max="15362" width="22.140625" style="527" customWidth="1"/>
    <col min="15363" max="15363" width="26" style="527" customWidth="1"/>
    <col min="15364" max="15364" width="26.28515625" style="527" customWidth="1"/>
    <col min="15365" max="15365" width="22.42578125" style="527" customWidth="1"/>
    <col min="15366" max="15366" width="29.140625" style="527" customWidth="1"/>
    <col min="15367" max="15367" width="13.85546875" style="527" bestFit="1" customWidth="1"/>
    <col min="15368" max="15368" width="16.42578125" style="527" customWidth="1"/>
    <col min="15369" max="15369" width="11.7109375" style="527" customWidth="1"/>
    <col min="15370" max="15370" width="9.140625" style="527"/>
    <col min="15371" max="15371" width="17.85546875" style="527" customWidth="1"/>
    <col min="15372" max="15616" width="9.140625" style="527"/>
    <col min="15617" max="15617" width="8.140625" style="527" customWidth="1"/>
    <col min="15618" max="15618" width="22.140625" style="527" customWidth="1"/>
    <col min="15619" max="15619" width="26" style="527" customWidth="1"/>
    <col min="15620" max="15620" width="26.28515625" style="527" customWidth="1"/>
    <col min="15621" max="15621" width="22.42578125" style="527" customWidth="1"/>
    <col min="15622" max="15622" width="29.140625" style="527" customWidth="1"/>
    <col min="15623" max="15623" width="13.85546875" style="527" bestFit="1" customWidth="1"/>
    <col min="15624" max="15624" width="16.42578125" style="527" customWidth="1"/>
    <col min="15625" max="15625" width="11.7109375" style="527" customWidth="1"/>
    <col min="15626" max="15626" width="9.140625" style="527"/>
    <col min="15627" max="15627" width="17.85546875" style="527" customWidth="1"/>
    <col min="15628" max="15872" width="9.140625" style="527"/>
    <col min="15873" max="15873" width="8.140625" style="527" customWidth="1"/>
    <col min="15874" max="15874" width="22.140625" style="527" customWidth="1"/>
    <col min="15875" max="15875" width="26" style="527" customWidth="1"/>
    <col min="15876" max="15876" width="26.28515625" style="527" customWidth="1"/>
    <col min="15877" max="15877" width="22.42578125" style="527" customWidth="1"/>
    <col min="15878" max="15878" width="29.140625" style="527" customWidth="1"/>
    <col min="15879" max="15879" width="13.85546875" style="527" bestFit="1" customWidth="1"/>
    <col min="15880" max="15880" width="16.42578125" style="527" customWidth="1"/>
    <col min="15881" max="15881" width="11.7109375" style="527" customWidth="1"/>
    <col min="15882" max="15882" width="9.140625" style="527"/>
    <col min="15883" max="15883" width="17.85546875" style="527" customWidth="1"/>
    <col min="15884" max="16128" width="9.140625" style="527"/>
    <col min="16129" max="16129" width="8.140625" style="527" customWidth="1"/>
    <col min="16130" max="16130" width="22.140625" style="527" customWidth="1"/>
    <col min="16131" max="16131" width="26" style="527" customWidth="1"/>
    <col min="16132" max="16132" width="26.28515625" style="527" customWidth="1"/>
    <col min="16133" max="16133" width="22.42578125" style="527" customWidth="1"/>
    <col min="16134" max="16134" width="29.140625" style="527" customWidth="1"/>
    <col min="16135" max="16135" width="13.85546875" style="527" bestFit="1" customWidth="1"/>
    <col min="16136" max="16136" width="16.42578125" style="527" customWidth="1"/>
    <col min="16137" max="16137" width="11.7109375" style="527" customWidth="1"/>
    <col min="16138" max="16138" width="9.140625" style="527"/>
    <col min="16139" max="16139" width="17.85546875" style="527" customWidth="1"/>
    <col min="16140" max="16384" width="9.140625" style="527"/>
  </cols>
  <sheetData>
    <row r="1" spans="1:8" ht="13.5" thickBot="1" x14ac:dyDescent="0.25"/>
    <row r="2" spans="1:8" ht="12.75" customHeight="1" x14ac:dyDescent="0.2">
      <c r="B2" s="785" t="s">
        <v>560</v>
      </c>
      <c r="C2" s="786" t="s">
        <v>561</v>
      </c>
      <c r="D2" s="787"/>
      <c r="E2" s="787"/>
      <c r="F2" s="788"/>
    </row>
    <row r="3" spans="1:8" ht="48.75" customHeight="1" x14ac:dyDescent="0.2">
      <c r="B3" s="789"/>
      <c r="C3" s="790" t="s">
        <v>562</v>
      </c>
      <c r="D3" s="790" t="s">
        <v>563</v>
      </c>
      <c r="E3" s="791" t="s">
        <v>564</v>
      </c>
      <c r="F3" s="792" t="s">
        <v>565</v>
      </c>
    </row>
    <row r="4" spans="1:8" x14ac:dyDescent="0.2">
      <c r="B4" s="528" t="s">
        <v>566</v>
      </c>
      <c r="C4" s="529">
        <v>16856.707189999997</v>
      </c>
      <c r="D4" s="530">
        <v>25123.22452</v>
      </c>
      <c r="E4" s="531">
        <f t="shared" ref="E4:E41" si="0">D4-C4</f>
        <v>8266.5173300000024</v>
      </c>
      <c r="F4" s="532">
        <v>0.49039929547474115</v>
      </c>
      <c r="H4" s="533"/>
    </row>
    <row r="5" spans="1:8" x14ac:dyDescent="0.2">
      <c r="B5" s="528" t="s">
        <v>567</v>
      </c>
      <c r="C5" s="529">
        <v>20467.562739999998</v>
      </c>
      <c r="D5" s="530">
        <v>28808.638439999999</v>
      </c>
      <c r="E5" s="531">
        <f t="shared" si="0"/>
        <v>8341.0757000000012</v>
      </c>
      <c r="F5" s="532">
        <v>0.40752657294651606</v>
      </c>
    </row>
    <row r="6" spans="1:8" ht="13.5" customHeight="1" x14ac:dyDescent="0.2">
      <c r="B6" s="528" t="s">
        <v>568</v>
      </c>
      <c r="C6" s="529">
        <v>8108.5591000000004</v>
      </c>
      <c r="D6" s="530">
        <v>11361.555289999998</v>
      </c>
      <c r="E6" s="531">
        <f t="shared" si="0"/>
        <v>3252.996189999998</v>
      </c>
      <c r="F6" s="532">
        <v>0.401180548835119</v>
      </c>
    </row>
    <row r="7" spans="1:8" ht="14.25" customHeight="1" x14ac:dyDescent="0.2">
      <c r="B7" s="528" t="s">
        <v>569</v>
      </c>
      <c r="C7" s="529">
        <v>95152.896730000022</v>
      </c>
      <c r="D7" s="530">
        <v>130814.18315000003</v>
      </c>
      <c r="E7" s="531">
        <f t="shared" si="0"/>
        <v>35661.286420000004</v>
      </c>
      <c r="F7" s="532">
        <v>0.37477877863445674</v>
      </c>
    </row>
    <row r="8" spans="1:8" x14ac:dyDescent="0.2">
      <c r="B8" s="528" t="s">
        <v>570</v>
      </c>
      <c r="C8" s="529">
        <v>23120.76888</v>
      </c>
      <c r="D8" s="530">
        <v>31038.531330000005</v>
      </c>
      <c r="E8" s="534">
        <f t="shared" si="0"/>
        <v>7917.7624500000056</v>
      </c>
      <c r="F8" s="532">
        <v>0.34245238517344689</v>
      </c>
    </row>
    <row r="9" spans="1:8" x14ac:dyDescent="0.2">
      <c r="B9" s="528" t="s">
        <v>571</v>
      </c>
      <c r="C9" s="529">
        <v>2180.26836</v>
      </c>
      <c r="D9" s="530">
        <v>2884.9797400000002</v>
      </c>
      <c r="E9" s="531">
        <f t="shared" si="0"/>
        <v>704.71138000000019</v>
      </c>
      <c r="F9" s="532">
        <v>0.3232223119542954</v>
      </c>
    </row>
    <row r="10" spans="1:8" ht="14.25" customHeight="1" x14ac:dyDescent="0.2">
      <c r="B10" s="528" t="s">
        <v>572</v>
      </c>
      <c r="C10" s="529">
        <v>20658.872330000002</v>
      </c>
      <c r="D10" s="530">
        <v>27260.591119999997</v>
      </c>
      <c r="E10" s="531">
        <f t="shared" si="0"/>
        <v>6601.7187899999954</v>
      </c>
      <c r="F10" s="532">
        <v>0.31955852597110246</v>
      </c>
    </row>
    <row r="11" spans="1:8" ht="14.25" customHeight="1" x14ac:dyDescent="0.2">
      <c r="B11" s="528" t="s">
        <v>573</v>
      </c>
      <c r="C11" s="529">
        <v>16018.289000000002</v>
      </c>
      <c r="D11" s="530">
        <v>20710.26658</v>
      </c>
      <c r="E11" s="531">
        <f t="shared" si="0"/>
        <v>4691.977579999997</v>
      </c>
      <c r="F11" s="532">
        <v>0.29291377999235735</v>
      </c>
    </row>
    <row r="12" spans="1:8" ht="14.25" customHeight="1" x14ac:dyDescent="0.2">
      <c r="B12" s="528" t="s">
        <v>574</v>
      </c>
      <c r="C12" s="529">
        <v>5346.6536299999998</v>
      </c>
      <c r="D12" s="530">
        <v>6877.8751099999981</v>
      </c>
      <c r="E12" s="531">
        <f t="shared" si="0"/>
        <v>1531.2214799999983</v>
      </c>
      <c r="F12" s="532">
        <v>0.28638875565238342</v>
      </c>
    </row>
    <row r="13" spans="1:8" ht="14.25" customHeight="1" x14ac:dyDescent="0.2">
      <c r="B13" s="528" t="s">
        <v>575</v>
      </c>
      <c r="C13" s="529">
        <v>11472.351349999999</v>
      </c>
      <c r="D13" s="530">
        <v>14355.717129999999</v>
      </c>
      <c r="E13" s="531">
        <f t="shared" si="0"/>
        <v>2883.3657800000001</v>
      </c>
      <c r="F13" s="532">
        <v>0.25133171849727209</v>
      </c>
      <c r="G13" s="533"/>
    </row>
    <row r="14" spans="1:8" x14ac:dyDescent="0.2">
      <c r="B14" s="528" t="s">
        <v>576</v>
      </c>
      <c r="C14" s="529">
        <v>16634.08469</v>
      </c>
      <c r="D14" s="530">
        <v>20099.28296</v>
      </c>
      <c r="E14" s="531">
        <f t="shared" si="0"/>
        <v>3465.1982700000008</v>
      </c>
      <c r="F14" s="532">
        <v>0.20831914316771472</v>
      </c>
    </row>
    <row r="15" spans="1:8" x14ac:dyDescent="0.2">
      <c r="A15" s="535"/>
      <c r="B15" s="528" t="s">
        <v>577</v>
      </c>
      <c r="C15" s="529">
        <v>8091.8776000000016</v>
      </c>
      <c r="D15" s="530">
        <v>9680.2315699999981</v>
      </c>
      <c r="E15" s="531">
        <f t="shared" si="0"/>
        <v>1588.3539699999965</v>
      </c>
      <c r="F15" s="532">
        <v>0.19628991545793961</v>
      </c>
    </row>
    <row r="16" spans="1:8" x14ac:dyDescent="0.2">
      <c r="B16" s="528" t="s">
        <v>578</v>
      </c>
      <c r="C16" s="529">
        <v>16772.726480000005</v>
      </c>
      <c r="D16" s="530">
        <v>20047.032220000005</v>
      </c>
      <c r="E16" s="531">
        <f t="shared" si="0"/>
        <v>3274.3057399999998</v>
      </c>
      <c r="F16" s="532">
        <v>0.19521606960587601</v>
      </c>
    </row>
    <row r="17" spans="2:6" x14ac:dyDescent="0.2">
      <c r="B17" s="528" t="s">
        <v>579</v>
      </c>
      <c r="C17" s="529">
        <v>12752.408959999997</v>
      </c>
      <c r="D17" s="530">
        <v>14757.579290000001</v>
      </c>
      <c r="E17" s="531">
        <f t="shared" si="0"/>
        <v>2005.1703300000045</v>
      </c>
      <c r="F17" s="532">
        <v>0.15723855283260968</v>
      </c>
    </row>
    <row r="18" spans="2:6" x14ac:dyDescent="0.2">
      <c r="B18" s="528" t="s">
        <v>580</v>
      </c>
      <c r="C18" s="529">
        <v>18154.995899999994</v>
      </c>
      <c r="D18" s="530">
        <v>20997.894530000001</v>
      </c>
      <c r="E18" s="531">
        <f t="shared" si="0"/>
        <v>2842.898630000007</v>
      </c>
      <c r="F18" s="532">
        <v>0.15659043084664148</v>
      </c>
    </row>
    <row r="19" spans="2:6" x14ac:dyDescent="0.2">
      <c r="B19" s="528" t="s">
        <v>581</v>
      </c>
      <c r="C19" s="529">
        <v>6942.6269299999976</v>
      </c>
      <c r="D19" s="530">
        <v>8027.2373000000007</v>
      </c>
      <c r="E19" s="531">
        <f t="shared" si="0"/>
        <v>1084.6103700000031</v>
      </c>
      <c r="F19" s="532">
        <v>0.15622478075456714</v>
      </c>
    </row>
    <row r="20" spans="2:6" x14ac:dyDescent="0.2">
      <c r="B20" s="528" t="s">
        <v>582</v>
      </c>
      <c r="C20" s="529">
        <v>11291.3177</v>
      </c>
      <c r="D20" s="530">
        <v>12880.025750000001</v>
      </c>
      <c r="E20" s="531">
        <f t="shared" si="0"/>
        <v>1588.7080500000011</v>
      </c>
      <c r="F20" s="532">
        <v>0.14070174024064541</v>
      </c>
    </row>
    <row r="21" spans="2:6" x14ac:dyDescent="0.2">
      <c r="B21" s="528" t="s">
        <v>583</v>
      </c>
      <c r="C21" s="529">
        <v>6326.3187499999995</v>
      </c>
      <c r="D21" s="530">
        <v>7200.6665899999998</v>
      </c>
      <c r="E21" s="531">
        <f t="shared" si="0"/>
        <v>874.34784000000036</v>
      </c>
      <c r="F21" s="532">
        <v>0.13820799655407812</v>
      </c>
    </row>
    <row r="22" spans="2:6" x14ac:dyDescent="0.2">
      <c r="B22" s="528" t="s">
        <v>584</v>
      </c>
      <c r="C22" s="529">
        <v>11787.127380000002</v>
      </c>
      <c r="D22" s="530">
        <v>13398.653920000002</v>
      </c>
      <c r="E22" s="531">
        <f t="shared" si="0"/>
        <v>1611.5265400000008</v>
      </c>
      <c r="F22" s="532">
        <v>0.13671919273006106</v>
      </c>
    </row>
    <row r="23" spans="2:6" x14ac:dyDescent="0.2">
      <c r="B23" s="528" t="s">
        <v>585</v>
      </c>
      <c r="C23" s="529">
        <v>10858.468670000002</v>
      </c>
      <c r="D23" s="530">
        <v>12312.43118</v>
      </c>
      <c r="E23" s="531">
        <f t="shared" si="0"/>
        <v>1453.9625099999976</v>
      </c>
      <c r="F23" s="532">
        <v>0.13390124834241446</v>
      </c>
    </row>
    <row r="24" spans="2:6" x14ac:dyDescent="0.2">
      <c r="B24" s="528" t="s">
        <v>586</v>
      </c>
      <c r="C24" s="529">
        <v>14568.89545</v>
      </c>
      <c r="D24" s="530">
        <v>16089.514190000004</v>
      </c>
      <c r="E24" s="531">
        <f t="shared" si="0"/>
        <v>1520.6187400000035</v>
      </c>
      <c r="F24" s="532">
        <v>0.10437433264716045</v>
      </c>
    </row>
    <row r="25" spans="2:6" x14ac:dyDescent="0.2">
      <c r="B25" s="528" t="s">
        <v>587</v>
      </c>
      <c r="C25" s="529">
        <v>13946.902979999999</v>
      </c>
      <c r="D25" s="530">
        <v>15325.269330000003</v>
      </c>
      <c r="E25" s="531">
        <f t="shared" si="0"/>
        <v>1378.3663500000039</v>
      </c>
      <c r="F25" s="532">
        <v>9.8829564669417724E-2</v>
      </c>
    </row>
    <row r="26" spans="2:6" x14ac:dyDescent="0.2">
      <c r="B26" s="528" t="s">
        <v>588</v>
      </c>
      <c r="C26" s="529">
        <v>43426.789539999983</v>
      </c>
      <c r="D26" s="530">
        <v>47697.272100000002</v>
      </c>
      <c r="E26" s="536">
        <f t="shared" si="0"/>
        <v>4270.4825600000186</v>
      </c>
      <c r="F26" s="532">
        <v>9.8337514820581395E-2</v>
      </c>
    </row>
    <row r="27" spans="2:6" x14ac:dyDescent="0.2">
      <c r="B27" s="528" t="s">
        <v>589</v>
      </c>
      <c r="C27" s="529">
        <v>14418.760289999995</v>
      </c>
      <c r="D27" s="530">
        <v>15695.78667</v>
      </c>
      <c r="E27" s="531">
        <f t="shared" si="0"/>
        <v>1277.0263800000048</v>
      </c>
      <c r="F27" s="532">
        <v>8.8567002593536115E-2</v>
      </c>
    </row>
    <row r="28" spans="2:6" x14ac:dyDescent="0.2">
      <c r="B28" s="528" t="s">
        <v>590</v>
      </c>
      <c r="C28" s="529">
        <v>15004.19601</v>
      </c>
      <c r="D28" s="530">
        <v>16289.153579999995</v>
      </c>
      <c r="E28" s="531">
        <f t="shared" si="0"/>
        <v>1284.957569999995</v>
      </c>
      <c r="F28" s="532">
        <v>8.5639881613356339E-2</v>
      </c>
    </row>
    <row r="29" spans="2:6" x14ac:dyDescent="0.2">
      <c r="B29" s="528" t="s">
        <v>591</v>
      </c>
      <c r="C29" s="529">
        <v>2301.31106</v>
      </c>
      <c r="D29" s="530">
        <v>2490.5615299999995</v>
      </c>
      <c r="E29" s="531">
        <f t="shared" si="0"/>
        <v>189.2504699999995</v>
      </c>
      <c r="F29" s="532">
        <v>8.2235936414436495E-2</v>
      </c>
    </row>
    <row r="30" spans="2:6" x14ac:dyDescent="0.2">
      <c r="B30" s="528" t="s">
        <v>592</v>
      </c>
      <c r="C30" s="529">
        <v>8761.6991100000014</v>
      </c>
      <c r="D30" s="530">
        <v>9478.9971800000003</v>
      </c>
      <c r="E30" s="531">
        <f t="shared" si="0"/>
        <v>717.29806999999892</v>
      </c>
      <c r="F30" s="532">
        <v>8.18674621205977E-2</v>
      </c>
    </row>
    <row r="31" spans="2:6" x14ac:dyDescent="0.2">
      <c r="B31" s="528" t="s">
        <v>593</v>
      </c>
      <c r="C31" s="529">
        <v>9069.2155700000021</v>
      </c>
      <c r="D31" s="530">
        <v>9748.3660099999997</v>
      </c>
      <c r="E31" s="531">
        <f t="shared" si="0"/>
        <v>679.15043999999762</v>
      </c>
      <c r="F31" s="532">
        <v>7.4885246111753512E-2</v>
      </c>
    </row>
    <row r="32" spans="2:6" x14ac:dyDescent="0.2">
      <c r="B32" s="528" t="s">
        <v>594</v>
      </c>
      <c r="C32" s="529">
        <v>12270.96458</v>
      </c>
      <c r="D32" s="530">
        <v>13135.578149999998</v>
      </c>
      <c r="E32" s="531">
        <f t="shared" si="0"/>
        <v>864.61356999999771</v>
      </c>
      <c r="F32" s="532">
        <v>7.0460114554417252E-2</v>
      </c>
    </row>
    <row r="33" spans="2:6" x14ac:dyDescent="0.2">
      <c r="B33" s="528" t="s">
        <v>595</v>
      </c>
      <c r="C33" s="529">
        <v>13727.156799999999</v>
      </c>
      <c r="D33" s="530">
        <v>14387.697990000004</v>
      </c>
      <c r="E33" s="531">
        <f t="shared" si="0"/>
        <v>660.54119000000537</v>
      </c>
      <c r="F33" s="532">
        <v>4.8119301004852399E-2</v>
      </c>
    </row>
    <row r="34" spans="2:6" x14ac:dyDescent="0.2">
      <c r="B34" s="528" t="s">
        <v>596</v>
      </c>
      <c r="C34" s="529">
        <v>7752.5856399999984</v>
      </c>
      <c r="D34" s="530">
        <v>8036.2100199999995</v>
      </c>
      <c r="E34" s="531">
        <f t="shared" si="0"/>
        <v>283.62438000000111</v>
      </c>
      <c r="F34" s="532">
        <v>3.6584488475254195E-2</v>
      </c>
    </row>
    <row r="35" spans="2:6" x14ac:dyDescent="0.2">
      <c r="B35" s="528" t="s">
        <v>597</v>
      </c>
      <c r="C35" s="529">
        <v>13668.453319999997</v>
      </c>
      <c r="D35" s="530">
        <v>14106.028280000002</v>
      </c>
      <c r="E35" s="531">
        <f t="shared" si="0"/>
        <v>437.57496000000538</v>
      </c>
      <c r="F35" s="532">
        <v>3.2013494852393798E-2</v>
      </c>
    </row>
    <row r="36" spans="2:6" x14ac:dyDescent="0.2">
      <c r="B36" s="528" t="s">
        <v>598</v>
      </c>
      <c r="C36" s="529">
        <v>10883.871050000002</v>
      </c>
      <c r="D36" s="530">
        <v>10809.933480000002</v>
      </c>
      <c r="E36" s="531">
        <f t="shared" si="0"/>
        <v>-73.937570000000051</v>
      </c>
      <c r="F36" s="532">
        <v>-6.7933155088234498E-3</v>
      </c>
    </row>
    <row r="37" spans="2:6" x14ac:dyDescent="0.2">
      <c r="B37" s="528" t="s">
        <v>599</v>
      </c>
      <c r="C37" s="529">
        <v>7896.51325</v>
      </c>
      <c r="D37" s="530">
        <v>7620.9402799999989</v>
      </c>
      <c r="E37" s="531">
        <f t="shared" si="0"/>
        <v>-275.57297000000108</v>
      </c>
      <c r="F37" s="532">
        <v>-3.4898057063350252E-2</v>
      </c>
    </row>
    <row r="38" spans="2:6" x14ac:dyDescent="0.2">
      <c r="B38" s="528" t="s">
        <v>600</v>
      </c>
      <c r="C38" s="529">
        <v>4395.8875099999996</v>
      </c>
      <c r="D38" s="530">
        <v>4039.3710799999999</v>
      </c>
      <c r="E38" s="531">
        <f t="shared" si="0"/>
        <v>-356.51642999999967</v>
      </c>
      <c r="F38" s="532">
        <v>-8.110226414779198E-2</v>
      </c>
    </row>
    <row r="39" spans="2:6" x14ac:dyDescent="0.2">
      <c r="B39" s="528" t="s">
        <v>601</v>
      </c>
      <c r="C39" s="529">
        <v>20707.51557</v>
      </c>
      <c r="D39" s="530">
        <v>17125.061879999997</v>
      </c>
      <c r="E39" s="536">
        <f t="shared" si="0"/>
        <v>-3582.4536900000021</v>
      </c>
      <c r="F39" s="532">
        <v>-0.17300258342869868</v>
      </c>
    </row>
    <row r="40" spans="2:6" ht="13.5" thickBot="1" x14ac:dyDescent="0.25">
      <c r="B40" s="793" t="s">
        <v>602</v>
      </c>
      <c r="C40" s="539">
        <f>SUM(C4:C39)</f>
        <v>551795.60009999992</v>
      </c>
      <c r="D40" s="539">
        <f>SUM(D4:D39)</f>
        <v>660712.33946999989</v>
      </c>
      <c r="E40" s="539">
        <f t="shared" si="0"/>
        <v>108916.73936999997</v>
      </c>
      <c r="F40" s="794">
        <v>0.19738602364763635</v>
      </c>
    </row>
    <row r="41" spans="2:6" ht="14.25" thickTop="1" thickBot="1" x14ac:dyDescent="0.25">
      <c r="B41" s="537" t="s">
        <v>603</v>
      </c>
      <c r="C41" s="538">
        <v>11964.61507</v>
      </c>
      <c r="D41" s="530">
        <v>2630.0867999999969</v>
      </c>
      <c r="E41" s="539">
        <f t="shared" si="0"/>
        <v>-9334.5282700000025</v>
      </c>
      <c r="F41" s="794">
        <v>-0.78017790086747885</v>
      </c>
    </row>
    <row r="42" spans="2:6" ht="14.25" thickTop="1" thickBot="1" x14ac:dyDescent="0.25">
      <c r="B42" s="795" t="s">
        <v>604</v>
      </c>
      <c r="C42" s="796">
        <f>SUM(C40:C41)</f>
        <v>563760.21516999998</v>
      </c>
      <c r="D42" s="796">
        <f>SUM(D40:D41)</f>
        <v>663342.42626999994</v>
      </c>
      <c r="E42" s="796">
        <f>SUM(E40:E41)</f>
        <v>99582.211099999957</v>
      </c>
      <c r="F42" s="797">
        <v>0.17663930234944258</v>
      </c>
    </row>
  </sheetData>
  <mergeCells count="2">
    <mergeCell ref="B2:B3"/>
    <mergeCell ref="C2:F2"/>
  </mergeCells>
  <conditionalFormatting sqref="E4:E39">
    <cfRule type="cellIs" dxfId="4" priority="3" stopIfTrue="1" operator="lessThan">
      <formula>0</formula>
    </cfRule>
  </conditionalFormatting>
  <conditionalFormatting sqref="E41">
    <cfRule type="cellIs" dxfId="3" priority="2" stopIfTrue="1" operator="lessThan">
      <formula>0</formula>
    </cfRule>
  </conditionalFormatting>
  <conditionalFormatting sqref="E40">
    <cfRule type="cellIs" dxfId="2" priority="1" stopIfTrue="1" operator="lessThan">
      <formula>0</formula>
    </cfRule>
  </conditionalFormatting>
  <pageMargins left="0.78740157480314965" right="0.59055118110236227" top="0.55118110236220474" bottom="0.17" header="0.51181102362204722" footer="0.2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14"/>
  <sheetViews>
    <sheetView workbookViewId="0">
      <selection activeCell="A30" sqref="A30"/>
    </sheetView>
  </sheetViews>
  <sheetFormatPr defaultRowHeight="12.75" x14ac:dyDescent="0.2"/>
  <cols>
    <col min="1" max="2" width="18" customWidth="1"/>
    <col min="3" max="3" width="22.28515625" customWidth="1"/>
    <col min="4" max="4" width="25" customWidth="1"/>
    <col min="5" max="5" width="17.28515625" customWidth="1"/>
    <col min="8" max="8" width="16.7109375" bestFit="1" customWidth="1"/>
    <col min="9" max="9" width="12.7109375" bestFit="1" customWidth="1"/>
    <col min="257" max="258" width="18" customWidth="1"/>
    <col min="259" max="259" width="22.28515625" customWidth="1"/>
    <col min="260" max="260" width="25" customWidth="1"/>
    <col min="261" max="261" width="17.28515625" customWidth="1"/>
    <col min="264" max="264" width="16.7109375" bestFit="1" customWidth="1"/>
    <col min="265" max="265" width="12.7109375" bestFit="1" customWidth="1"/>
    <col min="513" max="514" width="18" customWidth="1"/>
    <col min="515" max="515" width="22.28515625" customWidth="1"/>
    <col min="516" max="516" width="25" customWidth="1"/>
    <col min="517" max="517" width="17.28515625" customWidth="1"/>
    <col min="520" max="520" width="16.7109375" bestFit="1" customWidth="1"/>
    <col min="521" max="521" width="12.7109375" bestFit="1" customWidth="1"/>
    <col min="769" max="770" width="18" customWidth="1"/>
    <col min="771" max="771" width="22.28515625" customWidth="1"/>
    <col min="772" max="772" width="25" customWidth="1"/>
    <col min="773" max="773" width="17.28515625" customWidth="1"/>
    <col min="776" max="776" width="16.7109375" bestFit="1" customWidth="1"/>
    <col min="777" max="777" width="12.7109375" bestFit="1" customWidth="1"/>
    <col min="1025" max="1026" width="18" customWidth="1"/>
    <col min="1027" max="1027" width="22.28515625" customWidth="1"/>
    <col min="1028" max="1028" width="25" customWidth="1"/>
    <col min="1029" max="1029" width="17.28515625" customWidth="1"/>
    <col min="1032" max="1032" width="16.7109375" bestFit="1" customWidth="1"/>
    <col min="1033" max="1033" width="12.7109375" bestFit="1" customWidth="1"/>
    <col min="1281" max="1282" width="18" customWidth="1"/>
    <col min="1283" max="1283" width="22.28515625" customWidth="1"/>
    <col min="1284" max="1284" width="25" customWidth="1"/>
    <col min="1285" max="1285" width="17.28515625" customWidth="1"/>
    <col min="1288" max="1288" width="16.7109375" bestFit="1" customWidth="1"/>
    <col min="1289" max="1289" width="12.7109375" bestFit="1" customWidth="1"/>
    <col min="1537" max="1538" width="18" customWidth="1"/>
    <col min="1539" max="1539" width="22.28515625" customWidth="1"/>
    <col min="1540" max="1540" width="25" customWidth="1"/>
    <col min="1541" max="1541" width="17.28515625" customWidth="1"/>
    <col min="1544" max="1544" width="16.7109375" bestFit="1" customWidth="1"/>
    <col min="1545" max="1545" width="12.7109375" bestFit="1" customWidth="1"/>
    <col min="1793" max="1794" width="18" customWidth="1"/>
    <col min="1795" max="1795" width="22.28515625" customWidth="1"/>
    <col min="1796" max="1796" width="25" customWidth="1"/>
    <col min="1797" max="1797" width="17.28515625" customWidth="1"/>
    <col min="1800" max="1800" width="16.7109375" bestFit="1" customWidth="1"/>
    <col min="1801" max="1801" width="12.7109375" bestFit="1" customWidth="1"/>
    <col min="2049" max="2050" width="18" customWidth="1"/>
    <col min="2051" max="2051" width="22.28515625" customWidth="1"/>
    <col min="2052" max="2052" width="25" customWidth="1"/>
    <col min="2053" max="2053" width="17.28515625" customWidth="1"/>
    <col min="2056" max="2056" width="16.7109375" bestFit="1" customWidth="1"/>
    <col min="2057" max="2057" width="12.7109375" bestFit="1" customWidth="1"/>
    <col min="2305" max="2306" width="18" customWidth="1"/>
    <col min="2307" max="2307" width="22.28515625" customWidth="1"/>
    <col min="2308" max="2308" width="25" customWidth="1"/>
    <col min="2309" max="2309" width="17.28515625" customWidth="1"/>
    <col min="2312" max="2312" width="16.7109375" bestFit="1" customWidth="1"/>
    <col min="2313" max="2313" width="12.7109375" bestFit="1" customWidth="1"/>
    <col min="2561" max="2562" width="18" customWidth="1"/>
    <col min="2563" max="2563" width="22.28515625" customWidth="1"/>
    <col min="2564" max="2564" width="25" customWidth="1"/>
    <col min="2565" max="2565" width="17.28515625" customWidth="1"/>
    <col min="2568" max="2568" width="16.7109375" bestFit="1" customWidth="1"/>
    <col min="2569" max="2569" width="12.7109375" bestFit="1" customWidth="1"/>
    <col min="2817" max="2818" width="18" customWidth="1"/>
    <col min="2819" max="2819" width="22.28515625" customWidth="1"/>
    <col min="2820" max="2820" width="25" customWidth="1"/>
    <col min="2821" max="2821" width="17.28515625" customWidth="1"/>
    <col min="2824" max="2824" width="16.7109375" bestFit="1" customWidth="1"/>
    <col min="2825" max="2825" width="12.7109375" bestFit="1" customWidth="1"/>
    <col min="3073" max="3074" width="18" customWidth="1"/>
    <col min="3075" max="3075" width="22.28515625" customWidth="1"/>
    <col min="3076" max="3076" width="25" customWidth="1"/>
    <col min="3077" max="3077" width="17.28515625" customWidth="1"/>
    <col min="3080" max="3080" width="16.7109375" bestFit="1" customWidth="1"/>
    <col min="3081" max="3081" width="12.7109375" bestFit="1" customWidth="1"/>
    <col min="3329" max="3330" width="18" customWidth="1"/>
    <col min="3331" max="3331" width="22.28515625" customWidth="1"/>
    <col min="3332" max="3332" width="25" customWidth="1"/>
    <col min="3333" max="3333" width="17.28515625" customWidth="1"/>
    <col min="3336" max="3336" width="16.7109375" bestFit="1" customWidth="1"/>
    <col min="3337" max="3337" width="12.7109375" bestFit="1" customWidth="1"/>
    <col min="3585" max="3586" width="18" customWidth="1"/>
    <col min="3587" max="3587" width="22.28515625" customWidth="1"/>
    <col min="3588" max="3588" width="25" customWidth="1"/>
    <col min="3589" max="3589" width="17.28515625" customWidth="1"/>
    <col min="3592" max="3592" width="16.7109375" bestFit="1" customWidth="1"/>
    <col min="3593" max="3593" width="12.7109375" bestFit="1" customWidth="1"/>
    <col min="3841" max="3842" width="18" customWidth="1"/>
    <col min="3843" max="3843" width="22.28515625" customWidth="1"/>
    <col min="3844" max="3844" width="25" customWidth="1"/>
    <col min="3845" max="3845" width="17.28515625" customWidth="1"/>
    <col min="3848" max="3848" width="16.7109375" bestFit="1" customWidth="1"/>
    <col min="3849" max="3849" width="12.7109375" bestFit="1" customWidth="1"/>
    <col min="4097" max="4098" width="18" customWidth="1"/>
    <col min="4099" max="4099" width="22.28515625" customWidth="1"/>
    <col min="4100" max="4100" width="25" customWidth="1"/>
    <col min="4101" max="4101" width="17.28515625" customWidth="1"/>
    <col min="4104" max="4104" width="16.7109375" bestFit="1" customWidth="1"/>
    <col min="4105" max="4105" width="12.7109375" bestFit="1" customWidth="1"/>
    <col min="4353" max="4354" width="18" customWidth="1"/>
    <col min="4355" max="4355" width="22.28515625" customWidth="1"/>
    <col min="4356" max="4356" width="25" customWidth="1"/>
    <col min="4357" max="4357" width="17.28515625" customWidth="1"/>
    <col min="4360" max="4360" width="16.7109375" bestFit="1" customWidth="1"/>
    <col min="4361" max="4361" width="12.7109375" bestFit="1" customWidth="1"/>
    <col min="4609" max="4610" width="18" customWidth="1"/>
    <col min="4611" max="4611" width="22.28515625" customWidth="1"/>
    <col min="4612" max="4612" width="25" customWidth="1"/>
    <col min="4613" max="4613" width="17.28515625" customWidth="1"/>
    <col min="4616" max="4616" width="16.7109375" bestFit="1" customWidth="1"/>
    <col min="4617" max="4617" width="12.7109375" bestFit="1" customWidth="1"/>
    <col min="4865" max="4866" width="18" customWidth="1"/>
    <col min="4867" max="4867" width="22.28515625" customWidth="1"/>
    <col min="4868" max="4868" width="25" customWidth="1"/>
    <col min="4869" max="4869" width="17.28515625" customWidth="1"/>
    <col min="4872" max="4872" width="16.7109375" bestFit="1" customWidth="1"/>
    <col min="4873" max="4873" width="12.7109375" bestFit="1" customWidth="1"/>
    <col min="5121" max="5122" width="18" customWidth="1"/>
    <col min="5123" max="5123" width="22.28515625" customWidth="1"/>
    <col min="5124" max="5124" width="25" customWidth="1"/>
    <col min="5125" max="5125" width="17.28515625" customWidth="1"/>
    <col min="5128" max="5128" width="16.7109375" bestFit="1" customWidth="1"/>
    <col min="5129" max="5129" width="12.7109375" bestFit="1" customWidth="1"/>
    <col min="5377" max="5378" width="18" customWidth="1"/>
    <col min="5379" max="5379" width="22.28515625" customWidth="1"/>
    <col min="5380" max="5380" width="25" customWidth="1"/>
    <col min="5381" max="5381" width="17.28515625" customWidth="1"/>
    <col min="5384" max="5384" width="16.7109375" bestFit="1" customWidth="1"/>
    <col min="5385" max="5385" width="12.7109375" bestFit="1" customWidth="1"/>
    <col min="5633" max="5634" width="18" customWidth="1"/>
    <col min="5635" max="5635" width="22.28515625" customWidth="1"/>
    <col min="5636" max="5636" width="25" customWidth="1"/>
    <col min="5637" max="5637" width="17.28515625" customWidth="1"/>
    <col min="5640" max="5640" width="16.7109375" bestFit="1" customWidth="1"/>
    <col min="5641" max="5641" width="12.7109375" bestFit="1" customWidth="1"/>
    <col min="5889" max="5890" width="18" customWidth="1"/>
    <col min="5891" max="5891" width="22.28515625" customWidth="1"/>
    <col min="5892" max="5892" width="25" customWidth="1"/>
    <col min="5893" max="5893" width="17.28515625" customWidth="1"/>
    <col min="5896" max="5896" width="16.7109375" bestFit="1" customWidth="1"/>
    <col min="5897" max="5897" width="12.7109375" bestFit="1" customWidth="1"/>
    <col min="6145" max="6146" width="18" customWidth="1"/>
    <col min="6147" max="6147" width="22.28515625" customWidth="1"/>
    <col min="6148" max="6148" width="25" customWidth="1"/>
    <col min="6149" max="6149" width="17.28515625" customWidth="1"/>
    <col min="6152" max="6152" width="16.7109375" bestFit="1" customWidth="1"/>
    <col min="6153" max="6153" width="12.7109375" bestFit="1" customWidth="1"/>
    <col min="6401" max="6402" width="18" customWidth="1"/>
    <col min="6403" max="6403" width="22.28515625" customWidth="1"/>
    <col min="6404" max="6404" width="25" customWidth="1"/>
    <col min="6405" max="6405" width="17.28515625" customWidth="1"/>
    <col min="6408" max="6408" width="16.7109375" bestFit="1" customWidth="1"/>
    <col min="6409" max="6409" width="12.7109375" bestFit="1" customWidth="1"/>
    <col min="6657" max="6658" width="18" customWidth="1"/>
    <col min="6659" max="6659" width="22.28515625" customWidth="1"/>
    <col min="6660" max="6660" width="25" customWidth="1"/>
    <col min="6661" max="6661" width="17.28515625" customWidth="1"/>
    <col min="6664" max="6664" width="16.7109375" bestFit="1" customWidth="1"/>
    <col min="6665" max="6665" width="12.7109375" bestFit="1" customWidth="1"/>
    <col min="6913" max="6914" width="18" customWidth="1"/>
    <col min="6915" max="6915" width="22.28515625" customWidth="1"/>
    <col min="6916" max="6916" width="25" customWidth="1"/>
    <col min="6917" max="6917" width="17.28515625" customWidth="1"/>
    <col min="6920" max="6920" width="16.7109375" bestFit="1" customWidth="1"/>
    <col min="6921" max="6921" width="12.7109375" bestFit="1" customWidth="1"/>
    <col min="7169" max="7170" width="18" customWidth="1"/>
    <col min="7171" max="7171" width="22.28515625" customWidth="1"/>
    <col min="7172" max="7172" width="25" customWidth="1"/>
    <col min="7173" max="7173" width="17.28515625" customWidth="1"/>
    <col min="7176" max="7176" width="16.7109375" bestFit="1" customWidth="1"/>
    <col min="7177" max="7177" width="12.7109375" bestFit="1" customWidth="1"/>
    <col min="7425" max="7426" width="18" customWidth="1"/>
    <col min="7427" max="7427" width="22.28515625" customWidth="1"/>
    <col min="7428" max="7428" width="25" customWidth="1"/>
    <col min="7429" max="7429" width="17.28515625" customWidth="1"/>
    <col min="7432" max="7432" width="16.7109375" bestFit="1" customWidth="1"/>
    <col min="7433" max="7433" width="12.7109375" bestFit="1" customWidth="1"/>
    <col min="7681" max="7682" width="18" customWidth="1"/>
    <col min="7683" max="7683" width="22.28515625" customWidth="1"/>
    <col min="7684" max="7684" width="25" customWidth="1"/>
    <col min="7685" max="7685" width="17.28515625" customWidth="1"/>
    <col min="7688" max="7688" width="16.7109375" bestFit="1" customWidth="1"/>
    <col min="7689" max="7689" width="12.7109375" bestFit="1" customWidth="1"/>
    <col min="7937" max="7938" width="18" customWidth="1"/>
    <col min="7939" max="7939" width="22.28515625" customWidth="1"/>
    <col min="7940" max="7940" width="25" customWidth="1"/>
    <col min="7941" max="7941" width="17.28515625" customWidth="1"/>
    <col min="7944" max="7944" width="16.7109375" bestFit="1" customWidth="1"/>
    <col min="7945" max="7945" width="12.7109375" bestFit="1" customWidth="1"/>
    <col min="8193" max="8194" width="18" customWidth="1"/>
    <col min="8195" max="8195" width="22.28515625" customWidth="1"/>
    <col min="8196" max="8196" width="25" customWidth="1"/>
    <col min="8197" max="8197" width="17.28515625" customWidth="1"/>
    <col min="8200" max="8200" width="16.7109375" bestFit="1" customWidth="1"/>
    <col min="8201" max="8201" width="12.7109375" bestFit="1" customWidth="1"/>
    <col min="8449" max="8450" width="18" customWidth="1"/>
    <col min="8451" max="8451" width="22.28515625" customWidth="1"/>
    <col min="8452" max="8452" width="25" customWidth="1"/>
    <col min="8453" max="8453" width="17.28515625" customWidth="1"/>
    <col min="8456" max="8456" width="16.7109375" bestFit="1" customWidth="1"/>
    <col min="8457" max="8457" width="12.7109375" bestFit="1" customWidth="1"/>
    <col min="8705" max="8706" width="18" customWidth="1"/>
    <col min="8707" max="8707" width="22.28515625" customWidth="1"/>
    <col min="8708" max="8708" width="25" customWidth="1"/>
    <col min="8709" max="8709" width="17.28515625" customWidth="1"/>
    <col min="8712" max="8712" width="16.7109375" bestFit="1" customWidth="1"/>
    <col min="8713" max="8713" width="12.7109375" bestFit="1" customWidth="1"/>
    <col min="8961" max="8962" width="18" customWidth="1"/>
    <col min="8963" max="8963" width="22.28515625" customWidth="1"/>
    <col min="8964" max="8964" width="25" customWidth="1"/>
    <col min="8965" max="8965" width="17.28515625" customWidth="1"/>
    <col min="8968" max="8968" width="16.7109375" bestFit="1" customWidth="1"/>
    <col min="8969" max="8969" width="12.7109375" bestFit="1" customWidth="1"/>
    <col min="9217" max="9218" width="18" customWidth="1"/>
    <col min="9219" max="9219" width="22.28515625" customWidth="1"/>
    <col min="9220" max="9220" width="25" customWidth="1"/>
    <col min="9221" max="9221" width="17.28515625" customWidth="1"/>
    <col min="9224" max="9224" width="16.7109375" bestFit="1" customWidth="1"/>
    <col min="9225" max="9225" width="12.7109375" bestFit="1" customWidth="1"/>
    <col min="9473" max="9474" width="18" customWidth="1"/>
    <col min="9475" max="9475" width="22.28515625" customWidth="1"/>
    <col min="9476" max="9476" width="25" customWidth="1"/>
    <col min="9477" max="9477" width="17.28515625" customWidth="1"/>
    <col min="9480" max="9480" width="16.7109375" bestFit="1" customWidth="1"/>
    <col min="9481" max="9481" width="12.7109375" bestFit="1" customWidth="1"/>
    <col min="9729" max="9730" width="18" customWidth="1"/>
    <col min="9731" max="9731" width="22.28515625" customWidth="1"/>
    <col min="9732" max="9732" width="25" customWidth="1"/>
    <col min="9733" max="9733" width="17.28515625" customWidth="1"/>
    <col min="9736" max="9736" width="16.7109375" bestFit="1" customWidth="1"/>
    <col min="9737" max="9737" width="12.7109375" bestFit="1" customWidth="1"/>
    <col min="9985" max="9986" width="18" customWidth="1"/>
    <col min="9987" max="9987" width="22.28515625" customWidth="1"/>
    <col min="9988" max="9988" width="25" customWidth="1"/>
    <col min="9989" max="9989" width="17.28515625" customWidth="1"/>
    <col min="9992" max="9992" width="16.7109375" bestFit="1" customWidth="1"/>
    <col min="9993" max="9993" width="12.7109375" bestFit="1" customWidth="1"/>
    <col min="10241" max="10242" width="18" customWidth="1"/>
    <col min="10243" max="10243" width="22.28515625" customWidth="1"/>
    <col min="10244" max="10244" width="25" customWidth="1"/>
    <col min="10245" max="10245" width="17.28515625" customWidth="1"/>
    <col min="10248" max="10248" width="16.7109375" bestFit="1" customWidth="1"/>
    <col min="10249" max="10249" width="12.7109375" bestFit="1" customWidth="1"/>
    <col min="10497" max="10498" width="18" customWidth="1"/>
    <col min="10499" max="10499" width="22.28515625" customWidth="1"/>
    <col min="10500" max="10500" width="25" customWidth="1"/>
    <col min="10501" max="10501" width="17.28515625" customWidth="1"/>
    <col min="10504" max="10504" width="16.7109375" bestFit="1" customWidth="1"/>
    <col min="10505" max="10505" width="12.7109375" bestFit="1" customWidth="1"/>
    <col min="10753" max="10754" width="18" customWidth="1"/>
    <col min="10755" max="10755" width="22.28515625" customWidth="1"/>
    <col min="10756" max="10756" width="25" customWidth="1"/>
    <col min="10757" max="10757" width="17.28515625" customWidth="1"/>
    <col min="10760" max="10760" width="16.7109375" bestFit="1" customWidth="1"/>
    <col min="10761" max="10761" width="12.7109375" bestFit="1" customWidth="1"/>
    <col min="11009" max="11010" width="18" customWidth="1"/>
    <col min="11011" max="11011" width="22.28515625" customWidth="1"/>
    <col min="11012" max="11012" width="25" customWidth="1"/>
    <col min="11013" max="11013" width="17.28515625" customWidth="1"/>
    <col min="11016" max="11016" width="16.7109375" bestFit="1" customWidth="1"/>
    <col min="11017" max="11017" width="12.7109375" bestFit="1" customWidth="1"/>
    <col min="11265" max="11266" width="18" customWidth="1"/>
    <col min="11267" max="11267" width="22.28515625" customWidth="1"/>
    <col min="11268" max="11268" width="25" customWidth="1"/>
    <col min="11269" max="11269" width="17.28515625" customWidth="1"/>
    <col min="11272" max="11272" width="16.7109375" bestFit="1" customWidth="1"/>
    <col min="11273" max="11273" width="12.7109375" bestFit="1" customWidth="1"/>
    <col min="11521" max="11522" width="18" customWidth="1"/>
    <col min="11523" max="11523" width="22.28515625" customWidth="1"/>
    <col min="11524" max="11524" width="25" customWidth="1"/>
    <col min="11525" max="11525" width="17.28515625" customWidth="1"/>
    <col min="11528" max="11528" width="16.7109375" bestFit="1" customWidth="1"/>
    <col min="11529" max="11529" width="12.7109375" bestFit="1" customWidth="1"/>
    <col min="11777" max="11778" width="18" customWidth="1"/>
    <col min="11779" max="11779" width="22.28515625" customWidth="1"/>
    <col min="11780" max="11780" width="25" customWidth="1"/>
    <col min="11781" max="11781" width="17.28515625" customWidth="1"/>
    <col min="11784" max="11784" width="16.7109375" bestFit="1" customWidth="1"/>
    <col min="11785" max="11785" width="12.7109375" bestFit="1" customWidth="1"/>
    <col min="12033" max="12034" width="18" customWidth="1"/>
    <col min="12035" max="12035" width="22.28515625" customWidth="1"/>
    <col min="12036" max="12036" width="25" customWidth="1"/>
    <col min="12037" max="12037" width="17.28515625" customWidth="1"/>
    <col min="12040" max="12040" width="16.7109375" bestFit="1" customWidth="1"/>
    <col min="12041" max="12041" width="12.7109375" bestFit="1" customWidth="1"/>
    <col min="12289" max="12290" width="18" customWidth="1"/>
    <col min="12291" max="12291" width="22.28515625" customWidth="1"/>
    <col min="12292" max="12292" width="25" customWidth="1"/>
    <col min="12293" max="12293" width="17.28515625" customWidth="1"/>
    <col min="12296" max="12296" width="16.7109375" bestFit="1" customWidth="1"/>
    <col min="12297" max="12297" width="12.7109375" bestFit="1" customWidth="1"/>
    <col min="12545" max="12546" width="18" customWidth="1"/>
    <col min="12547" max="12547" width="22.28515625" customWidth="1"/>
    <col min="12548" max="12548" width="25" customWidth="1"/>
    <col min="12549" max="12549" width="17.28515625" customWidth="1"/>
    <col min="12552" max="12552" width="16.7109375" bestFit="1" customWidth="1"/>
    <col min="12553" max="12553" width="12.7109375" bestFit="1" customWidth="1"/>
    <col min="12801" max="12802" width="18" customWidth="1"/>
    <col min="12803" max="12803" width="22.28515625" customWidth="1"/>
    <col min="12804" max="12804" width="25" customWidth="1"/>
    <col min="12805" max="12805" width="17.28515625" customWidth="1"/>
    <col min="12808" max="12808" width="16.7109375" bestFit="1" customWidth="1"/>
    <col min="12809" max="12809" width="12.7109375" bestFit="1" customWidth="1"/>
    <col min="13057" max="13058" width="18" customWidth="1"/>
    <col min="13059" max="13059" width="22.28515625" customWidth="1"/>
    <col min="13060" max="13060" width="25" customWidth="1"/>
    <col min="13061" max="13061" width="17.28515625" customWidth="1"/>
    <col min="13064" max="13064" width="16.7109375" bestFit="1" customWidth="1"/>
    <col min="13065" max="13065" width="12.7109375" bestFit="1" customWidth="1"/>
    <col min="13313" max="13314" width="18" customWidth="1"/>
    <col min="13315" max="13315" width="22.28515625" customWidth="1"/>
    <col min="13316" max="13316" width="25" customWidth="1"/>
    <col min="13317" max="13317" width="17.28515625" customWidth="1"/>
    <col min="13320" max="13320" width="16.7109375" bestFit="1" customWidth="1"/>
    <col min="13321" max="13321" width="12.7109375" bestFit="1" customWidth="1"/>
    <col min="13569" max="13570" width="18" customWidth="1"/>
    <col min="13571" max="13571" width="22.28515625" customWidth="1"/>
    <col min="13572" max="13572" width="25" customWidth="1"/>
    <col min="13573" max="13573" width="17.28515625" customWidth="1"/>
    <col min="13576" max="13576" width="16.7109375" bestFit="1" customWidth="1"/>
    <col min="13577" max="13577" width="12.7109375" bestFit="1" customWidth="1"/>
    <col min="13825" max="13826" width="18" customWidth="1"/>
    <col min="13827" max="13827" width="22.28515625" customWidth="1"/>
    <col min="13828" max="13828" width="25" customWidth="1"/>
    <col min="13829" max="13829" width="17.28515625" customWidth="1"/>
    <col min="13832" max="13832" width="16.7109375" bestFit="1" customWidth="1"/>
    <col min="13833" max="13833" width="12.7109375" bestFit="1" customWidth="1"/>
    <col min="14081" max="14082" width="18" customWidth="1"/>
    <col min="14083" max="14083" width="22.28515625" customWidth="1"/>
    <col min="14084" max="14084" width="25" customWidth="1"/>
    <col min="14085" max="14085" width="17.28515625" customWidth="1"/>
    <col min="14088" max="14088" width="16.7109375" bestFit="1" customWidth="1"/>
    <col min="14089" max="14089" width="12.7109375" bestFit="1" customWidth="1"/>
    <col min="14337" max="14338" width="18" customWidth="1"/>
    <col min="14339" max="14339" width="22.28515625" customWidth="1"/>
    <col min="14340" max="14340" width="25" customWidth="1"/>
    <col min="14341" max="14341" width="17.28515625" customWidth="1"/>
    <col min="14344" max="14344" width="16.7109375" bestFit="1" customWidth="1"/>
    <col min="14345" max="14345" width="12.7109375" bestFit="1" customWidth="1"/>
    <col min="14593" max="14594" width="18" customWidth="1"/>
    <col min="14595" max="14595" width="22.28515625" customWidth="1"/>
    <col min="14596" max="14596" width="25" customWidth="1"/>
    <col min="14597" max="14597" width="17.28515625" customWidth="1"/>
    <col min="14600" max="14600" width="16.7109375" bestFit="1" customWidth="1"/>
    <col min="14601" max="14601" width="12.7109375" bestFit="1" customWidth="1"/>
    <col min="14849" max="14850" width="18" customWidth="1"/>
    <col min="14851" max="14851" width="22.28515625" customWidth="1"/>
    <col min="14852" max="14852" width="25" customWidth="1"/>
    <col min="14853" max="14853" width="17.28515625" customWidth="1"/>
    <col min="14856" max="14856" width="16.7109375" bestFit="1" customWidth="1"/>
    <col min="14857" max="14857" width="12.7109375" bestFit="1" customWidth="1"/>
    <col min="15105" max="15106" width="18" customWidth="1"/>
    <col min="15107" max="15107" width="22.28515625" customWidth="1"/>
    <col min="15108" max="15108" width="25" customWidth="1"/>
    <col min="15109" max="15109" width="17.28515625" customWidth="1"/>
    <col min="15112" max="15112" width="16.7109375" bestFit="1" customWidth="1"/>
    <col min="15113" max="15113" width="12.7109375" bestFit="1" customWidth="1"/>
    <col min="15361" max="15362" width="18" customWidth="1"/>
    <col min="15363" max="15363" width="22.28515625" customWidth="1"/>
    <col min="15364" max="15364" width="25" customWidth="1"/>
    <col min="15365" max="15365" width="17.28515625" customWidth="1"/>
    <col min="15368" max="15368" width="16.7109375" bestFit="1" customWidth="1"/>
    <col min="15369" max="15369" width="12.7109375" bestFit="1" customWidth="1"/>
    <col min="15617" max="15618" width="18" customWidth="1"/>
    <col min="15619" max="15619" width="22.28515625" customWidth="1"/>
    <col min="15620" max="15620" width="25" customWidth="1"/>
    <col min="15621" max="15621" width="17.28515625" customWidth="1"/>
    <col min="15624" max="15624" width="16.7109375" bestFit="1" customWidth="1"/>
    <col min="15625" max="15625" width="12.7109375" bestFit="1" customWidth="1"/>
    <col min="15873" max="15874" width="18" customWidth="1"/>
    <col min="15875" max="15875" width="22.28515625" customWidth="1"/>
    <col min="15876" max="15876" width="25" customWidth="1"/>
    <col min="15877" max="15877" width="17.28515625" customWidth="1"/>
    <col min="15880" max="15880" width="16.7109375" bestFit="1" customWidth="1"/>
    <col min="15881" max="15881" width="12.7109375" bestFit="1" customWidth="1"/>
    <col min="16129" max="16130" width="18" customWidth="1"/>
    <col min="16131" max="16131" width="22.28515625" customWidth="1"/>
    <col min="16132" max="16132" width="25" customWidth="1"/>
    <col min="16133" max="16133" width="17.28515625" customWidth="1"/>
    <col min="16136" max="16136" width="16.7109375" bestFit="1" customWidth="1"/>
    <col min="16137" max="16137" width="12.7109375" bestFit="1" customWidth="1"/>
  </cols>
  <sheetData>
    <row r="1" spans="1:4" x14ac:dyDescent="0.2">
      <c r="D1" s="540"/>
    </row>
    <row r="4" spans="1:4" ht="13.5" thickBot="1" x14ac:dyDescent="0.25"/>
    <row r="5" spans="1:4" ht="30.75" customHeight="1" thickBot="1" x14ac:dyDescent="0.25">
      <c r="A5" s="757" t="s">
        <v>605</v>
      </c>
      <c r="B5" s="757"/>
      <c r="C5" s="757"/>
      <c r="D5" s="757"/>
    </row>
    <row r="6" spans="1:4" ht="58.5" customHeight="1" thickBot="1" x14ac:dyDescent="0.25">
      <c r="A6" s="541" t="s">
        <v>606</v>
      </c>
      <c r="B6" s="541" t="s">
        <v>607</v>
      </c>
      <c r="C6" s="541" t="s">
        <v>608</v>
      </c>
      <c r="D6" s="541" t="s">
        <v>609</v>
      </c>
    </row>
    <row r="7" spans="1:4" ht="18" customHeight="1" thickBot="1" x14ac:dyDescent="0.25">
      <c r="A7" s="542">
        <v>40939</v>
      </c>
      <c r="B7" s="543">
        <v>27407</v>
      </c>
      <c r="C7" s="543">
        <v>17652.513191101239</v>
      </c>
      <c r="D7" s="543">
        <v>429.39310000000086</v>
      </c>
    </row>
    <row r="8" spans="1:4" ht="21" customHeight="1" thickBot="1" x14ac:dyDescent="0.25">
      <c r="A8" s="542">
        <v>40967</v>
      </c>
      <c r="B8" s="543">
        <v>52118</v>
      </c>
      <c r="C8" s="543">
        <v>35610.568205720985</v>
      </c>
      <c r="D8" s="543">
        <v>1802.6224839999968</v>
      </c>
    </row>
    <row r="9" spans="1:4" ht="20.25" customHeight="1" thickBot="1" x14ac:dyDescent="0.25">
      <c r="A9" s="542">
        <v>40999</v>
      </c>
      <c r="B9" s="543">
        <v>69616</v>
      </c>
      <c r="C9" s="543">
        <v>46868.786442666926</v>
      </c>
      <c r="D9" s="543">
        <v>4163.206193999983</v>
      </c>
    </row>
    <row r="10" spans="1:4" ht="20.25" customHeight="1" thickBot="1" x14ac:dyDescent="0.25">
      <c r="A10" s="542">
        <v>41029</v>
      </c>
      <c r="B10" s="543">
        <v>94417</v>
      </c>
      <c r="C10" s="543">
        <v>61484.293703183626</v>
      </c>
      <c r="D10" s="543">
        <v>6926.4504339999712</v>
      </c>
    </row>
    <row r="11" spans="1:4" ht="22.5" customHeight="1" thickBot="1" x14ac:dyDescent="0.25">
      <c r="A11" s="542">
        <v>41060</v>
      </c>
      <c r="B11" s="543">
        <v>115421</v>
      </c>
      <c r="C11" s="543">
        <v>75538.574318861196</v>
      </c>
      <c r="D11" s="543">
        <v>10494.099299499951</v>
      </c>
    </row>
    <row r="12" spans="1:4" ht="23.25" customHeight="1" thickBot="1" x14ac:dyDescent="0.25">
      <c r="A12" s="542">
        <v>41090</v>
      </c>
      <c r="B12" s="543">
        <v>135062</v>
      </c>
      <c r="C12" s="543">
        <v>87516.884962743687</v>
      </c>
      <c r="D12" s="543">
        <v>14374.557189099916</v>
      </c>
    </row>
    <row r="13" spans="1:4" ht="24.75" customHeight="1" thickBot="1" x14ac:dyDescent="0.25">
      <c r="A13" s="542">
        <v>41121</v>
      </c>
      <c r="B13" s="543">
        <v>157452</v>
      </c>
      <c r="C13" s="543">
        <v>100030.59094101256</v>
      </c>
      <c r="D13" s="543">
        <v>18231.154278399885</v>
      </c>
    </row>
    <row r="14" spans="1:4" ht="21.75" customHeight="1" thickBot="1" x14ac:dyDescent="0.25">
      <c r="A14" s="542">
        <v>41152</v>
      </c>
      <c r="B14" s="543">
        <v>182997</v>
      </c>
      <c r="C14" s="543">
        <v>115138.99945553471</v>
      </c>
      <c r="D14" s="543">
        <v>22532.922961699867</v>
      </c>
    </row>
  </sheetData>
  <mergeCells count="1">
    <mergeCell ref="A5:D5"/>
  </mergeCells>
  <pageMargins left="0.75" right="0.33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DB746"/>
    <pageSetUpPr fitToPage="1"/>
  </sheetPr>
  <dimension ref="A1:D12"/>
  <sheetViews>
    <sheetView workbookViewId="0">
      <selection activeCell="A30" sqref="A30"/>
    </sheetView>
  </sheetViews>
  <sheetFormatPr defaultRowHeight="12.75" x14ac:dyDescent="0.2"/>
  <cols>
    <col min="1" max="1" width="19.140625" customWidth="1"/>
    <col min="2" max="4" width="17.85546875" customWidth="1"/>
    <col min="257" max="257" width="19.140625" customWidth="1"/>
    <col min="258" max="260" width="17.85546875" customWidth="1"/>
    <col min="513" max="513" width="19.140625" customWidth="1"/>
    <col min="514" max="516" width="17.85546875" customWidth="1"/>
    <col min="769" max="769" width="19.140625" customWidth="1"/>
    <col min="770" max="772" width="17.85546875" customWidth="1"/>
    <col min="1025" max="1025" width="19.140625" customWidth="1"/>
    <col min="1026" max="1028" width="17.85546875" customWidth="1"/>
    <col min="1281" max="1281" width="19.140625" customWidth="1"/>
    <col min="1282" max="1284" width="17.85546875" customWidth="1"/>
    <col min="1537" max="1537" width="19.140625" customWidth="1"/>
    <col min="1538" max="1540" width="17.85546875" customWidth="1"/>
    <col min="1793" max="1793" width="19.140625" customWidth="1"/>
    <col min="1794" max="1796" width="17.85546875" customWidth="1"/>
    <col min="2049" max="2049" width="19.140625" customWidth="1"/>
    <col min="2050" max="2052" width="17.85546875" customWidth="1"/>
    <col min="2305" max="2305" width="19.140625" customWidth="1"/>
    <col min="2306" max="2308" width="17.85546875" customWidth="1"/>
    <col min="2561" max="2561" width="19.140625" customWidth="1"/>
    <col min="2562" max="2564" width="17.85546875" customWidth="1"/>
    <col min="2817" max="2817" width="19.140625" customWidth="1"/>
    <col min="2818" max="2820" width="17.85546875" customWidth="1"/>
    <col min="3073" max="3073" width="19.140625" customWidth="1"/>
    <col min="3074" max="3076" width="17.85546875" customWidth="1"/>
    <col min="3329" max="3329" width="19.140625" customWidth="1"/>
    <col min="3330" max="3332" width="17.85546875" customWidth="1"/>
    <col min="3585" max="3585" width="19.140625" customWidth="1"/>
    <col min="3586" max="3588" width="17.85546875" customWidth="1"/>
    <col min="3841" max="3841" width="19.140625" customWidth="1"/>
    <col min="3842" max="3844" width="17.85546875" customWidth="1"/>
    <col min="4097" max="4097" width="19.140625" customWidth="1"/>
    <col min="4098" max="4100" width="17.85546875" customWidth="1"/>
    <col min="4353" max="4353" width="19.140625" customWidth="1"/>
    <col min="4354" max="4356" width="17.85546875" customWidth="1"/>
    <col min="4609" max="4609" width="19.140625" customWidth="1"/>
    <col min="4610" max="4612" width="17.85546875" customWidth="1"/>
    <col min="4865" max="4865" width="19.140625" customWidth="1"/>
    <col min="4866" max="4868" width="17.85546875" customWidth="1"/>
    <col min="5121" max="5121" width="19.140625" customWidth="1"/>
    <col min="5122" max="5124" width="17.85546875" customWidth="1"/>
    <col min="5377" max="5377" width="19.140625" customWidth="1"/>
    <col min="5378" max="5380" width="17.85546875" customWidth="1"/>
    <col min="5633" max="5633" width="19.140625" customWidth="1"/>
    <col min="5634" max="5636" width="17.85546875" customWidth="1"/>
    <col min="5889" max="5889" width="19.140625" customWidth="1"/>
    <col min="5890" max="5892" width="17.85546875" customWidth="1"/>
    <col min="6145" max="6145" width="19.140625" customWidth="1"/>
    <col min="6146" max="6148" width="17.85546875" customWidth="1"/>
    <col min="6401" max="6401" width="19.140625" customWidth="1"/>
    <col min="6402" max="6404" width="17.85546875" customWidth="1"/>
    <col min="6657" max="6657" width="19.140625" customWidth="1"/>
    <col min="6658" max="6660" width="17.85546875" customWidth="1"/>
    <col min="6913" max="6913" width="19.140625" customWidth="1"/>
    <col min="6914" max="6916" width="17.85546875" customWidth="1"/>
    <col min="7169" max="7169" width="19.140625" customWidth="1"/>
    <col min="7170" max="7172" width="17.85546875" customWidth="1"/>
    <col min="7425" max="7425" width="19.140625" customWidth="1"/>
    <col min="7426" max="7428" width="17.85546875" customWidth="1"/>
    <col min="7681" max="7681" width="19.140625" customWidth="1"/>
    <col min="7682" max="7684" width="17.85546875" customWidth="1"/>
    <col min="7937" max="7937" width="19.140625" customWidth="1"/>
    <col min="7938" max="7940" width="17.85546875" customWidth="1"/>
    <col min="8193" max="8193" width="19.140625" customWidth="1"/>
    <col min="8194" max="8196" width="17.85546875" customWidth="1"/>
    <col min="8449" max="8449" width="19.140625" customWidth="1"/>
    <col min="8450" max="8452" width="17.85546875" customWidth="1"/>
    <col min="8705" max="8705" width="19.140625" customWidth="1"/>
    <col min="8706" max="8708" width="17.85546875" customWidth="1"/>
    <col min="8961" max="8961" width="19.140625" customWidth="1"/>
    <col min="8962" max="8964" width="17.85546875" customWidth="1"/>
    <col min="9217" max="9217" width="19.140625" customWidth="1"/>
    <col min="9218" max="9220" width="17.85546875" customWidth="1"/>
    <col min="9473" max="9473" width="19.140625" customWidth="1"/>
    <col min="9474" max="9476" width="17.85546875" customWidth="1"/>
    <col min="9729" max="9729" width="19.140625" customWidth="1"/>
    <col min="9730" max="9732" width="17.85546875" customWidth="1"/>
    <col min="9985" max="9985" width="19.140625" customWidth="1"/>
    <col min="9986" max="9988" width="17.85546875" customWidth="1"/>
    <col min="10241" max="10241" width="19.140625" customWidth="1"/>
    <col min="10242" max="10244" width="17.85546875" customWidth="1"/>
    <col min="10497" max="10497" width="19.140625" customWidth="1"/>
    <col min="10498" max="10500" width="17.85546875" customWidth="1"/>
    <col min="10753" max="10753" width="19.140625" customWidth="1"/>
    <col min="10754" max="10756" width="17.85546875" customWidth="1"/>
    <col min="11009" max="11009" width="19.140625" customWidth="1"/>
    <col min="11010" max="11012" width="17.85546875" customWidth="1"/>
    <col min="11265" max="11265" width="19.140625" customWidth="1"/>
    <col min="11266" max="11268" width="17.85546875" customWidth="1"/>
    <col min="11521" max="11521" width="19.140625" customWidth="1"/>
    <col min="11522" max="11524" width="17.85546875" customWidth="1"/>
    <col min="11777" max="11777" width="19.140625" customWidth="1"/>
    <col min="11778" max="11780" width="17.85546875" customWidth="1"/>
    <col min="12033" max="12033" width="19.140625" customWidth="1"/>
    <col min="12034" max="12036" width="17.85546875" customWidth="1"/>
    <col min="12289" max="12289" width="19.140625" customWidth="1"/>
    <col min="12290" max="12292" width="17.85546875" customWidth="1"/>
    <col min="12545" max="12545" width="19.140625" customWidth="1"/>
    <col min="12546" max="12548" width="17.85546875" customWidth="1"/>
    <col min="12801" max="12801" width="19.140625" customWidth="1"/>
    <col min="12802" max="12804" width="17.85546875" customWidth="1"/>
    <col min="13057" max="13057" width="19.140625" customWidth="1"/>
    <col min="13058" max="13060" width="17.85546875" customWidth="1"/>
    <col min="13313" max="13313" width="19.140625" customWidth="1"/>
    <col min="13314" max="13316" width="17.85546875" customWidth="1"/>
    <col min="13569" max="13569" width="19.140625" customWidth="1"/>
    <col min="13570" max="13572" width="17.85546875" customWidth="1"/>
    <col min="13825" max="13825" width="19.140625" customWidth="1"/>
    <col min="13826" max="13828" width="17.85546875" customWidth="1"/>
    <col min="14081" max="14081" width="19.140625" customWidth="1"/>
    <col min="14082" max="14084" width="17.85546875" customWidth="1"/>
    <col min="14337" max="14337" width="19.140625" customWidth="1"/>
    <col min="14338" max="14340" width="17.85546875" customWidth="1"/>
    <col min="14593" max="14593" width="19.140625" customWidth="1"/>
    <col min="14594" max="14596" width="17.85546875" customWidth="1"/>
    <col min="14849" max="14849" width="19.140625" customWidth="1"/>
    <col min="14850" max="14852" width="17.85546875" customWidth="1"/>
    <col min="15105" max="15105" width="19.140625" customWidth="1"/>
    <col min="15106" max="15108" width="17.85546875" customWidth="1"/>
    <col min="15361" max="15361" width="19.140625" customWidth="1"/>
    <col min="15362" max="15364" width="17.85546875" customWidth="1"/>
    <col min="15617" max="15617" width="19.140625" customWidth="1"/>
    <col min="15618" max="15620" width="17.85546875" customWidth="1"/>
    <col min="15873" max="15873" width="19.140625" customWidth="1"/>
    <col min="15874" max="15876" width="17.85546875" customWidth="1"/>
    <col min="16129" max="16129" width="19.140625" customWidth="1"/>
    <col min="16130" max="16132" width="17.85546875" customWidth="1"/>
  </cols>
  <sheetData>
    <row r="1" spans="1:4" x14ac:dyDescent="0.2">
      <c r="D1" s="460"/>
    </row>
    <row r="2" spans="1:4" ht="13.5" thickBot="1" x14ac:dyDescent="0.25">
      <c r="A2" s="459"/>
      <c r="B2" s="459"/>
      <c r="C2" s="459"/>
      <c r="D2" s="459"/>
    </row>
    <row r="3" spans="1:4" ht="25.5" customHeight="1" thickBot="1" x14ac:dyDescent="0.25">
      <c r="A3" s="758" t="s">
        <v>610</v>
      </c>
      <c r="B3" s="759"/>
      <c r="C3" s="759"/>
      <c r="D3" s="760"/>
    </row>
    <row r="4" spans="1:4" ht="71.25" customHeight="1" thickBot="1" x14ac:dyDescent="0.25">
      <c r="A4" s="541" t="s">
        <v>606</v>
      </c>
      <c r="B4" s="544" t="s">
        <v>611</v>
      </c>
      <c r="C4" s="544" t="s">
        <v>612</v>
      </c>
      <c r="D4" s="544" t="s">
        <v>613</v>
      </c>
    </row>
    <row r="5" spans="1:4" ht="18" customHeight="1" thickBot="1" x14ac:dyDescent="0.25">
      <c r="A5" s="542">
        <v>40939</v>
      </c>
      <c r="B5" s="545">
        <v>271</v>
      </c>
      <c r="C5" s="545">
        <v>669.42822000000001</v>
      </c>
      <c r="D5" s="545">
        <v>39.43676</v>
      </c>
    </row>
    <row r="6" spans="1:4" ht="13.5" thickBot="1" x14ac:dyDescent="0.25">
      <c r="A6" s="542">
        <v>40967</v>
      </c>
      <c r="B6" s="545">
        <v>449</v>
      </c>
      <c r="C6" s="545">
        <v>1167.90805</v>
      </c>
      <c r="D6" s="545">
        <v>146.57024999999999</v>
      </c>
    </row>
    <row r="7" spans="1:4" ht="13.5" thickBot="1" x14ac:dyDescent="0.25">
      <c r="A7" s="542">
        <v>40999</v>
      </c>
      <c r="B7" s="545">
        <v>628</v>
      </c>
      <c r="C7" s="545">
        <v>1837.18615</v>
      </c>
      <c r="D7" s="545">
        <v>346.75623000000002</v>
      </c>
    </row>
    <row r="8" spans="1:4" ht="13.5" thickBot="1" x14ac:dyDescent="0.25">
      <c r="A8" s="542">
        <v>41029</v>
      </c>
      <c r="B8" s="545">
        <v>812</v>
      </c>
      <c r="C8" s="545">
        <v>2277.5500499999998</v>
      </c>
      <c r="D8" s="545">
        <v>563.46582000000001</v>
      </c>
    </row>
    <row r="9" spans="1:4" ht="13.5" thickBot="1" x14ac:dyDescent="0.25">
      <c r="A9" s="542">
        <v>41060</v>
      </c>
      <c r="B9" s="545">
        <v>943</v>
      </c>
      <c r="C9" s="545">
        <v>2815.92596</v>
      </c>
      <c r="D9" s="545">
        <v>872.14341999999988</v>
      </c>
    </row>
    <row r="10" spans="1:4" ht="13.5" thickBot="1" x14ac:dyDescent="0.25">
      <c r="A10" s="542">
        <v>41090</v>
      </c>
      <c r="B10" s="545">
        <v>1091</v>
      </c>
      <c r="C10" s="545">
        <v>3312.6826499999993</v>
      </c>
      <c r="D10" s="545">
        <v>1149.7767799999999</v>
      </c>
    </row>
    <row r="11" spans="1:4" ht="13.5" thickBot="1" x14ac:dyDescent="0.25">
      <c r="A11" s="542">
        <v>41121</v>
      </c>
      <c r="B11" s="545">
        <v>1295</v>
      </c>
      <c r="C11" s="545">
        <v>3844.6411700000003</v>
      </c>
      <c r="D11" s="545">
        <v>1498.9483700000001</v>
      </c>
    </row>
    <row r="12" spans="1:4" ht="13.5" thickBot="1" x14ac:dyDescent="0.25">
      <c r="A12" s="542">
        <v>41152</v>
      </c>
      <c r="B12" s="545">
        <v>1516</v>
      </c>
      <c r="C12" s="545">
        <v>4257.2926799999996</v>
      </c>
      <c r="D12" s="545">
        <v>1831.46992</v>
      </c>
    </row>
  </sheetData>
  <mergeCells count="1">
    <mergeCell ref="A3:D3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I20"/>
  <sheetViews>
    <sheetView workbookViewId="0">
      <selection activeCell="A30" sqref="A30"/>
    </sheetView>
  </sheetViews>
  <sheetFormatPr defaultRowHeight="12.75" x14ac:dyDescent="0.2"/>
  <cols>
    <col min="1" max="1" width="34.28515625" customWidth="1"/>
    <col min="2" max="2" width="28.7109375" customWidth="1"/>
    <col min="3" max="6" width="10.28515625" customWidth="1"/>
    <col min="7" max="7" width="11.7109375" customWidth="1"/>
    <col min="8" max="8" width="25" customWidth="1"/>
    <col min="9" max="9" width="12.28515625" customWidth="1"/>
    <col min="257" max="257" width="34.28515625" customWidth="1"/>
    <col min="258" max="258" width="28.7109375" customWidth="1"/>
    <col min="259" max="262" width="10.28515625" customWidth="1"/>
    <col min="263" max="263" width="11.7109375" customWidth="1"/>
    <col min="264" max="264" width="25" customWidth="1"/>
    <col min="265" max="265" width="12.28515625" customWidth="1"/>
    <col min="513" max="513" width="34.28515625" customWidth="1"/>
    <col min="514" max="514" width="28.7109375" customWidth="1"/>
    <col min="515" max="518" width="10.28515625" customWidth="1"/>
    <col min="519" max="519" width="11.7109375" customWidth="1"/>
    <col min="520" max="520" width="25" customWidth="1"/>
    <col min="521" max="521" width="12.28515625" customWidth="1"/>
    <col min="769" max="769" width="34.28515625" customWidth="1"/>
    <col min="770" max="770" width="28.7109375" customWidth="1"/>
    <col min="771" max="774" width="10.28515625" customWidth="1"/>
    <col min="775" max="775" width="11.7109375" customWidth="1"/>
    <col min="776" max="776" width="25" customWidth="1"/>
    <col min="777" max="777" width="12.28515625" customWidth="1"/>
    <col min="1025" max="1025" width="34.28515625" customWidth="1"/>
    <col min="1026" max="1026" width="28.7109375" customWidth="1"/>
    <col min="1027" max="1030" width="10.28515625" customWidth="1"/>
    <col min="1031" max="1031" width="11.7109375" customWidth="1"/>
    <col min="1032" max="1032" width="25" customWidth="1"/>
    <col min="1033" max="1033" width="12.28515625" customWidth="1"/>
    <col min="1281" max="1281" width="34.28515625" customWidth="1"/>
    <col min="1282" max="1282" width="28.7109375" customWidth="1"/>
    <col min="1283" max="1286" width="10.28515625" customWidth="1"/>
    <col min="1287" max="1287" width="11.7109375" customWidth="1"/>
    <col min="1288" max="1288" width="25" customWidth="1"/>
    <col min="1289" max="1289" width="12.28515625" customWidth="1"/>
    <col min="1537" max="1537" width="34.28515625" customWidth="1"/>
    <col min="1538" max="1538" width="28.7109375" customWidth="1"/>
    <col min="1539" max="1542" width="10.28515625" customWidth="1"/>
    <col min="1543" max="1543" width="11.7109375" customWidth="1"/>
    <col min="1544" max="1544" width="25" customWidth="1"/>
    <col min="1545" max="1545" width="12.28515625" customWidth="1"/>
    <col min="1793" max="1793" width="34.28515625" customWidth="1"/>
    <col min="1794" max="1794" width="28.7109375" customWidth="1"/>
    <col min="1795" max="1798" width="10.28515625" customWidth="1"/>
    <col min="1799" max="1799" width="11.7109375" customWidth="1"/>
    <col min="1800" max="1800" width="25" customWidth="1"/>
    <col min="1801" max="1801" width="12.28515625" customWidth="1"/>
    <col min="2049" max="2049" width="34.28515625" customWidth="1"/>
    <col min="2050" max="2050" width="28.7109375" customWidth="1"/>
    <col min="2051" max="2054" width="10.28515625" customWidth="1"/>
    <col min="2055" max="2055" width="11.7109375" customWidth="1"/>
    <col min="2056" max="2056" width="25" customWidth="1"/>
    <col min="2057" max="2057" width="12.28515625" customWidth="1"/>
    <col min="2305" max="2305" width="34.28515625" customWidth="1"/>
    <col min="2306" max="2306" width="28.7109375" customWidth="1"/>
    <col min="2307" max="2310" width="10.28515625" customWidth="1"/>
    <col min="2311" max="2311" width="11.7109375" customWidth="1"/>
    <col min="2312" max="2312" width="25" customWidth="1"/>
    <col min="2313" max="2313" width="12.28515625" customWidth="1"/>
    <col min="2561" max="2561" width="34.28515625" customWidth="1"/>
    <col min="2562" max="2562" width="28.7109375" customWidth="1"/>
    <col min="2563" max="2566" width="10.28515625" customWidth="1"/>
    <col min="2567" max="2567" width="11.7109375" customWidth="1"/>
    <col min="2568" max="2568" width="25" customWidth="1"/>
    <col min="2569" max="2569" width="12.28515625" customWidth="1"/>
    <col min="2817" max="2817" width="34.28515625" customWidth="1"/>
    <col min="2818" max="2818" width="28.7109375" customWidth="1"/>
    <col min="2819" max="2822" width="10.28515625" customWidth="1"/>
    <col min="2823" max="2823" width="11.7109375" customWidth="1"/>
    <col min="2824" max="2824" width="25" customWidth="1"/>
    <col min="2825" max="2825" width="12.28515625" customWidth="1"/>
    <col min="3073" max="3073" width="34.28515625" customWidth="1"/>
    <col min="3074" max="3074" width="28.7109375" customWidth="1"/>
    <col min="3075" max="3078" width="10.28515625" customWidth="1"/>
    <col min="3079" max="3079" width="11.7109375" customWidth="1"/>
    <col min="3080" max="3080" width="25" customWidth="1"/>
    <col min="3081" max="3081" width="12.28515625" customWidth="1"/>
    <col min="3329" max="3329" width="34.28515625" customWidth="1"/>
    <col min="3330" max="3330" width="28.7109375" customWidth="1"/>
    <col min="3331" max="3334" width="10.28515625" customWidth="1"/>
    <col min="3335" max="3335" width="11.7109375" customWidth="1"/>
    <col min="3336" max="3336" width="25" customWidth="1"/>
    <col min="3337" max="3337" width="12.28515625" customWidth="1"/>
    <col min="3585" max="3585" width="34.28515625" customWidth="1"/>
    <col min="3586" max="3586" width="28.7109375" customWidth="1"/>
    <col min="3587" max="3590" width="10.28515625" customWidth="1"/>
    <col min="3591" max="3591" width="11.7109375" customWidth="1"/>
    <col min="3592" max="3592" width="25" customWidth="1"/>
    <col min="3593" max="3593" width="12.28515625" customWidth="1"/>
    <col min="3841" max="3841" width="34.28515625" customWidth="1"/>
    <col min="3842" max="3842" width="28.7109375" customWidth="1"/>
    <col min="3843" max="3846" width="10.28515625" customWidth="1"/>
    <col min="3847" max="3847" width="11.7109375" customWidth="1"/>
    <col min="3848" max="3848" width="25" customWidth="1"/>
    <col min="3849" max="3849" width="12.28515625" customWidth="1"/>
    <col min="4097" max="4097" width="34.28515625" customWidth="1"/>
    <col min="4098" max="4098" width="28.7109375" customWidth="1"/>
    <col min="4099" max="4102" width="10.28515625" customWidth="1"/>
    <col min="4103" max="4103" width="11.7109375" customWidth="1"/>
    <col min="4104" max="4104" width="25" customWidth="1"/>
    <col min="4105" max="4105" width="12.28515625" customWidth="1"/>
    <col min="4353" max="4353" width="34.28515625" customWidth="1"/>
    <col min="4354" max="4354" width="28.7109375" customWidth="1"/>
    <col min="4355" max="4358" width="10.28515625" customWidth="1"/>
    <col min="4359" max="4359" width="11.7109375" customWidth="1"/>
    <col min="4360" max="4360" width="25" customWidth="1"/>
    <col min="4361" max="4361" width="12.28515625" customWidth="1"/>
    <col min="4609" max="4609" width="34.28515625" customWidth="1"/>
    <col min="4610" max="4610" width="28.7109375" customWidth="1"/>
    <col min="4611" max="4614" width="10.28515625" customWidth="1"/>
    <col min="4615" max="4615" width="11.7109375" customWidth="1"/>
    <col min="4616" max="4616" width="25" customWidth="1"/>
    <col min="4617" max="4617" width="12.28515625" customWidth="1"/>
    <col min="4865" max="4865" width="34.28515625" customWidth="1"/>
    <col min="4866" max="4866" width="28.7109375" customWidth="1"/>
    <col min="4867" max="4870" width="10.28515625" customWidth="1"/>
    <col min="4871" max="4871" width="11.7109375" customWidth="1"/>
    <col min="4872" max="4872" width="25" customWidth="1"/>
    <col min="4873" max="4873" width="12.28515625" customWidth="1"/>
    <col min="5121" max="5121" width="34.28515625" customWidth="1"/>
    <col min="5122" max="5122" width="28.7109375" customWidth="1"/>
    <col min="5123" max="5126" width="10.28515625" customWidth="1"/>
    <col min="5127" max="5127" width="11.7109375" customWidth="1"/>
    <col min="5128" max="5128" width="25" customWidth="1"/>
    <col min="5129" max="5129" width="12.28515625" customWidth="1"/>
    <col min="5377" max="5377" width="34.28515625" customWidth="1"/>
    <col min="5378" max="5378" width="28.7109375" customWidth="1"/>
    <col min="5379" max="5382" width="10.28515625" customWidth="1"/>
    <col min="5383" max="5383" width="11.7109375" customWidth="1"/>
    <col min="5384" max="5384" width="25" customWidth="1"/>
    <col min="5385" max="5385" width="12.28515625" customWidth="1"/>
    <col min="5633" max="5633" width="34.28515625" customWidth="1"/>
    <col min="5634" max="5634" width="28.7109375" customWidth="1"/>
    <col min="5635" max="5638" width="10.28515625" customWidth="1"/>
    <col min="5639" max="5639" width="11.7109375" customWidth="1"/>
    <col min="5640" max="5640" width="25" customWidth="1"/>
    <col min="5641" max="5641" width="12.28515625" customWidth="1"/>
    <col min="5889" max="5889" width="34.28515625" customWidth="1"/>
    <col min="5890" max="5890" width="28.7109375" customWidth="1"/>
    <col min="5891" max="5894" width="10.28515625" customWidth="1"/>
    <col min="5895" max="5895" width="11.7109375" customWidth="1"/>
    <col min="5896" max="5896" width="25" customWidth="1"/>
    <col min="5897" max="5897" width="12.28515625" customWidth="1"/>
    <col min="6145" max="6145" width="34.28515625" customWidth="1"/>
    <col min="6146" max="6146" width="28.7109375" customWidth="1"/>
    <col min="6147" max="6150" width="10.28515625" customWidth="1"/>
    <col min="6151" max="6151" width="11.7109375" customWidth="1"/>
    <col min="6152" max="6152" width="25" customWidth="1"/>
    <col min="6153" max="6153" width="12.28515625" customWidth="1"/>
    <col min="6401" max="6401" width="34.28515625" customWidth="1"/>
    <col min="6402" max="6402" width="28.7109375" customWidth="1"/>
    <col min="6403" max="6406" width="10.28515625" customWidth="1"/>
    <col min="6407" max="6407" width="11.7109375" customWidth="1"/>
    <col min="6408" max="6408" width="25" customWidth="1"/>
    <col min="6409" max="6409" width="12.28515625" customWidth="1"/>
    <col min="6657" max="6657" width="34.28515625" customWidth="1"/>
    <col min="6658" max="6658" width="28.7109375" customWidth="1"/>
    <col min="6659" max="6662" width="10.28515625" customWidth="1"/>
    <col min="6663" max="6663" width="11.7109375" customWidth="1"/>
    <col min="6664" max="6664" width="25" customWidth="1"/>
    <col min="6665" max="6665" width="12.28515625" customWidth="1"/>
    <col min="6913" max="6913" width="34.28515625" customWidth="1"/>
    <col min="6914" max="6914" width="28.7109375" customWidth="1"/>
    <col min="6915" max="6918" width="10.28515625" customWidth="1"/>
    <col min="6919" max="6919" width="11.7109375" customWidth="1"/>
    <col min="6920" max="6920" width="25" customWidth="1"/>
    <col min="6921" max="6921" width="12.28515625" customWidth="1"/>
    <col min="7169" max="7169" width="34.28515625" customWidth="1"/>
    <col min="7170" max="7170" width="28.7109375" customWidth="1"/>
    <col min="7171" max="7174" width="10.28515625" customWidth="1"/>
    <col min="7175" max="7175" width="11.7109375" customWidth="1"/>
    <col min="7176" max="7176" width="25" customWidth="1"/>
    <col min="7177" max="7177" width="12.28515625" customWidth="1"/>
    <col min="7425" max="7425" width="34.28515625" customWidth="1"/>
    <col min="7426" max="7426" width="28.7109375" customWidth="1"/>
    <col min="7427" max="7430" width="10.28515625" customWidth="1"/>
    <col min="7431" max="7431" width="11.7109375" customWidth="1"/>
    <col min="7432" max="7432" width="25" customWidth="1"/>
    <col min="7433" max="7433" width="12.28515625" customWidth="1"/>
    <col min="7681" max="7681" width="34.28515625" customWidth="1"/>
    <col min="7682" max="7682" width="28.7109375" customWidth="1"/>
    <col min="7683" max="7686" width="10.28515625" customWidth="1"/>
    <col min="7687" max="7687" width="11.7109375" customWidth="1"/>
    <col min="7688" max="7688" width="25" customWidth="1"/>
    <col min="7689" max="7689" width="12.28515625" customWidth="1"/>
    <col min="7937" max="7937" width="34.28515625" customWidth="1"/>
    <col min="7938" max="7938" width="28.7109375" customWidth="1"/>
    <col min="7939" max="7942" width="10.28515625" customWidth="1"/>
    <col min="7943" max="7943" width="11.7109375" customWidth="1"/>
    <col min="7944" max="7944" width="25" customWidth="1"/>
    <col min="7945" max="7945" width="12.28515625" customWidth="1"/>
    <col min="8193" max="8193" width="34.28515625" customWidth="1"/>
    <col min="8194" max="8194" width="28.7109375" customWidth="1"/>
    <col min="8195" max="8198" width="10.28515625" customWidth="1"/>
    <col min="8199" max="8199" width="11.7109375" customWidth="1"/>
    <col min="8200" max="8200" width="25" customWidth="1"/>
    <col min="8201" max="8201" width="12.28515625" customWidth="1"/>
    <col min="8449" max="8449" width="34.28515625" customWidth="1"/>
    <col min="8450" max="8450" width="28.7109375" customWidth="1"/>
    <col min="8451" max="8454" width="10.28515625" customWidth="1"/>
    <col min="8455" max="8455" width="11.7109375" customWidth="1"/>
    <col min="8456" max="8456" width="25" customWidth="1"/>
    <col min="8457" max="8457" width="12.28515625" customWidth="1"/>
    <col min="8705" max="8705" width="34.28515625" customWidth="1"/>
    <col min="8706" max="8706" width="28.7109375" customWidth="1"/>
    <col min="8707" max="8710" width="10.28515625" customWidth="1"/>
    <col min="8711" max="8711" width="11.7109375" customWidth="1"/>
    <col min="8712" max="8712" width="25" customWidth="1"/>
    <col min="8713" max="8713" width="12.28515625" customWidth="1"/>
    <col min="8961" max="8961" width="34.28515625" customWidth="1"/>
    <col min="8962" max="8962" width="28.7109375" customWidth="1"/>
    <col min="8963" max="8966" width="10.28515625" customWidth="1"/>
    <col min="8967" max="8967" width="11.7109375" customWidth="1"/>
    <col min="8968" max="8968" width="25" customWidth="1"/>
    <col min="8969" max="8969" width="12.28515625" customWidth="1"/>
    <col min="9217" max="9217" width="34.28515625" customWidth="1"/>
    <col min="9218" max="9218" width="28.7109375" customWidth="1"/>
    <col min="9219" max="9222" width="10.28515625" customWidth="1"/>
    <col min="9223" max="9223" width="11.7109375" customWidth="1"/>
    <col min="9224" max="9224" width="25" customWidth="1"/>
    <col min="9225" max="9225" width="12.28515625" customWidth="1"/>
    <col min="9473" max="9473" width="34.28515625" customWidth="1"/>
    <col min="9474" max="9474" width="28.7109375" customWidth="1"/>
    <col min="9475" max="9478" width="10.28515625" customWidth="1"/>
    <col min="9479" max="9479" width="11.7109375" customWidth="1"/>
    <col min="9480" max="9480" width="25" customWidth="1"/>
    <col min="9481" max="9481" width="12.28515625" customWidth="1"/>
    <col min="9729" max="9729" width="34.28515625" customWidth="1"/>
    <col min="9730" max="9730" width="28.7109375" customWidth="1"/>
    <col min="9731" max="9734" width="10.28515625" customWidth="1"/>
    <col min="9735" max="9735" width="11.7109375" customWidth="1"/>
    <col min="9736" max="9736" width="25" customWidth="1"/>
    <col min="9737" max="9737" width="12.28515625" customWidth="1"/>
    <col min="9985" max="9985" width="34.28515625" customWidth="1"/>
    <col min="9986" max="9986" width="28.7109375" customWidth="1"/>
    <col min="9987" max="9990" width="10.28515625" customWidth="1"/>
    <col min="9991" max="9991" width="11.7109375" customWidth="1"/>
    <col min="9992" max="9992" width="25" customWidth="1"/>
    <col min="9993" max="9993" width="12.28515625" customWidth="1"/>
    <col min="10241" max="10241" width="34.28515625" customWidth="1"/>
    <col min="10242" max="10242" width="28.7109375" customWidth="1"/>
    <col min="10243" max="10246" width="10.28515625" customWidth="1"/>
    <col min="10247" max="10247" width="11.7109375" customWidth="1"/>
    <col min="10248" max="10248" width="25" customWidth="1"/>
    <col min="10249" max="10249" width="12.28515625" customWidth="1"/>
    <col min="10497" max="10497" width="34.28515625" customWidth="1"/>
    <col min="10498" max="10498" width="28.7109375" customWidth="1"/>
    <col min="10499" max="10502" width="10.28515625" customWidth="1"/>
    <col min="10503" max="10503" width="11.7109375" customWidth="1"/>
    <col min="10504" max="10504" width="25" customWidth="1"/>
    <col min="10505" max="10505" width="12.28515625" customWidth="1"/>
    <col min="10753" max="10753" width="34.28515625" customWidth="1"/>
    <col min="10754" max="10754" width="28.7109375" customWidth="1"/>
    <col min="10755" max="10758" width="10.28515625" customWidth="1"/>
    <col min="10759" max="10759" width="11.7109375" customWidth="1"/>
    <col min="10760" max="10760" width="25" customWidth="1"/>
    <col min="10761" max="10761" width="12.28515625" customWidth="1"/>
    <col min="11009" max="11009" width="34.28515625" customWidth="1"/>
    <col min="11010" max="11010" width="28.7109375" customWidth="1"/>
    <col min="11011" max="11014" width="10.28515625" customWidth="1"/>
    <col min="11015" max="11015" width="11.7109375" customWidth="1"/>
    <col min="11016" max="11016" width="25" customWidth="1"/>
    <col min="11017" max="11017" width="12.28515625" customWidth="1"/>
    <col min="11265" max="11265" width="34.28515625" customWidth="1"/>
    <col min="11266" max="11266" width="28.7109375" customWidth="1"/>
    <col min="11267" max="11270" width="10.28515625" customWidth="1"/>
    <col min="11271" max="11271" width="11.7109375" customWidth="1"/>
    <col min="11272" max="11272" width="25" customWidth="1"/>
    <col min="11273" max="11273" width="12.28515625" customWidth="1"/>
    <col min="11521" max="11521" width="34.28515625" customWidth="1"/>
    <col min="11522" max="11522" width="28.7109375" customWidth="1"/>
    <col min="11523" max="11526" width="10.28515625" customWidth="1"/>
    <col min="11527" max="11527" width="11.7109375" customWidth="1"/>
    <col min="11528" max="11528" width="25" customWidth="1"/>
    <col min="11529" max="11529" width="12.28515625" customWidth="1"/>
    <col min="11777" max="11777" width="34.28515625" customWidth="1"/>
    <col min="11778" max="11778" width="28.7109375" customWidth="1"/>
    <col min="11779" max="11782" width="10.28515625" customWidth="1"/>
    <col min="11783" max="11783" width="11.7109375" customWidth="1"/>
    <col min="11784" max="11784" width="25" customWidth="1"/>
    <col min="11785" max="11785" width="12.28515625" customWidth="1"/>
    <col min="12033" max="12033" width="34.28515625" customWidth="1"/>
    <col min="12034" max="12034" width="28.7109375" customWidth="1"/>
    <col min="12035" max="12038" width="10.28515625" customWidth="1"/>
    <col min="12039" max="12039" width="11.7109375" customWidth="1"/>
    <col min="12040" max="12040" width="25" customWidth="1"/>
    <col min="12041" max="12041" width="12.28515625" customWidth="1"/>
    <col min="12289" max="12289" width="34.28515625" customWidth="1"/>
    <col min="12290" max="12290" width="28.7109375" customWidth="1"/>
    <col min="12291" max="12294" width="10.28515625" customWidth="1"/>
    <col min="12295" max="12295" width="11.7109375" customWidth="1"/>
    <col min="12296" max="12296" width="25" customWidth="1"/>
    <col min="12297" max="12297" width="12.28515625" customWidth="1"/>
    <col min="12545" max="12545" width="34.28515625" customWidth="1"/>
    <col min="12546" max="12546" width="28.7109375" customWidth="1"/>
    <col min="12547" max="12550" width="10.28515625" customWidth="1"/>
    <col min="12551" max="12551" width="11.7109375" customWidth="1"/>
    <col min="12552" max="12552" width="25" customWidth="1"/>
    <col min="12553" max="12553" width="12.28515625" customWidth="1"/>
    <col min="12801" max="12801" width="34.28515625" customWidth="1"/>
    <col min="12802" max="12802" width="28.7109375" customWidth="1"/>
    <col min="12803" max="12806" width="10.28515625" customWidth="1"/>
    <col min="12807" max="12807" width="11.7109375" customWidth="1"/>
    <col min="12808" max="12808" width="25" customWidth="1"/>
    <col min="12809" max="12809" width="12.28515625" customWidth="1"/>
    <col min="13057" max="13057" width="34.28515625" customWidth="1"/>
    <col min="13058" max="13058" width="28.7109375" customWidth="1"/>
    <col min="13059" max="13062" width="10.28515625" customWidth="1"/>
    <col min="13063" max="13063" width="11.7109375" customWidth="1"/>
    <col min="13064" max="13064" width="25" customWidth="1"/>
    <col min="13065" max="13065" width="12.28515625" customWidth="1"/>
    <col min="13313" max="13313" width="34.28515625" customWidth="1"/>
    <col min="13314" max="13314" width="28.7109375" customWidth="1"/>
    <col min="13315" max="13318" width="10.28515625" customWidth="1"/>
    <col min="13319" max="13319" width="11.7109375" customWidth="1"/>
    <col min="13320" max="13320" width="25" customWidth="1"/>
    <col min="13321" max="13321" width="12.28515625" customWidth="1"/>
    <col min="13569" max="13569" width="34.28515625" customWidth="1"/>
    <col min="13570" max="13570" width="28.7109375" customWidth="1"/>
    <col min="13571" max="13574" width="10.28515625" customWidth="1"/>
    <col min="13575" max="13575" width="11.7109375" customWidth="1"/>
    <col min="13576" max="13576" width="25" customWidth="1"/>
    <col min="13577" max="13577" width="12.28515625" customWidth="1"/>
    <col min="13825" max="13825" width="34.28515625" customWidth="1"/>
    <col min="13826" max="13826" width="28.7109375" customWidth="1"/>
    <col min="13827" max="13830" width="10.28515625" customWidth="1"/>
    <col min="13831" max="13831" width="11.7109375" customWidth="1"/>
    <col min="13832" max="13832" width="25" customWidth="1"/>
    <col min="13833" max="13833" width="12.28515625" customWidth="1"/>
    <col min="14081" max="14081" width="34.28515625" customWidth="1"/>
    <col min="14082" max="14082" width="28.7109375" customWidth="1"/>
    <col min="14083" max="14086" width="10.28515625" customWidth="1"/>
    <col min="14087" max="14087" width="11.7109375" customWidth="1"/>
    <col min="14088" max="14088" width="25" customWidth="1"/>
    <col min="14089" max="14089" width="12.28515625" customWidth="1"/>
    <col min="14337" max="14337" width="34.28515625" customWidth="1"/>
    <col min="14338" max="14338" width="28.7109375" customWidth="1"/>
    <col min="14339" max="14342" width="10.28515625" customWidth="1"/>
    <col min="14343" max="14343" width="11.7109375" customWidth="1"/>
    <col min="14344" max="14344" width="25" customWidth="1"/>
    <col min="14345" max="14345" width="12.28515625" customWidth="1"/>
    <col min="14593" max="14593" width="34.28515625" customWidth="1"/>
    <col min="14594" max="14594" width="28.7109375" customWidth="1"/>
    <col min="14595" max="14598" width="10.28515625" customWidth="1"/>
    <col min="14599" max="14599" width="11.7109375" customWidth="1"/>
    <col min="14600" max="14600" width="25" customWidth="1"/>
    <col min="14601" max="14601" width="12.28515625" customWidth="1"/>
    <col min="14849" max="14849" width="34.28515625" customWidth="1"/>
    <col min="14850" max="14850" width="28.7109375" customWidth="1"/>
    <col min="14851" max="14854" width="10.28515625" customWidth="1"/>
    <col min="14855" max="14855" width="11.7109375" customWidth="1"/>
    <col min="14856" max="14856" width="25" customWidth="1"/>
    <col min="14857" max="14857" width="12.28515625" customWidth="1"/>
    <col min="15105" max="15105" width="34.28515625" customWidth="1"/>
    <col min="15106" max="15106" width="28.7109375" customWidth="1"/>
    <col min="15107" max="15110" width="10.28515625" customWidth="1"/>
    <col min="15111" max="15111" width="11.7109375" customWidth="1"/>
    <col min="15112" max="15112" width="25" customWidth="1"/>
    <col min="15113" max="15113" width="12.28515625" customWidth="1"/>
    <col min="15361" max="15361" width="34.28515625" customWidth="1"/>
    <col min="15362" max="15362" width="28.7109375" customWidth="1"/>
    <col min="15363" max="15366" width="10.28515625" customWidth="1"/>
    <col min="15367" max="15367" width="11.7109375" customWidth="1"/>
    <col min="15368" max="15368" width="25" customWidth="1"/>
    <col min="15369" max="15369" width="12.28515625" customWidth="1"/>
    <col min="15617" max="15617" width="34.28515625" customWidth="1"/>
    <col min="15618" max="15618" width="28.7109375" customWidth="1"/>
    <col min="15619" max="15622" width="10.28515625" customWidth="1"/>
    <col min="15623" max="15623" width="11.7109375" customWidth="1"/>
    <col min="15624" max="15624" width="25" customWidth="1"/>
    <col min="15625" max="15625" width="12.28515625" customWidth="1"/>
    <col min="15873" max="15873" width="34.28515625" customWidth="1"/>
    <col min="15874" max="15874" width="28.7109375" customWidth="1"/>
    <col min="15875" max="15878" width="10.28515625" customWidth="1"/>
    <col min="15879" max="15879" width="11.7109375" customWidth="1"/>
    <col min="15880" max="15880" width="25" customWidth="1"/>
    <col min="15881" max="15881" width="12.28515625" customWidth="1"/>
    <col min="16129" max="16129" width="34.28515625" customWidth="1"/>
    <col min="16130" max="16130" width="28.7109375" customWidth="1"/>
    <col min="16131" max="16134" width="10.28515625" customWidth="1"/>
    <col min="16135" max="16135" width="11.7109375" customWidth="1"/>
    <col min="16136" max="16136" width="25" customWidth="1"/>
    <col min="16137" max="16137" width="12.28515625" customWidth="1"/>
  </cols>
  <sheetData>
    <row r="3" spans="1:9" ht="52.5" customHeight="1" x14ac:dyDescent="0.25">
      <c r="A3" s="761" t="s">
        <v>614</v>
      </c>
      <c r="B3" s="762"/>
      <c r="C3" s="546"/>
      <c r="D3" s="546"/>
      <c r="E3" s="546"/>
      <c r="F3" s="546"/>
    </row>
    <row r="4" spans="1:9" ht="13.5" thickBot="1" x14ac:dyDescent="0.25">
      <c r="A4" s="459"/>
      <c r="B4" s="459"/>
      <c r="C4" s="459"/>
      <c r="D4" s="459"/>
      <c r="E4" s="459"/>
      <c r="F4" s="459"/>
    </row>
    <row r="5" spans="1:9" ht="24" customHeight="1" x14ac:dyDescent="0.2">
      <c r="A5" s="763" t="s">
        <v>615</v>
      </c>
      <c r="B5" s="764"/>
      <c r="C5" s="547"/>
      <c r="D5" s="547"/>
      <c r="E5" s="547"/>
      <c r="F5" s="547"/>
    </row>
    <row r="6" spans="1:9" ht="13.5" thickBot="1" x14ac:dyDescent="0.25">
      <c r="A6" s="765"/>
      <c r="B6" s="766"/>
      <c r="C6" s="547"/>
      <c r="D6" s="547"/>
      <c r="E6" s="547"/>
      <c r="F6" s="547"/>
    </row>
    <row r="7" spans="1:9" ht="32.25" customHeight="1" thickBot="1" x14ac:dyDescent="0.25">
      <c r="A7" s="548" t="s">
        <v>616</v>
      </c>
      <c r="B7" s="549">
        <v>928.54375000000005</v>
      </c>
      <c r="C7" s="547"/>
      <c r="D7" s="547"/>
      <c r="E7" s="547"/>
      <c r="F7" s="547"/>
      <c r="I7" s="550"/>
    </row>
    <row r="8" spans="1:9" ht="30.75" customHeight="1" thickBot="1" x14ac:dyDescent="0.25">
      <c r="A8" s="548" t="s">
        <v>617</v>
      </c>
      <c r="B8" s="549">
        <v>557.60486999999978</v>
      </c>
      <c r="C8" s="547"/>
      <c r="D8" s="547"/>
      <c r="E8" s="547"/>
      <c r="F8" s="547"/>
      <c r="G8" s="551"/>
      <c r="H8" s="551"/>
      <c r="I8" s="551"/>
    </row>
    <row r="9" spans="1:9" x14ac:dyDescent="0.2">
      <c r="A9" s="552" t="s">
        <v>618</v>
      </c>
      <c r="B9" s="553"/>
      <c r="C9" s="553"/>
      <c r="D9" s="553"/>
      <c r="E9" s="553"/>
      <c r="F9" s="553"/>
      <c r="G9" s="554"/>
      <c r="H9" s="551"/>
      <c r="I9" s="551"/>
    </row>
    <row r="10" spans="1:9" x14ac:dyDescent="0.2">
      <c r="A10" s="553"/>
      <c r="B10" s="553"/>
      <c r="C10" s="553"/>
      <c r="D10" s="553"/>
      <c r="E10" s="553"/>
      <c r="F10" s="553"/>
      <c r="G10" s="554"/>
      <c r="H10" s="551"/>
      <c r="I10" s="551"/>
    </row>
    <row r="11" spans="1:9" ht="13.5" thickBot="1" x14ac:dyDescent="0.25">
      <c r="A11" s="553"/>
      <c r="B11" s="553"/>
      <c r="C11" s="553"/>
      <c r="D11" s="553"/>
      <c r="E11" s="553"/>
      <c r="F11" s="553"/>
      <c r="H11" s="551"/>
      <c r="I11" s="551"/>
    </row>
    <row r="12" spans="1:9" ht="33" customHeight="1" thickBot="1" x14ac:dyDescent="0.25">
      <c r="A12" s="767" t="s">
        <v>619</v>
      </c>
      <c r="B12" s="767"/>
      <c r="C12" s="555" t="s">
        <v>620</v>
      </c>
      <c r="D12" s="555" t="s">
        <v>620</v>
      </c>
      <c r="E12" s="555" t="s">
        <v>620</v>
      </c>
      <c r="F12" s="555" t="s">
        <v>620</v>
      </c>
      <c r="G12" s="556" t="s">
        <v>621</v>
      </c>
    </row>
    <row r="13" spans="1:9" ht="22.5" customHeight="1" thickBot="1" x14ac:dyDescent="0.25">
      <c r="A13" s="767"/>
      <c r="B13" s="767"/>
      <c r="C13" s="557" t="s">
        <v>622</v>
      </c>
      <c r="D13" s="557" t="s">
        <v>623</v>
      </c>
      <c r="E13" s="557" t="s">
        <v>624</v>
      </c>
      <c r="F13" s="557" t="s">
        <v>625</v>
      </c>
      <c r="G13" s="557"/>
    </row>
    <row r="14" spans="1:9" ht="13.5" thickBot="1" x14ac:dyDescent="0.25">
      <c r="A14" s="768" t="s">
        <v>626</v>
      </c>
      <c r="B14" s="558" t="s">
        <v>627</v>
      </c>
      <c r="C14" s="559">
        <v>246</v>
      </c>
      <c r="D14" s="559">
        <v>251</v>
      </c>
      <c r="E14" s="559">
        <v>326</v>
      </c>
      <c r="F14" s="559">
        <v>359</v>
      </c>
      <c r="G14" s="559">
        <f>SUM(C14:F14)</f>
        <v>1182</v>
      </c>
    </row>
    <row r="15" spans="1:9" ht="13.5" thickBot="1" x14ac:dyDescent="0.25">
      <c r="A15" s="768"/>
      <c r="B15" s="558" t="s">
        <v>628</v>
      </c>
      <c r="C15" s="559">
        <v>171.93290999999999</v>
      </c>
      <c r="D15" s="559">
        <v>142.46278000000001</v>
      </c>
      <c r="E15" s="559">
        <v>361.67658</v>
      </c>
      <c r="F15" s="559">
        <v>252.47148000000001</v>
      </c>
      <c r="G15" s="559">
        <f>SUM(C15:F15)</f>
        <v>928.54375000000005</v>
      </c>
    </row>
    <row r="16" spans="1:9" ht="13.5" thickBot="1" x14ac:dyDescent="0.25">
      <c r="A16" s="556" t="s">
        <v>629</v>
      </c>
      <c r="B16" s="558" t="s">
        <v>628</v>
      </c>
      <c r="C16" s="559">
        <v>14.61538</v>
      </c>
      <c r="D16" s="559">
        <v>3.0074299999999998</v>
      </c>
      <c r="E16" s="559">
        <v>6.4334800000000003</v>
      </c>
      <c r="F16" s="559">
        <v>1.2255100000000001</v>
      </c>
      <c r="G16" s="559">
        <f>SUM(C16:F16)</f>
        <v>25.2818</v>
      </c>
    </row>
    <row r="17" spans="1:6" x14ac:dyDescent="0.2">
      <c r="A17" s="552" t="s">
        <v>630</v>
      </c>
      <c r="B17" s="459"/>
      <c r="C17" s="516"/>
      <c r="D17" s="516"/>
      <c r="E17" s="516"/>
      <c r="F17" s="516"/>
    </row>
    <row r="18" spans="1:6" x14ac:dyDescent="0.2">
      <c r="A18" s="459"/>
      <c r="B18" s="459"/>
      <c r="C18" s="516"/>
      <c r="D18" s="516"/>
      <c r="E18" s="516"/>
      <c r="F18" s="516"/>
    </row>
    <row r="19" spans="1:6" x14ac:dyDescent="0.2">
      <c r="B19" s="554"/>
      <c r="C19" s="516"/>
      <c r="D19" s="516"/>
      <c r="E19" s="516"/>
      <c r="F19" s="516"/>
    </row>
    <row r="20" spans="1:6" x14ac:dyDescent="0.2">
      <c r="C20" s="516"/>
      <c r="D20" s="516"/>
      <c r="E20" s="516"/>
      <c r="F20" s="516"/>
    </row>
  </sheetData>
  <mergeCells count="4">
    <mergeCell ref="A3:B3"/>
    <mergeCell ref="A5:B6"/>
    <mergeCell ref="A12:B13"/>
    <mergeCell ref="A14:A15"/>
  </mergeCells>
  <printOptions horizontalCentered="1"/>
  <pageMargins left="0.55118110236220474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22</vt:i4>
      </vt:variant>
      <vt:variant>
        <vt:lpstr>Grafy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4" baseType="lpstr">
      <vt:lpstr>Súhrnná bilancia</vt:lpstr>
      <vt:lpstr>graf </vt:lpstr>
      <vt:lpstr>Príjmy rozdelenie</vt:lpstr>
      <vt:lpstr>Vývoj pohľadávok</vt:lpstr>
      <vt:lpstr>graf pohľadávky</vt:lpstr>
      <vt:lpstr>Stav pohľ.podľa poboč.</vt:lpstr>
      <vt:lpstr>Exekučné návrhy</vt:lpstr>
      <vt:lpstr>Vydané rozhodnutia SK </vt:lpstr>
      <vt:lpstr>Mandátna správa</vt:lpstr>
      <vt:lpstr>Pohľadávky voči  ZZ</vt:lpstr>
      <vt:lpstr>Pohľadávky podľa pobočiek  ZZ</vt:lpstr>
      <vt:lpstr>V po fondoch podrobne </vt:lpstr>
      <vt:lpstr>V delenie mesačne </vt:lpstr>
      <vt:lpstr>P a V hradené štátom</vt:lpstr>
      <vt:lpstr>zostatky a účtoch</vt:lpstr>
      <vt:lpstr>2011 a 2012</vt:lpstr>
      <vt:lpstr>objednáv.a faktúry august 2012</vt:lpstr>
      <vt:lpstr>SF</vt:lpstr>
      <vt:lpstr>spolu 600 august 2012</vt:lpstr>
      <vt:lpstr>spolu 700 august 2012</vt:lpstr>
      <vt:lpstr>600 ústredie august 2012</vt:lpstr>
      <vt:lpstr>Hárok2</vt:lpstr>
      <vt:lpstr>Graf</vt:lpstr>
      <vt:lpstr>'Pohľadávky podľa pobočiek  ZZ'!Názvy_tlače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farkasova_k</cp:lastModifiedBy>
  <cp:lastPrinted>2012-09-17T08:09:30Z</cp:lastPrinted>
  <dcterms:created xsi:type="dcterms:W3CDTF">2007-11-13T07:23:54Z</dcterms:created>
  <dcterms:modified xsi:type="dcterms:W3CDTF">2012-09-17T08:12:52Z</dcterms:modified>
</cp:coreProperties>
</file>